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Questa_cartella_di_lavoro" defaultThemeVersion="124226"/>
  <bookViews>
    <workbookView xWindow="360" yWindow="0" windowWidth="4575" windowHeight="1170" tabRatio="784" activeTab="1"/>
  </bookViews>
  <sheets>
    <sheet name="KC" sheetId="20" r:id="rId1"/>
    <sheet name="ENTI" sheetId="58" r:id="rId2"/>
    <sheet name="PMI" sheetId="59" r:id="rId3"/>
    <sheet name="SB" sheetId="61" r:id="rId4"/>
    <sheet name="PRIVATE" sheetId="60" r:id="rId5"/>
    <sheet name="PF_FIX" sheetId="62" r:id="rId6"/>
    <sheet name="PF_FLOAT" sheetId="63" r:id="rId7"/>
    <sheet name="DR" sheetId="65" r:id="rId8"/>
    <sheet name="PF_ALL" sheetId="64" r:id="rId9"/>
    <sheet name="tbECM" sheetId="25" r:id="rId10"/>
    <sheet name="cds bmps" sheetId="17" r:id="rId11"/>
    <sheet name="Piani di Ammortamento" sheetId="66" r:id="rId12"/>
  </sheets>
  <externalReferences>
    <externalReference r:id="rId13"/>
    <externalReference r:id="rId14"/>
    <externalReference r:id="rId15"/>
  </externalReferences>
  <definedNames>
    <definedName name="_xlnm._FilterDatabase" localSheetId="10" hidden="1">'cds bmps'!$G$7:$J$99</definedName>
    <definedName name="_xlnm._FilterDatabase" localSheetId="7" hidden="1">DR!$Z$18:$AA$104</definedName>
    <definedName name="_xlnm._FilterDatabase" localSheetId="1" hidden="1">ENTI!$Z$18:$AA$104</definedName>
    <definedName name="_xlnm._FilterDatabase" localSheetId="0" hidden="1">KC!$Z$18:$AA$104</definedName>
    <definedName name="_xlnm._FilterDatabase" localSheetId="8" hidden="1">PF_ALL!$Z$18:$AA$104</definedName>
    <definedName name="_xlnm._FilterDatabase" localSheetId="5" hidden="1">PF_FIX!$Z$18:$AA$104</definedName>
    <definedName name="_xlnm._FilterDatabase" localSheetId="6" hidden="1">PF_FLOAT!$Z$18:$AA$104</definedName>
    <definedName name="_xlnm._FilterDatabase" localSheetId="2" hidden="1">PMI!$Z$18:$AA$104</definedName>
    <definedName name="_xlnm._FilterDatabase" localSheetId="4" hidden="1">PRIVATE!$Z$18:$AA$104</definedName>
    <definedName name="_xlnm._FilterDatabase" localSheetId="3" hidden="1">SB!$Z$18:$AA$104</definedName>
    <definedName name="euribor">'[1]YieldCurve&amp;Euribor'!$F$4:$H$169</definedName>
    <definedName name="idRapporti">[2]ShSupporto!$H$26</definedName>
    <definedName name="IDSerie">[2]ShSupporto!$B$26</definedName>
    <definedName name="IDSgn">[2]ShSupporto!$D$26</definedName>
    <definedName name="qerf">'[3]YieldCurve&amp;Euribor'!$F$4:$H$169</definedName>
    <definedName name="solver_eng" localSheetId="8" hidden="1">1</definedName>
    <definedName name="solver_eng" localSheetId="5" hidden="1">1</definedName>
    <definedName name="solver_eng" localSheetId="6" hidden="1">1</definedName>
    <definedName name="solver_eng" localSheetId="3" hidden="1">1</definedName>
    <definedName name="solver_neg" localSheetId="8" hidden="1">1</definedName>
    <definedName name="solver_neg" localSheetId="5" hidden="1">1</definedName>
    <definedName name="solver_neg" localSheetId="6" hidden="1">1</definedName>
    <definedName name="solver_neg" localSheetId="3" hidden="1">1</definedName>
    <definedName name="solver_num" localSheetId="8" hidden="1">0</definedName>
    <definedName name="solver_num" localSheetId="5" hidden="1">0</definedName>
    <definedName name="solver_num" localSheetId="6" hidden="1">0</definedName>
    <definedName name="solver_num" localSheetId="3" hidden="1">0</definedName>
    <definedName name="solver_opt" localSheetId="8" hidden="1">PF_ALL!$AR$50</definedName>
    <definedName name="solver_opt" localSheetId="5" hidden="1">PF_FIX!$AR$50</definedName>
    <definedName name="solver_opt" localSheetId="6" hidden="1">PF_FLOAT!$AR$50</definedName>
    <definedName name="solver_opt" localSheetId="3" hidden="1">SB!$AR$50</definedName>
    <definedName name="solver_typ" localSheetId="8" hidden="1">1</definedName>
    <definedName name="solver_typ" localSheetId="5" hidden="1">1</definedName>
    <definedName name="solver_typ" localSheetId="6" hidden="1">1</definedName>
    <definedName name="solver_typ" localSheetId="3" hidden="1">1</definedName>
    <definedName name="solver_val" localSheetId="8" hidden="1">0</definedName>
    <definedName name="solver_val" localSheetId="5" hidden="1">0</definedName>
    <definedName name="solver_val" localSheetId="6" hidden="1">0</definedName>
    <definedName name="solver_val" localSheetId="3" hidden="1">0</definedName>
    <definedName name="solver_ver" localSheetId="8" hidden="1">3</definedName>
    <definedName name="solver_ver" localSheetId="5" hidden="1">3</definedName>
    <definedName name="solver_ver" localSheetId="6" hidden="1">3</definedName>
    <definedName name="solver_ver" localSheetId="3" hidden="1">3</definedName>
    <definedName name="vSerie">[2]ShSupporto!$B$9:$B$22</definedName>
    <definedName name="vSgn">[2]ShSupporto!$D$9:$D$10</definedName>
  </definedNames>
  <calcPr calcId="145621"/>
</workbook>
</file>

<file path=xl/calcChain.xml><?xml version="1.0" encoding="utf-8"?>
<calcChain xmlns="http://schemas.openxmlformats.org/spreadsheetml/2006/main">
  <c r="BS108" i="65" l="1"/>
  <c r="BR108" i="65"/>
  <c r="BQ108" i="65"/>
  <c r="BS107" i="65"/>
  <c r="BR107" i="65"/>
  <c r="BQ107" i="65"/>
  <c r="BS106" i="65"/>
  <c r="BR106" i="65"/>
  <c r="BQ106" i="65"/>
  <c r="BS105" i="65"/>
  <c r="BR105" i="65"/>
  <c r="BQ105" i="65"/>
  <c r="BS108" i="60"/>
  <c r="BR108" i="60"/>
  <c r="BQ108" i="60"/>
  <c r="BS107" i="60"/>
  <c r="BR107" i="60"/>
  <c r="BQ107" i="60"/>
  <c r="BS106" i="60"/>
  <c r="BR106" i="60"/>
  <c r="BQ106" i="60"/>
  <c r="BS105" i="60"/>
  <c r="BR105" i="60"/>
  <c r="BQ105" i="60"/>
  <c r="BS108" i="61"/>
  <c r="BR108" i="61"/>
  <c r="BQ108" i="61"/>
  <c r="BS107" i="61"/>
  <c r="BR107" i="61"/>
  <c r="BQ107" i="61"/>
  <c r="BS106" i="61"/>
  <c r="BR106" i="61"/>
  <c r="BQ106" i="61"/>
  <c r="BS105" i="61"/>
  <c r="BR105" i="61"/>
  <c r="BQ105" i="61"/>
  <c r="BS108" i="59"/>
  <c r="BR108" i="59"/>
  <c r="BQ108" i="59"/>
  <c r="BS107" i="59"/>
  <c r="BR107" i="59"/>
  <c r="BQ107" i="59"/>
  <c r="BS106" i="59"/>
  <c r="BR106" i="59"/>
  <c r="BQ106" i="59"/>
  <c r="BS105" i="59"/>
  <c r="BR105" i="59"/>
  <c r="BQ105" i="59"/>
  <c r="BS108" i="64"/>
  <c r="BR108" i="64"/>
  <c r="BQ108" i="64"/>
  <c r="BS107" i="64"/>
  <c r="BR107" i="64"/>
  <c r="BQ107" i="64"/>
  <c r="BS106" i="64"/>
  <c r="BR106" i="64"/>
  <c r="BQ106" i="64"/>
  <c r="BS105" i="64"/>
  <c r="BR105" i="64"/>
  <c r="BQ105" i="64"/>
  <c r="BS108" i="58"/>
  <c r="BR108" i="58"/>
  <c r="BQ108" i="58"/>
  <c r="BS107" i="58"/>
  <c r="BR107" i="58"/>
  <c r="BQ107" i="58"/>
  <c r="BS106" i="58"/>
  <c r="BR106" i="58"/>
  <c r="BQ106" i="58"/>
  <c r="BS105" i="58"/>
  <c r="BR105" i="58"/>
  <c r="BQ105" i="58"/>
  <c r="BS108" i="20"/>
  <c r="BR108" i="20"/>
  <c r="BQ108" i="20"/>
  <c r="BS107" i="20"/>
  <c r="BR107" i="20"/>
  <c r="BQ107" i="20"/>
  <c r="BS106" i="20"/>
  <c r="BR106" i="20"/>
  <c r="BQ106" i="20"/>
  <c r="BS105" i="20"/>
  <c r="BR105" i="20"/>
  <c r="BQ105" i="20"/>
  <c r="J16" i="25" l="1"/>
  <c r="J14" i="25"/>
  <c r="J13" i="25"/>
  <c r="J12" i="25"/>
  <c r="J11" i="25"/>
  <c r="J10" i="25"/>
  <c r="S11" i="66" l="1"/>
  <c r="R11" i="66"/>
  <c r="Q11" i="66"/>
  <c r="P11" i="66"/>
  <c r="O11" i="66"/>
  <c r="N11" i="66"/>
  <c r="M11" i="66"/>
  <c r="S10" i="66"/>
  <c r="R10" i="66"/>
  <c r="Q10" i="66"/>
  <c r="P10" i="66"/>
  <c r="O10" i="66"/>
  <c r="N10" i="66"/>
  <c r="M10" i="66"/>
  <c r="F69" i="25" l="1"/>
  <c r="I32" i="25"/>
  <c r="I16" i="25" s="1"/>
  <c r="H32" i="25"/>
  <c r="H16" i="25" s="1"/>
  <c r="G32" i="25"/>
  <c r="G16" i="25" s="1"/>
  <c r="F32" i="25"/>
  <c r="F16" i="25" s="1"/>
  <c r="E32" i="25"/>
  <c r="F77" i="25"/>
  <c r="E77" i="25"/>
  <c r="F76" i="25"/>
  <c r="E76" i="25"/>
  <c r="F75" i="25"/>
  <c r="E75" i="25"/>
  <c r="F73" i="25"/>
  <c r="E73" i="25"/>
  <c r="F72" i="25"/>
  <c r="E72" i="25"/>
  <c r="F71" i="25"/>
  <c r="E71" i="25"/>
  <c r="F70" i="25"/>
  <c r="E70" i="25"/>
  <c r="E69" i="25"/>
  <c r="G53" i="25"/>
  <c r="G48" i="25"/>
  <c r="E20" i="25"/>
  <c r="E16" i="25"/>
  <c r="E21" i="25"/>
  <c r="E34" i="25"/>
  <c r="E33" i="25"/>
  <c r="E15" i="25" l="1"/>
  <c r="I34" i="25" l="1"/>
  <c r="H34" i="25"/>
  <c r="G47" i="25" s="1"/>
  <c r="G34" i="25"/>
  <c r="F34" i="25"/>
  <c r="I33" i="25"/>
  <c r="H33" i="25"/>
  <c r="G52" i="25" s="1"/>
  <c r="G33" i="25"/>
  <c r="E38" i="25" s="1"/>
  <c r="F33" i="25"/>
  <c r="I30" i="25"/>
  <c r="I14" i="25" s="1"/>
  <c r="H30" i="25"/>
  <c r="H14" i="25" s="1"/>
  <c r="G30" i="25"/>
  <c r="G14" i="25" s="1"/>
  <c r="F30" i="25"/>
  <c r="F14" i="25" s="1"/>
  <c r="E30" i="25"/>
  <c r="I29" i="25"/>
  <c r="I13" i="25" s="1"/>
  <c r="H29" i="25"/>
  <c r="H13" i="25" s="1"/>
  <c r="G29" i="25"/>
  <c r="G13" i="25" s="1"/>
  <c r="F29" i="25"/>
  <c r="F13" i="25" s="1"/>
  <c r="E29" i="25"/>
  <c r="I28" i="25"/>
  <c r="I12" i="25" s="1"/>
  <c r="H28" i="25"/>
  <c r="H12" i="25" s="1"/>
  <c r="G28" i="25"/>
  <c r="G12" i="25" s="1"/>
  <c r="F28" i="25"/>
  <c r="F12" i="25" s="1"/>
  <c r="E28" i="25"/>
  <c r="I27" i="25"/>
  <c r="I11" i="25" s="1"/>
  <c r="H27" i="25"/>
  <c r="H11" i="25" s="1"/>
  <c r="G27" i="25"/>
  <c r="G11" i="25" s="1"/>
  <c r="F27" i="25"/>
  <c r="F11" i="25" s="1"/>
  <c r="E27" i="25"/>
  <c r="I26" i="25"/>
  <c r="I10" i="25" s="1"/>
  <c r="H26" i="25"/>
  <c r="H10" i="25" s="1"/>
  <c r="G26" i="25"/>
  <c r="G10" i="25" s="1"/>
  <c r="F26" i="25"/>
  <c r="F10" i="25" s="1"/>
  <c r="E26" i="25"/>
  <c r="E14" i="25"/>
  <c r="E13" i="25"/>
  <c r="E12" i="25"/>
  <c r="E11" i="25"/>
  <c r="E10" i="25"/>
  <c r="I21" i="25"/>
  <c r="H21" i="25"/>
  <c r="G21" i="25"/>
  <c r="F21" i="25"/>
  <c r="I20" i="25"/>
  <c r="H20" i="25"/>
  <c r="G20" i="25"/>
  <c r="F20" i="25"/>
  <c r="E35" i="25" l="1"/>
  <c r="G51" i="25"/>
  <c r="E37" i="25"/>
  <c r="G46" i="25"/>
  <c r="G55" i="25"/>
  <c r="E46" i="25" s="1"/>
  <c r="I31" i="25" s="1"/>
  <c r="G43" i="25"/>
  <c r="E43" i="25" s="1"/>
  <c r="F31" i="25" s="1"/>
  <c r="G56" i="25" l="1"/>
  <c r="G57" i="25"/>
  <c r="G58" i="25" l="1"/>
  <c r="E45" i="25" s="1"/>
  <c r="H31" i="25" s="1"/>
  <c r="BM108" i="65" l="1"/>
  <c r="BK108" i="65"/>
  <c r="BJ108" i="65"/>
  <c r="BI108" i="65"/>
  <c r="BH108" i="65"/>
  <c r="BG108" i="65"/>
  <c r="BF108" i="65"/>
  <c r="AN108" i="65"/>
  <c r="AM108" i="65"/>
  <c r="AG108" i="65"/>
  <c r="AE108" i="65"/>
  <c r="AK108" i="65" s="1"/>
  <c r="AD108" i="65"/>
  <c r="AJ108" i="65" s="1"/>
  <c r="U108" i="65"/>
  <c r="T108" i="65"/>
  <c r="A108" i="65"/>
  <c r="CB107" i="65"/>
  <c r="CA107" i="65"/>
  <c r="BY107" i="65"/>
  <c r="BX107" i="65"/>
  <c r="BW107" i="65"/>
  <c r="BV107" i="65"/>
  <c r="BM107" i="65"/>
  <c r="BK107" i="65"/>
  <c r="BJ107" i="65"/>
  <c r="BI107" i="65"/>
  <c r="BH107" i="65"/>
  <c r="BG107" i="65"/>
  <c r="BF107" i="65"/>
  <c r="AN107" i="65"/>
  <c r="AM107" i="65"/>
  <c r="AG107" i="65"/>
  <c r="AE107" i="65"/>
  <c r="AK107" i="65" s="1"/>
  <c r="AD107" i="65"/>
  <c r="AJ107" i="65" s="1"/>
  <c r="U107" i="65"/>
  <c r="T107" i="65"/>
  <c r="A107" i="65"/>
  <c r="CB106" i="65"/>
  <c r="CA106" i="65"/>
  <c r="BY106" i="65"/>
  <c r="BX106" i="65"/>
  <c r="BW106" i="65"/>
  <c r="BV106" i="65"/>
  <c r="BM106" i="65"/>
  <c r="BK106" i="65"/>
  <c r="BJ106" i="65"/>
  <c r="BI106" i="65"/>
  <c r="BH106" i="65"/>
  <c r="BG106" i="65"/>
  <c r="BF106" i="65"/>
  <c r="AN106" i="65"/>
  <c r="AM106" i="65"/>
  <c r="AG106" i="65"/>
  <c r="AE106" i="65"/>
  <c r="AK106" i="65" s="1"/>
  <c r="AD106" i="65"/>
  <c r="AJ106" i="65" s="1"/>
  <c r="U106" i="65"/>
  <c r="T106" i="65"/>
  <c r="A106" i="65"/>
  <c r="CB105" i="65"/>
  <c r="CA105" i="65"/>
  <c r="BY105" i="65"/>
  <c r="BX105" i="65"/>
  <c r="BW105" i="65"/>
  <c r="BV105" i="65"/>
  <c r="BM105" i="65"/>
  <c r="BK105" i="65"/>
  <c r="BJ105" i="65"/>
  <c r="BI105" i="65"/>
  <c r="BH105" i="65"/>
  <c r="BG105" i="65"/>
  <c r="BF105" i="65"/>
  <c r="AN105" i="65"/>
  <c r="AM105" i="65"/>
  <c r="AG105" i="65"/>
  <c r="AE105" i="65"/>
  <c r="AK105" i="65" s="1"/>
  <c r="AD105" i="65"/>
  <c r="AJ105" i="65" s="1"/>
  <c r="U105" i="65"/>
  <c r="T105" i="65"/>
  <c r="A105" i="65"/>
  <c r="CB104" i="65"/>
  <c r="CA104" i="65"/>
  <c r="BY104" i="65"/>
  <c r="BX104" i="65"/>
  <c r="BW104" i="65"/>
  <c r="BV104" i="65"/>
  <c r="BS104" i="65"/>
  <c r="BR104" i="65"/>
  <c r="BQ104" i="65"/>
  <c r="BM104" i="65"/>
  <c r="BK104" i="65"/>
  <c r="BJ104" i="65"/>
  <c r="BI104" i="65"/>
  <c r="BH104" i="65"/>
  <c r="BG104" i="65"/>
  <c r="BF104" i="65"/>
  <c r="AN104" i="65"/>
  <c r="AM104" i="65"/>
  <c r="AG104" i="65"/>
  <c r="AE104" i="65"/>
  <c r="AK104" i="65" s="1"/>
  <c r="AD104" i="65"/>
  <c r="AJ104" i="65" s="1"/>
  <c r="V104" i="65"/>
  <c r="BZ104" i="65" s="1"/>
  <c r="U104" i="65"/>
  <c r="T104" i="65"/>
  <c r="A104" i="65"/>
  <c r="CB103" i="65"/>
  <c r="CA103" i="65"/>
  <c r="BY103" i="65"/>
  <c r="BX103" i="65"/>
  <c r="BW103" i="65"/>
  <c r="BV103" i="65"/>
  <c r="BS103" i="65"/>
  <c r="BR103" i="65"/>
  <c r="BQ103" i="65"/>
  <c r="BM103" i="65"/>
  <c r="BK103" i="65"/>
  <c r="BJ103" i="65"/>
  <c r="BI103" i="65"/>
  <c r="BH103" i="65"/>
  <c r="BG103" i="65"/>
  <c r="BF103" i="65"/>
  <c r="AN103" i="65"/>
  <c r="AM103" i="65"/>
  <c r="AG103" i="65"/>
  <c r="AE103" i="65"/>
  <c r="AK103" i="65" s="1"/>
  <c r="AD103" i="65"/>
  <c r="AJ103" i="65" s="1"/>
  <c r="V103" i="65"/>
  <c r="BL103" i="65" s="1"/>
  <c r="U103" i="65"/>
  <c r="T103" i="65"/>
  <c r="A103" i="65"/>
  <c r="CB102" i="65"/>
  <c r="CA102" i="65"/>
  <c r="BY102" i="65"/>
  <c r="BX102" i="65"/>
  <c r="BW102" i="65"/>
  <c r="BV102" i="65"/>
  <c r="BS102" i="65"/>
  <c r="BR102" i="65"/>
  <c r="BQ102" i="65"/>
  <c r="BM102" i="65"/>
  <c r="BK102" i="65"/>
  <c r="BJ102" i="65"/>
  <c r="BI102" i="65"/>
  <c r="BH102" i="65"/>
  <c r="BG102" i="65"/>
  <c r="BF102" i="65"/>
  <c r="AN102" i="65"/>
  <c r="AM102" i="65"/>
  <c r="AG102" i="65"/>
  <c r="AE102" i="65"/>
  <c r="AK102" i="65" s="1"/>
  <c r="AD102" i="65"/>
  <c r="AJ102" i="65" s="1"/>
  <c r="V102" i="65"/>
  <c r="BZ102" i="65" s="1"/>
  <c r="U102" i="65"/>
  <c r="T102" i="65"/>
  <c r="A102" i="65"/>
  <c r="CB101" i="65"/>
  <c r="CA101" i="65"/>
  <c r="BY101" i="65"/>
  <c r="BX101" i="65"/>
  <c r="BW101" i="65"/>
  <c r="BV101" i="65"/>
  <c r="BS101" i="65"/>
  <c r="BR101" i="65"/>
  <c r="BQ101" i="65"/>
  <c r="BM101" i="65"/>
  <c r="BK101" i="65"/>
  <c r="BJ101" i="65"/>
  <c r="BI101" i="65"/>
  <c r="BH101" i="65"/>
  <c r="BG101" i="65"/>
  <c r="BF101" i="65"/>
  <c r="AN101" i="65"/>
  <c r="AM101" i="65"/>
  <c r="AG101" i="65"/>
  <c r="AE101" i="65"/>
  <c r="AK101" i="65" s="1"/>
  <c r="AD101" i="65"/>
  <c r="AJ101" i="65" s="1"/>
  <c r="V101" i="65"/>
  <c r="BL101" i="65" s="1"/>
  <c r="U101" i="65"/>
  <c r="T101" i="65"/>
  <c r="A101" i="65"/>
  <c r="CB100" i="65"/>
  <c r="CA100" i="65"/>
  <c r="BY100" i="65"/>
  <c r="BX100" i="65"/>
  <c r="BW100" i="65"/>
  <c r="BV100" i="65"/>
  <c r="BS100" i="65"/>
  <c r="BR100" i="65"/>
  <c r="BQ100" i="65"/>
  <c r="BM100" i="65"/>
  <c r="BK100" i="65"/>
  <c r="BJ100" i="65"/>
  <c r="BI100" i="65"/>
  <c r="BH100" i="65"/>
  <c r="BG100" i="65"/>
  <c r="BF100" i="65"/>
  <c r="AN100" i="65"/>
  <c r="AM100" i="65"/>
  <c r="AG100" i="65"/>
  <c r="AE100" i="65"/>
  <c r="AK100" i="65" s="1"/>
  <c r="AD100" i="65"/>
  <c r="AJ100" i="65" s="1"/>
  <c r="V100" i="65"/>
  <c r="BZ100" i="65" s="1"/>
  <c r="U100" i="65"/>
  <c r="T100" i="65"/>
  <c r="A100" i="65"/>
  <c r="CB99" i="65"/>
  <c r="CA99" i="65"/>
  <c r="BY99" i="65"/>
  <c r="BX99" i="65"/>
  <c r="BW99" i="65"/>
  <c r="BV99" i="65"/>
  <c r="BS99" i="65"/>
  <c r="BR99" i="65"/>
  <c r="BQ99" i="65"/>
  <c r="BM99" i="65"/>
  <c r="BK99" i="65"/>
  <c r="BJ99" i="65"/>
  <c r="BI99" i="65"/>
  <c r="BH99" i="65"/>
  <c r="BG99" i="65"/>
  <c r="BF99" i="65"/>
  <c r="AN99" i="65"/>
  <c r="AM99" i="65"/>
  <c r="AG99" i="65"/>
  <c r="AE99" i="65"/>
  <c r="AK99" i="65" s="1"/>
  <c r="AD99" i="65"/>
  <c r="AJ99" i="65" s="1"/>
  <c r="V99" i="65"/>
  <c r="BL99" i="65" s="1"/>
  <c r="U99" i="65"/>
  <c r="T99" i="65"/>
  <c r="A99" i="65"/>
  <c r="CB98" i="65"/>
  <c r="CA98" i="65"/>
  <c r="BY98" i="65"/>
  <c r="BX98" i="65"/>
  <c r="BW98" i="65"/>
  <c r="BV98" i="65"/>
  <c r="BS98" i="65"/>
  <c r="BR98" i="65"/>
  <c r="BQ98" i="65"/>
  <c r="BM98" i="65"/>
  <c r="BK98" i="65"/>
  <c r="BJ98" i="65"/>
  <c r="BI98" i="65"/>
  <c r="BH98" i="65"/>
  <c r="BG98" i="65"/>
  <c r="BF98" i="65"/>
  <c r="AN98" i="65"/>
  <c r="AM98" i="65"/>
  <c r="AG98" i="65"/>
  <c r="AE98" i="65"/>
  <c r="AK98" i="65" s="1"/>
  <c r="AD98" i="65"/>
  <c r="AJ98" i="65" s="1"/>
  <c r="V98" i="65"/>
  <c r="BZ98" i="65" s="1"/>
  <c r="U98" i="65"/>
  <c r="T98" i="65"/>
  <c r="A98" i="65"/>
  <c r="CB97" i="65"/>
  <c r="CA97" i="65"/>
  <c r="BY97" i="65"/>
  <c r="BX97" i="65"/>
  <c r="BW97" i="65"/>
  <c r="BV97" i="65"/>
  <c r="BS97" i="65"/>
  <c r="BR97" i="65"/>
  <c r="BQ97" i="65"/>
  <c r="BM97" i="65"/>
  <c r="BK97" i="65"/>
  <c r="BJ97" i="65"/>
  <c r="BI97" i="65"/>
  <c r="BH97" i="65"/>
  <c r="BG97" i="65"/>
  <c r="BF97" i="65"/>
  <c r="AN97" i="65"/>
  <c r="AM97" i="65"/>
  <c r="AG97" i="65"/>
  <c r="AE97" i="65"/>
  <c r="AK97" i="65" s="1"/>
  <c r="AD97" i="65"/>
  <c r="AJ97" i="65" s="1"/>
  <c r="V97" i="65"/>
  <c r="BL97" i="65" s="1"/>
  <c r="U97" i="65"/>
  <c r="T97" i="65"/>
  <c r="A97" i="65"/>
  <c r="CB96" i="65"/>
  <c r="CA96" i="65"/>
  <c r="BY96" i="65"/>
  <c r="BX96" i="65"/>
  <c r="BW96" i="65"/>
  <c r="BV96" i="65"/>
  <c r="BS96" i="65"/>
  <c r="BR96" i="65"/>
  <c r="BQ96" i="65"/>
  <c r="BM96" i="65"/>
  <c r="BK96" i="65"/>
  <c r="BJ96" i="65"/>
  <c r="BI96" i="65"/>
  <c r="BH96" i="65"/>
  <c r="BG96" i="65"/>
  <c r="BF96" i="65"/>
  <c r="AN96" i="65"/>
  <c r="AM96" i="65"/>
  <c r="AG96" i="65"/>
  <c r="AE96" i="65"/>
  <c r="AK96" i="65" s="1"/>
  <c r="AD96" i="65"/>
  <c r="AJ96" i="65" s="1"/>
  <c r="V96" i="65"/>
  <c r="BZ96" i="65" s="1"/>
  <c r="U96" i="65"/>
  <c r="T96" i="65"/>
  <c r="A96" i="65"/>
  <c r="CB95" i="65"/>
  <c r="CA95" i="65"/>
  <c r="BY95" i="65"/>
  <c r="BX95" i="65"/>
  <c r="BW95" i="65"/>
  <c r="BV95" i="65"/>
  <c r="BS95" i="65"/>
  <c r="BR95" i="65"/>
  <c r="BQ95" i="65"/>
  <c r="BM95" i="65"/>
  <c r="BK95" i="65"/>
  <c r="BJ95" i="65"/>
  <c r="BI95" i="65"/>
  <c r="BH95" i="65"/>
  <c r="BG95" i="65"/>
  <c r="BF95" i="65"/>
  <c r="AN95" i="65"/>
  <c r="AM95" i="65"/>
  <c r="AG95" i="65"/>
  <c r="AE95" i="65"/>
  <c r="AK95" i="65" s="1"/>
  <c r="AD95" i="65"/>
  <c r="AJ95" i="65" s="1"/>
  <c r="V95" i="65"/>
  <c r="BL95" i="65" s="1"/>
  <c r="U95" i="65"/>
  <c r="T95" i="65"/>
  <c r="A95" i="65"/>
  <c r="CB94" i="65"/>
  <c r="CA94" i="65"/>
  <c r="BY94" i="65"/>
  <c r="BX94" i="65"/>
  <c r="BW94" i="65"/>
  <c r="BV94" i="65"/>
  <c r="BS94" i="65"/>
  <c r="BR94" i="65"/>
  <c r="BQ94" i="65"/>
  <c r="BM94" i="65"/>
  <c r="BK94" i="65"/>
  <c r="BJ94" i="65"/>
  <c r="BI94" i="65"/>
  <c r="BH94" i="65"/>
  <c r="BG94" i="65"/>
  <c r="BF94" i="65"/>
  <c r="AN94" i="65"/>
  <c r="AM94" i="65"/>
  <c r="AG94" i="65"/>
  <c r="AE94" i="65"/>
  <c r="AK94" i="65" s="1"/>
  <c r="AD94" i="65"/>
  <c r="AJ94" i="65" s="1"/>
  <c r="V94" i="65"/>
  <c r="BZ94" i="65" s="1"/>
  <c r="U94" i="65"/>
  <c r="T94" i="65"/>
  <c r="A94" i="65"/>
  <c r="CB93" i="65"/>
  <c r="CA93" i="65"/>
  <c r="BY93" i="65"/>
  <c r="BX93" i="65"/>
  <c r="BW93" i="65"/>
  <c r="BV93" i="65"/>
  <c r="BS93" i="65"/>
  <c r="BR93" i="65"/>
  <c r="BQ93" i="65"/>
  <c r="BM93" i="65"/>
  <c r="BK93" i="65"/>
  <c r="BJ93" i="65"/>
  <c r="BI93" i="65"/>
  <c r="BH93" i="65"/>
  <c r="BG93" i="65"/>
  <c r="BF93" i="65"/>
  <c r="AN93" i="65"/>
  <c r="AM93" i="65"/>
  <c r="AG93" i="65"/>
  <c r="AE93" i="65"/>
  <c r="AK93" i="65" s="1"/>
  <c r="AD93" i="65"/>
  <c r="AJ93" i="65" s="1"/>
  <c r="V93" i="65"/>
  <c r="BL93" i="65" s="1"/>
  <c r="U93" i="65"/>
  <c r="T93" i="65"/>
  <c r="A93" i="65"/>
  <c r="CB92" i="65"/>
  <c r="CA92" i="65"/>
  <c r="BY92" i="65"/>
  <c r="BX92" i="65"/>
  <c r="BW92" i="65"/>
  <c r="BV92" i="65"/>
  <c r="BS92" i="65"/>
  <c r="BR92" i="65"/>
  <c r="BQ92" i="65"/>
  <c r="BM92" i="65"/>
  <c r="BK92" i="65"/>
  <c r="BJ92" i="65"/>
  <c r="BI92" i="65"/>
  <c r="BH92" i="65"/>
  <c r="BG92" i="65"/>
  <c r="BF92" i="65"/>
  <c r="AN92" i="65"/>
  <c r="AM92" i="65"/>
  <c r="AG92" i="65"/>
  <c r="AE92" i="65"/>
  <c r="AK92" i="65" s="1"/>
  <c r="AD92" i="65"/>
  <c r="AJ92" i="65" s="1"/>
  <c r="V92" i="65"/>
  <c r="BZ92" i="65" s="1"/>
  <c r="U92" i="65"/>
  <c r="T92" i="65"/>
  <c r="A92" i="65"/>
  <c r="CB91" i="65"/>
  <c r="CA91" i="65"/>
  <c r="BY91" i="65"/>
  <c r="BX91" i="65"/>
  <c r="BW91" i="65"/>
  <c r="BV91" i="65"/>
  <c r="BS91" i="65"/>
  <c r="BR91" i="65"/>
  <c r="BQ91" i="65"/>
  <c r="BM91" i="65"/>
  <c r="BK91" i="65"/>
  <c r="BJ91" i="65"/>
  <c r="BI91" i="65"/>
  <c r="BH91" i="65"/>
  <c r="BG91" i="65"/>
  <c r="BF91" i="65"/>
  <c r="AN91" i="65"/>
  <c r="AM91" i="65"/>
  <c r="AG91" i="65"/>
  <c r="AE91" i="65"/>
  <c r="AK91" i="65" s="1"/>
  <c r="AD91" i="65"/>
  <c r="AJ91" i="65" s="1"/>
  <c r="V91" i="65"/>
  <c r="U91" i="65"/>
  <c r="T91" i="65"/>
  <c r="A91" i="65"/>
  <c r="CB90" i="65"/>
  <c r="CA90" i="65"/>
  <c r="BY90" i="65"/>
  <c r="BX90" i="65"/>
  <c r="BW90" i="65"/>
  <c r="BV90" i="65"/>
  <c r="BS90" i="65"/>
  <c r="BR90" i="65"/>
  <c r="BQ90" i="65"/>
  <c r="BM90" i="65"/>
  <c r="BK90" i="65"/>
  <c r="BJ90" i="65"/>
  <c r="BI90" i="65"/>
  <c r="BH90" i="65"/>
  <c r="BG90" i="65"/>
  <c r="BF90" i="65"/>
  <c r="AN90" i="65"/>
  <c r="AM90" i="65"/>
  <c r="AG90" i="65"/>
  <c r="AE90" i="65"/>
  <c r="AK90" i="65" s="1"/>
  <c r="AD90" i="65"/>
  <c r="AJ90" i="65" s="1"/>
  <c r="V90" i="65"/>
  <c r="U90" i="65"/>
  <c r="T90" i="65"/>
  <c r="A90" i="65"/>
  <c r="CB89" i="65"/>
  <c r="CA89" i="65"/>
  <c r="BY89" i="65"/>
  <c r="BX89" i="65"/>
  <c r="BW89" i="65"/>
  <c r="BV89" i="65"/>
  <c r="BS89" i="65"/>
  <c r="BR89" i="65"/>
  <c r="BQ89" i="65"/>
  <c r="BM89" i="65"/>
  <c r="BK89" i="65"/>
  <c r="BJ89" i="65"/>
  <c r="BI89" i="65"/>
  <c r="BH89" i="65"/>
  <c r="BG89" i="65"/>
  <c r="BF89" i="65"/>
  <c r="AN89" i="65"/>
  <c r="AM89" i="65"/>
  <c r="AG89" i="65"/>
  <c r="AE89" i="65"/>
  <c r="AK89" i="65" s="1"/>
  <c r="AD89" i="65"/>
  <c r="AJ89" i="65" s="1"/>
  <c r="V89" i="65"/>
  <c r="U89" i="65"/>
  <c r="T89" i="65"/>
  <c r="A89" i="65"/>
  <c r="CB88" i="65"/>
  <c r="CA88" i="65"/>
  <c r="BY88" i="65"/>
  <c r="BX88" i="65"/>
  <c r="BW88" i="65"/>
  <c r="BV88" i="65"/>
  <c r="BS88" i="65"/>
  <c r="BR88" i="65"/>
  <c r="BQ88" i="65"/>
  <c r="BM88" i="65"/>
  <c r="BK88" i="65"/>
  <c r="BJ88" i="65"/>
  <c r="BI88" i="65"/>
  <c r="BH88" i="65"/>
  <c r="BG88" i="65"/>
  <c r="BF88" i="65"/>
  <c r="AN88" i="65"/>
  <c r="AM88" i="65"/>
  <c r="AG88" i="65"/>
  <c r="AE88" i="65"/>
  <c r="AK88" i="65" s="1"/>
  <c r="AD88" i="65"/>
  <c r="AJ88" i="65" s="1"/>
  <c r="V88" i="65"/>
  <c r="BL88" i="65" s="1"/>
  <c r="U88" i="65"/>
  <c r="T88" i="65"/>
  <c r="A88" i="65"/>
  <c r="CB87" i="65"/>
  <c r="CA87" i="65"/>
  <c r="BY87" i="65"/>
  <c r="BX87" i="65"/>
  <c r="BW87" i="65"/>
  <c r="BV87" i="65"/>
  <c r="BS87" i="65"/>
  <c r="BR87" i="65"/>
  <c r="BQ87" i="65"/>
  <c r="BM87" i="65"/>
  <c r="BK87" i="65"/>
  <c r="BJ87" i="65"/>
  <c r="BI87" i="65"/>
  <c r="BH87" i="65"/>
  <c r="BG87" i="65"/>
  <c r="BF87" i="65"/>
  <c r="AN87" i="65"/>
  <c r="AM87" i="65"/>
  <c r="AG87" i="65"/>
  <c r="AE87" i="65"/>
  <c r="AK87" i="65" s="1"/>
  <c r="AD87" i="65"/>
  <c r="AJ87" i="65" s="1"/>
  <c r="V87" i="65"/>
  <c r="U87" i="65"/>
  <c r="T87" i="65"/>
  <c r="A87" i="65"/>
  <c r="CB86" i="65"/>
  <c r="CA86" i="65"/>
  <c r="BY86" i="65"/>
  <c r="BX86" i="65"/>
  <c r="BW86" i="65"/>
  <c r="BV86" i="65"/>
  <c r="BS86" i="65"/>
  <c r="BR86" i="65"/>
  <c r="BQ86" i="65"/>
  <c r="BM86" i="65"/>
  <c r="BK86" i="65"/>
  <c r="BJ86" i="65"/>
  <c r="BI86" i="65"/>
  <c r="BH86" i="65"/>
  <c r="BG86" i="65"/>
  <c r="BF86" i="65"/>
  <c r="AN86" i="65"/>
  <c r="AM86" i="65"/>
  <c r="AG86" i="65"/>
  <c r="AE86" i="65"/>
  <c r="AK86" i="65" s="1"/>
  <c r="AD86" i="65"/>
  <c r="AJ86" i="65" s="1"/>
  <c r="V86" i="65"/>
  <c r="U86" i="65"/>
  <c r="T86" i="65"/>
  <c r="A86" i="65"/>
  <c r="CB85" i="65"/>
  <c r="CA85" i="65"/>
  <c r="BY85" i="65"/>
  <c r="BX85" i="65"/>
  <c r="BW85" i="65"/>
  <c r="BV85" i="65"/>
  <c r="BS85" i="65"/>
  <c r="BR85" i="65"/>
  <c r="BQ85" i="65"/>
  <c r="BM85" i="65"/>
  <c r="BK85" i="65"/>
  <c r="BJ85" i="65"/>
  <c r="BI85" i="65"/>
  <c r="BH85" i="65"/>
  <c r="BG85" i="65"/>
  <c r="BF85" i="65"/>
  <c r="AN85" i="65"/>
  <c r="AM85" i="65"/>
  <c r="AG85" i="65"/>
  <c r="AE85" i="65"/>
  <c r="AK85" i="65" s="1"/>
  <c r="AD85" i="65"/>
  <c r="AJ85" i="65" s="1"/>
  <c r="V85" i="65"/>
  <c r="U85" i="65"/>
  <c r="T85" i="65"/>
  <c r="A85" i="65"/>
  <c r="CB84" i="65"/>
  <c r="CA84" i="65"/>
  <c r="BY84" i="65"/>
  <c r="BX84" i="65"/>
  <c r="BW84" i="65"/>
  <c r="BV84" i="65"/>
  <c r="BS84" i="65"/>
  <c r="BR84" i="65"/>
  <c r="BQ84" i="65"/>
  <c r="BM84" i="65"/>
  <c r="BK84" i="65"/>
  <c r="BJ84" i="65"/>
  <c r="BI84" i="65"/>
  <c r="BH84" i="65"/>
  <c r="BG84" i="65"/>
  <c r="BF84" i="65"/>
  <c r="AN84" i="65"/>
  <c r="AM84" i="65"/>
  <c r="AG84" i="65"/>
  <c r="AE84" i="65"/>
  <c r="AK84" i="65" s="1"/>
  <c r="AD84" i="65"/>
  <c r="AJ84" i="65" s="1"/>
  <c r="V84" i="65"/>
  <c r="BL84" i="65" s="1"/>
  <c r="U84" i="65"/>
  <c r="T84" i="65"/>
  <c r="A84" i="65"/>
  <c r="CB83" i="65"/>
  <c r="CA83" i="65"/>
  <c r="BY83" i="65"/>
  <c r="BX83" i="65"/>
  <c r="BW83" i="65"/>
  <c r="BV83" i="65"/>
  <c r="BS83" i="65"/>
  <c r="BR83" i="65"/>
  <c r="BQ83" i="65"/>
  <c r="BM83" i="65"/>
  <c r="BK83" i="65"/>
  <c r="BJ83" i="65"/>
  <c r="BI83" i="65"/>
  <c r="BH83" i="65"/>
  <c r="BG83" i="65"/>
  <c r="BF83" i="65"/>
  <c r="AN83" i="65"/>
  <c r="AM83" i="65"/>
  <c r="AG83" i="65"/>
  <c r="AE83" i="65"/>
  <c r="AK83" i="65" s="1"/>
  <c r="AD83" i="65"/>
  <c r="AJ83" i="65" s="1"/>
  <c r="V83" i="65"/>
  <c r="U83" i="65"/>
  <c r="T83" i="65"/>
  <c r="A83" i="65"/>
  <c r="CB82" i="65"/>
  <c r="CA82" i="65"/>
  <c r="BY82" i="65"/>
  <c r="BX82" i="65"/>
  <c r="BW82" i="65"/>
  <c r="BV82" i="65"/>
  <c r="BS82" i="65"/>
  <c r="BR82" i="65"/>
  <c r="BQ82" i="65"/>
  <c r="BM82" i="65"/>
  <c r="BK82" i="65"/>
  <c r="BJ82" i="65"/>
  <c r="BI82" i="65"/>
  <c r="BH82" i="65"/>
  <c r="BG82" i="65"/>
  <c r="BF82" i="65"/>
  <c r="AN82" i="65"/>
  <c r="AM82" i="65"/>
  <c r="AG82" i="65"/>
  <c r="AE82" i="65"/>
  <c r="AK82" i="65" s="1"/>
  <c r="AD82" i="65"/>
  <c r="AJ82" i="65" s="1"/>
  <c r="V82" i="65"/>
  <c r="U82" i="65"/>
  <c r="T82" i="65"/>
  <c r="A82" i="65"/>
  <c r="CB81" i="65"/>
  <c r="CA81" i="65"/>
  <c r="BY81" i="65"/>
  <c r="BX81" i="65"/>
  <c r="BW81" i="65"/>
  <c r="BV81" i="65"/>
  <c r="BS81" i="65"/>
  <c r="BR81" i="65"/>
  <c r="BQ81" i="65"/>
  <c r="BM81" i="65"/>
  <c r="BK81" i="65"/>
  <c r="BJ81" i="65"/>
  <c r="BI81" i="65"/>
  <c r="BH81" i="65"/>
  <c r="BG81" i="65"/>
  <c r="BF81" i="65"/>
  <c r="AN81" i="65"/>
  <c r="AM81" i="65"/>
  <c r="AG81" i="65"/>
  <c r="AE81" i="65"/>
  <c r="AK81" i="65" s="1"/>
  <c r="AD81" i="65"/>
  <c r="AJ81" i="65" s="1"/>
  <c r="V81" i="65"/>
  <c r="U81" i="65"/>
  <c r="T81" i="65"/>
  <c r="A81" i="65"/>
  <c r="CB80" i="65"/>
  <c r="CA80" i="65"/>
  <c r="BY80" i="65"/>
  <c r="BX80" i="65"/>
  <c r="BW80" i="65"/>
  <c r="BV80" i="65"/>
  <c r="BS80" i="65"/>
  <c r="BR80" i="65"/>
  <c r="BQ80" i="65"/>
  <c r="BM80" i="65"/>
  <c r="BK80" i="65"/>
  <c r="BJ80" i="65"/>
  <c r="BI80" i="65"/>
  <c r="BH80" i="65"/>
  <c r="BG80" i="65"/>
  <c r="BF80" i="65"/>
  <c r="AN80" i="65"/>
  <c r="AM80" i="65"/>
  <c r="AG80" i="65"/>
  <c r="AE80" i="65"/>
  <c r="AK80" i="65" s="1"/>
  <c r="AD80" i="65"/>
  <c r="AJ80" i="65" s="1"/>
  <c r="V80" i="65"/>
  <c r="BZ80" i="65" s="1"/>
  <c r="U80" i="65"/>
  <c r="T80" i="65"/>
  <c r="A80" i="65"/>
  <c r="CB79" i="65"/>
  <c r="CA79" i="65"/>
  <c r="BY79" i="65"/>
  <c r="BX79" i="65"/>
  <c r="BW79" i="65"/>
  <c r="BV79" i="65"/>
  <c r="BS79" i="65"/>
  <c r="BR79" i="65"/>
  <c r="BQ79" i="65"/>
  <c r="BM79" i="65"/>
  <c r="BK79" i="65"/>
  <c r="BJ79" i="65"/>
  <c r="BI79" i="65"/>
  <c r="BH79" i="65"/>
  <c r="BG79" i="65"/>
  <c r="BF79" i="65"/>
  <c r="AN79" i="65"/>
  <c r="AM79" i="65"/>
  <c r="AG79" i="65"/>
  <c r="AE79" i="65"/>
  <c r="AK79" i="65" s="1"/>
  <c r="AD79" i="65"/>
  <c r="AJ79" i="65" s="1"/>
  <c r="V79" i="65"/>
  <c r="U79" i="65"/>
  <c r="T79" i="65"/>
  <c r="A79" i="65"/>
  <c r="CB78" i="65"/>
  <c r="CA78" i="65"/>
  <c r="BY78" i="65"/>
  <c r="BX78" i="65"/>
  <c r="BW78" i="65"/>
  <c r="BV78" i="65"/>
  <c r="BS78" i="65"/>
  <c r="BR78" i="65"/>
  <c r="BQ78" i="65"/>
  <c r="BM78" i="65"/>
  <c r="BK78" i="65"/>
  <c r="BJ78" i="65"/>
  <c r="BI78" i="65"/>
  <c r="BH78" i="65"/>
  <c r="BG78" i="65"/>
  <c r="BF78" i="65"/>
  <c r="AN78" i="65"/>
  <c r="AM78" i="65"/>
  <c r="AG78" i="65"/>
  <c r="AE78" i="65"/>
  <c r="AK78" i="65" s="1"/>
  <c r="AD78" i="65"/>
  <c r="AJ78" i="65" s="1"/>
  <c r="V78" i="65"/>
  <c r="BZ78" i="65" s="1"/>
  <c r="U78" i="65"/>
  <c r="T78" i="65"/>
  <c r="A78" i="65"/>
  <c r="CB77" i="65"/>
  <c r="CA77" i="65"/>
  <c r="BY77" i="65"/>
  <c r="BX77" i="65"/>
  <c r="BW77" i="65"/>
  <c r="BV77" i="65"/>
  <c r="BS77" i="65"/>
  <c r="BR77" i="65"/>
  <c r="BQ77" i="65"/>
  <c r="BM77" i="65"/>
  <c r="BK77" i="65"/>
  <c r="BJ77" i="65"/>
  <c r="BI77" i="65"/>
  <c r="BH77" i="65"/>
  <c r="BG77" i="65"/>
  <c r="BF77" i="65"/>
  <c r="AN77" i="65"/>
  <c r="AM77" i="65"/>
  <c r="AG77" i="65"/>
  <c r="AE77" i="65"/>
  <c r="AK77" i="65" s="1"/>
  <c r="AD77" i="65"/>
  <c r="AJ77" i="65" s="1"/>
  <c r="V77" i="65"/>
  <c r="U77" i="65"/>
  <c r="T77" i="65"/>
  <c r="A77" i="65"/>
  <c r="CB76" i="65"/>
  <c r="CA76" i="65"/>
  <c r="BY76" i="65"/>
  <c r="BX76" i="65"/>
  <c r="BW76" i="65"/>
  <c r="BV76" i="65"/>
  <c r="BS76" i="65"/>
  <c r="BR76" i="65"/>
  <c r="BQ76" i="65"/>
  <c r="BM76" i="65"/>
  <c r="BK76" i="65"/>
  <c r="BJ76" i="65"/>
  <c r="BI76" i="65"/>
  <c r="BH76" i="65"/>
  <c r="BG76" i="65"/>
  <c r="BF76" i="65"/>
  <c r="AN76" i="65"/>
  <c r="AM76" i="65"/>
  <c r="AG76" i="65"/>
  <c r="AE76" i="65"/>
  <c r="AK76" i="65" s="1"/>
  <c r="AD76" i="65"/>
  <c r="AJ76" i="65" s="1"/>
  <c r="V76" i="65"/>
  <c r="BZ76" i="65" s="1"/>
  <c r="U76" i="65"/>
  <c r="T76" i="65"/>
  <c r="A76" i="65"/>
  <c r="CB75" i="65"/>
  <c r="CA75" i="65"/>
  <c r="BY75" i="65"/>
  <c r="BX75" i="65"/>
  <c r="BW75" i="65"/>
  <c r="BV75" i="65"/>
  <c r="BS75" i="65"/>
  <c r="BR75" i="65"/>
  <c r="BQ75" i="65"/>
  <c r="BM75" i="65"/>
  <c r="BK75" i="65"/>
  <c r="BJ75" i="65"/>
  <c r="BI75" i="65"/>
  <c r="BH75" i="65"/>
  <c r="BG75" i="65"/>
  <c r="BF75" i="65"/>
  <c r="AN75" i="65"/>
  <c r="AM75" i="65"/>
  <c r="AG75" i="65"/>
  <c r="AE75" i="65"/>
  <c r="AK75" i="65" s="1"/>
  <c r="AD75" i="65"/>
  <c r="AJ75" i="65" s="1"/>
  <c r="V75" i="65"/>
  <c r="U75" i="65"/>
  <c r="T75" i="65"/>
  <c r="A75" i="65"/>
  <c r="CB74" i="65"/>
  <c r="CA74" i="65"/>
  <c r="BY74" i="65"/>
  <c r="BX74" i="65"/>
  <c r="BW74" i="65"/>
  <c r="BV74" i="65"/>
  <c r="BS74" i="65"/>
  <c r="BR74" i="65"/>
  <c r="BQ74" i="65"/>
  <c r="BM74" i="65"/>
  <c r="BK74" i="65"/>
  <c r="BJ74" i="65"/>
  <c r="BI74" i="65"/>
  <c r="BH74" i="65"/>
  <c r="BG74" i="65"/>
  <c r="BF74" i="65"/>
  <c r="AN74" i="65"/>
  <c r="AM74" i="65"/>
  <c r="AG74" i="65"/>
  <c r="AE74" i="65"/>
  <c r="AK74" i="65" s="1"/>
  <c r="AD74" i="65"/>
  <c r="AJ74" i="65" s="1"/>
  <c r="V74" i="65"/>
  <c r="BZ74" i="65" s="1"/>
  <c r="U74" i="65"/>
  <c r="T74" i="65"/>
  <c r="A74" i="65"/>
  <c r="CB73" i="65"/>
  <c r="CA73" i="65"/>
  <c r="BY73" i="65"/>
  <c r="BX73" i="65"/>
  <c r="BW73" i="65"/>
  <c r="BV73" i="65"/>
  <c r="BS73" i="65"/>
  <c r="BR73" i="65"/>
  <c r="BQ73" i="65"/>
  <c r="BM73" i="65"/>
  <c r="BK73" i="65"/>
  <c r="BJ73" i="65"/>
  <c r="BI73" i="65"/>
  <c r="BH73" i="65"/>
  <c r="BG73" i="65"/>
  <c r="BF73" i="65"/>
  <c r="AN73" i="65"/>
  <c r="AM73" i="65"/>
  <c r="AG73" i="65"/>
  <c r="AE73" i="65"/>
  <c r="AK73" i="65" s="1"/>
  <c r="AD73" i="65"/>
  <c r="AJ73" i="65" s="1"/>
  <c r="V73" i="65"/>
  <c r="U73" i="65"/>
  <c r="T73" i="65"/>
  <c r="A73" i="65"/>
  <c r="CB72" i="65"/>
  <c r="CA72" i="65"/>
  <c r="BY72" i="65"/>
  <c r="BX72" i="65"/>
  <c r="BW72" i="65"/>
  <c r="BV72" i="65"/>
  <c r="BS72" i="65"/>
  <c r="BR72" i="65"/>
  <c r="BQ72" i="65"/>
  <c r="BM72" i="65"/>
  <c r="BK72" i="65"/>
  <c r="BJ72" i="65"/>
  <c r="BI72" i="65"/>
  <c r="BH72" i="65"/>
  <c r="BG72" i="65"/>
  <c r="BF72" i="65"/>
  <c r="AN72" i="65"/>
  <c r="AM72" i="65"/>
  <c r="AG72" i="65"/>
  <c r="AE72" i="65"/>
  <c r="AK72" i="65" s="1"/>
  <c r="AD72" i="65"/>
  <c r="AJ72" i="65" s="1"/>
  <c r="V72" i="65"/>
  <c r="BZ72" i="65" s="1"/>
  <c r="U72" i="65"/>
  <c r="T72" i="65"/>
  <c r="A72" i="65"/>
  <c r="CB71" i="65"/>
  <c r="CA71" i="65"/>
  <c r="BY71" i="65"/>
  <c r="BX71" i="65"/>
  <c r="BW71" i="65"/>
  <c r="BV71" i="65"/>
  <c r="BS71" i="65"/>
  <c r="BR71" i="65"/>
  <c r="BQ71" i="65"/>
  <c r="BM71" i="65"/>
  <c r="BK71" i="65"/>
  <c r="BJ71" i="65"/>
  <c r="BI71" i="65"/>
  <c r="BH71" i="65"/>
  <c r="BG71" i="65"/>
  <c r="BF71" i="65"/>
  <c r="AN71" i="65"/>
  <c r="AM71" i="65"/>
  <c r="AG71" i="65"/>
  <c r="AE71" i="65"/>
  <c r="AK71" i="65" s="1"/>
  <c r="AD71" i="65"/>
  <c r="AJ71" i="65" s="1"/>
  <c r="V71" i="65"/>
  <c r="BL71" i="65" s="1"/>
  <c r="U71" i="65"/>
  <c r="T71" i="65"/>
  <c r="A71" i="65"/>
  <c r="CB70" i="65"/>
  <c r="CA70" i="65"/>
  <c r="BY70" i="65"/>
  <c r="BX70" i="65"/>
  <c r="BW70" i="65"/>
  <c r="BV70" i="65"/>
  <c r="BS70" i="65"/>
  <c r="BR70" i="65"/>
  <c r="BQ70" i="65"/>
  <c r="BM70" i="65"/>
  <c r="BK70" i="65"/>
  <c r="BJ70" i="65"/>
  <c r="BI70" i="65"/>
  <c r="BH70" i="65"/>
  <c r="BG70" i="65"/>
  <c r="BF70" i="65"/>
  <c r="AN70" i="65"/>
  <c r="AM70" i="65"/>
  <c r="AG70" i="65"/>
  <c r="AE70" i="65"/>
  <c r="AK70" i="65" s="1"/>
  <c r="AD70" i="65"/>
  <c r="AJ70" i="65" s="1"/>
  <c r="V70" i="65"/>
  <c r="BZ70" i="65" s="1"/>
  <c r="U70" i="65"/>
  <c r="T70" i="65"/>
  <c r="A70" i="65"/>
  <c r="CB69" i="65"/>
  <c r="CA69" i="65"/>
  <c r="BY69" i="65"/>
  <c r="BX69" i="65"/>
  <c r="BW69" i="65"/>
  <c r="BV69" i="65"/>
  <c r="BS69" i="65"/>
  <c r="BR69" i="65"/>
  <c r="BQ69" i="65"/>
  <c r="BM69" i="65"/>
  <c r="BK69" i="65"/>
  <c r="BJ69" i="65"/>
  <c r="BI69" i="65"/>
  <c r="BH69" i="65"/>
  <c r="BG69" i="65"/>
  <c r="BF69" i="65"/>
  <c r="AN69" i="65"/>
  <c r="AM69" i="65"/>
  <c r="AG69" i="65"/>
  <c r="AE69" i="65"/>
  <c r="AK69" i="65" s="1"/>
  <c r="AD69" i="65"/>
  <c r="AJ69" i="65" s="1"/>
  <c r="V69" i="65"/>
  <c r="U69" i="65"/>
  <c r="T69" i="65"/>
  <c r="A69" i="65"/>
  <c r="CB68" i="65"/>
  <c r="CA68" i="65"/>
  <c r="BY68" i="65"/>
  <c r="BX68" i="65"/>
  <c r="BW68" i="65"/>
  <c r="BV68" i="65"/>
  <c r="BS68" i="65"/>
  <c r="BR68" i="65"/>
  <c r="BQ68" i="65"/>
  <c r="BM68" i="65"/>
  <c r="BK68" i="65"/>
  <c r="BJ68" i="65"/>
  <c r="BI68" i="65"/>
  <c r="BH68" i="65"/>
  <c r="BG68" i="65"/>
  <c r="BF68" i="65"/>
  <c r="AN68" i="65"/>
  <c r="AM68" i="65"/>
  <c r="AG68" i="65"/>
  <c r="AE68" i="65"/>
  <c r="AK68" i="65" s="1"/>
  <c r="AD68" i="65"/>
  <c r="AJ68" i="65" s="1"/>
  <c r="V68" i="65"/>
  <c r="BL68" i="65" s="1"/>
  <c r="U68" i="65"/>
  <c r="T68" i="65"/>
  <c r="A68" i="65"/>
  <c r="CB67" i="65"/>
  <c r="CA67" i="65"/>
  <c r="BY67" i="65"/>
  <c r="BX67" i="65"/>
  <c r="BW67" i="65"/>
  <c r="BV67" i="65"/>
  <c r="BS67" i="65"/>
  <c r="BR67" i="65"/>
  <c r="BQ67" i="65"/>
  <c r="BM67" i="65"/>
  <c r="BK67" i="65"/>
  <c r="BJ67" i="65"/>
  <c r="BI67" i="65"/>
  <c r="BH67" i="65"/>
  <c r="BG67" i="65"/>
  <c r="BF67" i="65"/>
  <c r="AN67" i="65"/>
  <c r="AM67" i="65"/>
  <c r="AG67" i="65"/>
  <c r="AE67" i="65"/>
  <c r="AK67" i="65" s="1"/>
  <c r="AD67" i="65"/>
  <c r="AJ67" i="65" s="1"/>
  <c r="V67" i="65"/>
  <c r="BL67" i="65" s="1"/>
  <c r="U67" i="65"/>
  <c r="T67" i="65"/>
  <c r="A67" i="65"/>
  <c r="CB66" i="65"/>
  <c r="CA66" i="65"/>
  <c r="BY66" i="65"/>
  <c r="BX66" i="65"/>
  <c r="BW66" i="65"/>
  <c r="BV66" i="65"/>
  <c r="BS66" i="65"/>
  <c r="BR66" i="65"/>
  <c r="BQ66" i="65"/>
  <c r="BM66" i="65"/>
  <c r="BK66" i="65"/>
  <c r="BJ66" i="65"/>
  <c r="BI66" i="65"/>
  <c r="BH66" i="65"/>
  <c r="BG66" i="65"/>
  <c r="BF66" i="65"/>
  <c r="AN66" i="65"/>
  <c r="AM66" i="65"/>
  <c r="AG66" i="65"/>
  <c r="AE66" i="65"/>
  <c r="AK66" i="65" s="1"/>
  <c r="AD66" i="65"/>
  <c r="AJ66" i="65" s="1"/>
  <c r="V66" i="65"/>
  <c r="U66" i="65"/>
  <c r="T66" i="65"/>
  <c r="A66" i="65"/>
  <c r="CB65" i="65"/>
  <c r="CA65" i="65"/>
  <c r="BY65" i="65"/>
  <c r="BX65" i="65"/>
  <c r="BW65" i="65"/>
  <c r="BV65" i="65"/>
  <c r="BS65" i="65"/>
  <c r="BR65" i="65"/>
  <c r="BQ65" i="65"/>
  <c r="BM65" i="65"/>
  <c r="BK65" i="65"/>
  <c r="BJ65" i="65"/>
  <c r="BI65" i="65"/>
  <c r="BH65" i="65"/>
  <c r="BG65" i="65"/>
  <c r="BF65" i="65"/>
  <c r="AN65" i="65"/>
  <c r="AM65" i="65"/>
  <c r="AG65" i="65"/>
  <c r="AE65" i="65"/>
  <c r="AK65" i="65" s="1"/>
  <c r="AD65" i="65"/>
  <c r="AJ65" i="65" s="1"/>
  <c r="V65" i="65"/>
  <c r="U65" i="65"/>
  <c r="T65" i="65"/>
  <c r="A65" i="65"/>
  <c r="CB64" i="65"/>
  <c r="CA64" i="65"/>
  <c r="BY64" i="65"/>
  <c r="BX64" i="65"/>
  <c r="BW64" i="65"/>
  <c r="BV64" i="65"/>
  <c r="BS64" i="65"/>
  <c r="BR64" i="65"/>
  <c r="BQ64" i="65"/>
  <c r="BM64" i="65"/>
  <c r="BK64" i="65"/>
  <c r="BJ64" i="65"/>
  <c r="BI64" i="65"/>
  <c r="BH64" i="65"/>
  <c r="BG64" i="65"/>
  <c r="BF64" i="65"/>
  <c r="AN64" i="65"/>
  <c r="AM64" i="65"/>
  <c r="AG64" i="65"/>
  <c r="AE64" i="65"/>
  <c r="AK64" i="65" s="1"/>
  <c r="AD64" i="65"/>
  <c r="AJ64" i="65" s="1"/>
  <c r="V64" i="65"/>
  <c r="AO65" i="65" s="1"/>
  <c r="U64" i="65"/>
  <c r="T64" i="65"/>
  <c r="A64" i="65"/>
  <c r="CB63" i="65"/>
  <c r="CA63" i="65"/>
  <c r="BY63" i="65"/>
  <c r="BX63" i="65"/>
  <c r="BW63" i="65"/>
  <c r="BV63" i="65"/>
  <c r="BS63" i="65"/>
  <c r="BR63" i="65"/>
  <c r="BQ63" i="65"/>
  <c r="BM63" i="65"/>
  <c r="BK63" i="65"/>
  <c r="BJ63" i="65"/>
  <c r="BI63" i="65"/>
  <c r="BH63" i="65"/>
  <c r="BG63" i="65"/>
  <c r="BF63" i="65"/>
  <c r="AN63" i="65"/>
  <c r="AM63" i="65"/>
  <c r="AG63" i="65"/>
  <c r="AE63" i="65"/>
  <c r="AK63" i="65" s="1"/>
  <c r="AD63" i="65"/>
  <c r="AJ63" i="65" s="1"/>
  <c r="V63" i="65"/>
  <c r="BL63" i="65" s="1"/>
  <c r="U63" i="65"/>
  <c r="T63" i="65"/>
  <c r="A63" i="65"/>
  <c r="CB62" i="65"/>
  <c r="CA62" i="65"/>
  <c r="BY62" i="65"/>
  <c r="BX62" i="65"/>
  <c r="BW62" i="65"/>
  <c r="BV62" i="65"/>
  <c r="BS62" i="65"/>
  <c r="BR62" i="65"/>
  <c r="BQ62" i="65"/>
  <c r="BM62" i="65"/>
  <c r="BK62" i="65"/>
  <c r="BJ62" i="65"/>
  <c r="BI62" i="65"/>
  <c r="BH62" i="65"/>
  <c r="BG62" i="65"/>
  <c r="BF62" i="65"/>
  <c r="AN62" i="65"/>
  <c r="AM62" i="65"/>
  <c r="AG62" i="65"/>
  <c r="AE62" i="65"/>
  <c r="AK62" i="65" s="1"/>
  <c r="AD62" i="65"/>
  <c r="AJ62" i="65" s="1"/>
  <c r="V62" i="65"/>
  <c r="U62" i="65"/>
  <c r="T62" i="65"/>
  <c r="A62" i="65"/>
  <c r="CB61" i="65"/>
  <c r="CA61" i="65"/>
  <c r="BY61" i="65"/>
  <c r="BX61" i="65"/>
  <c r="BW61" i="65"/>
  <c r="BV61" i="65"/>
  <c r="BS61" i="65"/>
  <c r="BR61" i="65"/>
  <c r="BQ61" i="65"/>
  <c r="BM61" i="65"/>
  <c r="BK61" i="65"/>
  <c r="BJ61" i="65"/>
  <c r="BI61" i="65"/>
  <c r="BH61" i="65"/>
  <c r="BG61" i="65"/>
  <c r="BF61" i="65"/>
  <c r="AN61" i="65"/>
  <c r="AM61" i="65"/>
  <c r="AG61" i="65"/>
  <c r="AE61" i="65"/>
  <c r="AK61" i="65" s="1"/>
  <c r="AD61" i="65"/>
  <c r="AJ61" i="65" s="1"/>
  <c r="V61" i="65"/>
  <c r="BZ61" i="65" s="1"/>
  <c r="U61" i="65"/>
  <c r="T61" i="65"/>
  <c r="A61" i="65"/>
  <c r="CB60" i="65"/>
  <c r="CA60" i="65"/>
  <c r="BY60" i="65"/>
  <c r="BX60" i="65"/>
  <c r="BW60" i="65"/>
  <c r="BV60" i="65"/>
  <c r="BS60" i="65"/>
  <c r="BR60" i="65"/>
  <c r="BQ60" i="65"/>
  <c r="BM60" i="65"/>
  <c r="BK60" i="65"/>
  <c r="BJ60" i="65"/>
  <c r="BI60" i="65"/>
  <c r="BH60" i="65"/>
  <c r="BG60" i="65"/>
  <c r="BF60" i="65"/>
  <c r="AN60" i="65"/>
  <c r="AM60" i="65"/>
  <c r="AG60" i="65"/>
  <c r="AE60" i="65"/>
  <c r="AK60" i="65" s="1"/>
  <c r="AD60" i="65"/>
  <c r="AJ60" i="65" s="1"/>
  <c r="V60" i="65"/>
  <c r="U60" i="65"/>
  <c r="T60" i="65"/>
  <c r="A60" i="65"/>
  <c r="CB59" i="65"/>
  <c r="CA59" i="65"/>
  <c r="BY59" i="65"/>
  <c r="BX59" i="65"/>
  <c r="BW59" i="65"/>
  <c r="BV59" i="65"/>
  <c r="BS59" i="65"/>
  <c r="BR59" i="65"/>
  <c r="BQ59" i="65"/>
  <c r="BM59" i="65"/>
  <c r="BK59" i="65"/>
  <c r="BJ59" i="65"/>
  <c r="BI59" i="65"/>
  <c r="BH59" i="65"/>
  <c r="BG59" i="65"/>
  <c r="BF59" i="65"/>
  <c r="AN59" i="65"/>
  <c r="AM59" i="65"/>
  <c r="AG59" i="65"/>
  <c r="AE59" i="65"/>
  <c r="AK59" i="65" s="1"/>
  <c r="AD59" i="65"/>
  <c r="AJ59" i="65" s="1"/>
  <c r="V59" i="65"/>
  <c r="U59" i="65"/>
  <c r="T59" i="65"/>
  <c r="A59" i="65"/>
  <c r="CB58" i="65"/>
  <c r="CA58" i="65"/>
  <c r="BY58" i="65"/>
  <c r="BX58" i="65"/>
  <c r="BW58" i="65"/>
  <c r="BV58" i="65"/>
  <c r="BS58" i="65"/>
  <c r="BR58" i="65"/>
  <c r="BQ58" i="65"/>
  <c r="BM58" i="65"/>
  <c r="BK58" i="65"/>
  <c r="BJ58" i="65"/>
  <c r="BI58" i="65"/>
  <c r="BH58" i="65"/>
  <c r="BG58" i="65"/>
  <c r="BF58" i="65"/>
  <c r="AN58" i="65"/>
  <c r="AM58" i="65"/>
  <c r="AG58" i="65"/>
  <c r="AE58" i="65"/>
  <c r="AK58" i="65" s="1"/>
  <c r="AD58" i="65"/>
  <c r="AJ58" i="65" s="1"/>
  <c r="V58" i="65"/>
  <c r="AO59" i="65" s="1"/>
  <c r="U58" i="65"/>
  <c r="T58" i="65"/>
  <c r="A58" i="65"/>
  <c r="CB57" i="65"/>
  <c r="CA57" i="65"/>
  <c r="BY57" i="65"/>
  <c r="BX57" i="65"/>
  <c r="BW57" i="65"/>
  <c r="BV57" i="65"/>
  <c r="BS57" i="65"/>
  <c r="BR57" i="65"/>
  <c r="BQ57" i="65"/>
  <c r="BM57" i="65"/>
  <c r="BK57" i="65"/>
  <c r="BJ57" i="65"/>
  <c r="BI57" i="65"/>
  <c r="BH57" i="65"/>
  <c r="BG57" i="65"/>
  <c r="BF57" i="65"/>
  <c r="AN57" i="65"/>
  <c r="AM57" i="65"/>
  <c r="AG57" i="65"/>
  <c r="AE57" i="65"/>
  <c r="AK57" i="65" s="1"/>
  <c r="AD57" i="65"/>
  <c r="AJ57" i="65" s="1"/>
  <c r="V57" i="65"/>
  <c r="BZ57" i="65" s="1"/>
  <c r="U57" i="65"/>
  <c r="T57" i="65"/>
  <c r="A57" i="65"/>
  <c r="CB56" i="65"/>
  <c r="CA56" i="65"/>
  <c r="BY56" i="65"/>
  <c r="BX56" i="65"/>
  <c r="BW56" i="65"/>
  <c r="BV56" i="65"/>
  <c r="BS56" i="65"/>
  <c r="BR56" i="65"/>
  <c r="BQ56" i="65"/>
  <c r="BM56" i="65"/>
  <c r="BK56" i="65"/>
  <c r="BJ56" i="65"/>
  <c r="BI56" i="65"/>
  <c r="BH56" i="65"/>
  <c r="BG56" i="65"/>
  <c r="BF56" i="65"/>
  <c r="AN56" i="65"/>
  <c r="AM56" i="65"/>
  <c r="AG56" i="65"/>
  <c r="AE56" i="65"/>
  <c r="AK56" i="65" s="1"/>
  <c r="AD56" i="65"/>
  <c r="AJ56" i="65" s="1"/>
  <c r="V56" i="65"/>
  <c r="U56" i="65"/>
  <c r="T56" i="65"/>
  <c r="A56" i="65"/>
  <c r="CB55" i="65"/>
  <c r="CA55" i="65"/>
  <c r="BY55" i="65"/>
  <c r="BX55" i="65"/>
  <c r="BW55" i="65"/>
  <c r="BV55" i="65"/>
  <c r="BS55" i="65"/>
  <c r="BR55" i="65"/>
  <c r="BQ55" i="65"/>
  <c r="BM55" i="65"/>
  <c r="BK55" i="65"/>
  <c r="BJ55" i="65"/>
  <c r="BI55" i="65"/>
  <c r="BH55" i="65"/>
  <c r="BG55" i="65"/>
  <c r="BF55" i="65"/>
  <c r="AN55" i="65"/>
  <c r="AM55" i="65"/>
  <c r="AG55" i="65"/>
  <c r="AE55" i="65"/>
  <c r="AK55" i="65" s="1"/>
  <c r="AD55" i="65"/>
  <c r="AJ55" i="65" s="1"/>
  <c r="V55" i="65"/>
  <c r="BZ55" i="65" s="1"/>
  <c r="U55" i="65"/>
  <c r="T55" i="65"/>
  <c r="A55" i="65"/>
  <c r="CB54" i="65"/>
  <c r="CA54" i="65"/>
  <c r="BY54" i="65"/>
  <c r="BX54" i="65"/>
  <c r="BW54" i="65"/>
  <c r="BV54" i="65"/>
  <c r="BS54" i="65"/>
  <c r="BR54" i="65"/>
  <c r="BQ54" i="65"/>
  <c r="BM54" i="65"/>
  <c r="BK54" i="65"/>
  <c r="BJ54" i="65"/>
  <c r="BI54" i="65"/>
  <c r="BH54" i="65"/>
  <c r="BG54" i="65"/>
  <c r="BF54" i="65"/>
  <c r="AN54" i="65"/>
  <c r="AM54" i="65"/>
  <c r="AG54" i="65"/>
  <c r="AE54" i="65"/>
  <c r="AK54" i="65" s="1"/>
  <c r="AD54" i="65"/>
  <c r="AJ54" i="65" s="1"/>
  <c r="V54" i="65"/>
  <c r="AO55" i="65" s="1"/>
  <c r="U54" i="65"/>
  <c r="T54" i="65"/>
  <c r="A54" i="65"/>
  <c r="CB53" i="65"/>
  <c r="CA53" i="65"/>
  <c r="BY53" i="65"/>
  <c r="BX53" i="65"/>
  <c r="BW53" i="65"/>
  <c r="BV53" i="65"/>
  <c r="BS53" i="65"/>
  <c r="BR53" i="65"/>
  <c r="BQ53" i="65"/>
  <c r="BM53" i="65"/>
  <c r="BK53" i="65"/>
  <c r="BJ53" i="65"/>
  <c r="BI53" i="65"/>
  <c r="BH53" i="65"/>
  <c r="BG53" i="65"/>
  <c r="BF53" i="65"/>
  <c r="AN53" i="65"/>
  <c r="AM53" i="65"/>
  <c r="AG53" i="65"/>
  <c r="AE53" i="65"/>
  <c r="AK53" i="65" s="1"/>
  <c r="AD53" i="65"/>
  <c r="AJ53" i="65" s="1"/>
  <c r="V53" i="65"/>
  <c r="BL53" i="65" s="1"/>
  <c r="U53" i="65"/>
  <c r="T53" i="65"/>
  <c r="A53" i="65"/>
  <c r="CB52" i="65"/>
  <c r="CA52" i="65"/>
  <c r="BY52" i="65"/>
  <c r="BX52" i="65"/>
  <c r="BW52" i="65"/>
  <c r="BV52" i="65"/>
  <c r="BS52" i="65"/>
  <c r="BR52" i="65"/>
  <c r="BQ52" i="65"/>
  <c r="BM52" i="65"/>
  <c r="BK52" i="65"/>
  <c r="BJ52" i="65"/>
  <c r="BI52" i="65"/>
  <c r="BH52" i="65"/>
  <c r="BG52" i="65"/>
  <c r="BF52" i="65"/>
  <c r="AN52" i="65"/>
  <c r="AM52" i="65"/>
  <c r="AG52" i="65"/>
  <c r="AE52" i="65"/>
  <c r="AK52" i="65" s="1"/>
  <c r="AD52" i="65"/>
  <c r="AJ52" i="65" s="1"/>
  <c r="V52" i="65"/>
  <c r="U52" i="65"/>
  <c r="T52" i="65"/>
  <c r="A52" i="65"/>
  <c r="CB51" i="65"/>
  <c r="CA51" i="65"/>
  <c r="BY51" i="65"/>
  <c r="BX51" i="65"/>
  <c r="BW51" i="65"/>
  <c r="BV51" i="65"/>
  <c r="BS51" i="65"/>
  <c r="BR51" i="65"/>
  <c r="BQ51" i="65"/>
  <c r="BM51" i="65"/>
  <c r="BK51" i="65"/>
  <c r="BJ51" i="65"/>
  <c r="BI51" i="65"/>
  <c r="BH51" i="65"/>
  <c r="BG51" i="65"/>
  <c r="BF51" i="65"/>
  <c r="AN51" i="65"/>
  <c r="AM51" i="65"/>
  <c r="AG51" i="65"/>
  <c r="AE51" i="65"/>
  <c r="AK51" i="65" s="1"/>
  <c r="AD51" i="65"/>
  <c r="AJ51" i="65" s="1"/>
  <c r="V51" i="65"/>
  <c r="BZ51" i="65" s="1"/>
  <c r="U51" i="65"/>
  <c r="T51" i="65"/>
  <c r="A51" i="65"/>
  <c r="CB50" i="65"/>
  <c r="CA50" i="65"/>
  <c r="BY50" i="65"/>
  <c r="BX50" i="65"/>
  <c r="BW50" i="65"/>
  <c r="BV50" i="65"/>
  <c r="BS50" i="65"/>
  <c r="BR50" i="65"/>
  <c r="BQ50" i="65"/>
  <c r="BM50" i="65"/>
  <c r="BK50" i="65"/>
  <c r="BJ50" i="65"/>
  <c r="BI50" i="65"/>
  <c r="BH50" i="65"/>
  <c r="BG50" i="65"/>
  <c r="BF50" i="65"/>
  <c r="AN50" i="65"/>
  <c r="AM50" i="65"/>
  <c r="AG50" i="65"/>
  <c r="AE50" i="65"/>
  <c r="AK50" i="65" s="1"/>
  <c r="AD50" i="65"/>
  <c r="AJ50" i="65" s="1"/>
  <c r="V50" i="65"/>
  <c r="U50" i="65"/>
  <c r="T50" i="65"/>
  <c r="A50" i="65"/>
  <c r="CB49" i="65"/>
  <c r="CA49" i="65"/>
  <c r="BY49" i="65"/>
  <c r="BX49" i="65"/>
  <c r="BW49" i="65"/>
  <c r="BV49" i="65"/>
  <c r="BS49" i="65"/>
  <c r="BR49" i="65"/>
  <c r="BQ49" i="65"/>
  <c r="BM49" i="65"/>
  <c r="BK49" i="65"/>
  <c r="BJ49" i="65"/>
  <c r="BI49" i="65"/>
  <c r="BH49" i="65"/>
  <c r="BG49" i="65"/>
  <c r="BF49" i="65"/>
  <c r="AN49" i="65"/>
  <c r="AM49" i="65"/>
  <c r="AG49" i="65"/>
  <c r="AE49" i="65"/>
  <c r="AK49" i="65" s="1"/>
  <c r="AD49" i="65"/>
  <c r="AJ49" i="65" s="1"/>
  <c r="V49" i="65"/>
  <c r="BZ49" i="65" s="1"/>
  <c r="U49" i="65"/>
  <c r="T49" i="65"/>
  <c r="A49" i="65"/>
  <c r="CB48" i="65"/>
  <c r="CA48" i="65"/>
  <c r="BY48" i="65"/>
  <c r="BX48" i="65"/>
  <c r="BW48" i="65"/>
  <c r="BV48" i="65"/>
  <c r="BS48" i="65"/>
  <c r="BR48" i="65"/>
  <c r="BQ48" i="65"/>
  <c r="BM48" i="65"/>
  <c r="BK48" i="65"/>
  <c r="BJ48" i="65"/>
  <c r="BI48" i="65"/>
  <c r="BH48" i="65"/>
  <c r="BG48" i="65"/>
  <c r="BF48" i="65"/>
  <c r="AN48" i="65"/>
  <c r="AM48" i="65"/>
  <c r="AG48" i="65"/>
  <c r="AE48" i="65"/>
  <c r="AK48" i="65" s="1"/>
  <c r="AD48" i="65"/>
  <c r="AJ48" i="65" s="1"/>
  <c r="V48" i="65"/>
  <c r="U48" i="65"/>
  <c r="T48" i="65"/>
  <c r="A48" i="65"/>
  <c r="CB47" i="65"/>
  <c r="CA47" i="65"/>
  <c r="BY47" i="65"/>
  <c r="BX47" i="65"/>
  <c r="BW47" i="65"/>
  <c r="BV47" i="65"/>
  <c r="BS47" i="65"/>
  <c r="BR47" i="65"/>
  <c r="BQ47" i="65"/>
  <c r="BM47" i="65"/>
  <c r="BK47" i="65"/>
  <c r="BJ47" i="65"/>
  <c r="BI47" i="65"/>
  <c r="BH47" i="65"/>
  <c r="BG47" i="65"/>
  <c r="BF47" i="65"/>
  <c r="AN47" i="65"/>
  <c r="AM47" i="65"/>
  <c r="AG47" i="65"/>
  <c r="AE47" i="65"/>
  <c r="AK47" i="65" s="1"/>
  <c r="AD47" i="65"/>
  <c r="AJ47" i="65" s="1"/>
  <c r="V47" i="65"/>
  <c r="BZ47" i="65" s="1"/>
  <c r="U47" i="65"/>
  <c r="T47" i="65"/>
  <c r="A47" i="65"/>
  <c r="CB46" i="65"/>
  <c r="CA46" i="65"/>
  <c r="BY46" i="65"/>
  <c r="BX46" i="65"/>
  <c r="BW46" i="65"/>
  <c r="BV46" i="65"/>
  <c r="BS46" i="65"/>
  <c r="BR46" i="65"/>
  <c r="BQ46" i="65"/>
  <c r="BM46" i="65"/>
  <c r="BK46" i="65"/>
  <c r="BJ46" i="65"/>
  <c r="BI46" i="65"/>
  <c r="BH46" i="65"/>
  <c r="BG46" i="65"/>
  <c r="BF46" i="65"/>
  <c r="AN46" i="65"/>
  <c r="AM46" i="65"/>
  <c r="AG46" i="65"/>
  <c r="AE46" i="65"/>
  <c r="AK46" i="65" s="1"/>
  <c r="AD46" i="65"/>
  <c r="AJ46" i="65" s="1"/>
  <c r="V46" i="65"/>
  <c r="BL46" i="65" s="1"/>
  <c r="U46" i="65"/>
  <c r="T46" i="65"/>
  <c r="A46" i="65"/>
  <c r="CB45" i="65"/>
  <c r="CA45" i="65"/>
  <c r="BY45" i="65"/>
  <c r="BX45" i="65"/>
  <c r="BW45" i="65"/>
  <c r="BV45" i="65"/>
  <c r="BS45" i="65"/>
  <c r="BR45" i="65"/>
  <c r="BQ45" i="65"/>
  <c r="BM45" i="65"/>
  <c r="BK45" i="65"/>
  <c r="BJ45" i="65"/>
  <c r="BI45" i="65"/>
  <c r="BH45" i="65"/>
  <c r="BG45" i="65"/>
  <c r="BF45" i="65"/>
  <c r="AN45" i="65"/>
  <c r="AM45" i="65"/>
  <c r="AG45" i="65"/>
  <c r="AE45" i="65"/>
  <c r="AK45" i="65" s="1"/>
  <c r="AD45" i="65"/>
  <c r="AJ45" i="65" s="1"/>
  <c r="V45" i="65"/>
  <c r="BL45" i="65" s="1"/>
  <c r="U45" i="65"/>
  <c r="T45" i="65"/>
  <c r="A45" i="65"/>
  <c r="CB44" i="65"/>
  <c r="CA44" i="65"/>
  <c r="BY44" i="65"/>
  <c r="BX44" i="65"/>
  <c r="BW44" i="65"/>
  <c r="BV44" i="65"/>
  <c r="BS44" i="65"/>
  <c r="BR44" i="65"/>
  <c r="BQ44" i="65"/>
  <c r="BM44" i="65"/>
  <c r="BK44" i="65"/>
  <c r="BJ44" i="65"/>
  <c r="BI44" i="65"/>
  <c r="BH44" i="65"/>
  <c r="BG44" i="65"/>
  <c r="BF44" i="65"/>
  <c r="AN44" i="65"/>
  <c r="AM44" i="65"/>
  <c r="AG44" i="65"/>
  <c r="AE44" i="65"/>
  <c r="AK44" i="65" s="1"/>
  <c r="AD44" i="65"/>
  <c r="AJ44" i="65" s="1"/>
  <c r="V44" i="65"/>
  <c r="U44" i="65"/>
  <c r="T44" i="65"/>
  <c r="A44" i="65"/>
  <c r="CB43" i="65"/>
  <c r="CA43" i="65"/>
  <c r="BY43" i="65"/>
  <c r="BX43" i="65"/>
  <c r="BW43" i="65"/>
  <c r="BV43" i="65"/>
  <c r="BS43" i="65"/>
  <c r="BR43" i="65"/>
  <c r="BQ43" i="65"/>
  <c r="BM43" i="65"/>
  <c r="BK43" i="65"/>
  <c r="BJ43" i="65"/>
  <c r="BI43" i="65"/>
  <c r="BH43" i="65"/>
  <c r="BG43" i="65"/>
  <c r="BF43" i="65"/>
  <c r="AN43" i="65"/>
  <c r="AM43" i="65"/>
  <c r="AG43" i="65"/>
  <c r="AE43" i="65"/>
  <c r="AK43" i="65" s="1"/>
  <c r="AD43" i="65"/>
  <c r="AJ43" i="65" s="1"/>
  <c r="V43" i="65"/>
  <c r="BL43" i="65" s="1"/>
  <c r="U43" i="65"/>
  <c r="T43" i="65"/>
  <c r="A43" i="65"/>
  <c r="CB42" i="65"/>
  <c r="CA42" i="65"/>
  <c r="BY42" i="65"/>
  <c r="BX42" i="65"/>
  <c r="BW42" i="65"/>
  <c r="BV42" i="65"/>
  <c r="BS42" i="65"/>
  <c r="BR42" i="65"/>
  <c r="BQ42" i="65"/>
  <c r="BM42" i="65"/>
  <c r="BK42" i="65"/>
  <c r="BJ42" i="65"/>
  <c r="BI42" i="65"/>
  <c r="BH42" i="65"/>
  <c r="BG42" i="65"/>
  <c r="BF42" i="65"/>
  <c r="AN42" i="65"/>
  <c r="AM42" i="65"/>
  <c r="AG42" i="65"/>
  <c r="AE42" i="65"/>
  <c r="AK42" i="65" s="1"/>
  <c r="AD42" i="65"/>
  <c r="AJ42" i="65" s="1"/>
  <c r="V42" i="65"/>
  <c r="U42" i="65"/>
  <c r="T42" i="65"/>
  <c r="A42" i="65"/>
  <c r="CB41" i="65"/>
  <c r="CA41" i="65"/>
  <c r="BY41" i="65"/>
  <c r="BX41" i="65"/>
  <c r="BW41" i="65"/>
  <c r="BV41" i="65"/>
  <c r="BS41" i="65"/>
  <c r="BR41" i="65"/>
  <c r="BQ41" i="65"/>
  <c r="BM41" i="65"/>
  <c r="BK41" i="65"/>
  <c r="BJ41" i="65"/>
  <c r="BI41" i="65"/>
  <c r="BH41" i="65"/>
  <c r="BG41" i="65"/>
  <c r="BF41" i="65"/>
  <c r="AN41" i="65"/>
  <c r="AM41" i="65"/>
  <c r="AG41" i="65"/>
  <c r="AE41" i="65"/>
  <c r="AK41" i="65" s="1"/>
  <c r="AD41" i="65"/>
  <c r="AJ41" i="65" s="1"/>
  <c r="V41" i="65"/>
  <c r="BL41" i="65" s="1"/>
  <c r="U41" i="65"/>
  <c r="T41" i="65"/>
  <c r="A41" i="65"/>
  <c r="CB40" i="65"/>
  <c r="CA40" i="65"/>
  <c r="BY40" i="65"/>
  <c r="BX40" i="65"/>
  <c r="BW40" i="65"/>
  <c r="BV40" i="65"/>
  <c r="BS40" i="65"/>
  <c r="BR40" i="65"/>
  <c r="BQ40" i="65"/>
  <c r="BM40" i="65"/>
  <c r="BK40" i="65"/>
  <c r="BJ40" i="65"/>
  <c r="BI40" i="65"/>
  <c r="BH40" i="65"/>
  <c r="BG40" i="65"/>
  <c r="BF40" i="65"/>
  <c r="AN40" i="65"/>
  <c r="AM40" i="65"/>
  <c r="AG40" i="65"/>
  <c r="AE40" i="65"/>
  <c r="AK40" i="65" s="1"/>
  <c r="AD40" i="65"/>
  <c r="AJ40" i="65" s="1"/>
  <c r="V40" i="65"/>
  <c r="U40" i="65"/>
  <c r="T40" i="65"/>
  <c r="A40" i="65"/>
  <c r="CB39" i="65"/>
  <c r="CA39" i="65"/>
  <c r="BY39" i="65"/>
  <c r="BX39" i="65"/>
  <c r="BW39" i="65"/>
  <c r="BV39" i="65"/>
  <c r="BS39" i="65"/>
  <c r="BR39" i="65"/>
  <c r="BQ39" i="65"/>
  <c r="BM39" i="65"/>
  <c r="BK39" i="65"/>
  <c r="BJ39" i="65"/>
  <c r="BI39" i="65"/>
  <c r="BH39" i="65"/>
  <c r="BG39" i="65"/>
  <c r="BF39" i="65"/>
  <c r="AN39" i="65"/>
  <c r="AM39" i="65"/>
  <c r="AG39" i="65"/>
  <c r="AE39" i="65"/>
  <c r="AK39" i="65" s="1"/>
  <c r="AD39" i="65"/>
  <c r="AJ39" i="65" s="1"/>
  <c r="V39" i="65"/>
  <c r="BL39" i="65" s="1"/>
  <c r="U39" i="65"/>
  <c r="T39" i="65"/>
  <c r="A39" i="65"/>
  <c r="CB38" i="65"/>
  <c r="CA38" i="65"/>
  <c r="BY38" i="65"/>
  <c r="BX38" i="65"/>
  <c r="BW38" i="65"/>
  <c r="BV38" i="65"/>
  <c r="BS38" i="65"/>
  <c r="BR38" i="65"/>
  <c r="BQ38" i="65"/>
  <c r="BM38" i="65"/>
  <c r="BK38" i="65"/>
  <c r="BJ38" i="65"/>
  <c r="BI38" i="65"/>
  <c r="BH38" i="65"/>
  <c r="BG38" i="65"/>
  <c r="BF38" i="65"/>
  <c r="AN38" i="65"/>
  <c r="AM38" i="65"/>
  <c r="AG38" i="65"/>
  <c r="AE38" i="65"/>
  <c r="AK38" i="65" s="1"/>
  <c r="AD38" i="65"/>
  <c r="AJ38" i="65" s="1"/>
  <c r="V38" i="65"/>
  <c r="U38" i="65"/>
  <c r="T38" i="65"/>
  <c r="A38" i="65"/>
  <c r="CB37" i="65"/>
  <c r="CA37" i="65"/>
  <c r="BY37" i="65"/>
  <c r="BX37" i="65"/>
  <c r="BW37" i="65"/>
  <c r="BV37" i="65"/>
  <c r="BS37" i="65"/>
  <c r="BR37" i="65"/>
  <c r="BQ37" i="65"/>
  <c r="BM37" i="65"/>
  <c r="BK37" i="65"/>
  <c r="BJ37" i="65"/>
  <c r="BI37" i="65"/>
  <c r="BH37" i="65"/>
  <c r="BG37" i="65"/>
  <c r="BF37" i="65"/>
  <c r="AN37" i="65"/>
  <c r="AM37" i="65"/>
  <c r="AG37" i="65"/>
  <c r="AE37" i="65"/>
  <c r="AK37" i="65" s="1"/>
  <c r="AD37" i="65"/>
  <c r="AJ37" i="65" s="1"/>
  <c r="V37" i="65"/>
  <c r="BL37" i="65" s="1"/>
  <c r="U37" i="65"/>
  <c r="T37" i="65"/>
  <c r="A37" i="65"/>
  <c r="CB36" i="65"/>
  <c r="CA36" i="65"/>
  <c r="BY36" i="65"/>
  <c r="BX36" i="65"/>
  <c r="BW36" i="65"/>
  <c r="BV36" i="65"/>
  <c r="BS36" i="65"/>
  <c r="BR36" i="65"/>
  <c r="BQ36" i="65"/>
  <c r="BM36" i="65"/>
  <c r="BK36" i="65"/>
  <c r="BJ36" i="65"/>
  <c r="BI36" i="65"/>
  <c r="BH36" i="65"/>
  <c r="BG36" i="65"/>
  <c r="BF36" i="65"/>
  <c r="AN36" i="65"/>
  <c r="AM36" i="65"/>
  <c r="AG36" i="65"/>
  <c r="AE36" i="65"/>
  <c r="AK36" i="65" s="1"/>
  <c r="AD36" i="65"/>
  <c r="AJ36" i="65" s="1"/>
  <c r="V36" i="65"/>
  <c r="U36" i="65"/>
  <c r="T36" i="65"/>
  <c r="A36" i="65"/>
  <c r="CB35" i="65"/>
  <c r="CA35" i="65"/>
  <c r="BY35" i="65"/>
  <c r="BX35" i="65"/>
  <c r="BW35" i="65"/>
  <c r="BV35" i="65"/>
  <c r="BS35" i="65"/>
  <c r="BR35" i="65"/>
  <c r="BQ35" i="65"/>
  <c r="BM35" i="65"/>
  <c r="BK35" i="65"/>
  <c r="BJ35" i="65"/>
  <c r="BI35" i="65"/>
  <c r="BH35" i="65"/>
  <c r="BG35" i="65"/>
  <c r="BF35" i="65"/>
  <c r="AN35" i="65"/>
  <c r="AM35" i="65"/>
  <c r="AG35" i="65"/>
  <c r="AE35" i="65"/>
  <c r="AK35" i="65" s="1"/>
  <c r="AD35" i="65"/>
  <c r="AJ35" i="65" s="1"/>
  <c r="V35" i="65"/>
  <c r="BL35" i="65" s="1"/>
  <c r="U35" i="65"/>
  <c r="T35" i="65"/>
  <c r="A35" i="65"/>
  <c r="CB34" i="65"/>
  <c r="CA34" i="65"/>
  <c r="BY34" i="65"/>
  <c r="BX34" i="65"/>
  <c r="BW34" i="65"/>
  <c r="BV34" i="65"/>
  <c r="BS34" i="65"/>
  <c r="BR34" i="65"/>
  <c r="BQ34" i="65"/>
  <c r="BM34" i="65"/>
  <c r="BK34" i="65"/>
  <c r="BJ34" i="65"/>
  <c r="BI34" i="65"/>
  <c r="BH34" i="65"/>
  <c r="BG34" i="65"/>
  <c r="BF34" i="65"/>
  <c r="AN34" i="65"/>
  <c r="AM34" i="65"/>
  <c r="AG34" i="65"/>
  <c r="AE34" i="65"/>
  <c r="AK34" i="65" s="1"/>
  <c r="AD34" i="65"/>
  <c r="AJ34" i="65" s="1"/>
  <c r="V34" i="65"/>
  <c r="U34" i="65"/>
  <c r="T34" i="65"/>
  <c r="A34" i="65"/>
  <c r="CB33" i="65"/>
  <c r="CA33" i="65"/>
  <c r="BY33" i="65"/>
  <c r="BX33" i="65"/>
  <c r="BW33" i="65"/>
  <c r="BV33" i="65"/>
  <c r="BS33" i="65"/>
  <c r="BR33" i="65"/>
  <c r="BQ33" i="65"/>
  <c r="BM33" i="65"/>
  <c r="BK33" i="65"/>
  <c r="BJ33" i="65"/>
  <c r="BI33" i="65"/>
  <c r="BH33" i="65"/>
  <c r="BG33" i="65"/>
  <c r="BF33" i="65"/>
  <c r="AN33" i="65"/>
  <c r="AM33" i="65"/>
  <c r="AG33" i="65"/>
  <c r="AE33" i="65"/>
  <c r="AK33" i="65" s="1"/>
  <c r="AD33" i="65"/>
  <c r="AJ33" i="65" s="1"/>
  <c r="V33" i="65"/>
  <c r="BL33" i="65" s="1"/>
  <c r="U33" i="65"/>
  <c r="T33" i="65"/>
  <c r="A33" i="65"/>
  <c r="CB32" i="65"/>
  <c r="CA32" i="65"/>
  <c r="BY32" i="65"/>
  <c r="BX32" i="65"/>
  <c r="BW32" i="65"/>
  <c r="BV32" i="65"/>
  <c r="BS32" i="65"/>
  <c r="BR32" i="65"/>
  <c r="BQ32" i="65"/>
  <c r="BM32" i="65"/>
  <c r="BK32" i="65"/>
  <c r="BJ32" i="65"/>
  <c r="BI32" i="65"/>
  <c r="BH32" i="65"/>
  <c r="BG32" i="65"/>
  <c r="BF32" i="65"/>
  <c r="AN32" i="65"/>
  <c r="AM32" i="65"/>
  <c r="AG32" i="65"/>
  <c r="AE32" i="65"/>
  <c r="AK32" i="65" s="1"/>
  <c r="AD32" i="65"/>
  <c r="AJ32" i="65" s="1"/>
  <c r="V32" i="65"/>
  <c r="BL32" i="65" s="1"/>
  <c r="U32" i="65"/>
  <c r="T32" i="65"/>
  <c r="A32" i="65"/>
  <c r="CB31" i="65"/>
  <c r="CA31" i="65"/>
  <c r="BY31" i="65"/>
  <c r="BX31" i="65"/>
  <c r="BW31" i="65"/>
  <c r="BV31" i="65"/>
  <c r="BS31" i="65"/>
  <c r="BR31" i="65"/>
  <c r="BQ31" i="65"/>
  <c r="BM31" i="65"/>
  <c r="BK31" i="65"/>
  <c r="BJ31" i="65"/>
  <c r="BI31" i="65"/>
  <c r="BH31" i="65"/>
  <c r="BG31" i="65"/>
  <c r="BF31" i="65"/>
  <c r="AN31" i="65"/>
  <c r="AM31" i="65"/>
  <c r="AG31" i="65"/>
  <c r="AE31" i="65"/>
  <c r="AK31" i="65" s="1"/>
  <c r="AD31" i="65"/>
  <c r="AJ31" i="65" s="1"/>
  <c r="V31" i="65"/>
  <c r="BL31" i="65" s="1"/>
  <c r="U31" i="65"/>
  <c r="T31" i="65"/>
  <c r="A31" i="65"/>
  <c r="CB30" i="65"/>
  <c r="CA30" i="65"/>
  <c r="BY30" i="65"/>
  <c r="BX30" i="65"/>
  <c r="BW30" i="65"/>
  <c r="BV30" i="65"/>
  <c r="BS30" i="65"/>
  <c r="BR30" i="65"/>
  <c r="BQ30" i="65"/>
  <c r="BM30" i="65"/>
  <c r="BK30" i="65"/>
  <c r="BJ30" i="65"/>
  <c r="BI30" i="65"/>
  <c r="BH30" i="65"/>
  <c r="BG30" i="65"/>
  <c r="BF30" i="65"/>
  <c r="AN30" i="65"/>
  <c r="AM30" i="65"/>
  <c r="AG30" i="65"/>
  <c r="AE30" i="65"/>
  <c r="AK30" i="65" s="1"/>
  <c r="AD30" i="65"/>
  <c r="AJ30" i="65" s="1"/>
  <c r="V30" i="65"/>
  <c r="BL30" i="65" s="1"/>
  <c r="U30" i="65"/>
  <c r="T30" i="65"/>
  <c r="A30" i="65"/>
  <c r="CB29" i="65"/>
  <c r="CA29" i="65"/>
  <c r="BY29" i="65"/>
  <c r="BX29" i="65"/>
  <c r="BW29" i="65"/>
  <c r="BV29" i="65"/>
  <c r="BS29" i="65"/>
  <c r="BR29" i="65"/>
  <c r="BQ29" i="65"/>
  <c r="BM29" i="65"/>
  <c r="BK29" i="65"/>
  <c r="BJ29" i="65"/>
  <c r="BI29" i="65"/>
  <c r="BH29" i="65"/>
  <c r="BG29" i="65"/>
  <c r="BF29" i="65"/>
  <c r="AN29" i="65"/>
  <c r="AM29" i="65"/>
  <c r="AG29" i="65"/>
  <c r="AE29" i="65"/>
  <c r="AK29" i="65" s="1"/>
  <c r="AD29" i="65"/>
  <c r="AJ29" i="65" s="1"/>
  <c r="V29" i="65"/>
  <c r="BL29" i="65" s="1"/>
  <c r="U29" i="65"/>
  <c r="T29" i="65"/>
  <c r="A29" i="65"/>
  <c r="CB28" i="65"/>
  <c r="CA28" i="65"/>
  <c r="BY28" i="65"/>
  <c r="BX28" i="65"/>
  <c r="BW28" i="65"/>
  <c r="BV28" i="65"/>
  <c r="BS28" i="65"/>
  <c r="BR28" i="65"/>
  <c r="BQ28" i="65"/>
  <c r="BM28" i="65"/>
  <c r="BK28" i="65"/>
  <c r="BJ28" i="65"/>
  <c r="BI28" i="65"/>
  <c r="BH28" i="65"/>
  <c r="BG28" i="65"/>
  <c r="BF28" i="65"/>
  <c r="AN28" i="65"/>
  <c r="AM28" i="65"/>
  <c r="AG28" i="65"/>
  <c r="AE28" i="65"/>
  <c r="AK28" i="65" s="1"/>
  <c r="AD28" i="65"/>
  <c r="AJ28" i="65" s="1"/>
  <c r="V28" i="65"/>
  <c r="BZ28" i="65" s="1"/>
  <c r="U28" i="65"/>
  <c r="T28" i="65"/>
  <c r="A28" i="65"/>
  <c r="CB27" i="65"/>
  <c r="CA27" i="65"/>
  <c r="BY27" i="65"/>
  <c r="BX27" i="65"/>
  <c r="BW27" i="65"/>
  <c r="BV27" i="65"/>
  <c r="BS27" i="65"/>
  <c r="BR27" i="65"/>
  <c r="BQ27" i="65"/>
  <c r="BM27" i="65"/>
  <c r="BK27" i="65"/>
  <c r="BJ27" i="65"/>
  <c r="BI27" i="65"/>
  <c r="BH27" i="65"/>
  <c r="BG27" i="65"/>
  <c r="BF27" i="65"/>
  <c r="AN27" i="65"/>
  <c r="AM27" i="65"/>
  <c r="AG27" i="65"/>
  <c r="AE27" i="65"/>
  <c r="AK27" i="65" s="1"/>
  <c r="AD27" i="65"/>
  <c r="AJ27" i="65" s="1"/>
  <c r="V27" i="65"/>
  <c r="BL27" i="65" s="1"/>
  <c r="U27" i="65"/>
  <c r="T27" i="65"/>
  <c r="A27" i="65"/>
  <c r="CB26" i="65"/>
  <c r="CA26" i="65"/>
  <c r="BY26" i="65"/>
  <c r="BX26" i="65"/>
  <c r="BW26" i="65"/>
  <c r="BV26" i="65"/>
  <c r="BS26" i="65"/>
  <c r="BR26" i="65"/>
  <c r="BQ26" i="65"/>
  <c r="BM26" i="65"/>
  <c r="BK26" i="65"/>
  <c r="BJ26" i="65"/>
  <c r="BI26" i="65"/>
  <c r="BH26" i="65"/>
  <c r="BG26" i="65"/>
  <c r="BF26" i="65"/>
  <c r="AN26" i="65"/>
  <c r="AM26" i="65"/>
  <c r="AG26" i="65"/>
  <c r="AE26" i="65"/>
  <c r="AK26" i="65" s="1"/>
  <c r="AD26" i="65"/>
  <c r="AJ26" i="65" s="1"/>
  <c r="V26" i="65"/>
  <c r="BZ26" i="65" s="1"/>
  <c r="U26" i="65"/>
  <c r="T26" i="65"/>
  <c r="A26" i="65"/>
  <c r="CB25" i="65"/>
  <c r="CA25" i="65"/>
  <c r="BY25" i="65"/>
  <c r="BX25" i="65"/>
  <c r="BW25" i="65"/>
  <c r="BV25" i="65"/>
  <c r="BS25" i="65"/>
  <c r="BR25" i="65"/>
  <c r="BQ25" i="65"/>
  <c r="BM25" i="65"/>
  <c r="BK25" i="65"/>
  <c r="BJ25" i="65"/>
  <c r="BI25" i="65"/>
  <c r="BH25" i="65"/>
  <c r="BG25" i="65"/>
  <c r="BF25" i="65"/>
  <c r="AN25" i="65"/>
  <c r="AM25" i="65"/>
  <c r="AG25" i="65"/>
  <c r="AE25" i="65"/>
  <c r="AK25" i="65" s="1"/>
  <c r="AD25" i="65"/>
  <c r="AJ25" i="65" s="1"/>
  <c r="V25" i="65"/>
  <c r="BL25" i="65" s="1"/>
  <c r="U25" i="65"/>
  <c r="T25" i="65"/>
  <c r="A25" i="65"/>
  <c r="CB24" i="65"/>
  <c r="CA24" i="65"/>
  <c r="BY24" i="65"/>
  <c r="BX24" i="65"/>
  <c r="BW24" i="65"/>
  <c r="BV24" i="65"/>
  <c r="BS24" i="65"/>
  <c r="BR24" i="65"/>
  <c r="BQ24" i="65"/>
  <c r="BM24" i="65"/>
  <c r="BK24" i="65"/>
  <c r="BJ24" i="65"/>
  <c r="BI24" i="65"/>
  <c r="BH24" i="65"/>
  <c r="BG24" i="65"/>
  <c r="BF24" i="65"/>
  <c r="AN24" i="65"/>
  <c r="AM24" i="65"/>
  <c r="AG24" i="65"/>
  <c r="AE24" i="65"/>
  <c r="AK24" i="65" s="1"/>
  <c r="AD24" i="65"/>
  <c r="AJ24" i="65" s="1"/>
  <c r="V24" i="65"/>
  <c r="BZ24" i="65" s="1"/>
  <c r="U24" i="65"/>
  <c r="T24" i="65"/>
  <c r="A24" i="65"/>
  <c r="CB23" i="65"/>
  <c r="CA23" i="65"/>
  <c r="BY23" i="65"/>
  <c r="BX23" i="65"/>
  <c r="BW23" i="65"/>
  <c r="BV23" i="65"/>
  <c r="BS23" i="65"/>
  <c r="BR23" i="65"/>
  <c r="BQ23" i="65"/>
  <c r="BM23" i="65"/>
  <c r="BK23" i="65"/>
  <c r="BJ23" i="65"/>
  <c r="BI23" i="65"/>
  <c r="BH23" i="65"/>
  <c r="BG23" i="65"/>
  <c r="BF23" i="65"/>
  <c r="AN23" i="65"/>
  <c r="AM23" i="65"/>
  <c r="AG23" i="65"/>
  <c r="AE23" i="65"/>
  <c r="AK23" i="65" s="1"/>
  <c r="AD23" i="65"/>
  <c r="AJ23" i="65" s="1"/>
  <c r="V23" i="65"/>
  <c r="BL23" i="65" s="1"/>
  <c r="U23" i="65"/>
  <c r="T23" i="65"/>
  <c r="A23" i="65"/>
  <c r="CB22" i="65"/>
  <c r="CA22" i="65"/>
  <c r="BY22" i="65"/>
  <c r="BX22" i="65"/>
  <c r="BW22" i="65"/>
  <c r="BV22" i="65"/>
  <c r="BS22" i="65"/>
  <c r="BR22" i="65"/>
  <c r="BQ22" i="65"/>
  <c r="BM22" i="65"/>
  <c r="BK22" i="65"/>
  <c r="BJ22" i="65"/>
  <c r="BI22" i="65"/>
  <c r="BH22" i="65"/>
  <c r="BG22" i="65"/>
  <c r="BF22" i="65"/>
  <c r="AN22" i="65"/>
  <c r="AM22" i="65"/>
  <c r="AG22" i="65"/>
  <c r="AE22" i="65"/>
  <c r="AK22" i="65" s="1"/>
  <c r="AD22" i="65"/>
  <c r="AJ22" i="65" s="1"/>
  <c r="V22" i="65"/>
  <c r="BZ22" i="65" s="1"/>
  <c r="U22" i="65"/>
  <c r="T22" i="65"/>
  <c r="A22" i="65"/>
  <c r="CB21" i="65"/>
  <c r="CA21" i="65"/>
  <c r="BY21" i="65"/>
  <c r="BX21" i="65"/>
  <c r="BW21" i="65"/>
  <c r="BV21" i="65"/>
  <c r="BS21" i="65"/>
  <c r="BR21" i="65"/>
  <c r="BQ21" i="65"/>
  <c r="BM21" i="65"/>
  <c r="BK21" i="65"/>
  <c r="BJ21" i="65"/>
  <c r="BI21" i="65"/>
  <c r="BH21" i="65"/>
  <c r="BG21" i="65"/>
  <c r="BF21" i="65"/>
  <c r="AN21" i="65"/>
  <c r="AM21" i="65"/>
  <c r="AG21" i="65"/>
  <c r="AE21" i="65"/>
  <c r="AK21" i="65" s="1"/>
  <c r="AD21" i="65"/>
  <c r="AJ21" i="65" s="1"/>
  <c r="V21" i="65"/>
  <c r="BL21" i="65" s="1"/>
  <c r="U21" i="65"/>
  <c r="T21" i="65"/>
  <c r="A21" i="65"/>
  <c r="CB20" i="65"/>
  <c r="CA20" i="65"/>
  <c r="BY20" i="65"/>
  <c r="BX20" i="65"/>
  <c r="BW20" i="65"/>
  <c r="BV20" i="65"/>
  <c r="BS20" i="65"/>
  <c r="BR20" i="65"/>
  <c r="BQ20" i="65"/>
  <c r="BM20" i="65"/>
  <c r="BK20" i="65"/>
  <c r="BJ20" i="65"/>
  <c r="BI20" i="65"/>
  <c r="BH20" i="65"/>
  <c r="BG20" i="65"/>
  <c r="BF20" i="65"/>
  <c r="AN20" i="65"/>
  <c r="AM20" i="65"/>
  <c r="AG20" i="65"/>
  <c r="AE20" i="65"/>
  <c r="AK20" i="65" s="1"/>
  <c r="AD20" i="65"/>
  <c r="AJ20" i="65" s="1"/>
  <c r="V20" i="65"/>
  <c r="BZ20" i="65" s="1"/>
  <c r="U20" i="65"/>
  <c r="T20" i="65"/>
  <c r="A20" i="65"/>
  <c r="CB19" i="65"/>
  <c r="CA19" i="65"/>
  <c r="BY19" i="65"/>
  <c r="BX19" i="65"/>
  <c r="BW19" i="65"/>
  <c r="BV19" i="65"/>
  <c r="BS19" i="65"/>
  <c r="BR19" i="65"/>
  <c r="BQ19" i="65"/>
  <c r="BM19" i="65"/>
  <c r="BH19" i="65"/>
  <c r="BG19" i="65"/>
  <c r="BF19" i="65"/>
  <c r="AJ19" i="65"/>
  <c r="AD19" i="65"/>
  <c r="V19" i="65"/>
  <c r="BL19" i="65" s="1"/>
  <c r="U19" i="65"/>
  <c r="T19" i="65"/>
  <c r="A19" i="65"/>
  <c r="AG18" i="65"/>
  <c r="U18" i="65"/>
  <c r="T18" i="65"/>
  <c r="AH74" i="65" l="1"/>
  <c r="AH76" i="65"/>
  <c r="AO78" i="65"/>
  <c r="Z66" i="65"/>
  <c r="AA66" i="65" s="1"/>
  <c r="AF67" i="65" s="1"/>
  <c r="AL67" i="65" s="1"/>
  <c r="Z24" i="65"/>
  <c r="AA24" i="65" s="1"/>
  <c r="AF25" i="65" s="1"/>
  <c r="AL25" i="65" s="1"/>
  <c r="AO86" i="65"/>
  <c r="AO90" i="65"/>
  <c r="Z31" i="65"/>
  <c r="AA31" i="65" s="1"/>
  <c r="AF32" i="65" s="1"/>
  <c r="AL32" i="65" s="1"/>
  <c r="Z35" i="65"/>
  <c r="AA35" i="65" s="1"/>
  <c r="AF36" i="65" s="1"/>
  <c r="AL36" i="65" s="1"/>
  <c r="AO36" i="65"/>
  <c r="Z37" i="65"/>
  <c r="AA37" i="65" s="1"/>
  <c r="AF38" i="65" s="1"/>
  <c r="AL38" i="65" s="1"/>
  <c r="AO40" i="65"/>
  <c r="Z43" i="65"/>
  <c r="AA43" i="65" s="1"/>
  <c r="AF44" i="65" s="1"/>
  <c r="AL44" i="65" s="1"/>
  <c r="AO44" i="65"/>
  <c r="Z45" i="65"/>
  <c r="AA45" i="65" s="1"/>
  <c r="AF46" i="65" s="1"/>
  <c r="AL46" i="65" s="1"/>
  <c r="AO82" i="65"/>
  <c r="Z87" i="65"/>
  <c r="AA87" i="65" s="1"/>
  <c r="AF88" i="65" s="1"/>
  <c r="AL88" i="65" s="1"/>
  <c r="Z20" i="65"/>
  <c r="AA20" i="65" s="1"/>
  <c r="AF21" i="65" s="1"/>
  <c r="AL21" i="65" s="1"/>
  <c r="Z28" i="65"/>
  <c r="AA28" i="65" s="1"/>
  <c r="AF29" i="65" s="1"/>
  <c r="AL29" i="65" s="1"/>
  <c r="Z48" i="65"/>
  <c r="AA48" i="65" s="1"/>
  <c r="AF49" i="65" s="1"/>
  <c r="AL49" i="65" s="1"/>
  <c r="Z50" i="65"/>
  <c r="AA50" i="65" s="1"/>
  <c r="AF51" i="65" s="1"/>
  <c r="AL51" i="65" s="1"/>
  <c r="Z52" i="65"/>
  <c r="AA52" i="65" s="1"/>
  <c r="AF53" i="65" s="1"/>
  <c r="AL53" i="65" s="1"/>
  <c r="AO57" i="65"/>
  <c r="Z60" i="65"/>
  <c r="AA60" i="65" s="1"/>
  <c r="AF61" i="65" s="1"/>
  <c r="AL61" i="65" s="1"/>
  <c r="Z62" i="65"/>
  <c r="AA62" i="65" s="1"/>
  <c r="AF63" i="65" s="1"/>
  <c r="AL63" i="65" s="1"/>
  <c r="Z70" i="65"/>
  <c r="AA70" i="65" s="1"/>
  <c r="AF71" i="65" s="1"/>
  <c r="AL71" i="65" s="1"/>
  <c r="AO80" i="65"/>
  <c r="Z83" i="65"/>
  <c r="AA83" i="65" s="1"/>
  <c r="AF84" i="65" s="1"/>
  <c r="AL84" i="65" s="1"/>
  <c r="Z91" i="65"/>
  <c r="AA91" i="65" s="1"/>
  <c r="AF92" i="65" s="1"/>
  <c r="AL92" i="65" s="1"/>
  <c r="Z93" i="65"/>
  <c r="AA93" i="65" s="1"/>
  <c r="AF94" i="65" s="1"/>
  <c r="AL94" i="65" s="1"/>
  <c r="Z95" i="65"/>
  <c r="AA95" i="65" s="1"/>
  <c r="AF96" i="65" s="1"/>
  <c r="AL96" i="65" s="1"/>
  <c r="Z97" i="65"/>
  <c r="AA97" i="65" s="1"/>
  <c r="AF98" i="65" s="1"/>
  <c r="AL98" i="65" s="1"/>
  <c r="Z101" i="65"/>
  <c r="AA101" i="65" s="1"/>
  <c r="AF102" i="65" s="1"/>
  <c r="AL102" i="65" s="1"/>
  <c r="BZ21" i="65"/>
  <c r="BZ25" i="65"/>
  <c r="BZ53" i="65"/>
  <c r="BZ63" i="65"/>
  <c r="BZ67" i="65"/>
  <c r="BZ84" i="65"/>
  <c r="BZ88" i="65"/>
  <c r="Z19" i="65"/>
  <c r="Z21" i="65"/>
  <c r="AA21" i="65" s="1"/>
  <c r="AF22" i="65" s="1"/>
  <c r="AL22" i="65" s="1"/>
  <c r="Z25" i="65"/>
  <c r="AA25" i="65" s="1"/>
  <c r="AF26" i="65" s="1"/>
  <c r="AL26" i="65" s="1"/>
  <c r="Z29" i="65"/>
  <c r="AA29" i="65" s="1"/>
  <c r="AF30" i="65" s="1"/>
  <c r="AL30" i="65" s="1"/>
  <c r="Z33" i="65"/>
  <c r="AA33" i="65" s="1"/>
  <c r="AF34" i="65" s="1"/>
  <c r="AL34" i="65" s="1"/>
  <c r="Z39" i="65"/>
  <c r="AA39" i="65" s="1"/>
  <c r="AF40" i="65" s="1"/>
  <c r="AL40" i="65" s="1"/>
  <c r="Z41" i="65"/>
  <c r="AA41" i="65" s="1"/>
  <c r="AF42" i="65" s="1"/>
  <c r="AL42" i="65" s="1"/>
  <c r="Z47" i="65"/>
  <c r="AA47" i="65" s="1"/>
  <c r="AF48" i="65" s="1"/>
  <c r="AL48" i="65" s="1"/>
  <c r="AH49" i="65"/>
  <c r="Z49" i="65"/>
  <c r="AA49" i="65" s="1"/>
  <c r="AF50" i="65" s="1"/>
  <c r="AL50" i="65" s="1"/>
  <c r="AO51" i="65"/>
  <c r="Z51" i="65"/>
  <c r="AA51" i="65" s="1"/>
  <c r="AF52" i="65" s="1"/>
  <c r="AL52" i="65" s="1"/>
  <c r="AO53" i="65"/>
  <c r="Z53" i="65"/>
  <c r="AA53" i="65" s="1"/>
  <c r="AF54" i="65" s="1"/>
  <c r="AL54" i="65" s="1"/>
  <c r="AO61" i="65"/>
  <c r="Z61" i="65"/>
  <c r="AA61" i="65" s="1"/>
  <c r="AF62" i="65" s="1"/>
  <c r="AL62" i="65" s="1"/>
  <c r="AO63" i="65"/>
  <c r="Z63" i="65"/>
  <c r="AA63" i="65" s="1"/>
  <c r="AF64" i="65" s="1"/>
  <c r="AL64" i="65" s="1"/>
  <c r="AO67" i="65"/>
  <c r="Z67" i="65"/>
  <c r="AA67" i="65" s="1"/>
  <c r="AF68" i="65" s="1"/>
  <c r="AL68" i="65" s="1"/>
  <c r="Z71" i="65"/>
  <c r="AA71" i="65" s="1"/>
  <c r="AF72" i="65" s="1"/>
  <c r="AL72" i="65" s="1"/>
  <c r="AO84" i="65"/>
  <c r="Z84" i="65"/>
  <c r="AA84" i="65" s="1"/>
  <c r="AF85" i="65" s="1"/>
  <c r="AL85" i="65" s="1"/>
  <c r="AO88" i="65"/>
  <c r="Z88" i="65"/>
  <c r="AA88" i="65" s="1"/>
  <c r="AF89" i="65" s="1"/>
  <c r="AL89" i="65" s="1"/>
  <c r="Z98" i="65"/>
  <c r="AA98" i="65" s="1"/>
  <c r="AF99" i="65" s="1"/>
  <c r="AL99" i="65" s="1"/>
  <c r="Z100" i="65"/>
  <c r="AA100" i="65" s="1"/>
  <c r="AF101" i="65" s="1"/>
  <c r="AL101" i="65" s="1"/>
  <c r="AH30" i="65"/>
  <c r="AO30" i="65"/>
  <c r="AH32" i="65"/>
  <c r="AO32" i="65"/>
  <c r="BL34" i="65"/>
  <c r="BZ34" i="65"/>
  <c r="AH34" i="65"/>
  <c r="BL38" i="65"/>
  <c r="BZ38" i="65"/>
  <c r="AH38" i="65"/>
  <c r="BL42" i="65"/>
  <c r="BZ42" i="65"/>
  <c r="AH42" i="65"/>
  <c r="BL65" i="65"/>
  <c r="BZ65" i="65"/>
  <c r="BL82" i="65"/>
  <c r="BZ82" i="65"/>
  <c r="BL90" i="65"/>
  <c r="BZ90" i="65"/>
  <c r="BZ19" i="65"/>
  <c r="Z22" i="65"/>
  <c r="AA22" i="65" s="1"/>
  <c r="AF23" i="65" s="1"/>
  <c r="AL23" i="65" s="1"/>
  <c r="Z23" i="65"/>
  <c r="AA23" i="65" s="1"/>
  <c r="AF24" i="65" s="1"/>
  <c r="AL24" i="65" s="1"/>
  <c r="BZ23" i="65"/>
  <c r="Z26" i="65"/>
  <c r="AA26" i="65" s="1"/>
  <c r="AF27" i="65" s="1"/>
  <c r="AL27" i="65" s="1"/>
  <c r="Z27" i="65"/>
  <c r="AA27" i="65" s="1"/>
  <c r="AF28" i="65" s="1"/>
  <c r="AL28" i="65" s="1"/>
  <c r="BZ27" i="65"/>
  <c r="Z30" i="65"/>
  <c r="AA30" i="65" s="1"/>
  <c r="AF31" i="65" s="1"/>
  <c r="AL31" i="65" s="1"/>
  <c r="BZ30" i="65"/>
  <c r="Z32" i="65"/>
  <c r="AA32" i="65" s="1"/>
  <c r="AF33" i="65" s="1"/>
  <c r="AL33" i="65" s="1"/>
  <c r="BZ32" i="65"/>
  <c r="Z34" i="65"/>
  <c r="AA34" i="65" s="1"/>
  <c r="AF35" i="65" s="1"/>
  <c r="AL35" i="65" s="1"/>
  <c r="AO34" i="65"/>
  <c r="BL36" i="65"/>
  <c r="BZ36" i="65"/>
  <c r="AH36" i="65"/>
  <c r="AO38" i="65"/>
  <c r="BL40" i="65"/>
  <c r="BZ40" i="65"/>
  <c r="AH40" i="65"/>
  <c r="AO42" i="65"/>
  <c r="BL44" i="65"/>
  <c r="BZ44" i="65"/>
  <c r="AH44" i="65"/>
  <c r="BL59" i="65"/>
  <c r="BZ59" i="65"/>
  <c r="BL86" i="65"/>
  <c r="BZ86" i="65"/>
  <c r="Z36" i="65"/>
  <c r="AA36" i="65" s="1"/>
  <c r="AF37" i="65" s="1"/>
  <c r="AL37" i="65" s="1"/>
  <c r="Z38" i="65"/>
  <c r="AA38" i="65" s="1"/>
  <c r="AF39" i="65" s="1"/>
  <c r="AL39" i="65" s="1"/>
  <c r="Z40" i="65"/>
  <c r="AA40" i="65" s="1"/>
  <c r="AF41" i="65" s="1"/>
  <c r="AL41" i="65" s="1"/>
  <c r="Z42" i="65"/>
  <c r="AA42" i="65" s="1"/>
  <c r="AF43" i="65" s="1"/>
  <c r="AL43" i="65" s="1"/>
  <c r="Z44" i="65"/>
  <c r="AA44" i="65" s="1"/>
  <c r="AF45" i="65" s="1"/>
  <c r="AL45" i="65" s="1"/>
  <c r="Z46" i="65"/>
  <c r="AA46" i="65" s="1"/>
  <c r="AF47" i="65" s="1"/>
  <c r="AL47" i="65" s="1"/>
  <c r="Z54" i="65"/>
  <c r="AA54" i="65" s="1"/>
  <c r="AF55" i="65" s="1"/>
  <c r="AL55" i="65" s="1"/>
  <c r="Z55" i="65"/>
  <c r="AA55" i="65" s="1"/>
  <c r="AF56" i="65" s="1"/>
  <c r="AL56" i="65" s="1"/>
  <c r="Z56" i="65"/>
  <c r="AA56" i="65" s="1"/>
  <c r="AF57" i="65" s="1"/>
  <c r="AL57" i="65" s="1"/>
  <c r="Z57" i="65"/>
  <c r="AA57" i="65" s="1"/>
  <c r="AF58" i="65" s="1"/>
  <c r="AL58" i="65" s="1"/>
  <c r="Z58" i="65"/>
  <c r="AA58" i="65" s="1"/>
  <c r="AF59" i="65" s="1"/>
  <c r="AL59" i="65" s="1"/>
  <c r="Z59" i="65"/>
  <c r="AA59" i="65" s="1"/>
  <c r="AF60" i="65" s="1"/>
  <c r="AL60" i="65" s="1"/>
  <c r="Z64" i="65"/>
  <c r="AA64" i="65" s="1"/>
  <c r="AF65" i="65" s="1"/>
  <c r="AL65" i="65" s="1"/>
  <c r="Z65" i="65"/>
  <c r="AA65" i="65" s="1"/>
  <c r="AF66" i="65" s="1"/>
  <c r="AL66" i="65" s="1"/>
  <c r="Z68" i="65"/>
  <c r="AA68" i="65" s="1"/>
  <c r="AF69" i="65" s="1"/>
  <c r="AL69" i="65" s="1"/>
  <c r="Z69" i="65"/>
  <c r="AA69" i="65" s="1"/>
  <c r="AF70" i="65" s="1"/>
  <c r="AL70" i="65" s="1"/>
  <c r="Z72" i="65"/>
  <c r="AA72" i="65" s="1"/>
  <c r="AF73" i="65" s="1"/>
  <c r="AL73" i="65" s="1"/>
  <c r="Z73" i="65"/>
  <c r="AA73" i="65" s="1"/>
  <c r="AF74" i="65" s="1"/>
  <c r="AL74" i="65" s="1"/>
  <c r="Z74" i="65"/>
  <c r="AA74" i="65" s="1"/>
  <c r="AF75" i="65" s="1"/>
  <c r="AL75" i="65" s="1"/>
  <c r="Z75" i="65"/>
  <c r="AA75" i="65" s="1"/>
  <c r="AF76" i="65" s="1"/>
  <c r="AL76" i="65" s="1"/>
  <c r="Z76" i="65"/>
  <c r="AA76" i="65" s="1"/>
  <c r="AF77" i="65" s="1"/>
  <c r="AL77" i="65" s="1"/>
  <c r="Z77" i="65"/>
  <c r="AA77" i="65" s="1"/>
  <c r="AF78" i="65" s="1"/>
  <c r="AL78" i="65" s="1"/>
  <c r="Z78" i="65"/>
  <c r="AA78" i="65" s="1"/>
  <c r="AF79" i="65" s="1"/>
  <c r="AL79" i="65" s="1"/>
  <c r="Z79" i="65"/>
  <c r="AA79" i="65" s="1"/>
  <c r="AF80" i="65" s="1"/>
  <c r="AL80" i="65" s="1"/>
  <c r="Z80" i="65"/>
  <c r="AA80" i="65" s="1"/>
  <c r="AF81" i="65" s="1"/>
  <c r="AL81" i="65" s="1"/>
  <c r="Z81" i="65"/>
  <c r="AA81" i="65" s="1"/>
  <c r="AF82" i="65" s="1"/>
  <c r="AL82" i="65" s="1"/>
  <c r="Z82" i="65"/>
  <c r="AA82" i="65" s="1"/>
  <c r="AF83" i="65" s="1"/>
  <c r="AL83" i="65" s="1"/>
  <c r="Z85" i="65"/>
  <c r="AA85" i="65" s="1"/>
  <c r="AF86" i="65" s="1"/>
  <c r="AL86" i="65" s="1"/>
  <c r="Z86" i="65"/>
  <c r="AA86" i="65" s="1"/>
  <c r="AF87" i="65" s="1"/>
  <c r="AL87" i="65" s="1"/>
  <c r="Z89" i="65"/>
  <c r="AA89" i="65" s="1"/>
  <c r="AF90" i="65" s="1"/>
  <c r="AL90" i="65" s="1"/>
  <c r="Z90" i="65"/>
  <c r="AA90" i="65" s="1"/>
  <c r="AF91" i="65" s="1"/>
  <c r="AL91" i="65" s="1"/>
  <c r="AH91" i="65"/>
  <c r="Z92" i="65"/>
  <c r="AA92" i="65" s="1"/>
  <c r="AF93" i="65" s="1"/>
  <c r="AL93" i="65" s="1"/>
  <c r="Z94" i="65"/>
  <c r="AA94" i="65" s="1"/>
  <c r="AF95" i="65" s="1"/>
  <c r="AL95" i="65" s="1"/>
  <c r="Z96" i="65"/>
  <c r="AA96" i="65" s="1"/>
  <c r="AF97" i="65" s="1"/>
  <c r="AL97" i="65" s="1"/>
  <c r="Z99" i="65"/>
  <c r="AA99" i="65" s="1"/>
  <c r="AF100" i="65" s="1"/>
  <c r="AL100" i="65" s="1"/>
  <c r="Z102" i="65"/>
  <c r="AA102" i="65" s="1"/>
  <c r="AF103" i="65" s="1"/>
  <c r="AL103" i="65" s="1"/>
  <c r="Z103" i="65"/>
  <c r="AA103" i="65" s="1"/>
  <c r="AF104" i="65" s="1"/>
  <c r="AL104" i="65" s="1"/>
  <c r="Z104" i="65"/>
  <c r="AA104" i="65" s="1"/>
  <c r="AF105" i="65" s="1"/>
  <c r="AL105" i="65" s="1"/>
  <c r="AA19" i="65"/>
  <c r="AF20" i="65" s="1"/>
  <c r="AL20" i="65" s="1"/>
  <c r="BL20" i="65"/>
  <c r="AH21" i="65"/>
  <c r="AO21" i="65"/>
  <c r="BL22" i="65"/>
  <c r="AH23" i="65"/>
  <c r="AO23" i="65"/>
  <c r="BL24" i="65"/>
  <c r="AH25" i="65"/>
  <c r="AO25" i="65"/>
  <c r="BL26" i="65"/>
  <c r="AH27" i="65"/>
  <c r="AO27" i="65"/>
  <c r="BL28" i="65"/>
  <c r="AH29" i="65"/>
  <c r="AH20" i="65"/>
  <c r="AO20" i="65"/>
  <c r="AH22" i="65"/>
  <c r="AO22" i="65"/>
  <c r="AH24" i="65"/>
  <c r="AO24" i="65"/>
  <c r="AH26" i="65"/>
  <c r="AO26" i="65"/>
  <c r="AH28" i="65"/>
  <c r="AO28" i="65"/>
  <c r="BZ29" i="65"/>
  <c r="AO29" i="65"/>
  <c r="BZ31" i="65"/>
  <c r="AO31" i="65"/>
  <c r="AH31" i="65"/>
  <c r="BZ33" i="65"/>
  <c r="AO33" i="65"/>
  <c r="AH33" i="65"/>
  <c r="BZ35" i="65"/>
  <c r="AO35" i="65"/>
  <c r="AH35" i="65"/>
  <c r="BZ37" i="65"/>
  <c r="AO37" i="65"/>
  <c r="AH37" i="65"/>
  <c r="BZ39" i="65"/>
  <c r="AO39" i="65"/>
  <c r="AH39" i="65"/>
  <c r="BZ41" i="65"/>
  <c r="AO41" i="65"/>
  <c r="AH41" i="65"/>
  <c r="BZ43" i="65"/>
  <c r="AO43" i="65"/>
  <c r="AH43" i="65"/>
  <c r="BZ45" i="65"/>
  <c r="AO45" i="65"/>
  <c r="AH45" i="65"/>
  <c r="AH46" i="65"/>
  <c r="AO46" i="65"/>
  <c r="BZ46" i="65"/>
  <c r="BL47" i="65"/>
  <c r="AH48" i="65"/>
  <c r="AO48" i="65"/>
  <c r="BZ48" i="65"/>
  <c r="BL49" i="65"/>
  <c r="AH50" i="65"/>
  <c r="AO50" i="65"/>
  <c r="BZ50" i="65"/>
  <c r="BL51" i="65"/>
  <c r="AH52" i="65"/>
  <c r="AO52" i="65"/>
  <c r="BZ52" i="65"/>
  <c r="AH54" i="65"/>
  <c r="AO54" i="65"/>
  <c r="BZ54" i="65"/>
  <c r="BL55" i="65"/>
  <c r="AH56" i="65"/>
  <c r="AO56" i="65"/>
  <c r="BZ56" i="65"/>
  <c r="BL57" i="65"/>
  <c r="AH58" i="65"/>
  <c r="AO58" i="65"/>
  <c r="BZ58" i="65"/>
  <c r="AH60" i="65"/>
  <c r="AO60" i="65"/>
  <c r="BZ60" i="65"/>
  <c r="BL61" i="65"/>
  <c r="AH62" i="65"/>
  <c r="AO62" i="65"/>
  <c r="BZ62" i="65"/>
  <c r="AH64" i="65"/>
  <c r="AO64" i="65"/>
  <c r="BZ64" i="65"/>
  <c r="AH66" i="65"/>
  <c r="AO66" i="65"/>
  <c r="BZ66" i="65"/>
  <c r="AH68" i="65"/>
  <c r="AO68" i="65"/>
  <c r="BZ68" i="65"/>
  <c r="BL69" i="65"/>
  <c r="BZ69" i="65"/>
  <c r="AO69" i="65"/>
  <c r="AH69" i="65"/>
  <c r="AH47" i="65"/>
  <c r="AO47" i="65"/>
  <c r="BL48" i="65"/>
  <c r="AO49" i="65"/>
  <c r="BL50" i="65"/>
  <c r="AH51" i="65"/>
  <c r="BL52" i="65"/>
  <c r="AH53" i="65"/>
  <c r="BL54" i="65"/>
  <c r="AH55" i="65"/>
  <c r="BL56" i="65"/>
  <c r="AH57" i="65"/>
  <c r="BL58" i="65"/>
  <c r="AH59" i="65"/>
  <c r="BL60" i="65"/>
  <c r="AH61" i="65"/>
  <c r="BL62" i="65"/>
  <c r="AH63" i="65"/>
  <c r="BL64" i="65"/>
  <c r="AH65" i="65"/>
  <c r="BL66" i="65"/>
  <c r="AH67" i="65"/>
  <c r="BL70" i="65"/>
  <c r="AH71" i="65"/>
  <c r="AO71" i="65"/>
  <c r="BZ71" i="65"/>
  <c r="BL72" i="65"/>
  <c r="AH73" i="65"/>
  <c r="AO73" i="65"/>
  <c r="BZ73" i="65"/>
  <c r="BL74" i="65"/>
  <c r="AH75" i="65"/>
  <c r="AO75" i="65"/>
  <c r="BZ75" i="65"/>
  <c r="BL76" i="65"/>
  <c r="AH77" i="65"/>
  <c r="AO77" i="65"/>
  <c r="BZ77" i="65"/>
  <c r="BL78" i="65"/>
  <c r="AH79" i="65"/>
  <c r="AO79" i="65"/>
  <c r="BZ79" i="65"/>
  <c r="BL80" i="65"/>
  <c r="AH81" i="65"/>
  <c r="AO81" i="65"/>
  <c r="BZ81" i="65"/>
  <c r="AH83" i="65"/>
  <c r="AO83" i="65"/>
  <c r="BZ83" i="65"/>
  <c r="AH85" i="65"/>
  <c r="AO85" i="65"/>
  <c r="BZ85" i="65"/>
  <c r="AH87" i="65"/>
  <c r="AO87" i="65"/>
  <c r="BZ87" i="65"/>
  <c r="AH89" i="65"/>
  <c r="AO89" i="65"/>
  <c r="BZ89" i="65"/>
  <c r="AH70" i="65"/>
  <c r="AO70" i="65"/>
  <c r="AH72" i="65"/>
  <c r="AO72" i="65"/>
  <c r="BL73" i="65"/>
  <c r="AO74" i="65"/>
  <c r="BL75" i="65"/>
  <c r="AO76" i="65"/>
  <c r="BL77" i="65"/>
  <c r="AH78" i="65"/>
  <c r="BL79" i="65"/>
  <c r="AH80" i="65"/>
  <c r="BL81" i="65"/>
  <c r="AH82" i="65"/>
  <c r="BL83" i="65"/>
  <c r="AH84" i="65"/>
  <c r="BL85" i="65"/>
  <c r="AH86" i="65"/>
  <c r="BL87" i="65"/>
  <c r="AH88" i="65"/>
  <c r="BL89" i="65"/>
  <c r="AH90" i="65"/>
  <c r="BL91" i="65"/>
  <c r="BZ91" i="65"/>
  <c r="AO91" i="65"/>
  <c r="BL92" i="65"/>
  <c r="AH93" i="65"/>
  <c r="AO93" i="65"/>
  <c r="BZ93" i="65"/>
  <c r="BL94" i="65"/>
  <c r="AH95" i="65"/>
  <c r="AO95" i="65"/>
  <c r="BZ95" i="65"/>
  <c r="BL96" i="65"/>
  <c r="AH97" i="65"/>
  <c r="AO97" i="65"/>
  <c r="BZ97" i="65"/>
  <c r="BL98" i="65"/>
  <c r="AH99" i="65"/>
  <c r="AO99" i="65"/>
  <c r="BZ99" i="65"/>
  <c r="BL100" i="65"/>
  <c r="AH101" i="65"/>
  <c r="AO101" i="65"/>
  <c r="BZ101" i="65"/>
  <c r="BL102" i="65"/>
  <c r="AH103" i="65"/>
  <c r="AO103" i="65"/>
  <c r="BZ103" i="65"/>
  <c r="BL104" i="65"/>
  <c r="AH92" i="65"/>
  <c r="AO92" i="65"/>
  <c r="AH94" i="65"/>
  <c r="AO94" i="65"/>
  <c r="AH96" i="65"/>
  <c r="AO96" i="65"/>
  <c r="AH98" i="65"/>
  <c r="AO98" i="65"/>
  <c r="AH100" i="65"/>
  <c r="AO100" i="65"/>
  <c r="AH102" i="65"/>
  <c r="AO102" i="65"/>
  <c r="AH104" i="65"/>
  <c r="AO104" i="65"/>
  <c r="BM108" i="64" l="1"/>
  <c r="BK108" i="64"/>
  <c r="BJ108" i="64"/>
  <c r="BI108" i="64"/>
  <c r="BH108" i="64"/>
  <c r="BG108" i="64"/>
  <c r="BF108" i="64"/>
  <c r="AN108" i="64"/>
  <c r="AM108" i="64"/>
  <c r="AG108" i="64"/>
  <c r="AE108" i="64"/>
  <c r="AK108" i="64" s="1"/>
  <c r="AD108" i="64"/>
  <c r="AJ108" i="64" s="1"/>
  <c r="U108" i="64"/>
  <c r="T108" i="64"/>
  <c r="A108" i="64"/>
  <c r="CB107" i="64"/>
  <c r="CA107" i="64"/>
  <c r="BY107" i="64"/>
  <c r="BX107" i="64"/>
  <c r="BW107" i="64"/>
  <c r="BV107" i="64"/>
  <c r="BM107" i="64"/>
  <c r="BK107" i="64"/>
  <c r="BJ107" i="64"/>
  <c r="BI107" i="64"/>
  <c r="BH107" i="64"/>
  <c r="BG107" i="64"/>
  <c r="BF107" i="64"/>
  <c r="AN107" i="64"/>
  <c r="AM107" i="64"/>
  <c r="AG107" i="64"/>
  <c r="AE107" i="64"/>
  <c r="AK107" i="64" s="1"/>
  <c r="AD107" i="64"/>
  <c r="AJ107" i="64" s="1"/>
  <c r="U107" i="64"/>
  <c r="T107" i="64"/>
  <c r="A107" i="64"/>
  <c r="CB106" i="64"/>
  <c r="CA106" i="64"/>
  <c r="BY106" i="64"/>
  <c r="BX106" i="64"/>
  <c r="BW106" i="64"/>
  <c r="BV106" i="64"/>
  <c r="BM106" i="64"/>
  <c r="BK106" i="64"/>
  <c r="BJ106" i="64"/>
  <c r="BI106" i="64"/>
  <c r="BH106" i="64"/>
  <c r="BG106" i="64"/>
  <c r="BF106" i="64"/>
  <c r="AN106" i="64"/>
  <c r="AM106" i="64"/>
  <c r="AG106" i="64"/>
  <c r="AE106" i="64"/>
  <c r="AK106" i="64" s="1"/>
  <c r="AD106" i="64"/>
  <c r="AJ106" i="64" s="1"/>
  <c r="U106" i="64"/>
  <c r="T106" i="64"/>
  <c r="A106" i="64"/>
  <c r="CB105" i="64"/>
  <c r="CA105" i="64"/>
  <c r="BY105" i="64"/>
  <c r="BX105" i="64"/>
  <c r="BW105" i="64"/>
  <c r="BV105" i="64"/>
  <c r="BM105" i="64"/>
  <c r="BK105" i="64"/>
  <c r="BJ105" i="64"/>
  <c r="BI105" i="64"/>
  <c r="BH105" i="64"/>
  <c r="BG105" i="64"/>
  <c r="BF105" i="64"/>
  <c r="AN105" i="64"/>
  <c r="AM105" i="64"/>
  <c r="AG105" i="64"/>
  <c r="AE105" i="64"/>
  <c r="AK105" i="64" s="1"/>
  <c r="AD105" i="64"/>
  <c r="AJ105" i="64" s="1"/>
  <c r="U105" i="64"/>
  <c r="T105" i="64"/>
  <c r="A105" i="64"/>
  <c r="CB104" i="64"/>
  <c r="CA104" i="64"/>
  <c r="BY104" i="64"/>
  <c r="BX104" i="64"/>
  <c r="BW104" i="64"/>
  <c r="BV104" i="64"/>
  <c r="BS104" i="64"/>
  <c r="BR104" i="64"/>
  <c r="BQ104" i="64"/>
  <c r="BM104" i="64"/>
  <c r="BK104" i="64"/>
  <c r="BJ104" i="64"/>
  <c r="BI104" i="64"/>
  <c r="BH104" i="64"/>
  <c r="BG104" i="64"/>
  <c r="BF104" i="64"/>
  <c r="AN104" i="64"/>
  <c r="AM104" i="64"/>
  <c r="AG104" i="64"/>
  <c r="AE104" i="64"/>
  <c r="AK104" i="64" s="1"/>
  <c r="AD104" i="64"/>
  <c r="AJ104" i="64" s="1"/>
  <c r="V104" i="64"/>
  <c r="BZ104" i="64" s="1"/>
  <c r="U104" i="64"/>
  <c r="T104" i="64"/>
  <c r="A104" i="64"/>
  <c r="CB103" i="64"/>
  <c r="CA103" i="64"/>
  <c r="BY103" i="64"/>
  <c r="BX103" i="64"/>
  <c r="BW103" i="64"/>
  <c r="BV103" i="64"/>
  <c r="BS103" i="64"/>
  <c r="BR103" i="64"/>
  <c r="BQ103" i="64"/>
  <c r="BM103" i="64"/>
  <c r="BK103" i="64"/>
  <c r="BJ103" i="64"/>
  <c r="BI103" i="64"/>
  <c r="BH103" i="64"/>
  <c r="BG103" i="64"/>
  <c r="BF103" i="64"/>
  <c r="AN103" i="64"/>
  <c r="AM103" i="64"/>
  <c r="AJ103" i="64"/>
  <c r="AG103" i="64"/>
  <c r="AE103" i="64"/>
  <c r="AK103" i="64" s="1"/>
  <c r="AD103" i="64"/>
  <c r="V103" i="64"/>
  <c r="BL103" i="64" s="1"/>
  <c r="U103" i="64"/>
  <c r="T103" i="64"/>
  <c r="A103" i="64"/>
  <c r="CB102" i="64"/>
  <c r="CA102" i="64"/>
  <c r="BY102" i="64"/>
  <c r="BX102" i="64"/>
  <c r="BW102" i="64"/>
  <c r="BV102" i="64"/>
  <c r="BS102" i="64"/>
  <c r="BR102" i="64"/>
  <c r="BQ102" i="64"/>
  <c r="BM102" i="64"/>
  <c r="BK102" i="64"/>
  <c r="BJ102" i="64"/>
  <c r="BI102" i="64"/>
  <c r="BH102" i="64"/>
  <c r="BG102" i="64"/>
  <c r="BF102" i="64"/>
  <c r="AN102" i="64"/>
  <c r="AM102" i="64"/>
  <c r="AG102" i="64"/>
  <c r="AE102" i="64"/>
  <c r="AK102" i="64" s="1"/>
  <c r="AD102" i="64"/>
  <c r="AJ102" i="64" s="1"/>
  <c r="V102" i="64"/>
  <c r="BZ102" i="64" s="1"/>
  <c r="U102" i="64"/>
  <c r="T102" i="64"/>
  <c r="A102" i="64"/>
  <c r="CB101" i="64"/>
  <c r="CA101" i="64"/>
  <c r="BY101" i="64"/>
  <c r="BX101" i="64"/>
  <c r="BW101" i="64"/>
  <c r="BV101" i="64"/>
  <c r="BS101" i="64"/>
  <c r="BR101" i="64"/>
  <c r="BQ101" i="64"/>
  <c r="BM101" i="64"/>
  <c r="BK101" i="64"/>
  <c r="BJ101" i="64"/>
  <c r="BI101" i="64"/>
  <c r="BH101" i="64"/>
  <c r="BG101" i="64"/>
  <c r="BF101" i="64"/>
  <c r="AN101" i="64"/>
  <c r="AM101" i="64"/>
  <c r="AG101" i="64"/>
  <c r="AE101" i="64"/>
  <c r="AK101" i="64" s="1"/>
  <c r="AD101" i="64"/>
  <c r="AJ101" i="64" s="1"/>
  <c r="V101" i="64"/>
  <c r="BL101" i="64" s="1"/>
  <c r="U101" i="64"/>
  <c r="T101" i="64"/>
  <c r="A101" i="64"/>
  <c r="CB100" i="64"/>
  <c r="CA100" i="64"/>
  <c r="BY100" i="64"/>
  <c r="BX100" i="64"/>
  <c r="BW100" i="64"/>
  <c r="BV100" i="64"/>
  <c r="BS100" i="64"/>
  <c r="BR100" i="64"/>
  <c r="BQ100" i="64"/>
  <c r="BM100" i="64"/>
  <c r="BK100" i="64"/>
  <c r="BJ100" i="64"/>
  <c r="BI100" i="64"/>
  <c r="BH100" i="64"/>
  <c r="BG100" i="64"/>
  <c r="BF100" i="64"/>
  <c r="AN100" i="64"/>
  <c r="AM100" i="64"/>
  <c r="AG100" i="64"/>
  <c r="AE100" i="64"/>
  <c r="AK100" i="64" s="1"/>
  <c r="AD100" i="64"/>
  <c r="AJ100" i="64" s="1"/>
  <c r="V100" i="64"/>
  <c r="BZ100" i="64" s="1"/>
  <c r="U100" i="64"/>
  <c r="T100" i="64"/>
  <c r="A100" i="64"/>
  <c r="CB99" i="64"/>
  <c r="CA99" i="64"/>
  <c r="BY99" i="64"/>
  <c r="BX99" i="64"/>
  <c r="BW99" i="64"/>
  <c r="BV99" i="64"/>
  <c r="BS99" i="64"/>
  <c r="BR99" i="64"/>
  <c r="BQ99" i="64"/>
  <c r="BM99" i="64"/>
  <c r="BK99" i="64"/>
  <c r="BJ99" i="64"/>
  <c r="BI99" i="64"/>
  <c r="BH99" i="64"/>
  <c r="BG99" i="64"/>
  <c r="BF99" i="64"/>
  <c r="AN99" i="64"/>
  <c r="AM99" i="64"/>
  <c r="AG99" i="64"/>
  <c r="AE99" i="64"/>
  <c r="AK99" i="64" s="1"/>
  <c r="AD99" i="64"/>
  <c r="AJ99" i="64" s="1"/>
  <c r="V99" i="64"/>
  <c r="BL99" i="64" s="1"/>
  <c r="U99" i="64"/>
  <c r="T99" i="64"/>
  <c r="A99" i="64"/>
  <c r="CB98" i="64"/>
  <c r="CA98" i="64"/>
  <c r="BY98" i="64"/>
  <c r="BX98" i="64"/>
  <c r="BW98" i="64"/>
  <c r="BV98" i="64"/>
  <c r="BS98" i="64"/>
  <c r="BR98" i="64"/>
  <c r="BQ98" i="64"/>
  <c r="BM98" i="64"/>
  <c r="BK98" i="64"/>
  <c r="BJ98" i="64"/>
  <c r="BI98" i="64"/>
  <c r="BH98" i="64"/>
  <c r="BG98" i="64"/>
  <c r="BF98" i="64"/>
  <c r="AN98" i="64"/>
  <c r="AM98" i="64"/>
  <c r="AJ98" i="64"/>
  <c r="AG98" i="64"/>
  <c r="AE98" i="64"/>
  <c r="AK98" i="64" s="1"/>
  <c r="AD98" i="64"/>
  <c r="V98" i="64"/>
  <c r="BZ98" i="64" s="1"/>
  <c r="U98" i="64"/>
  <c r="T98" i="64"/>
  <c r="A98" i="64"/>
  <c r="CB97" i="64"/>
  <c r="CA97" i="64"/>
  <c r="BY97" i="64"/>
  <c r="BX97" i="64"/>
  <c r="BW97" i="64"/>
  <c r="BV97" i="64"/>
  <c r="BS97" i="64"/>
  <c r="BR97" i="64"/>
  <c r="BQ97" i="64"/>
  <c r="BM97" i="64"/>
  <c r="BK97" i="64"/>
  <c r="BJ97" i="64"/>
  <c r="BI97" i="64"/>
  <c r="BH97" i="64"/>
  <c r="BG97" i="64"/>
  <c r="BF97" i="64"/>
  <c r="AN97" i="64"/>
  <c r="AM97" i="64"/>
  <c r="AG97" i="64"/>
  <c r="AE97" i="64"/>
  <c r="AK97" i="64" s="1"/>
  <c r="AD97" i="64"/>
  <c r="AJ97" i="64" s="1"/>
  <c r="V97" i="64"/>
  <c r="BL97" i="64" s="1"/>
  <c r="U97" i="64"/>
  <c r="T97" i="64"/>
  <c r="A97" i="64"/>
  <c r="CB96" i="64"/>
  <c r="CA96" i="64"/>
  <c r="BY96" i="64"/>
  <c r="BX96" i="64"/>
  <c r="BW96" i="64"/>
  <c r="BV96" i="64"/>
  <c r="BS96" i="64"/>
  <c r="BR96" i="64"/>
  <c r="BQ96" i="64"/>
  <c r="BM96" i="64"/>
  <c r="BK96" i="64"/>
  <c r="BJ96" i="64"/>
  <c r="BI96" i="64"/>
  <c r="BH96" i="64"/>
  <c r="BG96" i="64"/>
  <c r="BF96" i="64"/>
  <c r="AN96" i="64"/>
  <c r="AM96" i="64"/>
  <c r="AG96" i="64"/>
  <c r="AE96" i="64"/>
  <c r="AK96" i="64" s="1"/>
  <c r="AD96" i="64"/>
  <c r="AJ96" i="64" s="1"/>
  <c r="V96" i="64"/>
  <c r="BZ96" i="64" s="1"/>
  <c r="U96" i="64"/>
  <c r="T96" i="64"/>
  <c r="A96" i="64"/>
  <c r="CB95" i="64"/>
  <c r="CA95" i="64"/>
  <c r="BY95" i="64"/>
  <c r="BX95" i="64"/>
  <c r="BW95" i="64"/>
  <c r="BV95" i="64"/>
  <c r="BS95" i="64"/>
  <c r="BR95" i="64"/>
  <c r="BQ95" i="64"/>
  <c r="BM95" i="64"/>
  <c r="BK95" i="64"/>
  <c r="BJ95" i="64"/>
  <c r="BI95" i="64"/>
  <c r="BH95" i="64"/>
  <c r="BG95" i="64"/>
  <c r="BF95" i="64"/>
  <c r="AN95" i="64"/>
  <c r="AM95" i="64"/>
  <c r="AG95" i="64"/>
  <c r="AE95" i="64"/>
  <c r="AK95" i="64" s="1"/>
  <c r="AD95" i="64"/>
  <c r="AJ95" i="64" s="1"/>
  <c r="V95" i="64"/>
  <c r="BL95" i="64" s="1"/>
  <c r="U95" i="64"/>
  <c r="T95" i="64"/>
  <c r="A95" i="64"/>
  <c r="CB94" i="64"/>
  <c r="CA94" i="64"/>
  <c r="BY94" i="64"/>
  <c r="BX94" i="64"/>
  <c r="BW94" i="64"/>
  <c r="BV94" i="64"/>
  <c r="BS94" i="64"/>
  <c r="BR94" i="64"/>
  <c r="BQ94" i="64"/>
  <c r="BM94" i="64"/>
  <c r="BK94" i="64"/>
  <c r="BJ94" i="64"/>
  <c r="BI94" i="64"/>
  <c r="BH94" i="64"/>
  <c r="BG94" i="64"/>
  <c r="BF94" i="64"/>
  <c r="AN94" i="64"/>
  <c r="AM94" i="64"/>
  <c r="AG94" i="64"/>
  <c r="AE94" i="64"/>
  <c r="AK94" i="64" s="1"/>
  <c r="AD94" i="64"/>
  <c r="AJ94" i="64" s="1"/>
  <c r="V94" i="64"/>
  <c r="BZ94" i="64" s="1"/>
  <c r="U94" i="64"/>
  <c r="T94" i="64"/>
  <c r="A94" i="64"/>
  <c r="CB93" i="64"/>
  <c r="CA93" i="64"/>
  <c r="BY93" i="64"/>
  <c r="BX93" i="64"/>
  <c r="BW93" i="64"/>
  <c r="BV93" i="64"/>
  <c r="BS93" i="64"/>
  <c r="BR93" i="64"/>
  <c r="BQ93" i="64"/>
  <c r="BM93" i="64"/>
  <c r="BK93" i="64"/>
  <c r="BJ93" i="64"/>
  <c r="BI93" i="64"/>
  <c r="BH93" i="64"/>
  <c r="BG93" i="64"/>
  <c r="BF93" i="64"/>
  <c r="AN93" i="64"/>
  <c r="AM93" i="64"/>
  <c r="AG93" i="64"/>
  <c r="AE93" i="64"/>
  <c r="AK93" i="64" s="1"/>
  <c r="AD93" i="64"/>
  <c r="AJ93" i="64" s="1"/>
  <c r="V93" i="64"/>
  <c r="BL93" i="64" s="1"/>
  <c r="U93" i="64"/>
  <c r="T93" i="64"/>
  <c r="A93" i="64"/>
  <c r="CB92" i="64"/>
  <c r="CA92" i="64"/>
  <c r="BY92" i="64"/>
  <c r="BX92" i="64"/>
  <c r="BW92" i="64"/>
  <c r="BV92" i="64"/>
  <c r="BS92" i="64"/>
  <c r="BR92" i="64"/>
  <c r="BQ92" i="64"/>
  <c r="BM92" i="64"/>
  <c r="BK92" i="64"/>
  <c r="BJ92" i="64"/>
  <c r="BI92" i="64"/>
  <c r="BH92" i="64"/>
  <c r="BG92" i="64"/>
  <c r="BF92" i="64"/>
  <c r="AN92" i="64"/>
  <c r="AM92" i="64"/>
  <c r="AG92" i="64"/>
  <c r="AE92" i="64"/>
  <c r="AK92" i="64" s="1"/>
  <c r="AD92" i="64"/>
  <c r="AJ92" i="64" s="1"/>
  <c r="V92" i="64"/>
  <c r="BL92" i="64" s="1"/>
  <c r="U92" i="64"/>
  <c r="T92" i="64"/>
  <c r="A92" i="64"/>
  <c r="CB91" i="64"/>
  <c r="CA91" i="64"/>
  <c r="BY91" i="64"/>
  <c r="BX91" i="64"/>
  <c r="BW91" i="64"/>
  <c r="BV91" i="64"/>
  <c r="BS91" i="64"/>
  <c r="BR91" i="64"/>
  <c r="BQ91" i="64"/>
  <c r="BM91" i="64"/>
  <c r="BK91" i="64"/>
  <c r="BJ91" i="64"/>
  <c r="BI91" i="64"/>
  <c r="BH91" i="64"/>
  <c r="BG91" i="64"/>
  <c r="BF91" i="64"/>
  <c r="AN91" i="64"/>
  <c r="AM91" i="64"/>
  <c r="AG91" i="64"/>
  <c r="AE91" i="64"/>
  <c r="AK91" i="64" s="1"/>
  <c r="AD91" i="64"/>
  <c r="AJ91" i="64" s="1"/>
  <c r="V91" i="64"/>
  <c r="BL91" i="64" s="1"/>
  <c r="U91" i="64"/>
  <c r="T91" i="64"/>
  <c r="A91" i="64"/>
  <c r="CB90" i="64"/>
  <c r="CA90" i="64"/>
  <c r="BY90" i="64"/>
  <c r="BX90" i="64"/>
  <c r="BW90" i="64"/>
  <c r="BV90" i="64"/>
  <c r="BS90" i="64"/>
  <c r="BR90" i="64"/>
  <c r="BQ90" i="64"/>
  <c r="BM90" i="64"/>
  <c r="BK90" i="64"/>
  <c r="BJ90" i="64"/>
  <c r="BI90" i="64"/>
  <c r="BH90" i="64"/>
  <c r="BG90" i="64"/>
  <c r="BF90" i="64"/>
  <c r="AN90" i="64"/>
  <c r="AM90" i="64"/>
  <c r="AG90" i="64"/>
  <c r="AE90" i="64"/>
  <c r="AK90" i="64" s="1"/>
  <c r="AD90" i="64"/>
  <c r="AJ90" i="64" s="1"/>
  <c r="V90" i="64"/>
  <c r="BZ90" i="64" s="1"/>
  <c r="U90" i="64"/>
  <c r="T90" i="64"/>
  <c r="A90" i="64"/>
  <c r="CB89" i="64"/>
  <c r="CA89" i="64"/>
  <c r="BY89" i="64"/>
  <c r="BX89" i="64"/>
  <c r="BW89" i="64"/>
  <c r="BV89" i="64"/>
  <c r="BS89" i="64"/>
  <c r="BR89" i="64"/>
  <c r="BQ89" i="64"/>
  <c r="BM89" i="64"/>
  <c r="BK89" i="64"/>
  <c r="BJ89" i="64"/>
  <c r="BI89" i="64"/>
  <c r="BH89" i="64"/>
  <c r="BG89" i="64"/>
  <c r="BF89" i="64"/>
  <c r="AN89" i="64"/>
  <c r="AM89" i="64"/>
  <c r="AG89" i="64"/>
  <c r="AE89" i="64"/>
  <c r="AK89" i="64" s="1"/>
  <c r="AD89" i="64"/>
  <c r="AJ89" i="64" s="1"/>
  <c r="V89" i="64"/>
  <c r="AO90" i="64" s="1"/>
  <c r="U89" i="64"/>
  <c r="T89" i="64"/>
  <c r="A89" i="64"/>
  <c r="CB88" i="64"/>
  <c r="CA88" i="64"/>
  <c r="BY88" i="64"/>
  <c r="BX88" i="64"/>
  <c r="BW88" i="64"/>
  <c r="BV88" i="64"/>
  <c r="BS88" i="64"/>
  <c r="BR88" i="64"/>
  <c r="BQ88" i="64"/>
  <c r="BM88" i="64"/>
  <c r="BK88" i="64"/>
  <c r="BJ88" i="64"/>
  <c r="BI88" i="64"/>
  <c r="BH88" i="64"/>
  <c r="BG88" i="64"/>
  <c r="BF88" i="64"/>
  <c r="AN88" i="64"/>
  <c r="AM88" i="64"/>
  <c r="AG88" i="64"/>
  <c r="AE88" i="64"/>
  <c r="AK88" i="64" s="1"/>
  <c r="AD88" i="64"/>
  <c r="AJ88" i="64" s="1"/>
  <c r="V88" i="64"/>
  <c r="BL88" i="64" s="1"/>
  <c r="U88" i="64"/>
  <c r="T88" i="64"/>
  <c r="A88" i="64"/>
  <c r="CB87" i="64"/>
  <c r="CA87" i="64"/>
  <c r="BY87" i="64"/>
  <c r="BX87" i="64"/>
  <c r="BW87" i="64"/>
  <c r="BV87" i="64"/>
  <c r="BS87" i="64"/>
  <c r="BR87" i="64"/>
  <c r="BQ87" i="64"/>
  <c r="BM87" i="64"/>
  <c r="BK87" i="64"/>
  <c r="BJ87" i="64"/>
  <c r="BI87" i="64"/>
  <c r="BH87" i="64"/>
  <c r="BG87" i="64"/>
  <c r="BF87" i="64"/>
  <c r="AN87" i="64"/>
  <c r="AM87" i="64"/>
  <c r="AG87" i="64"/>
  <c r="AE87" i="64"/>
  <c r="AK87" i="64" s="1"/>
  <c r="AD87" i="64"/>
  <c r="AJ87" i="64" s="1"/>
  <c r="V87" i="64"/>
  <c r="AO88" i="64" s="1"/>
  <c r="U87" i="64"/>
  <c r="T87" i="64"/>
  <c r="A87" i="64"/>
  <c r="CB86" i="64"/>
  <c r="CA86" i="64"/>
  <c r="BY86" i="64"/>
  <c r="BX86" i="64"/>
  <c r="BW86" i="64"/>
  <c r="BV86" i="64"/>
  <c r="BS86" i="64"/>
  <c r="BR86" i="64"/>
  <c r="BQ86" i="64"/>
  <c r="BM86" i="64"/>
  <c r="BK86" i="64"/>
  <c r="BJ86" i="64"/>
  <c r="BI86" i="64"/>
  <c r="BH86" i="64"/>
  <c r="BG86" i="64"/>
  <c r="BF86" i="64"/>
  <c r="AN86" i="64"/>
  <c r="AM86" i="64"/>
  <c r="AG86" i="64"/>
  <c r="AE86" i="64"/>
  <c r="AK86" i="64" s="1"/>
  <c r="AD86" i="64"/>
  <c r="AJ86" i="64" s="1"/>
  <c r="V86" i="64"/>
  <c r="BL86" i="64" s="1"/>
  <c r="U86" i="64"/>
  <c r="T86" i="64"/>
  <c r="A86" i="64"/>
  <c r="CB85" i="64"/>
  <c r="CA85" i="64"/>
  <c r="BY85" i="64"/>
  <c r="BX85" i="64"/>
  <c r="BW85" i="64"/>
  <c r="BV85" i="64"/>
  <c r="BS85" i="64"/>
  <c r="BR85" i="64"/>
  <c r="BQ85" i="64"/>
  <c r="BM85" i="64"/>
  <c r="BK85" i="64"/>
  <c r="BJ85" i="64"/>
  <c r="BI85" i="64"/>
  <c r="BH85" i="64"/>
  <c r="BG85" i="64"/>
  <c r="BF85" i="64"/>
  <c r="AN85" i="64"/>
  <c r="AM85" i="64"/>
  <c r="AG85" i="64"/>
  <c r="AE85" i="64"/>
  <c r="AK85" i="64" s="1"/>
  <c r="AD85" i="64"/>
  <c r="AJ85" i="64" s="1"/>
  <c r="V85" i="64"/>
  <c r="AO86" i="64" s="1"/>
  <c r="U85" i="64"/>
  <c r="T85" i="64"/>
  <c r="A85" i="64"/>
  <c r="CB84" i="64"/>
  <c r="CA84" i="64"/>
  <c r="BY84" i="64"/>
  <c r="BX84" i="64"/>
  <c r="BW84" i="64"/>
  <c r="BV84" i="64"/>
  <c r="BS84" i="64"/>
  <c r="BR84" i="64"/>
  <c r="BQ84" i="64"/>
  <c r="BM84" i="64"/>
  <c r="BK84" i="64"/>
  <c r="BJ84" i="64"/>
  <c r="BI84" i="64"/>
  <c r="BH84" i="64"/>
  <c r="BG84" i="64"/>
  <c r="BF84" i="64"/>
  <c r="AN84" i="64"/>
  <c r="AM84" i="64"/>
  <c r="AG84" i="64"/>
  <c r="AE84" i="64"/>
  <c r="AK84" i="64" s="1"/>
  <c r="AD84" i="64"/>
  <c r="AJ84" i="64" s="1"/>
  <c r="V84" i="64"/>
  <c r="BL84" i="64" s="1"/>
  <c r="U84" i="64"/>
  <c r="T84" i="64"/>
  <c r="A84" i="64"/>
  <c r="CB83" i="64"/>
  <c r="CA83" i="64"/>
  <c r="BY83" i="64"/>
  <c r="BX83" i="64"/>
  <c r="BW83" i="64"/>
  <c r="BV83" i="64"/>
  <c r="BS83" i="64"/>
  <c r="BR83" i="64"/>
  <c r="BQ83" i="64"/>
  <c r="BM83" i="64"/>
  <c r="BK83" i="64"/>
  <c r="BJ83" i="64"/>
  <c r="BI83" i="64"/>
  <c r="BH83" i="64"/>
  <c r="BG83" i="64"/>
  <c r="BF83" i="64"/>
  <c r="AN83" i="64"/>
  <c r="AM83" i="64"/>
  <c r="AG83" i="64"/>
  <c r="AE83" i="64"/>
  <c r="AK83" i="64" s="1"/>
  <c r="AD83" i="64"/>
  <c r="AJ83" i="64" s="1"/>
  <c r="V83" i="64"/>
  <c r="AO84" i="64" s="1"/>
  <c r="U83" i="64"/>
  <c r="T83" i="64"/>
  <c r="A83" i="64"/>
  <c r="CB82" i="64"/>
  <c r="CA82" i="64"/>
  <c r="BY82" i="64"/>
  <c r="BX82" i="64"/>
  <c r="BW82" i="64"/>
  <c r="BV82" i="64"/>
  <c r="BS82" i="64"/>
  <c r="BR82" i="64"/>
  <c r="BQ82" i="64"/>
  <c r="BM82" i="64"/>
  <c r="BK82" i="64"/>
  <c r="BJ82" i="64"/>
  <c r="BI82" i="64"/>
  <c r="BH82" i="64"/>
  <c r="BG82" i="64"/>
  <c r="BF82" i="64"/>
  <c r="AN82" i="64"/>
  <c r="AM82" i="64"/>
  <c r="AG82" i="64"/>
  <c r="AE82" i="64"/>
  <c r="AK82" i="64" s="1"/>
  <c r="AD82" i="64"/>
  <c r="AJ82" i="64" s="1"/>
  <c r="V82" i="64"/>
  <c r="BL82" i="64" s="1"/>
  <c r="U82" i="64"/>
  <c r="T82" i="64"/>
  <c r="A82" i="64"/>
  <c r="CB81" i="64"/>
  <c r="CA81" i="64"/>
  <c r="BY81" i="64"/>
  <c r="BX81" i="64"/>
  <c r="BW81" i="64"/>
  <c r="BV81" i="64"/>
  <c r="BS81" i="64"/>
  <c r="BR81" i="64"/>
  <c r="BQ81" i="64"/>
  <c r="BM81" i="64"/>
  <c r="BK81" i="64"/>
  <c r="BJ81" i="64"/>
  <c r="BI81" i="64"/>
  <c r="BH81" i="64"/>
  <c r="BG81" i="64"/>
  <c r="BF81" i="64"/>
  <c r="AN81" i="64"/>
  <c r="AM81" i="64"/>
  <c r="AG81" i="64"/>
  <c r="AE81" i="64"/>
  <c r="AK81" i="64" s="1"/>
  <c r="AD81" i="64"/>
  <c r="AJ81" i="64" s="1"/>
  <c r="V81" i="64"/>
  <c r="AO82" i="64" s="1"/>
  <c r="U81" i="64"/>
  <c r="T81" i="64"/>
  <c r="A81" i="64"/>
  <c r="CB80" i="64"/>
  <c r="CA80" i="64"/>
  <c r="BY80" i="64"/>
  <c r="BX80" i="64"/>
  <c r="BW80" i="64"/>
  <c r="BV80" i="64"/>
  <c r="BS80" i="64"/>
  <c r="BR80" i="64"/>
  <c r="BQ80" i="64"/>
  <c r="BM80" i="64"/>
  <c r="BK80" i="64"/>
  <c r="BJ80" i="64"/>
  <c r="BI80" i="64"/>
  <c r="BH80" i="64"/>
  <c r="BG80" i="64"/>
  <c r="BF80" i="64"/>
  <c r="AN80" i="64"/>
  <c r="AM80" i="64"/>
  <c r="AG80" i="64"/>
  <c r="AE80" i="64"/>
  <c r="AK80" i="64" s="1"/>
  <c r="AD80" i="64"/>
  <c r="AJ80" i="64" s="1"/>
  <c r="V80" i="64"/>
  <c r="BL80" i="64" s="1"/>
  <c r="U80" i="64"/>
  <c r="T80" i="64"/>
  <c r="A80" i="64"/>
  <c r="CB79" i="64"/>
  <c r="CA79" i="64"/>
  <c r="BY79" i="64"/>
  <c r="BX79" i="64"/>
  <c r="BW79" i="64"/>
  <c r="BV79" i="64"/>
  <c r="BS79" i="64"/>
  <c r="BR79" i="64"/>
  <c r="BQ79" i="64"/>
  <c r="BM79" i="64"/>
  <c r="BK79" i="64"/>
  <c r="BJ79" i="64"/>
  <c r="BI79" i="64"/>
  <c r="BH79" i="64"/>
  <c r="BG79" i="64"/>
  <c r="BF79" i="64"/>
  <c r="AN79" i="64"/>
  <c r="AM79" i="64"/>
  <c r="AG79" i="64"/>
  <c r="AE79" i="64"/>
  <c r="AK79" i="64" s="1"/>
  <c r="AD79" i="64"/>
  <c r="AJ79" i="64" s="1"/>
  <c r="V79" i="64"/>
  <c r="AO80" i="64" s="1"/>
  <c r="U79" i="64"/>
  <c r="T79" i="64"/>
  <c r="A79" i="64"/>
  <c r="CB78" i="64"/>
  <c r="CA78" i="64"/>
  <c r="BY78" i="64"/>
  <c r="BX78" i="64"/>
  <c r="BW78" i="64"/>
  <c r="BV78" i="64"/>
  <c r="BS78" i="64"/>
  <c r="BR78" i="64"/>
  <c r="BQ78" i="64"/>
  <c r="BM78" i="64"/>
  <c r="BK78" i="64"/>
  <c r="BJ78" i="64"/>
  <c r="BI78" i="64"/>
  <c r="BH78" i="64"/>
  <c r="BG78" i="64"/>
  <c r="BF78" i="64"/>
  <c r="AN78" i="64"/>
  <c r="AM78" i="64"/>
  <c r="AG78" i="64"/>
  <c r="AE78" i="64"/>
  <c r="AK78" i="64" s="1"/>
  <c r="AD78" i="64"/>
  <c r="AJ78" i="64" s="1"/>
  <c r="V78" i="64"/>
  <c r="BL78" i="64" s="1"/>
  <c r="U78" i="64"/>
  <c r="T78" i="64"/>
  <c r="A78" i="64"/>
  <c r="CB77" i="64"/>
  <c r="CA77" i="64"/>
  <c r="BY77" i="64"/>
  <c r="BX77" i="64"/>
  <c r="BW77" i="64"/>
  <c r="BV77" i="64"/>
  <c r="BS77" i="64"/>
  <c r="BR77" i="64"/>
  <c r="BQ77" i="64"/>
  <c r="BM77" i="64"/>
  <c r="BK77" i="64"/>
  <c r="BJ77" i="64"/>
  <c r="BI77" i="64"/>
  <c r="BH77" i="64"/>
  <c r="BG77" i="64"/>
  <c r="BF77" i="64"/>
  <c r="AN77" i="64"/>
  <c r="AM77" i="64"/>
  <c r="AG77" i="64"/>
  <c r="AE77" i="64"/>
  <c r="AK77" i="64" s="1"/>
  <c r="AD77" i="64"/>
  <c r="AJ77" i="64" s="1"/>
  <c r="V77" i="64"/>
  <c r="BL77" i="64" s="1"/>
  <c r="U77" i="64"/>
  <c r="T77" i="64"/>
  <c r="A77" i="64"/>
  <c r="CB76" i="64"/>
  <c r="CA76" i="64"/>
  <c r="BY76" i="64"/>
  <c r="BX76" i="64"/>
  <c r="BW76" i="64"/>
  <c r="BV76" i="64"/>
  <c r="BS76" i="64"/>
  <c r="BR76" i="64"/>
  <c r="BQ76" i="64"/>
  <c r="BM76" i="64"/>
  <c r="BK76" i="64"/>
  <c r="BJ76" i="64"/>
  <c r="BI76" i="64"/>
  <c r="BH76" i="64"/>
  <c r="BG76" i="64"/>
  <c r="BF76" i="64"/>
  <c r="AN76" i="64"/>
  <c r="AM76" i="64"/>
  <c r="AG76" i="64"/>
  <c r="AE76" i="64"/>
  <c r="AK76" i="64" s="1"/>
  <c r="AD76" i="64"/>
  <c r="AJ76" i="64" s="1"/>
  <c r="V76" i="64"/>
  <c r="BL76" i="64" s="1"/>
  <c r="U76" i="64"/>
  <c r="T76" i="64"/>
  <c r="A76" i="64"/>
  <c r="CB75" i="64"/>
  <c r="CA75" i="64"/>
  <c r="BY75" i="64"/>
  <c r="BX75" i="64"/>
  <c r="BW75" i="64"/>
  <c r="BV75" i="64"/>
  <c r="BS75" i="64"/>
  <c r="BR75" i="64"/>
  <c r="BQ75" i="64"/>
  <c r="BM75" i="64"/>
  <c r="BK75" i="64"/>
  <c r="BJ75" i="64"/>
  <c r="BI75" i="64"/>
  <c r="BH75" i="64"/>
  <c r="BG75" i="64"/>
  <c r="BF75" i="64"/>
  <c r="AN75" i="64"/>
  <c r="AM75" i="64"/>
  <c r="AG75" i="64"/>
  <c r="AE75" i="64"/>
  <c r="AK75" i="64" s="1"/>
  <c r="AD75" i="64"/>
  <c r="AJ75" i="64" s="1"/>
  <c r="V75" i="64"/>
  <c r="U75" i="64"/>
  <c r="T75" i="64"/>
  <c r="A75" i="64"/>
  <c r="CB74" i="64"/>
  <c r="CA74" i="64"/>
  <c r="BY74" i="64"/>
  <c r="BX74" i="64"/>
  <c r="BW74" i="64"/>
  <c r="BV74" i="64"/>
  <c r="BS74" i="64"/>
  <c r="BR74" i="64"/>
  <c r="BQ74" i="64"/>
  <c r="BM74" i="64"/>
  <c r="BK74" i="64"/>
  <c r="BJ74" i="64"/>
  <c r="BI74" i="64"/>
  <c r="BH74" i="64"/>
  <c r="BG74" i="64"/>
  <c r="BF74" i="64"/>
  <c r="AN74" i="64"/>
  <c r="AM74" i="64"/>
  <c r="AJ74" i="64"/>
  <c r="AG74" i="64"/>
  <c r="AE74" i="64"/>
  <c r="AK74" i="64" s="1"/>
  <c r="AD74" i="64"/>
  <c r="V74" i="64"/>
  <c r="BL74" i="64" s="1"/>
  <c r="U74" i="64"/>
  <c r="T74" i="64"/>
  <c r="A74" i="64"/>
  <c r="CB73" i="64"/>
  <c r="CA73" i="64"/>
  <c r="BY73" i="64"/>
  <c r="BX73" i="64"/>
  <c r="BW73" i="64"/>
  <c r="BV73" i="64"/>
  <c r="BS73" i="64"/>
  <c r="BR73" i="64"/>
  <c r="BQ73" i="64"/>
  <c r="BM73" i="64"/>
  <c r="BK73" i="64"/>
  <c r="BJ73" i="64"/>
  <c r="BI73" i="64"/>
  <c r="BH73" i="64"/>
  <c r="BG73" i="64"/>
  <c r="BF73" i="64"/>
  <c r="AN73" i="64"/>
  <c r="AM73" i="64"/>
  <c r="AG73" i="64"/>
  <c r="AE73" i="64"/>
  <c r="AK73" i="64" s="1"/>
  <c r="AD73" i="64"/>
  <c r="AJ73" i="64" s="1"/>
  <c r="V73" i="64"/>
  <c r="BL73" i="64" s="1"/>
  <c r="U73" i="64"/>
  <c r="T73" i="64"/>
  <c r="A73" i="64"/>
  <c r="CB72" i="64"/>
  <c r="CA72" i="64"/>
  <c r="BY72" i="64"/>
  <c r="BX72" i="64"/>
  <c r="BW72" i="64"/>
  <c r="BV72" i="64"/>
  <c r="BS72" i="64"/>
  <c r="BR72" i="64"/>
  <c r="BQ72" i="64"/>
  <c r="BM72" i="64"/>
  <c r="BK72" i="64"/>
  <c r="BJ72" i="64"/>
  <c r="BI72" i="64"/>
  <c r="BH72" i="64"/>
  <c r="BG72" i="64"/>
  <c r="BF72" i="64"/>
  <c r="AN72" i="64"/>
  <c r="AM72" i="64"/>
  <c r="AG72" i="64"/>
  <c r="AE72" i="64"/>
  <c r="AK72" i="64" s="1"/>
  <c r="AD72" i="64"/>
  <c r="AJ72" i="64" s="1"/>
  <c r="V72" i="64"/>
  <c r="U72" i="64"/>
  <c r="T72" i="64"/>
  <c r="A72" i="64"/>
  <c r="CB71" i="64"/>
  <c r="CA71" i="64"/>
  <c r="BY71" i="64"/>
  <c r="BX71" i="64"/>
  <c r="BW71" i="64"/>
  <c r="BV71" i="64"/>
  <c r="BS71" i="64"/>
  <c r="BR71" i="64"/>
  <c r="BQ71" i="64"/>
  <c r="BM71" i="64"/>
  <c r="BK71" i="64"/>
  <c r="BJ71" i="64"/>
  <c r="BI71" i="64"/>
  <c r="BH71" i="64"/>
  <c r="BG71" i="64"/>
  <c r="BF71" i="64"/>
  <c r="AN71" i="64"/>
  <c r="AM71" i="64"/>
  <c r="AG71" i="64"/>
  <c r="AE71" i="64"/>
  <c r="AK71" i="64" s="1"/>
  <c r="AD71" i="64"/>
  <c r="AJ71" i="64" s="1"/>
  <c r="V71" i="64"/>
  <c r="BL71" i="64" s="1"/>
  <c r="U71" i="64"/>
  <c r="T71" i="64"/>
  <c r="A71" i="64"/>
  <c r="CB70" i="64"/>
  <c r="CA70" i="64"/>
  <c r="BY70" i="64"/>
  <c r="BX70" i="64"/>
  <c r="BW70" i="64"/>
  <c r="BV70" i="64"/>
  <c r="BS70" i="64"/>
  <c r="BR70" i="64"/>
  <c r="BQ70" i="64"/>
  <c r="BM70" i="64"/>
  <c r="BK70" i="64"/>
  <c r="BJ70" i="64"/>
  <c r="BI70" i="64"/>
  <c r="BH70" i="64"/>
  <c r="BG70" i="64"/>
  <c r="BF70" i="64"/>
  <c r="AN70" i="64"/>
  <c r="AM70" i="64"/>
  <c r="AJ70" i="64"/>
  <c r="AG70" i="64"/>
  <c r="AE70" i="64"/>
  <c r="AK70" i="64" s="1"/>
  <c r="AD70" i="64"/>
  <c r="V70" i="64"/>
  <c r="AO71" i="64" s="1"/>
  <c r="U70" i="64"/>
  <c r="T70" i="64"/>
  <c r="A70" i="64"/>
  <c r="CB69" i="64"/>
  <c r="CA69" i="64"/>
  <c r="BY69" i="64"/>
  <c r="BX69" i="64"/>
  <c r="BW69" i="64"/>
  <c r="BV69" i="64"/>
  <c r="BS69" i="64"/>
  <c r="BR69" i="64"/>
  <c r="BQ69" i="64"/>
  <c r="BM69" i="64"/>
  <c r="BK69" i="64"/>
  <c r="BJ69" i="64"/>
  <c r="BI69" i="64"/>
  <c r="BH69" i="64"/>
  <c r="BG69" i="64"/>
  <c r="BF69" i="64"/>
  <c r="AN69" i="64"/>
  <c r="AM69" i="64"/>
  <c r="AG69" i="64"/>
  <c r="AE69" i="64"/>
  <c r="AK69" i="64" s="1"/>
  <c r="AD69" i="64"/>
  <c r="AJ69" i="64" s="1"/>
  <c r="V69" i="64"/>
  <c r="BL69" i="64" s="1"/>
  <c r="U69" i="64"/>
  <c r="T69" i="64"/>
  <c r="A69" i="64"/>
  <c r="CB68" i="64"/>
  <c r="CA68" i="64"/>
  <c r="BY68" i="64"/>
  <c r="BX68" i="64"/>
  <c r="BW68" i="64"/>
  <c r="BV68" i="64"/>
  <c r="BS68" i="64"/>
  <c r="BR68" i="64"/>
  <c r="BQ68" i="64"/>
  <c r="BM68" i="64"/>
  <c r="BK68" i="64"/>
  <c r="BJ68" i="64"/>
  <c r="BI68" i="64"/>
  <c r="BH68" i="64"/>
  <c r="BG68" i="64"/>
  <c r="BF68" i="64"/>
  <c r="AN68" i="64"/>
  <c r="AM68" i="64"/>
  <c r="AG68" i="64"/>
  <c r="AE68" i="64"/>
  <c r="AK68" i="64" s="1"/>
  <c r="AD68" i="64"/>
  <c r="AJ68" i="64" s="1"/>
  <c r="V68" i="64"/>
  <c r="U68" i="64"/>
  <c r="T68" i="64"/>
  <c r="A68" i="64"/>
  <c r="CB67" i="64"/>
  <c r="CA67" i="64"/>
  <c r="BY67" i="64"/>
  <c r="BX67" i="64"/>
  <c r="BW67" i="64"/>
  <c r="BV67" i="64"/>
  <c r="BS67" i="64"/>
  <c r="BR67" i="64"/>
  <c r="BQ67" i="64"/>
  <c r="BM67" i="64"/>
  <c r="BK67" i="64"/>
  <c r="BJ67" i="64"/>
  <c r="BI67" i="64"/>
  <c r="BH67" i="64"/>
  <c r="BG67" i="64"/>
  <c r="BF67" i="64"/>
  <c r="AN67" i="64"/>
  <c r="AM67" i="64"/>
  <c r="AG67" i="64"/>
  <c r="AE67" i="64"/>
  <c r="AK67" i="64" s="1"/>
  <c r="AD67" i="64"/>
  <c r="AJ67" i="64" s="1"/>
  <c r="V67" i="64"/>
  <c r="BL67" i="64" s="1"/>
  <c r="U67" i="64"/>
  <c r="T67" i="64"/>
  <c r="A67" i="64"/>
  <c r="CB66" i="64"/>
  <c r="CA66" i="64"/>
  <c r="BY66" i="64"/>
  <c r="BX66" i="64"/>
  <c r="BW66" i="64"/>
  <c r="BV66" i="64"/>
  <c r="BS66" i="64"/>
  <c r="BR66" i="64"/>
  <c r="BQ66" i="64"/>
  <c r="BM66" i="64"/>
  <c r="BK66" i="64"/>
  <c r="BJ66" i="64"/>
  <c r="BI66" i="64"/>
  <c r="BH66" i="64"/>
  <c r="BG66" i="64"/>
  <c r="BF66" i="64"/>
  <c r="AN66" i="64"/>
  <c r="AM66" i="64"/>
  <c r="AG66" i="64"/>
  <c r="AE66" i="64"/>
  <c r="AK66" i="64" s="1"/>
  <c r="AD66" i="64"/>
  <c r="AJ66" i="64" s="1"/>
  <c r="V66" i="64"/>
  <c r="AO67" i="64" s="1"/>
  <c r="U66" i="64"/>
  <c r="T66" i="64"/>
  <c r="A66" i="64"/>
  <c r="CB65" i="64"/>
  <c r="CA65" i="64"/>
  <c r="BY65" i="64"/>
  <c r="BX65" i="64"/>
  <c r="BW65" i="64"/>
  <c r="BV65" i="64"/>
  <c r="BS65" i="64"/>
  <c r="BR65" i="64"/>
  <c r="BQ65" i="64"/>
  <c r="BM65" i="64"/>
  <c r="BK65" i="64"/>
  <c r="BJ65" i="64"/>
  <c r="BI65" i="64"/>
  <c r="BH65" i="64"/>
  <c r="BG65" i="64"/>
  <c r="BF65" i="64"/>
  <c r="AN65" i="64"/>
  <c r="AM65" i="64"/>
  <c r="AG65" i="64"/>
  <c r="AE65" i="64"/>
  <c r="AK65" i="64" s="1"/>
  <c r="AD65" i="64"/>
  <c r="AJ65" i="64" s="1"/>
  <c r="V65" i="64"/>
  <c r="BL65" i="64" s="1"/>
  <c r="U65" i="64"/>
  <c r="T65" i="64"/>
  <c r="A65" i="64"/>
  <c r="CB64" i="64"/>
  <c r="CA64" i="64"/>
  <c r="BY64" i="64"/>
  <c r="BX64" i="64"/>
  <c r="BW64" i="64"/>
  <c r="BV64" i="64"/>
  <c r="BS64" i="64"/>
  <c r="BR64" i="64"/>
  <c r="BQ64" i="64"/>
  <c r="BM64" i="64"/>
  <c r="BK64" i="64"/>
  <c r="BJ64" i="64"/>
  <c r="BI64" i="64"/>
  <c r="BH64" i="64"/>
  <c r="BG64" i="64"/>
  <c r="BF64" i="64"/>
  <c r="AN64" i="64"/>
  <c r="AM64" i="64"/>
  <c r="AG64" i="64"/>
  <c r="AE64" i="64"/>
  <c r="AK64" i="64" s="1"/>
  <c r="AD64" i="64"/>
  <c r="AJ64" i="64" s="1"/>
  <c r="V64" i="64"/>
  <c r="U64" i="64"/>
  <c r="T64" i="64"/>
  <c r="A64" i="64"/>
  <c r="CB63" i="64"/>
  <c r="CA63" i="64"/>
  <c r="BY63" i="64"/>
  <c r="BX63" i="64"/>
  <c r="BW63" i="64"/>
  <c r="BV63" i="64"/>
  <c r="BS63" i="64"/>
  <c r="BR63" i="64"/>
  <c r="BQ63" i="64"/>
  <c r="BM63" i="64"/>
  <c r="BK63" i="64"/>
  <c r="BJ63" i="64"/>
  <c r="BI63" i="64"/>
  <c r="BH63" i="64"/>
  <c r="BG63" i="64"/>
  <c r="BF63" i="64"/>
  <c r="AN63" i="64"/>
  <c r="AM63" i="64"/>
  <c r="AG63" i="64"/>
  <c r="AE63" i="64"/>
  <c r="AK63" i="64" s="1"/>
  <c r="AD63" i="64"/>
  <c r="AJ63" i="64" s="1"/>
  <c r="V63" i="64"/>
  <c r="BL63" i="64" s="1"/>
  <c r="U63" i="64"/>
  <c r="T63" i="64"/>
  <c r="A63" i="64"/>
  <c r="CB62" i="64"/>
  <c r="CA62" i="64"/>
  <c r="BY62" i="64"/>
  <c r="BX62" i="64"/>
  <c r="BW62" i="64"/>
  <c r="BV62" i="64"/>
  <c r="BS62" i="64"/>
  <c r="BR62" i="64"/>
  <c r="BQ62" i="64"/>
  <c r="BM62" i="64"/>
  <c r="BK62" i="64"/>
  <c r="BJ62" i="64"/>
  <c r="BI62" i="64"/>
  <c r="BH62" i="64"/>
  <c r="BG62" i="64"/>
  <c r="BF62" i="64"/>
  <c r="AN62" i="64"/>
  <c r="AM62" i="64"/>
  <c r="AG62" i="64"/>
  <c r="AE62" i="64"/>
  <c r="AK62" i="64" s="1"/>
  <c r="AD62" i="64"/>
  <c r="AJ62" i="64" s="1"/>
  <c r="V62" i="64"/>
  <c r="AO63" i="64" s="1"/>
  <c r="U62" i="64"/>
  <c r="T62" i="64"/>
  <c r="A62" i="64"/>
  <c r="CB61" i="64"/>
  <c r="CA61" i="64"/>
  <c r="BY61" i="64"/>
  <c r="BX61" i="64"/>
  <c r="BW61" i="64"/>
  <c r="BV61" i="64"/>
  <c r="BS61" i="64"/>
  <c r="BR61" i="64"/>
  <c r="BQ61" i="64"/>
  <c r="BM61" i="64"/>
  <c r="BK61" i="64"/>
  <c r="BJ61" i="64"/>
  <c r="BI61" i="64"/>
  <c r="BH61" i="64"/>
  <c r="BG61" i="64"/>
  <c r="BF61" i="64"/>
  <c r="AN61" i="64"/>
  <c r="AM61" i="64"/>
  <c r="AG61" i="64"/>
  <c r="AE61" i="64"/>
  <c r="AK61" i="64" s="1"/>
  <c r="AD61" i="64"/>
  <c r="AJ61" i="64" s="1"/>
  <c r="V61" i="64"/>
  <c r="BL61" i="64" s="1"/>
  <c r="U61" i="64"/>
  <c r="T61" i="64"/>
  <c r="A61" i="64"/>
  <c r="CB60" i="64"/>
  <c r="CA60" i="64"/>
  <c r="BY60" i="64"/>
  <c r="BX60" i="64"/>
  <c r="BW60" i="64"/>
  <c r="BV60" i="64"/>
  <c r="BS60" i="64"/>
  <c r="BR60" i="64"/>
  <c r="BQ60" i="64"/>
  <c r="BM60" i="64"/>
  <c r="BK60" i="64"/>
  <c r="BJ60" i="64"/>
  <c r="BI60" i="64"/>
  <c r="BH60" i="64"/>
  <c r="BG60" i="64"/>
  <c r="BF60" i="64"/>
  <c r="AN60" i="64"/>
  <c r="AM60" i="64"/>
  <c r="AG60" i="64"/>
  <c r="AE60" i="64"/>
  <c r="AK60" i="64" s="1"/>
  <c r="AD60" i="64"/>
  <c r="AJ60" i="64" s="1"/>
  <c r="V60" i="64"/>
  <c r="U60" i="64"/>
  <c r="T60" i="64"/>
  <c r="A60" i="64"/>
  <c r="CB59" i="64"/>
  <c r="CA59" i="64"/>
  <c r="BY59" i="64"/>
  <c r="BX59" i="64"/>
  <c r="BW59" i="64"/>
  <c r="BV59" i="64"/>
  <c r="BS59" i="64"/>
  <c r="BR59" i="64"/>
  <c r="BQ59" i="64"/>
  <c r="BM59" i="64"/>
  <c r="BK59" i="64"/>
  <c r="BJ59" i="64"/>
  <c r="BI59" i="64"/>
  <c r="BH59" i="64"/>
  <c r="BG59" i="64"/>
  <c r="BF59" i="64"/>
  <c r="AN59" i="64"/>
  <c r="AM59" i="64"/>
  <c r="AG59" i="64"/>
  <c r="AE59" i="64"/>
  <c r="AK59" i="64" s="1"/>
  <c r="AD59" i="64"/>
  <c r="AJ59" i="64" s="1"/>
  <c r="V59" i="64"/>
  <c r="BL59" i="64" s="1"/>
  <c r="U59" i="64"/>
  <c r="T59" i="64"/>
  <c r="A59" i="64"/>
  <c r="CB58" i="64"/>
  <c r="CA58" i="64"/>
  <c r="BY58" i="64"/>
  <c r="BX58" i="64"/>
  <c r="BW58" i="64"/>
  <c r="BV58" i="64"/>
  <c r="BS58" i="64"/>
  <c r="BR58" i="64"/>
  <c r="BQ58" i="64"/>
  <c r="BM58" i="64"/>
  <c r="BK58" i="64"/>
  <c r="BJ58" i="64"/>
  <c r="BI58" i="64"/>
  <c r="BH58" i="64"/>
  <c r="BG58" i="64"/>
  <c r="BF58" i="64"/>
  <c r="AN58" i="64"/>
  <c r="AM58" i="64"/>
  <c r="AG58" i="64"/>
  <c r="AE58" i="64"/>
  <c r="AK58" i="64" s="1"/>
  <c r="AD58" i="64"/>
  <c r="AJ58" i="64" s="1"/>
  <c r="V58" i="64"/>
  <c r="AO59" i="64" s="1"/>
  <c r="U58" i="64"/>
  <c r="T58" i="64"/>
  <c r="A58" i="64"/>
  <c r="CB57" i="64"/>
  <c r="CA57" i="64"/>
  <c r="BY57" i="64"/>
  <c r="BX57" i="64"/>
  <c r="BW57" i="64"/>
  <c r="BV57" i="64"/>
  <c r="BS57" i="64"/>
  <c r="BR57" i="64"/>
  <c r="BQ57" i="64"/>
  <c r="BM57" i="64"/>
  <c r="BK57" i="64"/>
  <c r="BJ57" i="64"/>
  <c r="BI57" i="64"/>
  <c r="BH57" i="64"/>
  <c r="BG57" i="64"/>
  <c r="BF57" i="64"/>
  <c r="AN57" i="64"/>
  <c r="AM57" i="64"/>
  <c r="AG57" i="64"/>
  <c r="AE57" i="64"/>
  <c r="AK57" i="64" s="1"/>
  <c r="AD57" i="64"/>
  <c r="AJ57" i="64" s="1"/>
  <c r="V57" i="64"/>
  <c r="BL57" i="64" s="1"/>
  <c r="U57" i="64"/>
  <c r="T57" i="64"/>
  <c r="A57" i="64"/>
  <c r="CB56" i="64"/>
  <c r="CA56" i="64"/>
  <c r="BY56" i="64"/>
  <c r="BX56" i="64"/>
  <c r="BW56" i="64"/>
  <c r="BV56" i="64"/>
  <c r="BS56" i="64"/>
  <c r="BR56" i="64"/>
  <c r="BQ56" i="64"/>
  <c r="BM56" i="64"/>
  <c r="BK56" i="64"/>
  <c r="BJ56" i="64"/>
  <c r="BI56" i="64"/>
  <c r="BH56" i="64"/>
  <c r="BG56" i="64"/>
  <c r="BF56" i="64"/>
  <c r="AN56" i="64"/>
  <c r="AM56" i="64"/>
  <c r="AG56" i="64"/>
  <c r="AE56" i="64"/>
  <c r="AK56" i="64" s="1"/>
  <c r="AD56" i="64"/>
  <c r="AJ56" i="64" s="1"/>
  <c r="V56" i="64"/>
  <c r="U56" i="64"/>
  <c r="T56" i="64"/>
  <c r="A56" i="64"/>
  <c r="CB55" i="64"/>
  <c r="CA55" i="64"/>
  <c r="BY55" i="64"/>
  <c r="BX55" i="64"/>
  <c r="BW55" i="64"/>
  <c r="BV55" i="64"/>
  <c r="BS55" i="64"/>
  <c r="BR55" i="64"/>
  <c r="BQ55" i="64"/>
  <c r="BM55" i="64"/>
  <c r="BK55" i="64"/>
  <c r="BJ55" i="64"/>
  <c r="BI55" i="64"/>
  <c r="BH55" i="64"/>
  <c r="BG55" i="64"/>
  <c r="BF55" i="64"/>
  <c r="AN55" i="64"/>
  <c r="AM55" i="64"/>
  <c r="AG55" i="64"/>
  <c r="AE55" i="64"/>
  <c r="AK55" i="64" s="1"/>
  <c r="AD55" i="64"/>
  <c r="AJ55" i="64" s="1"/>
  <c r="V55" i="64"/>
  <c r="BL55" i="64" s="1"/>
  <c r="U55" i="64"/>
  <c r="T55" i="64"/>
  <c r="A55" i="64"/>
  <c r="CB54" i="64"/>
  <c r="CA54" i="64"/>
  <c r="BY54" i="64"/>
  <c r="BX54" i="64"/>
  <c r="BW54" i="64"/>
  <c r="BV54" i="64"/>
  <c r="BS54" i="64"/>
  <c r="BR54" i="64"/>
  <c r="BQ54" i="64"/>
  <c r="BM54" i="64"/>
  <c r="BK54" i="64"/>
  <c r="BJ54" i="64"/>
  <c r="BI54" i="64"/>
  <c r="BH54" i="64"/>
  <c r="BG54" i="64"/>
  <c r="BF54" i="64"/>
  <c r="AN54" i="64"/>
  <c r="AM54" i="64"/>
  <c r="AG54" i="64"/>
  <c r="AE54" i="64"/>
  <c r="AK54" i="64" s="1"/>
  <c r="AD54" i="64"/>
  <c r="AJ54" i="64" s="1"/>
  <c r="V54" i="64"/>
  <c r="AO55" i="64" s="1"/>
  <c r="U54" i="64"/>
  <c r="T54" i="64"/>
  <c r="A54" i="64"/>
  <c r="CB53" i="64"/>
  <c r="CA53" i="64"/>
  <c r="BY53" i="64"/>
  <c r="BX53" i="64"/>
  <c r="BW53" i="64"/>
  <c r="BV53" i="64"/>
  <c r="BS53" i="64"/>
  <c r="BR53" i="64"/>
  <c r="BQ53" i="64"/>
  <c r="BM53" i="64"/>
  <c r="BK53" i="64"/>
  <c r="BJ53" i="64"/>
  <c r="BI53" i="64"/>
  <c r="BH53" i="64"/>
  <c r="BG53" i="64"/>
  <c r="BF53" i="64"/>
  <c r="AN53" i="64"/>
  <c r="AM53" i="64"/>
  <c r="AG53" i="64"/>
  <c r="AE53" i="64"/>
  <c r="AK53" i="64" s="1"/>
  <c r="AD53" i="64"/>
  <c r="AJ53" i="64" s="1"/>
  <c r="V53" i="64"/>
  <c r="BL53" i="64" s="1"/>
  <c r="U53" i="64"/>
  <c r="T53" i="64"/>
  <c r="A53" i="64"/>
  <c r="CB52" i="64"/>
  <c r="CA52" i="64"/>
  <c r="BY52" i="64"/>
  <c r="BX52" i="64"/>
  <c r="BW52" i="64"/>
  <c r="BV52" i="64"/>
  <c r="BS52" i="64"/>
  <c r="BR52" i="64"/>
  <c r="BQ52" i="64"/>
  <c r="BM52" i="64"/>
  <c r="BK52" i="64"/>
  <c r="BJ52" i="64"/>
  <c r="BI52" i="64"/>
  <c r="BH52" i="64"/>
  <c r="BG52" i="64"/>
  <c r="BF52" i="64"/>
  <c r="AN52" i="64"/>
  <c r="AM52" i="64"/>
  <c r="AG52" i="64"/>
  <c r="AE52" i="64"/>
  <c r="AK52" i="64" s="1"/>
  <c r="AD52" i="64"/>
  <c r="AJ52" i="64" s="1"/>
  <c r="V52" i="64"/>
  <c r="U52" i="64"/>
  <c r="T52" i="64"/>
  <c r="A52" i="64"/>
  <c r="CB51" i="64"/>
  <c r="CA51" i="64"/>
  <c r="BY51" i="64"/>
  <c r="BX51" i="64"/>
  <c r="BW51" i="64"/>
  <c r="BV51" i="64"/>
  <c r="BS51" i="64"/>
  <c r="BR51" i="64"/>
  <c r="BQ51" i="64"/>
  <c r="BM51" i="64"/>
  <c r="BK51" i="64"/>
  <c r="BJ51" i="64"/>
  <c r="BI51" i="64"/>
  <c r="BH51" i="64"/>
  <c r="BG51" i="64"/>
  <c r="BF51" i="64"/>
  <c r="AN51" i="64"/>
  <c r="AM51" i="64"/>
  <c r="AG51" i="64"/>
  <c r="AE51" i="64"/>
  <c r="AK51" i="64" s="1"/>
  <c r="AD51" i="64"/>
  <c r="AJ51" i="64" s="1"/>
  <c r="V51" i="64"/>
  <c r="BL51" i="64" s="1"/>
  <c r="U51" i="64"/>
  <c r="T51" i="64"/>
  <c r="A51" i="64"/>
  <c r="CB50" i="64"/>
  <c r="CA50" i="64"/>
  <c r="BY50" i="64"/>
  <c r="BX50" i="64"/>
  <c r="BW50" i="64"/>
  <c r="BV50" i="64"/>
  <c r="BS50" i="64"/>
  <c r="BR50" i="64"/>
  <c r="BQ50" i="64"/>
  <c r="BM50" i="64"/>
  <c r="BK50" i="64"/>
  <c r="BJ50" i="64"/>
  <c r="BI50" i="64"/>
  <c r="BH50" i="64"/>
  <c r="BG50" i="64"/>
  <c r="BF50" i="64"/>
  <c r="AN50" i="64"/>
  <c r="AM50" i="64"/>
  <c r="AG50" i="64"/>
  <c r="AE50" i="64"/>
  <c r="AK50" i="64" s="1"/>
  <c r="AD50" i="64"/>
  <c r="AJ50" i="64" s="1"/>
  <c r="V50" i="64"/>
  <c r="AO51" i="64" s="1"/>
  <c r="U50" i="64"/>
  <c r="T50" i="64"/>
  <c r="A50" i="64"/>
  <c r="CB49" i="64"/>
  <c r="CA49" i="64"/>
  <c r="BY49" i="64"/>
  <c r="BX49" i="64"/>
  <c r="BW49" i="64"/>
  <c r="BV49" i="64"/>
  <c r="BS49" i="64"/>
  <c r="BR49" i="64"/>
  <c r="BQ49" i="64"/>
  <c r="BM49" i="64"/>
  <c r="BK49" i="64"/>
  <c r="BJ49" i="64"/>
  <c r="BI49" i="64"/>
  <c r="BH49" i="64"/>
  <c r="BG49" i="64"/>
  <c r="BF49" i="64"/>
  <c r="AN49" i="64"/>
  <c r="AM49" i="64"/>
  <c r="AG49" i="64"/>
  <c r="AE49" i="64"/>
  <c r="AK49" i="64" s="1"/>
  <c r="AD49" i="64"/>
  <c r="AJ49" i="64" s="1"/>
  <c r="V49" i="64"/>
  <c r="BL49" i="64" s="1"/>
  <c r="U49" i="64"/>
  <c r="T49" i="64"/>
  <c r="A49" i="64"/>
  <c r="CB48" i="64"/>
  <c r="CA48" i="64"/>
  <c r="BY48" i="64"/>
  <c r="BX48" i="64"/>
  <c r="BW48" i="64"/>
  <c r="BV48" i="64"/>
  <c r="BS48" i="64"/>
  <c r="BR48" i="64"/>
  <c r="BQ48" i="64"/>
  <c r="BM48" i="64"/>
  <c r="BK48" i="64"/>
  <c r="BJ48" i="64"/>
  <c r="BI48" i="64"/>
  <c r="BH48" i="64"/>
  <c r="BG48" i="64"/>
  <c r="BF48" i="64"/>
  <c r="AN48" i="64"/>
  <c r="AM48" i="64"/>
  <c r="AG48" i="64"/>
  <c r="AE48" i="64"/>
  <c r="AK48" i="64" s="1"/>
  <c r="AD48" i="64"/>
  <c r="AJ48" i="64" s="1"/>
  <c r="V48" i="64"/>
  <c r="U48" i="64"/>
  <c r="T48" i="64"/>
  <c r="A48" i="64"/>
  <c r="CB47" i="64"/>
  <c r="CA47" i="64"/>
  <c r="BY47" i="64"/>
  <c r="BX47" i="64"/>
  <c r="BW47" i="64"/>
  <c r="BV47" i="64"/>
  <c r="BS47" i="64"/>
  <c r="BR47" i="64"/>
  <c r="BQ47" i="64"/>
  <c r="BM47" i="64"/>
  <c r="BK47" i="64"/>
  <c r="BJ47" i="64"/>
  <c r="BI47" i="64"/>
  <c r="BH47" i="64"/>
  <c r="BG47" i="64"/>
  <c r="BF47" i="64"/>
  <c r="AN47" i="64"/>
  <c r="AM47" i="64"/>
  <c r="AG47" i="64"/>
  <c r="AE47" i="64"/>
  <c r="AK47" i="64" s="1"/>
  <c r="AD47" i="64"/>
  <c r="AJ47" i="64" s="1"/>
  <c r="V47" i="64"/>
  <c r="BL47" i="64" s="1"/>
  <c r="U47" i="64"/>
  <c r="T47" i="64"/>
  <c r="A47" i="64"/>
  <c r="CB46" i="64"/>
  <c r="CA46" i="64"/>
  <c r="BY46" i="64"/>
  <c r="BX46" i="64"/>
  <c r="BW46" i="64"/>
  <c r="BV46" i="64"/>
  <c r="BS46" i="64"/>
  <c r="BR46" i="64"/>
  <c r="BQ46" i="64"/>
  <c r="BM46" i="64"/>
  <c r="BK46" i="64"/>
  <c r="BJ46" i="64"/>
  <c r="BI46" i="64"/>
  <c r="BH46" i="64"/>
  <c r="BG46" i="64"/>
  <c r="BF46" i="64"/>
  <c r="AN46" i="64"/>
  <c r="AM46" i="64"/>
  <c r="AG46" i="64"/>
  <c r="AE46" i="64"/>
  <c r="AK46" i="64" s="1"/>
  <c r="AD46" i="64"/>
  <c r="AJ46" i="64" s="1"/>
  <c r="V46" i="64"/>
  <c r="AO47" i="64" s="1"/>
  <c r="U46" i="64"/>
  <c r="T46" i="64"/>
  <c r="A46" i="64"/>
  <c r="CB45" i="64"/>
  <c r="CA45" i="64"/>
  <c r="BY45" i="64"/>
  <c r="BX45" i="64"/>
  <c r="BW45" i="64"/>
  <c r="BV45" i="64"/>
  <c r="BS45" i="64"/>
  <c r="BR45" i="64"/>
  <c r="BQ45" i="64"/>
  <c r="BM45" i="64"/>
  <c r="BK45" i="64"/>
  <c r="BJ45" i="64"/>
  <c r="BI45" i="64"/>
  <c r="BH45" i="64"/>
  <c r="BG45" i="64"/>
  <c r="BF45" i="64"/>
  <c r="AN45" i="64"/>
  <c r="AM45" i="64"/>
  <c r="AG45" i="64"/>
  <c r="AE45" i="64"/>
  <c r="AK45" i="64" s="1"/>
  <c r="AD45" i="64"/>
  <c r="AJ45" i="64" s="1"/>
  <c r="V45" i="64"/>
  <c r="BL45" i="64" s="1"/>
  <c r="U45" i="64"/>
  <c r="T45" i="64"/>
  <c r="A45" i="64"/>
  <c r="CB44" i="64"/>
  <c r="CA44" i="64"/>
  <c r="BY44" i="64"/>
  <c r="BX44" i="64"/>
  <c r="BW44" i="64"/>
  <c r="BV44" i="64"/>
  <c r="BS44" i="64"/>
  <c r="BR44" i="64"/>
  <c r="BQ44" i="64"/>
  <c r="BM44" i="64"/>
  <c r="BK44" i="64"/>
  <c r="BJ44" i="64"/>
  <c r="BI44" i="64"/>
  <c r="BH44" i="64"/>
  <c r="BG44" i="64"/>
  <c r="BF44" i="64"/>
  <c r="AN44" i="64"/>
  <c r="AM44" i="64"/>
  <c r="AG44" i="64"/>
  <c r="AE44" i="64"/>
  <c r="AK44" i="64" s="1"/>
  <c r="AD44" i="64"/>
  <c r="AJ44" i="64" s="1"/>
  <c r="V44" i="64"/>
  <c r="U44" i="64"/>
  <c r="T44" i="64"/>
  <c r="A44" i="64"/>
  <c r="CB43" i="64"/>
  <c r="CA43" i="64"/>
  <c r="BY43" i="64"/>
  <c r="BX43" i="64"/>
  <c r="BW43" i="64"/>
  <c r="BV43" i="64"/>
  <c r="BS43" i="64"/>
  <c r="BR43" i="64"/>
  <c r="BQ43" i="64"/>
  <c r="BM43" i="64"/>
  <c r="BK43" i="64"/>
  <c r="BJ43" i="64"/>
  <c r="BI43" i="64"/>
  <c r="BH43" i="64"/>
  <c r="BG43" i="64"/>
  <c r="BF43" i="64"/>
  <c r="AN43" i="64"/>
  <c r="AM43" i="64"/>
  <c r="AG43" i="64"/>
  <c r="AE43" i="64"/>
  <c r="AK43" i="64" s="1"/>
  <c r="AD43" i="64"/>
  <c r="AJ43" i="64" s="1"/>
  <c r="V43" i="64"/>
  <c r="BZ43" i="64" s="1"/>
  <c r="U43" i="64"/>
  <c r="T43" i="64"/>
  <c r="A43" i="64"/>
  <c r="CB42" i="64"/>
  <c r="CA42" i="64"/>
  <c r="BY42" i="64"/>
  <c r="BX42" i="64"/>
  <c r="BW42" i="64"/>
  <c r="BV42" i="64"/>
  <c r="BS42" i="64"/>
  <c r="BR42" i="64"/>
  <c r="BQ42" i="64"/>
  <c r="BM42" i="64"/>
  <c r="BK42" i="64"/>
  <c r="BJ42" i="64"/>
  <c r="BI42" i="64"/>
  <c r="BH42" i="64"/>
  <c r="BG42" i="64"/>
  <c r="BF42" i="64"/>
  <c r="AN42" i="64"/>
  <c r="AM42" i="64"/>
  <c r="AG42" i="64"/>
  <c r="AE42" i="64"/>
  <c r="AK42" i="64" s="1"/>
  <c r="AD42" i="64"/>
  <c r="AJ42" i="64" s="1"/>
  <c r="V42" i="64"/>
  <c r="U42" i="64"/>
  <c r="T42" i="64"/>
  <c r="A42" i="64"/>
  <c r="CB41" i="64"/>
  <c r="CA41" i="64"/>
  <c r="BY41" i="64"/>
  <c r="BX41" i="64"/>
  <c r="BW41" i="64"/>
  <c r="BV41" i="64"/>
  <c r="BS41" i="64"/>
  <c r="BR41" i="64"/>
  <c r="BQ41" i="64"/>
  <c r="BM41" i="64"/>
  <c r="BK41" i="64"/>
  <c r="BJ41" i="64"/>
  <c r="BI41" i="64"/>
  <c r="BH41" i="64"/>
  <c r="BG41" i="64"/>
  <c r="BF41" i="64"/>
  <c r="AN41" i="64"/>
  <c r="AM41" i="64"/>
  <c r="AG41" i="64"/>
  <c r="AE41" i="64"/>
  <c r="AK41" i="64" s="1"/>
  <c r="AD41" i="64"/>
  <c r="AJ41" i="64" s="1"/>
  <c r="V41" i="64"/>
  <c r="AO42" i="64" s="1"/>
  <c r="U41" i="64"/>
  <c r="T41" i="64"/>
  <c r="A41" i="64"/>
  <c r="CB40" i="64"/>
  <c r="CA40" i="64"/>
  <c r="BY40" i="64"/>
  <c r="BX40" i="64"/>
  <c r="BW40" i="64"/>
  <c r="BV40" i="64"/>
  <c r="BS40" i="64"/>
  <c r="BR40" i="64"/>
  <c r="BQ40" i="64"/>
  <c r="BM40" i="64"/>
  <c r="BK40" i="64"/>
  <c r="BJ40" i="64"/>
  <c r="BI40" i="64"/>
  <c r="BH40" i="64"/>
  <c r="BG40" i="64"/>
  <c r="BF40" i="64"/>
  <c r="AN40" i="64"/>
  <c r="AM40" i="64"/>
  <c r="AG40" i="64"/>
  <c r="AE40" i="64"/>
  <c r="AK40" i="64" s="1"/>
  <c r="AD40" i="64"/>
  <c r="AJ40" i="64" s="1"/>
  <c r="V40" i="64"/>
  <c r="U40" i="64"/>
  <c r="T40" i="64"/>
  <c r="A40" i="64"/>
  <c r="CB39" i="64"/>
  <c r="CA39" i="64"/>
  <c r="BY39" i="64"/>
  <c r="BX39" i="64"/>
  <c r="BW39" i="64"/>
  <c r="BV39" i="64"/>
  <c r="BS39" i="64"/>
  <c r="BR39" i="64"/>
  <c r="BQ39" i="64"/>
  <c r="BM39" i="64"/>
  <c r="BK39" i="64"/>
  <c r="BJ39" i="64"/>
  <c r="BI39" i="64"/>
  <c r="BH39" i="64"/>
  <c r="BG39" i="64"/>
  <c r="BF39" i="64"/>
  <c r="AN39" i="64"/>
  <c r="AM39" i="64"/>
  <c r="AG39" i="64"/>
  <c r="AE39" i="64"/>
  <c r="AK39" i="64" s="1"/>
  <c r="AD39" i="64"/>
  <c r="AJ39" i="64" s="1"/>
  <c r="V39" i="64"/>
  <c r="AO40" i="64" s="1"/>
  <c r="U39" i="64"/>
  <c r="T39" i="64"/>
  <c r="A39" i="64"/>
  <c r="CB38" i="64"/>
  <c r="CA38" i="64"/>
  <c r="BY38" i="64"/>
  <c r="BX38" i="64"/>
  <c r="BW38" i="64"/>
  <c r="BV38" i="64"/>
  <c r="BS38" i="64"/>
  <c r="BR38" i="64"/>
  <c r="BQ38" i="64"/>
  <c r="BM38" i="64"/>
  <c r="BK38" i="64"/>
  <c r="BJ38" i="64"/>
  <c r="BI38" i="64"/>
  <c r="BH38" i="64"/>
  <c r="BG38" i="64"/>
  <c r="BF38" i="64"/>
  <c r="AN38" i="64"/>
  <c r="AM38" i="64"/>
  <c r="AG38" i="64"/>
  <c r="AE38" i="64"/>
  <c r="AK38" i="64" s="1"/>
  <c r="AD38" i="64"/>
  <c r="AJ38" i="64" s="1"/>
  <c r="V38" i="64"/>
  <c r="BL38" i="64" s="1"/>
  <c r="U38" i="64"/>
  <c r="T38" i="64"/>
  <c r="A38" i="64"/>
  <c r="CB37" i="64"/>
  <c r="CA37" i="64"/>
  <c r="BY37" i="64"/>
  <c r="BX37" i="64"/>
  <c r="BW37" i="64"/>
  <c r="BV37" i="64"/>
  <c r="BS37" i="64"/>
  <c r="BR37" i="64"/>
  <c r="BQ37" i="64"/>
  <c r="BM37" i="64"/>
  <c r="BK37" i="64"/>
  <c r="BJ37" i="64"/>
  <c r="BI37" i="64"/>
  <c r="BH37" i="64"/>
  <c r="BG37" i="64"/>
  <c r="BF37" i="64"/>
  <c r="AN37" i="64"/>
  <c r="AM37" i="64"/>
  <c r="AG37" i="64"/>
  <c r="AE37" i="64"/>
  <c r="AK37" i="64" s="1"/>
  <c r="AD37" i="64"/>
  <c r="AJ37" i="64" s="1"/>
  <c r="V37" i="64"/>
  <c r="AO38" i="64" s="1"/>
  <c r="U37" i="64"/>
  <c r="T37" i="64"/>
  <c r="A37" i="64"/>
  <c r="CB36" i="64"/>
  <c r="CA36" i="64"/>
  <c r="BY36" i="64"/>
  <c r="BX36" i="64"/>
  <c r="BW36" i="64"/>
  <c r="BV36" i="64"/>
  <c r="BS36" i="64"/>
  <c r="BR36" i="64"/>
  <c r="BQ36" i="64"/>
  <c r="BM36" i="64"/>
  <c r="BK36" i="64"/>
  <c r="BJ36" i="64"/>
  <c r="BI36" i="64"/>
  <c r="BH36" i="64"/>
  <c r="BG36" i="64"/>
  <c r="BF36" i="64"/>
  <c r="AN36" i="64"/>
  <c r="AM36" i="64"/>
  <c r="AG36" i="64"/>
  <c r="AE36" i="64"/>
  <c r="AK36" i="64" s="1"/>
  <c r="AD36" i="64"/>
  <c r="AJ36" i="64" s="1"/>
  <c r="V36" i="64"/>
  <c r="U36" i="64"/>
  <c r="T36" i="64"/>
  <c r="A36" i="64"/>
  <c r="CB35" i="64"/>
  <c r="CA35" i="64"/>
  <c r="BY35" i="64"/>
  <c r="BX35" i="64"/>
  <c r="BW35" i="64"/>
  <c r="BV35" i="64"/>
  <c r="BS35" i="64"/>
  <c r="BR35" i="64"/>
  <c r="BQ35" i="64"/>
  <c r="BM35" i="64"/>
  <c r="BK35" i="64"/>
  <c r="BJ35" i="64"/>
  <c r="BI35" i="64"/>
  <c r="BH35" i="64"/>
  <c r="BG35" i="64"/>
  <c r="BF35" i="64"/>
  <c r="AN35" i="64"/>
  <c r="AM35" i="64"/>
  <c r="AG35" i="64"/>
  <c r="AE35" i="64"/>
  <c r="AK35" i="64" s="1"/>
  <c r="AD35" i="64"/>
  <c r="AJ35" i="64" s="1"/>
  <c r="V35" i="64"/>
  <c r="AO36" i="64" s="1"/>
  <c r="U35" i="64"/>
  <c r="T35" i="64"/>
  <c r="A35" i="64"/>
  <c r="CB34" i="64"/>
  <c r="CA34" i="64"/>
  <c r="BY34" i="64"/>
  <c r="BX34" i="64"/>
  <c r="BW34" i="64"/>
  <c r="BV34" i="64"/>
  <c r="BS34" i="64"/>
  <c r="BR34" i="64"/>
  <c r="BQ34" i="64"/>
  <c r="BM34" i="64"/>
  <c r="BK34" i="64"/>
  <c r="BJ34" i="64"/>
  <c r="BI34" i="64"/>
  <c r="BH34" i="64"/>
  <c r="BG34" i="64"/>
  <c r="BF34" i="64"/>
  <c r="AN34" i="64"/>
  <c r="AM34" i="64"/>
  <c r="AG34" i="64"/>
  <c r="AE34" i="64"/>
  <c r="AK34" i="64" s="1"/>
  <c r="AD34" i="64"/>
  <c r="AJ34" i="64" s="1"/>
  <c r="V34" i="64"/>
  <c r="BL34" i="64" s="1"/>
  <c r="U34" i="64"/>
  <c r="T34" i="64"/>
  <c r="A34" i="64"/>
  <c r="CB33" i="64"/>
  <c r="CA33" i="64"/>
  <c r="BY33" i="64"/>
  <c r="BX33" i="64"/>
  <c r="BW33" i="64"/>
  <c r="BV33" i="64"/>
  <c r="BS33" i="64"/>
  <c r="BR33" i="64"/>
  <c r="BQ33" i="64"/>
  <c r="BM33" i="64"/>
  <c r="BK33" i="64"/>
  <c r="BJ33" i="64"/>
  <c r="BI33" i="64"/>
  <c r="BH33" i="64"/>
  <c r="BG33" i="64"/>
  <c r="BF33" i="64"/>
  <c r="AN33" i="64"/>
  <c r="AM33" i="64"/>
  <c r="AG33" i="64"/>
  <c r="AE33" i="64"/>
  <c r="AK33" i="64" s="1"/>
  <c r="AD33" i="64"/>
  <c r="AJ33" i="64" s="1"/>
  <c r="V33" i="64"/>
  <c r="AO34" i="64" s="1"/>
  <c r="U33" i="64"/>
  <c r="T33" i="64"/>
  <c r="A33" i="64"/>
  <c r="CB32" i="64"/>
  <c r="CA32" i="64"/>
  <c r="BY32" i="64"/>
  <c r="BX32" i="64"/>
  <c r="BW32" i="64"/>
  <c r="BV32" i="64"/>
  <c r="BS32" i="64"/>
  <c r="BR32" i="64"/>
  <c r="BQ32" i="64"/>
  <c r="BM32" i="64"/>
  <c r="BK32" i="64"/>
  <c r="BJ32" i="64"/>
  <c r="BI32" i="64"/>
  <c r="BH32" i="64"/>
  <c r="BG32" i="64"/>
  <c r="BF32" i="64"/>
  <c r="AN32" i="64"/>
  <c r="AM32" i="64"/>
  <c r="AG32" i="64"/>
  <c r="AE32" i="64"/>
  <c r="AK32" i="64" s="1"/>
  <c r="AD32" i="64"/>
  <c r="AJ32" i="64" s="1"/>
  <c r="V32" i="64"/>
  <c r="BZ32" i="64" s="1"/>
  <c r="U32" i="64"/>
  <c r="T32" i="64"/>
  <c r="A32" i="64"/>
  <c r="CB31" i="64"/>
  <c r="CA31" i="64"/>
  <c r="BY31" i="64"/>
  <c r="BX31" i="64"/>
  <c r="BW31" i="64"/>
  <c r="BV31" i="64"/>
  <c r="BS31" i="64"/>
  <c r="BR31" i="64"/>
  <c r="BQ31" i="64"/>
  <c r="BM31" i="64"/>
  <c r="BK31" i="64"/>
  <c r="BJ31" i="64"/>
  <c r="BI31" i="64"/>
  <c r="BH31" i="64"/>
  <c r="BG31" i="64"/>
  <c r="BF31" i="64"/>
  <c r="AN31" i="64"/>
  <c r="AM31" i="64"/>
  <c r="AG31" i="64"/>
  <c r="AE31" i="64"/>
  <c r="AK31" i="64" s="1"/>
  <c r="AD31" i="64"/>
  <c r="AJ31" i="64" s="1"/>
  <c r="V31" i="64"/>
  <c r="AO32" i="64" s="1"/>
  <c r="U31" i="64"/>
  <c r="T31" i="64"/>
  <c r="A31" i="64"/>
  <c r="CB30" i="64"/>
  <c r="CA30" i="64"/>
  <c r="BY30" i="64"/>
  <c r="BX30" i="64"/>
  <c r="BW30" i="64"/>
  <c r="BV30" i="64"/>
  <c r="BS30" i="64"/>
  <c r="BR30" i="64"/>
  <c r="BQ30" i="64"/>
  <c r="BM30" i="64"/>
  <c r="BK30" i="64"/>
  <c r="BJ30" i="64"/>
  <c r="BI30" i="64"/>
  <c r="BH30" i="64"/>
  <c r="BG30" i="64"/>
  <c r="BF30" i="64"/>
  <c r="AN30" i="64"/>
  <c r="AM30" i="64"/>
  <c r="AG30" i="64"/>
  <c r="AE30" i="64"/>
  <c r="AK30" i="64" s="1"/>
  <c r="AD30" i="64"/>
  <c r="AJ30" i="64" s="1"/>
  <c r="V30" i="64"/>
  <c r="BZ30" i="64" s="1"/>
  <c r="U30" i="64"/>
  <c r="T30" i="64"/>
  <c r="A30" i="64"/>
  <c r="CB29" i="64"/>
  <c r="CA29" i="64"/>
  <c r="BY29" i="64"/>
  <c r="BX29" i="64"/>
  <c r="BW29" i="64"/>
  <c r="BV29" i="64"/>
  <c r="BS29" i="64"/>
  <c r="BR29" i="64"/>
  <c r="BQ29" i="64"/>
  <c r="BM29" i="64"/>
  <c r="BK29" i="64"/>
  <c r="BJ29" i="64"/>
  <c r="BI29" i="64"/>
  <c r="BH29" i="64"/>
  <c r="BG29" i="64"/>
  <c r="BF29" i="64"/>
  <c r="AN29" i="64"/>
  <c r="AM29" i="64"/>
  <c r="AG29" i="64"/>
  <c r="AE29" i="64"/>
  <c r="AK29" i="64" s="1"/>
  <c r="AD29" i="64"/>
  <c r="AJ29" i="64" s="1"/>
  <c r="V29" i="64"/>
  <c r="AO30" i="64" s="1"/>
  <c r="U29" i="64"/>
  <c r="T29" i="64"/>
  <c r="A29" i="64"/>
  <c r="CB28" i="64"/>
  <c r="CA28" i="64"/>
  <c r="BY28" i="64"/>
  <c r="BX28" i="64"/>
  <c r="BW28" i="64"/>
  <c r="BV28" i="64"/>
  <c r="BS28" i="64"/>
  <c r="BR28" i="64"/>
  <c r="BQ28" i="64"/>
  <c r="BM28" i="64"/>
  <c r="BK28" i="64"/>
  <c r="BJ28" i="64"/>
  <c r="BI28" i="64"/>
  <c r="BH28" i="64"/>
  <c r="BG28" i="64"/>
  <c r="BF28" i="64"/>
  <c r="AN28" i="64"/>
  <c r="AM28" i="64"/>
  <c r="AG28" i="64"/>
  <c r="AE28" i="64"/>
  <c r="AK28" i="64" s="1"/>
  <c r="AD28" i="64"/>
  <c r="AJ28" i="64" s="1"/>
  <c r="V28" i="64"/>
  <c r="BZ28" i="64" s="1"/>
  <c r="U28" i="64"/>
  <c r="T28" i="64"/>
  <c r="A28" i="64"/>
  <c r="CB27" i="64"/>
  <c r="CA27" i="64"/>
  <c r="BY27" i="64"/>
  <c r="BX27" i="64"/>
  <c r="BW27" i="64"/>
  <c r="BV27" i="64"/>
  <c r="BS27" i="64"/>
  <c r="BR27" i="64"/>
  <c r="BQ27" i="64"/>
  <c r="BM27" i="64"/>
  <c r="BK27" i="64"/>
  <c r="BJ27" i="64"/>
  <c r="BI27" i="64"/>
  <c r="BH27" i="64"/>
  <c r="BG27" i="64"/>
  <c r="BF27" i="64"/>
  <c r="AN27" i="64"/>
  <c r="AM27" i="64"/>
  <c r="AG27" i="64"/>
  <c r="AE27" i="64"/>
  <c r="AK27" i="64" s="1"/>
  <c r="AD27" i="64"/>
  <c r="AJ27" i="64" s="1"/>
  <c r="V27" i="64"/>
  <c r="AH28" i="64" s="1"/>
  <c r="U27" i="64"/>
  <c r="T27" i="64"/>
  <c r="A27" i="64"/>
  <c r="CB26" i="64"/>
  <c r="CA26" i="64"/>
  <c r="BY26" i="64"/>
  <c r="BX26" i="64"/>
  <c r="BW26" i="64"/>
  <c r="BV26" i="64"/>
  <c r="BS26" i="64"/>
  <c r="BR26" i="64"/>
  <c r="BQ26" i="64"/>
  <c r="BM26" i="64"/>
  <c r="BK26" i="64"/>
  <c r="BJ26" i="64"/>
  <c r="BI26" i="64"/>
  <c r="BH26" i="64"/>
  <c r="BG26" i="64"/>
  <c r="BF26" i="64"/>
  <c r="AN26" i="64"/>
  <c r="AM26" i="64"/>
  <c r="AG26" i="64"/>
  <c r="AE26" i="64"/>
  <c r="AK26" i="64" s="1"/>
  <c r="AD26" i="64"/>
  <c r="AJ26" i="64" s="1"/>
  <c r="V26" i="64"/>
  <c r="BZ26" i="64" s="1"/>
  <c r="U26" i="64"/>
  <c r="Z26" i="64" s="1"/>
  <c r="T26" i="64"/>
  <c r="A26" i="64"/>
  <c r="CB25" i="64"/>
  <c r="CA25" i="64"/>
  <c r="BY25" i="64"/>
  <c r="BX25" i="64"/>
  <c r="BW25" i="64"/>
  <c r="BV25" i="64"/>
  <c r="BS25" i="64"/>
  <c r="BR25" i="64"/>
  <c r="BQ25" i="64"/>
  <c r="BM25" i="64"/>
  <c r="BK25" i="64"/>
  <c r="BJ25" i="64"/>
  <c r="BI25" i="64"/>
  <c r="BH25" i="64"/>
  <c r="BG25" i="64"/>
  <c r="BF25" i="64"/>
  <c r="AN25" i="64"/>
  <c r="AM25" i="64"/>
  <c r="AG25" i="64"/>
  <c r="AE25" i="64"/>
  <c r="AK25" i="64" s="1"/>
  <c r="AD25" i="64"/>
  <c r="AJ25" i="64" s="1"/>
  <c r="V25" i="64"/>
  <c r="BL25" i="64" s="1"/>
  <c r="U25" i="64"/>
  <c r="T25" i="64"/>
  <c r="A25" i="64"/>
  <c r="CB24" i="64"/>
  <c r="CA24" i="64"/>
  <c r="BY24" i="64"/>
  <c r="BX24" i="64"/>
  <c r="BW24" i="64"/>
  <c r="BV24" i="64"/>
  <c r="BS24" i="64"/>
  <c r="BR24" i="64"/>
  <c r="BQ24" i="64"/>
  <c r="BM24" i="64"/>
  <c r="BK24" i="64"/>
  <c r="BJ24" i="64"/>
  <c r="BI24" i="64"/>
  <c r="BH24" i="64"/>
  <c r="BG24" i="64"/>
  <c r="BF24" i="64"/>
  <c r="AN24" i="64"/>
  <c r="AM24" i="64"/>
  <c r="AG24" i="64"/>
  <c r="AE24" i="64"/>
  <c r="AK24" i="64" s="1"/>
  <c r="AD24" i="64"/>
  <c r="AJ24" i="64" s="1"/>
  <c r="V24" i="64"/>
  <c r="BZ24" i="64" s="1"/>
  <c r="U24" i="64"/>
  <c r="Z24" i="64" s="1"/>
  <c r="T24" i="64"/>
  <c r="A24" i="64"/>
  <c r="CB23" i="64"/>
  <c r="CA23" i="64"/>
  <c r="BY23" i="64"/>
  <c r="BX23" i="64"/>
  <c r="BW23" i="64"/>
  <c r="BV23" i="64"/>
  <c r="BS23" i="64"/>
  <c r="BR23" i="64"/>
  <c r="BQ23" i="64"/>
  <c r="BM23" i="64"/>
  <c r="BK23" i="64"/>
  <c r="BJ23" i="64"/>
  <c r="BI23" i="64"/>
  <c r="BH23" i="64"/>
  <c r="BG23" i="64"/>
  <c r="BF23" i="64"/>
  <c r="AN23" i="64"/>
  <c r="AM23" i="64"/>
  <c r="AG23" i="64"/>
  <c r="AE23" i="64"/>
  <c r="AK23" i="64" s="1"/>
  <c r="AD23" i="64"/>
  <c r="AJ23" i="64" s="1"/>
  <c r="V23" i="64"/>
  <c r="BL23" i="64" s="1"/>
  <c r="U23" i="64"/>
  <c r="T23" i="64"/>
  <c r="A23" i="64"/>
  <c r="CB22" i="64"/>
  <c r="CA22" i="64"/>
  <c r="BY22" i="64"/>
  <c r="BX22" i="64"/>
  <c r="BW22" i="64"/>
  <c r="BV22" i="64"/>
  <c r="BS22" i="64"/>
  <c r="BR22" i="64"/>
  <c r="BQ22" i="64"/>
  <c r="BM22" i="64"/>
  <c r="BK22" i="64"/>
  <c r="BJ22" i="64"/>
  <c r="BI22" i="64"/>
  <c r="BH22" i="64"/>
  <c r="BG22" i="64"/>
  <c r="BF22" i="64"/>
  <c r="AN22" i="64"/>
  <c r="AM22" i="64"/>
  <c r="AG22" i="64"/>
  <c r="AE22" i="64"/>
  <c r="AK22" i="64" s="1"/>
  <c r="AD22" i="64"/>
  <c r="AJ22" i="64" s="1"/>
  <c r="V22" i="64"/>
  <c r="BZ22" i="64" s="1"/>
  <c r="U22" i="64"/>
  <c r="Z22" i="64" s="1"/>
  <c r="T22" i="64"/>
  <c r="A22" i="64"/>
  <c r="CB21" i="64"/>
  <c r="CA21" i="64"/>
  <c r="BY21" i="64"/>
  <c r="BX21" i="64"/>
  <c r="BW21" i="64"/>
  <c r="BV21" i="64"/>
  <c r="BS21" i="64"/>
  <c r="BR21" i="64"/>
  <c r="BQ21" i="64"/>
  <c r="BM21" i="64"/>
  <c r="BK21" i="64"/>
  <c r="BJ21" i="64"/>
  <c r="BI21" i="64"/>
  <c r="BH21" i="64"/>
  <c r="BG21" i="64"/>
  <c r="BF21" i="64"/>
  <c r="AN21" i="64"/>
  <c r="AM21" i="64"/>
  <c r="AG21" i="64"/>
  <c r="AE21" i="64"/>
  <c r="AK21" i="64" s="1"/>
  <c r="AD21" i="64"/>
  <c r="AJ21" i="64" s="1"/>
  <c r="V21" i="64"/>
  <c r="BL21" i="64" s="1"/>
  <c r="U21" i="64"/>
  <c r="T21" i="64"/>
  <c r="A21" i="64"/>
  <c r="CB20" i="64"/>
  <c r="CA20" i="64"/>
  <c r="BY20" i="64"/>
  <c r="BX20" i="64"/>
  <c r="BW20" i="64"/>
  <c r="BV20" i="64"/>
  <c r="BS20" i="64"/>
  <c r="BR20" i="64"/>
  <c r="BQ20" i="64"/>
  <c r="BM20" i="64"/>
  <c r="BK20" i="64"/>
  <c r="BJ20" i="64"/>
  <c r="BI20" i="64"/>
  <c r="BH20" i="64"/>
  <c r="BG20" i="64"/>
  <c r="BF20" i="64"/>
  <c r="AN20" i="64"/>
  <c r="AM20" i="64"/>
  <c r="AG20" i="64"/>
  <c r="AE20" i="64"/>
  <c r="AK20" i="64" s="1"/>
  <c r="AD20" i="64"/>
  <c r="AJ20" i="64" s="1"/>
  <c r="V20" i="64"/>
  <c r="BZ20" i="64" s="1"/>
  <c r="U20" i="64"/>
  <c r="Z20" i="64" s="1"/>
  <c r="T20" i="64"/>
  <c r="A20" i="64"/>
  <c r="CB19" i="64"/>
  <c r="CA19" i="64"/>
  <c r="BY19" i="64"/>
  <c r="BX19" i="64"/>
  <c r="BW19" i="64"/>
  <c r="BV19" i="64"/>
  <c r="BS19" i="64"/>
  <c r="BR19" i="64"/>
  <c r="BQ19" i="64"/>
  <c r="BM19" i="64"/>
  <c r="BH19" i="64"/>
  <c r="BG19" i="64"/>
  <c r="BF19" i="64"/>
  <c r="AJ19" i="64"/>
  <c r="AD19" i="64"/>
  <c r="V19" i="64"/>
  <c r="BL19" i="64" s="1"/>
  <c r="U19" i="64"/>
  <c r="T19" i="64"/>
  <c r="A19" i="64"/>
  <c r="AG18" i="64"/>
  <c r="U18" i="64"/>
  <c r="T18" i="64"/>
  <c r="I12" i="64"/>
  <c r="BM108" i="63"/>
  <c r="BK108" i="63"/>
  <c r="BJ108" i="63"/>
  <c r="BI108" i="63"/>
  <c r="BH108" i="63"/>
  <c r="BG108" i="63"/>
  <c r="BF108" i="63"/>
  <c r="AN108" i="63"/>
  <c r="AM108" i="63"/>
  <c r="AG108" i="63"/>
  <c r="AE108" i="63"/>
  <c r="AK108" i="63" s="1"/>
  <c r="AD108" i="63"/>
  <c r="AJ108" i="63" s="1"/>
  <c r="U108" i="63"/>
  <c r="T108" i="63"/>
  <c r="A108" i="63"/>
  <c r="CB107" i="63"/>
  <c r="CA107" i="63"/>
  <c r="BY107" i="63"/>
  <c r="BX107" i="63"/>
  <c r="BW107" i="63"/>
  <c r="BV107" i="63"/>
  <c r="BM107" i="63"/>
  <c r="BK107" i="63"/>
  <c r="BJ107" i="63"/>
  <c r="BI107" i="63"/>
  <c r="BH107" i="63"/>
  <c r="BG107" i="63"/>
  <c r="BF107" i="63"/>
  <c r="AN107" i="63"/>
  <c r="AM107" i="63"/>
  <c r="AG107" i="63"/>
  <c r="AE107" i="63"/>
  <c r="AK107" i="63" s="1"/>
  <c r="AD107" i="63"/>
  <c r="AJ107" i="63" s="1"/>
  <c r="U107" i="63"/>
  <c r="T107" i="63"/>
  <c r="A107" i="63"/>
  <c r="CB106" i="63"/>
  <c r="CA106" i="63"/>
  <c r="BY106" i="63"/>
  <c r="BX106" i="63"/>
  <c r="BW106" i="63"/>
  <c r="BV106" i="63"/>
  <c r="BM106" i="63"/>
  <c r="BK106" i="63"/>
  <c r="BJ106" i="63"/>
  <c r="BI106" i="63"/>
  <c r="BH106" i="63"/>
  <c r="BG106" i="63"/>
  <c r="BF106" i="63"/>
  <c r="AN106" i="63"/>
  <c r="AM106" i="63"/>
  <c r="AG106" i="63"/>
  <c r="AE106" i="63"/>
  <c r="AK106" i="63" s="1"/>
  <c r="AD106" i="63"/>
  <c r="AJ106" i="63" s="1"/>
  <c r="U106" i="63"/>
  <c r="T106" i="63"/>
  <c r="A106" i="63"/>
  <c r="CB105" i="63"/>
  <c r="CA105" i="63"/>
  <c r="BY105" i="63"/>
  <c r="BX105" i="63"/>
  <c r="BW105" i="63"/>
  <c r="BV105" i="63"/>
  <c r="BM105" i="63"/>
  <c r="BK105" i="63"/>
  <c r="BJ105" i="63"/>
  <c r="BI105" i="63"/>
  <c r="BH105" i="63"/>
  <c r="BG105" i="63"/>
  <c r="BF105" i="63"/>
  <c r="AN105" i="63"/>
  <c r="AM105" i="63"/>
  <c r="AG105" i="63"/>
  <c r="AE105" i="63"/>
  <c r="AK105" i="63" s="1"/>
  <c r="AD105" i="63"/>
  <c r="AJ105" i="63" s="1"/>
  <c r="U105" i="63"/>
  <c r="T105" i="63"/>
  <c r="A105" i="63"/>
  <c r="CB104" i="63"/>
  <c r="CA104" i="63"/>
  <c r="BY104" i="63"/>
  <c r="BX104" i="63"/>
  <c r="BW104" i="63"/>
  <c r="BV104" i="63"/>
  <c r="BS104" i="63"/>
  <c r="BR104" i="63"/>
  <c r="BQ104" i="63"/>
  <c r="BM104" i="63"/>
  <c r="BK104" i="63"/>
  <c r="BJ104" i="63"/>
  <c r="BI104" i="63"/>
  <c r="BH104" i="63"/>
  <c r="BG104" i="63"/>
  <c r="BF104" i="63"/>
  <c r="AN104" i="63"/>
  <c r="AM104" i="63"/>
  <c r="AG104" i="63"/>
  <c r="AE104" i="63"/>
  <c r="AK104" i="63" s="1"/>
  <c r="AD104" i="63"/>
  <c r="AJ104" i="63" s="1"/>
  <c r="V104" i="63"/>
  <c r="U104" i="63"/>
  <c r="T104" i="63"/>
  <c r="A104" i="63"/>
  <c r="CB103" i="63"/>
  <c r="CA103" i="63"/>
  <c r="BY103" i="63"/>
  <c r="BX103" i="63"/>
  <c r="BW103" i="63"/>
  <c r="BV103" i="63"/>
  <c r="BS103" i="63"/>
  <c r="BR103" i="63"/>
  <c r="BQ103" i="63"/>
  <c r="BM103" i="63"/>
  <c r="BK103" i="63"/>
  <c r="BJ103" i="63"/>
  <c r="BI103" i="63"/>
  <c r="BH103" i="63"/>
  <c r="BG103" i="63"/>
  <c r="BF103" i="63"/>
  <c r="AN103" i="63"/>
  <c r="AM103" i="63"/>
  <c r="AG103" i="63"/>
  <c r="AE103" i="63"/>
  <c r="AK103" i="63" s="1"/>
  <c r="AD103" i="63"/>
  <c r="AJ103" i="63" s="1"/>
  <c r="V103" i="63"/>
  <c r="AO104" i="63" s="1"/>
  <c r="U103" i="63"/>
  <c r="T103" i="63"/>
  <c r="A103" i="63"/>
  <c r="CB102" i="63"/>
  <c r="CA102" i="63"/>
  <c r="BY102" i="63"/>
  <c r="BX102" i="63"/>
  <c r="BW102" i="63"/>
  <c r="BV102" i="63"/>
  <c r="BS102" i="63"/>
  <c r="BR102" i="63"/>
  <c r="BQ102" i="63"/>
  <c r="BM102" i="63"/>
  <c r="BK102" i="63"/>
  <c r="BJ102" i="63"/>
  <c r="BI102" i="63"/>
  <c r="BH102" i="63"/>
  <c r="BG102" i="63"/>
  <c r="BF102" i="63"/>
  <c r="AN102" i="63"/>
  <c r="AM102" i="63"/>
  <c r="AG102" i="63"/>
  <c r="AE102" i="63"/>
  <c r="AK102" i="63" s="1"/>
  <c r="AD102" i="63"/>
  <c r="AJ102" i="63" s="1"/>
  <c r="V102" i="63"/>
  <c r="BL102" i="63" s="1"/>
  <c r="U102" i="63"/>
  <c r="T102" i="63"/>
  <c r="A102" i="63"/>
  <c r="CB101" i="63"/>
  <c r="CA101" i="63"/>
  <c r="BY101" i="63"/>
  <c r="BX101" i="63"/>
  <c r="BW101" i="63"/>
  <c r="BV101" i="63"/>
  <c r="BS101" i="63"/>
  <c r="BR101" i="63"/>
  <c r="BQ101" i="63"/>
  <c r="BM101" i="63"/>
  <c r="BK101" i="63"/>
  <c r="BJ101" i="63"/>
  <c r="BI101" i="63"/>
  <c r="BH101" i="63"/>
  <c r="BG101" i="63"/>
  <c r="BF101" i="63"/>
  <c r="AN101" i="63"/>
  <c r="AM101" i="63"/>
  <c r="AG101" i="63"/>
  <c r="AE101" i="63"/>
  <c r="AK101" i="63" s="1"/>
  <c r="AD101" i="63"/>
  <c r="AJ101" i="63" s="1"/>
  <c r="V101" i="63"/>
  <c r="U101" i="63"/>
  <c r="T101" i="63"/>
  <c r="A101" i="63"/>
  <c r="CB100" i="63"/>
  <c r="CA100" i="63"/>
  <c r="BY100" i="63"/>
  <c r="BX100" i="63"/>
  <c r="BW100" i="63"/>
  <c r="BV100" i="63"/>
  <c r="BS100" i="63"/>
  <c r="BR100" i="63"/>
  <c r="BQ100" i="63"/>
  <c r="BM100" i="63"/>
  <c r="BK100" i="63"/>
  <c r="BJ100" i="63"/>
  <c r="BI100" i="63"/>
  <c r="BH100" i="63"/>
  <c r="BG100" i="63"/>
  <c r="BF100" i="63"/>
  <c r="AN100" i="63"/>
  <c r="AM100" i="63"/>
  <c r="AG100" i="63"/>
  <c r="AE100" i="63"/>
  <c r="AK100" i="63" s="1"/>
  <c r="AD100" i="63"/>
  <c r="AJ100" i="63" s="1"/>
  <c r="V100" i="63"/>
  <c r="U100" i="63"/>
  <c r="T100" i="63"/>
  <c r="A100" i="63"/>
  <c r="CB99" i="63"/>
  <c r="CA99" i="63"/>
  <c r="BY99" i="63"/>
  <c r="BX99" i="63"/>
  <c r="BW99" i="63"/>
  <c r="BV99" i="63"/>
  <c r="BS99" i="63"/>
  <c r="BR99" i="63"/>
  <c r="BQ99" i="63"/>
  <c r="BM99" i="63"/>
  <c r="BK99" i="63"/>
  <c r="BJ99" i="63"/>
  <c r="BI99" i="63"/>
  <c r="BH99" i="63"/>
  <c r="BG99" i="63"/>
  <c r="BF99" i="63"/>
  <c r="AN99" i="63"/>
  <c r="AM99" i="63"/>
  <c r="AJ99" i="63"/>
  <c r="AG99" i="63"/>
  <c r="AE99" i="63"/>
  <c r="AK99" i="63" s="1"/>
  <c r="AD99" i="63"/>
  <c r="V99" i="63"/>
  <c r="AO100" i="63" s="1"/>
  <c r="U99" i="63"/>
  <c r="T99" i="63"/>
  <c r="A99" i="63"/>
  <c r="CB98" i="63"/>
  <c r="CA98" i="63"/>
  <c r="BY98" i="63"/>
  <c r="BX98" i="63"/>
  <c r="BW98" i="63"/>
  <c r="BV98" i="63"/>
  <c r="BS98" i="63"/>
  <c r="BR98" i="63"/>
  <c r="BQ98" i="63"/>
  <c r="BM98" i="63"/>
  <c r="BK98" i="63"/>
  <c r="BJ98" i="63"/>
  <c r="BI98" i="63"/>
  <c r="BH98" i="63"/>
  <c r="BG98" i="63"/>
  <c r="BF98" i="63"/>
  <c r="AN98" i="63"/>
  <c r="AM98" i="63"/>
  <c r="AG98" i="63"/>
  <c r="AE98" i="63"/>
  <c r="AK98" i="63" s="1"/>
  <c r="AD98" i="63"/>
  <c r="AJ98" i="63" s="1"/>
  <c r="V98" i="63"/>
  <c r="BL98" i="63" s="1"/>
  <c r="U98" i="63"/>
  <c r="T98" i="63"/>
  <c r="A98" i="63"/>
  <c r="CB97" i="63"/>
  <c r="CA97" i="63"/>
  <c r="BY97" i="63"/>
  <c r="BX97" i="63"/>
  <c r="BW97" i="63"/>
  <c r="BV97" i="63"/>
  <c r="BS97" i="63"/>
  <c r="BR97" i="63"/>
  <c r="BQ97" i="63"/>
  <c r="BM97" i="63"/>
  <c r="BK97" i="63"/>
  <c r="BJ97" i="63"/>
  <c r="BI97" i="63"/>
  <c r="BH97" i="63"/>
  <c r="BG97" i="63"/>
  <c r="BF97" i="63"/>
  <c r="AN97" i="63"/>
  <c r="AM97" i="63"/>
  <c r="AG97" i="63"/>
  <c r="AE97" i="63"/>
  <c r="AK97" i="63" s="1"/>
  <c r="AD97" i="63"/>
  <c r="AJ97" i="63" s="1"/>
  <c r="V97" i="63"/>
  <c r="AO98" i="63" s="1"/>
  <c r="U97" i="63"/>
  <c r="T97" i="63"/>
  <c r="A97" i="63"/>
  <c r="CB96" i="63"/>
  <c r="CA96" i="63"/>
  <c r="BY96" i="63"/>
  <c r="BX96" i="63"/>
  <c r="BW96" i="63"/>
  <c r="BV96" i="63"/>
  <c r="BS96" i="63"/>
  <c r="BR96" i="63"/>
  <c r="BQ96" i="63"/>
  <c r="BM96" i="63"/>
  <c r="BK96" i="63"/>
  <c r="BJ96" i="63"/>
  <c r="BI96" i="63"/>
  <c r="BH96" i="63"/>
  <c r="BG96" i="63"/>
  <c r="BF96" i="63"/>
  <c r="AN96" i="63"/>
  <c r="AM96" i="63"/>
  <c r="AG96" i="63"/>
  <c r="AE96" i="63"/>
  <c r="AK96" i="63" s="1"/>
  <c r="AD96" i="63"/>
  <c r="AJ96" i="63" s="1"/>
  <c r="V96" i="63"/>
  <c r="U96" i="63"/>
  <c r="T96" i="63"/>
  <c r="A96" i="63"/>
  <c r="CB95" i="63"/>
  <c r="CA95" i="63"/>
  <c r="BY95" i="63"/>
  <c r="BX95" i="63"/>
  <c r="BW95" i="63"/>
  <c r="BV95" i="63"/>
  <c r="BS95" i="63"/>
  <c r="BR95" i="63"/>
  <c r="BQ95" i="63"/>
  <c r="BM95" i="63"/>
  <c r="BK95" i="63"/>
  <c r="BJ95" i="63"/>
  <c r="BI95" i="63"/>
  <c r="BH95" i="63"/>
  <c r="BG95" i="63"/>
  <c r="BF95" i="63"/>
  <c r="AN95" i="63"/>
  <c r="AM95" i="63"/>
  <c r="AG95" i="63"/>
  <c r="AE95" i="63"/>
  <c r="AK95" i="63" s="1"/>
  <c r="AD95" i="63"/>
  <c r="AJ95" i="63" s="1"/>
  <c r="V95" i="63"/>
  <c r="AO96" i="63" s="1"/>
  <c r="U95" i="63"/>
  <c r="T95" i="63"/>
  <c r="A95" i="63"/>
  <c r="CB94" i="63"/>
  <c r="CA94" i="63"/>
  <c r="BY94" i="63"/>
  <c r="BX94" i="63"/>
  <c r="BW94" i="63"/>
  <c r="BV94" i="63"/>
  <c r="BS94" i="63"/>
  <c r="BR94" i="63"/>
  <c r="BQ94" i="63"/>
  <c r="BM94" i="63"/>
  <c r="BK94" i="63"/>
  <c r="BJ94" i="63"/>
  <c r="BI94" i="63"/>
  <c r="BH94" i="63"/>
  <c r="BG94" i="63"/>
  <c r="BF94" i="63"/>
  <c r="AN94" i="63"/>
  <c r="AM94" i="63"/>
  <c r="AG94" i="63"/>
  <c r="AE94" i="63"/>
  <c r="AK94" i="63" s="1"/>
  <c r="AD94" i="63"/>
  <c r="AJ94" i="63" s="1"/>
  <c r="V94" i="63"/>
  <c r="BL94" i="63" s="1"/>
  <c r="U94" i="63"/>
  <c r="T94" i="63"/>
  <c r="A94" i="63"/>
  <c r="CB93" i="63"/>
  <c r="CA93" i="63"/>
  <c r="BY93" i="63"/>
  <c r="BX93" i="63"/>
  <c r="BW93" i="63"/>
  <c r="BV93" i="63"/>
  <c r="BS93" i="63"/>
  <c r="BR93" i="63"/>
  <c r="BQ93" i="63"/>
  <c r="BM93" i="63"/>
  <c r="BK93" i="63"/>
  <c r="BJ93" i="63"/>
  <c r="BI93" i="63"/>
  <c r="BH93" i="63"/>
  <c r="BG93" i="63"/>
  <c r="BF93" i="63"/>
  <c r="AN93" i="63"/>
  <c r="AM93" i="63"/>
  <c r="AG93" i="63"/>
  <c r="AE93" i="63"/>
  <c r="AK93" i="63" s="1"/>
  <c r="AD93" i="63"/>
  <c r="AJ93" i="63" s="1"/>
  <c r="V93" i="63"/>
  <c r="BL93" i="63" s="1"/>
  <c r="U93" i="63"/>
  <c r="Z93" i="63" s="1"/>
  <c r="T93" i="63"/>
  <c r="A93" i="63"/>
  <c r="CB92" i="63"/>
  <c r="CA92" i="63"/>
  <c r="BY92" i="63"/>
  <c r="BX92" i="63"/>
  <c r="BW92" i="63"/>
  <c r="BV92" i="63"/>
  <c r="BS92" i="63"/>
  <c r="BR92" i="63"/>
  <c r="BQ92" i="63"/>
  <c r="BM92" i="63"/>
  <c r="BK92" i="63"/>
  <c r="BJ92" i="63"/>
  <c r="BI92" i="63"/>
  <c r="BH92" i="63"/>
  <c r="BG92" i="63"/>
  <c r="BF92" i="63"/>
  <c r="AN92" i="63"/>
  <c r="AM92" i="63"/>
  <c r="AG92" i="63"/>
  <c r="AE92" i="63"/>
  <c r="AK92" i="63" s="1"/>
  <c r="AD92" i="63"/>
  <c r="AJ92" i="63" s="1"/>
  <c r="V92" i="63"/>
  <c r="U92" i="63"/>
  <c r="T92" i="63"/>
  <c r="A92" i="63"/>
  <c r="CB91" i="63"/>
  <c r="CA91" i="63"/>
  <c r="BY91" i="63"/>
  <c r="BX91" i="63"/>
  <c r="BW91" i="63"/>
  <c r="BV91" i="63"/>
  <c r="BS91" i="63"/>
  <c r="BR91" i="63"/>
  <c r="BQ91" i="63"/>
  <c r="BM91" i="63"/>
  <c r="BK91" i="63"/>
  <c r="BJ91" i="63"/>
  <c r="BI91" i="63"/>
  <c r="BH91" i="63"/>
  <c r="BG91" i="63"/>
  <c r="BF91" i="63"/>
  <c r="AN91" i="63"/>
  <c r="AM91" i="63"/>
  <c r="AG91" i="63"/>
  <c r="AE91" i="63"/>
  <c r="AK91" i="63" s="1"/>
  <c r="AD91" i="63"/>
  <c r="AJ91" i="63" s="1"/>
  <c r="V91" i="63"/>
  <c r="BZ91" i="63" s="1"/>
  <c r="U91" i="63"/>
  <c r="Z91" i="63" s="1"/>
  <c r="T91" i="63"/>
  <c r="A91" i="63"/>
  <c r="CB90" i="63"/>
  <c r="CA90" i="63"/>
  <c r="BY90" i="63"/>
  <c r="BX90" i="63"/>
  <c r="BW90" i="63"/>
  <c r="BV90" i="63"/>
  <c r="BS90" i="63"/>
  <c r="BR90" i="63"/>
  <c r="BQ90" i="63"/>
  <c r="BM90" i="63"/>
  <c r="BK90" i="63"/>
  <c r="BJ90" i="63"/>
  <c r="BI90" i="63"/>
  <c r="BH90" i="63"/>
  <c r="BG90" i="63"/>
  <c r="BF90" i="63"/>
  <c r="AN90" i="63"/>
  <c r="AM90" i="63"/>
  <c r="AG90" i="63"/>
  <c r="AE90" i="63"/>
  <c r="AK90" i="63" s="1"/>
  <c r="AD90" i="63"/>
  <c r="AJ90" i="63" s="1"/>
  <c r="V90" i="63"/>
  <c r="AO91" i="63" s="1"/>
  <c r="U90" i="63"/>
  <c r="T90" i="63"/>
  <c r="A90" i="63"/>
  <c r="CB89" i="63"/>
  <c r="CA89" i="63"/>
  <c r="BY89" i="63"/>
  <c r="BX89" i="63"/>
  <c r="BW89" i="63"/>
  <c r="BV89" i="63"/>
  <c r="BS89" i="63"/>
  <c r="BR89" i="63"/>
  <c r="BQ89" i="63"/>
  <c r="BM89" i="63"/>
  <c r="BK89" i="63"/>
  <c r="BJ89" i="63"/>
  <c r="BI89" i="63"/>
  <c r="BH89" i="63"/>
  <c r="BG89" i="63"/>
  <c r="BF89" i="63"/>
  <c r="AN89" i="63"/>
  <c r="AM89" i="63"/>
  <c r="AG89" i="63"/>
  <c r="AE89" i="63"/>
  <c r="AK89" i="63" s="1"/>
  <c r="AD89" i="63"/>
  <c r="AJ89" i="63" s="1"/>
  <c r="V89" i="63"/>
  <c r="BL89" i="63" s="1"/>
  <c r="U89" i="63"/>
  <c r="T89" i="63"/>
  <c r="A89" i="63"/>
  <c r="CB88" i="63"/>
  <c r="CA88" i="63"/>
  <c r="BY88" i="63"/>
  <c r="BX88" i="63"/>
  <c r="BW88" i="63"/>
  <c r="BV88" i="63"/>
  <c r="BS88" i="63"/>
  <c r="BR88" i="63"/>
  <c r="BQ88" i="63"/>
  <c r="BM88" i="63"/>
  <c r="BK88" i="63"/>
  <c r="BJ88" i="63"/>
  <c r="BI88" i="63"/>
  <c r="BH88" i="63"/>
  <c r="BG88" i="63"/>
  <c r="BF88" i="63"/>
  <c r="AN88" i="63"/>
  <c r="AM88" i="63"/>
  <c r="AG88" i="63"/>
  <c r="AE88" i="63"/>
  <c r="AK88" i="63" s="1"/>
  <c r="AD88" i="63"/>
  <c r="AJ88" i="63" s="1"/>
  <c r="V88" i="63"/>
  <c r="AO89" i="63" s="1"/>
  <c r="U88" i="63"/>
  <c r="T88" i="63"/>
  <c r="A88" i="63"/>
  <c r="CB87" i="63"/>
  <c r="CA87" i="63"/>
  <c r="BY87" i="63"/>
  <c r="BX87" i="63"/>
  <c r="BW87" i="63"/>
  <c r="BV87" i="63"/>
  <c r="BS87" i="63"/>
  <c r="BR87" i="63"/>
  <c r="BQ87" i="63"/>
  <c r="BM87" i="63"/>
  <c r="BK87" i="63"/>
  <c r="BJ87" i="63"/>
  <c r="BI87" i="63"/>
  <c r="BH87" i="63"/>
  <c r="BG87" i="63"/>
  <c r="BF87" i="63"/>
  <c r="AN87" i="63"/>
  <c r="AM87" i="63"/>
  <c r="AG87" i="63"/>
  <c r="AE87" i="63"/>
  <c r="AK87" i="63" s="1"/>
  <c r="AD87" i="63"/>
  <c r="AJ87" i="63" s="1"/>
  <c r="V87" i="63"/>
  <c r="U87" i="63"/>
  <c r="Z87" i="63" s="1"/>
  <c r="T87" i="63"/>
  <c r="A87" i="63"/>
  <c r="CB86" i="63"/>
  <c r="CA86" i="63"/>
  <c r="BY86" i="63"/>
  <c r="BX86" i="63"/>
  <c r="BW86" i="63"/>
  <c r="BV86" i="63"/>
  <c r="BS86" i="63"/>
  <c r="BR86" i="63"/>
  <c r="BQ86" i="63"/>
  <c r="BM86" i="63"/>
  <c r="BK86" i="63"/>
  <c r="BJ86" i="63"/>
  <c r="BI86" i="63"/>
  <c r="BH86" i="63"/>
  <c r="BG86" i="63"/>
  <c r="BF86" i="63"/>
  <c r="AN86" i="63"/>
  <c r="AM86" i="63"/>
  <c r="AG86" i="63"/>
  <c r="AE86" i="63"/>
  <c r="AK86" i="63" s="1"/>
  <c r="AD86" i="63"/>
  <c r="AJ86" i="63" s="1"/>
  <c r="V86" i="63"/>
  <c r="AO87" i="63" s="1"/>
  <c r="U86" i="63"/>
  <c r="T86" i="63"/>
  <c r="A86" i="63"/>
  <c r="CB85" i="63"/>
  <c r="CA85" i="63"/>
  <c r="BY85" i="63"/>
  <c r="BX85" i="63"/>
  <c r="BW85" i="63"/>
  <c r="BV85" i="63"/>
  <c r="BS85" i="63"/>
  <c r="BR85" i="63"/>
  <c r="BQ85" i="63"/>
  <c r="BM85" i="63"/>
  <c r="BK85" i="63"/>
  <c r="BJ85" i="63"/>
  <c r="BI85" i="63"/>
  <c r="BH85" i="63"/>
  <c r="BG85" i="63"/>
  <c r="BF85" i="63"/>
  <c r="AN85" i="63"/>
  <c r="AM85" i="63"/>
  <c r="AG85" i="63"/>
  <c r="AE85" i="63"/>
  <c r="AK85" i="63" s="1"/>
  <c r="AD85" i="63"/>
  <c r="AJ85" i="63" s="1"/>
  <c r="V85" i="63"/>
  <c r="BL85" i="63" s="1"/>
  <c r="U85" i="63"/>
  <c r="T85" i="63"/>
  <c r="A85" i="63"/>
  <c r="CB84" i="63"/>
  <c r="CA84" i="63"/>
  <c r="BY84" i="63"/>
  <c r="BX84" i="63"/>
  <c r="BW84" i="63"/>
  <c r="BV84" i="63"/>
  <c r="BS84" i="63"/>
  <c r="BR84" i="63"/>
  <c r="BQ84" i="63"/>
  <c r="BM84" i="63"/>
  <c r="BK84" i="63"/>
  <c r="BJ84" i="63"/>
  <c r="BI84" i="63"/>
  <c r="BH84" i="63"/>
  <c r="BG84" i="63"/>
  <c r="BF84" i="63"/>
  <c r="AN84" i="63"/>
  <c r="AM84" i="63"/>
  <c r="AG84" i="63"/>
  <c r="AE84" i="63"/>
  <c r="AK84" i="63" s="1"/>
  <c r="AD84" i="63"/>
  <c r="AJ84" i="63" s="1"/>
  <c r="V84" i="63"/>
  <c r="AO85" i="63" s="1"/>
  <c r="U84" i="63"/>
  <c r="T84" i="63"/>
  <c r="A84" i="63"/>
  <c r="CB83" i="63"/>
  <c r="CA83" i="63"/>
  <c r="BY83" i="63"/>
  <c r="BX83" i="63"/>
  <c r="BW83" i="63"/>
  <c r="BV83" i="63"/>
  <c r="BS83" i="63"/>
  <c r="BR83" i="63"/>
  <c r="BQ83" i="63"/>
  <c r="BM83" i="63"/>
  <c r="BK83" i="63"/>
  <c r="BJ83" i="63"/>
  <c r="BI83" i="63"/>
  <c r="BH83" i="63"/>
  <c r="BG83" i="63"/>
  <c r="BF83" i="63"/>
  <c r="AN83" i="63"/>
  <c r="AM83" i="63"/>
  <c r="AG83" i="63"/>
  <c r="AE83" i="63"/>
  <c r="AK83" i="63" s="1"/>
  <c r="AD83" i="63"/>
  <c r="AJ83" i="63" s="1"/>
  <c r="V83" i="63"/>
  <c r="U83" i="63"/>
  <c r="Z83" i="63" s="1"/>
  <c r="T83" i="63"/>
  <c r="A83" i="63"/>
  <c r="CB82" i="63"/>
  <c r="CA82" i="63"/>
  <c r="BY82" i="63"/>
  <c r="BX82" i="63"/>
  <c r="BW82" i="63"/>
  <c r="BV82" i="63"/>
  <c r="BS82" i="63"/>
  <c r="BR82" i="63"/>
  <c r="BQ82" i="63"/>
  <c r="BM82" i="63"/>
  <c r="BK82" i="63"/>
  <c r="BJ82" i="63"/>
  <c r="BI82" i="63"/>
  <c r="BH82" i="63"/>
  <c r="BG82" i="63"/>
  <c r="BF82" i="63"/>
  <c r="AN82" i="63"/>
  <c r="AM82" i="63"/>
  <c r="AG82" i="63"/>
  <c r="AE82" i="63"/>
  <c r="AK82" i="63" s="1"/>
  <c r="AD82" i="63"/>
  <c r="AJ82" i="63" s="1"/>
  <c r="V82" i="63"/>
  <c r="AO83" i="63" s="1"/>
  <c r="U82" i="63"/>
  <c r="T82" i="63"/>
  <c r="A82" i="63"/>
  <c r="CB81" i="63"/>
  <c r="CA81" i="63"/>
  <c r="BY81" i="63"/>
  <c r="BX81" i="63"/>
  <c r="BW81" i="63"/>
  <c r="BV81" i="63"/>
  <c r="BS81" i="63"/>
  <c r="BR81" i="63"/>
  <c r="BQ81" i="63"/>
  <c r="BM81" i="63"/>
  <c r="BK81" i="63"/>
  <c r="BJ81" i="63"/>
  <c r="BI81" i="63"/>
  <c r="BH81" i="63"/>
  <c r="BG81" i="63"/>
  <c r="BF81" i="63"/>
  <c r="AN81" i="63"/>
  <c r="AM81" i="63"/>
  <c r="AG81" i="63"/>
  <c r="AE81" i="63"/>
  <c r="AK81" i="63" s="1"/>
  <c r="AD81" i="63"/>
  <c r="AJ81" i="63" s="1"/>
  <c r="V81" i="63"/>
  <c r="BL81" i="63" s="1"/>
  <c r="U81" i="63"/>
  <c r="T81" i="63"/>
  <c r="A81" i="63"/>
  <c r="CB80" i="63"/>
  <c r="CA80" i="63"/>
  <c r="BY80" i="63"/>
  <c r="BX80" i="63"/>
  <c r="BW80" i="63"/>
  <c r="BV80" i="63"/>
  <c r="BS80" i="63"/>
  <c r="BR80" i="63"/>
  <c r="BQ80" i="63"/>
  <c r="BM80" i="63"/>
  <c r="BK80" i="63"/>
  <c r="BJ80" i="63"/>
  <c r="BI80" i="63"/>
  <c r="BH80" i="63"/>
  <c r="BG80" i="63"/>
  <c r="BF80" i="63"/>
  <c r="AN80" i="63"/>
  <c r="AM80" i="63"/>
  <c r="AG80" i="63"/>
  <c r="AE80" i="63"/>
  <c r="AK80" i="63" s="1"/>
  <c r="AD80" i="63"/>
  <c r="AJ80" i="63" s="1"/>
  <c r="V80" i="63"/>
  <c r="AO81" i="63" s="1"/>
  <c r="U80" i="63"/>
  <c r="T80" i="63"/>
  <c r="A80" i="63"/>
  <c r="CB79" i="63"/>
  <c r="CA79" i="63"/>
  <c r="BY79" i="63"/>
  <c r="BX79" i="63"/>
  <c r="BW79" i="63"/>
  <c r="BV79" i="63"/>
  <c r="BS79" i="63"/>
  <c r="BR79" i="63"/>
  <c r="BQ79" i="63"/>
  <c r="BM79" i="63"/>
  <c r="BK79" i="63"/>
  <c r="BJ79" i="63"/>
  <c r="BI79" i="63"/>
  <c r="BH79" i="63"/>
  <c r="BG79" i="63"/>
  <c r="BF79" i="63"/>
  <c r="AN79" i="63"/>
  <c r="AM79" i="63"/>
  <c r="AG79" i="63"/>
  <c r="AE79" i="63"/>
  <c r="AK79" i="63" s="1"/>
  <c r="AD79" i="63"/>
  <c r="AJ79" i="63" s="1"/>
  <c r="V79" i="63"/>
  <c r="U79" i="63"/>
  <c r="Z79" i="63" s="1"/>
  <c r="T79" i="63"/>
  <c r="A79" i="63"/>
  <c r="CB78" i="63"/>
  <c r="CA78" i="63"/>
  <c r="BY78" i="63"/>
  <c r="BX78" i="63"/>
  <c r="BW78" i="63"/>
  <c r="BV78" i="63"/>
  <c r="BS78" i="63"/>
  <c r="BR78" i="63"/>
  <c r="BQ78" i="63"/>
  <c r="BM78" i="63"/>
  <c r="BK78" i="63"/>
  <c r="BJ78" i="63"/>
  <c r="BI78" i="63"/>
  <c r="BH78" i="63"/>
  <c r="BG78" i="63"/>
  <c r="BF78" i="63"/>
  <c r="AN78" i="63"/>
  <c r="AM78" i="63"/>
  <c r="AG78" i="63"/>
  <c r="AE78" i="63"/>
  <c r="AK78" i="63" s="1"/>
  <c r="AD78" i="63"/>
  <c r="AJ78" i="63" s="1"/>
  <c r="V78" i="63"/>
  <c r="AO79" i="63" s="1"/>
  <c r="U78" i="63"/>
  <c r="T78" i="63"/>
  <c r="A78" i="63"/>
  <c r="CB77" i="63"/>
  <c r="CA77" i="63"/>
  <c r="BY77" i="63"/>
  <c r="BX77" i="63"/>
  <c r="BW77" i="63"/>
  <c r="BV77" i="63"/>
  <c r="BS77" i="63"/>
  <c r="BR77" i="63"/>
  <c r="BQ77" i="63"/>
  <c r="BM77" i="63"/>
  <c r="BK77" i="63"/>
  <c r="BJ77" i="63"/>
  <c r="BI77" i="63"/>
  <c r="BH77" i="63"/>
  <c r="BG77" i="63"/>
  <c r="BF77" i="63"/>
  <c r="AN77" i="63"/>
  <c r="AM77" i="63"/>
  <c r="AG77" i="63"/>
  <c r="AE77" i="63"/>
  <c r="AK77" i="63" s="1"/>
  <c r="AD77" i="63"/>
  <c r="AJ77" i="63" s="1"/>
  <c r="V77" i="63"/>
  <c r="BL77" i="63" s="1"/>
  <c r="U77" i="63"/>
  <c r="T77" i="63"/>
  <c r="A77" i="63"/>
  <c r="CB76" i="63"/>
  <c r="CA76" i="63"/>
  <c r="BY76" i="63"/>
  <c r="BX76" i="63"/>
  <c r="BW76" i="63"/>
  <c r="BV76" i="63"/>
  <c r="BS76" i="63"/>
  <c r="BR76" i="63"/>
  <c r="BQ76" i="63"/>
  <c r="BM76" i="63"/>
  <c r="BK76" i="63"/>
  <c r="BJ76" i="63"/>
  <c r="BI76" i="63"/>
  <c r="BH76" i="63"/>
  <c r="BG76" i="63"/>
  <c r="BF76" i="63"/>
  <c r="AN76" i="63"/>
  <c r="AM76" i="63"/>
  <c r="AG76" i="63"/>
  <c r="AE76" i="63"/>
  <c r="AK76" i="63" s="1"/>
  <c r="AD76" i="63"/>
  <c r="AJ76" i="63" s="1"/>
  <c r="V76" i="63"/>
  <c r="AO77" i="63" s="1"/>
  <c r="U76" i="63"/>
  <c r="T76" i="63"/>
  <c r="A76" i="63"/>
  <c r="CB75" i="63"/>
  <c r="CA75" i="63"/>
  <c r="BY75" i="63"/>
  <c r="BX75" i="63"/>
  <c r="BW75" i="63"/>
  <c r="BV75" i="63"/>
  <c r="BS75" i="63"/>
  <c r="BR75" i="63"/>
  <c r="BQ75" i="63"/>
  <c r="BM75" i="63"/>
  <c r="BK75" i="63"/>
  <c r="BJ75" i="63"/>
  <c r="BI75" i="63"/>
  <c r="BH75" i="63"/>
  <c r="BG75" i="63"/>
  <c r="BF75" i="63"/>
  <c r="AN75" i="63"/>
  <c r="AM75" i="63"/>
  <c r="AG75" i="63"/>
  <c r="AE75" i="63"/>
  <c r="AK75" i="63" s="1"/>
  <c r="AD75" i="63"/>
  <c r="AJ75" i="63" s="1"/>
  <c r="V75" i="63"/>
  <c r="U75" i="63"/>
  <c r="T75" i="63"/>
  <c r="A75" i="63"/>
  <c r="CB74" i="63"/>
  <c r="CA74" i="63"/>
  <c r="BY74" i="63"/>
  <c r="BX74" i="63"/>
  <c r="BW74" i="63"/>
  <c r="BV74" i="63"/>
  <c r="BS74" i="63"/>
  <c r="BR74" i="63"/>
  <c r="BQ74" i="63"/>
  <c r="BM74" i="63"/>
  <c r="BK74" i="63"/>
  <c r="BJ74" i="63"/>
  <c r="BI74" i="63"/>
  <c r="BH74" i="63"/>
  <c r="BG74" i="63"/>
  <c r="BF74" i="63"/>
  <c r="AN74" i="63"/>
  <c r="AM74" i="63"/>
  <c r="AG74" i="63"/>
  <c r="AE74" i="63"/>
  <c r="AK74" i="63" s="1"/>
  <c r="AD74" i="63"/>
  <c r="AJ74" i="63" s="1"/>
  <c r="V74" i="63"/>
  <c r="AO75" i="63" s="1"/>
  <c r="U74" i="63"/>
  <c r="T74" i="63"/>
  <c r="A74" i="63"/>
  <c r="CB73" i="63"/>
  <c r="CA73" i="63"/>
  <c r="BY73" i="63"/>
  <c r="BX73" i="63"/>
  <c r="BW73" i="63"/>
  <c r="BV73" i="63"/>
  <c r="BS73" i="63"/>
  <c r="BR73" i="63"/>
  <c r="BQ73" i="63"/>
  <c r="BM73" i="63"/>
  <c r="BK73" i="63"/>
  <c r="BJ73" i="63"/>
  <c r="BI73" i="63"/>
  <c r="BH73" i="63"/>
  <c r="BG73" i="63"/>
  <c r="BF73" i="63"/>
  <c r="AN73" i="63"/>
  <c r="AM73" i="63"/>
  <c r="AG73" i="63"/>
  <c r="AE73" i="63"/>
  <c r="AK73" i="63" s="1"/>
  <c r="AD73" i="63"/>
  <c r="AJ73" i="63" s="1"/>
  <c r="V73" i="63"/>
  <c r="BL73" i="63" s="1"/>
  <c r="U73" i="63"/>
  <c r="T73" i="63"/>
  <c r="A73" i="63"/>
  <c r="CB72" i="63"/>
  <c r="CA72" i="63"/>
  <c r="BY72" i="63"/>
  <c r="BX72" i="63"/>
  <c r="BW72" i="63"/>
  <c r="BV72" i="63"/>
  <c r="BS72" i="63"/>
  <c r="BR72" i="63"/>
  <c r="BQ72" i="63"/>
  <c r="BM72" i="63"/>
  <c r="BK72" i="63"/>
  <c r="BJ72" i="63"/>
  <c r="BI72" i="63"/>
  <c r="BH72" i="63"/>
  <c r="BG72" i="63"/>
  <c r="BF72" i="63"/>
  <c r="AN72" i="63"/>
  <c r="AM72" i="63"/>
  <c r="AG72" i="63"/>
  <c r="AE72" i="63"/>
  <c r="AK72" i="63" s="1"/>
  <c r="AD72" i="63"/>
  <c r="AJ72" i="63" s="1"/>
  <c r="V72" i="63"/>
  <c r="AO73" i="63" s="1"/>
  <c r="U72" i="63"/>
  <c r="T72" i="63"/>
  <c r="A72" i="63"/>
  <c r="CB71" i="63"/>
  <c r="CA71" i="63"/>
  <c r="BY71" i="63"/>
  <c r="BX71" i="63"/>
  <c r="BW71" i="63"/>
  <c r="BV71" i="63"/>
  <c r="BS71" i="63"/>
  <c r="BR71" i="63"/>
  <c r="BQ71" i="63"/>
  <c r="BM71" i="63"/>
  <c r="BK71" i="63"/>
  <c r="BJ71" i="63"/>
  <c r="BI71" i="63"/>
  <c r="BH71" i="63"/>
  <c r="BG71" i="63"/>
  <c r="BF71" i="63"/>
  <c r="AN71" i="63"/>
  <c r="AM71" i="63"/>
  <c r="AG71" i="63"/>
  <c r="AE71" i="63"/>
  <c r="AK71" i="63" s="1"/>
  <c r="AD71" i="63"/>
  <c r="AJ71" i="63" s="1"/>
  <c r="V71" i="63"/>
  <c r="U71" i="63"/>
  <c r="T71" i="63"/>
  <c r="A71" i="63"/>
  <c r="CB70" i="63"/>
  <c r="CA70" i="63"/>
  <c r="BY70" i="63"/>
  <c r="BX70" i="63"/>
  <c r="BW70" i="63"/>
  <c r="BV70" i="63"/>
  <c r="BS70" i="63"/>
  <c r="BR70" i="63"/>
  <c r="BQ70" i="63"/>
  <c r="BM70" i="63"/>
  <c r="BK70" i="63"/>
  <c r="BJ70" i="63"/>
  <c r="BI70" i="63"/>
  <c r="BH70" i="63"/>
  <c r="BG70" i="63"/>
  <c r="BF70" i="63"/>
  <c r="AN70" i="63"/>
  <c r="AM70" i="63"/>
  <c r="AG70" i="63"/>
  <c r="AE70" i="63"/>
  <c r="AK70" i="63" s="1"/>
  <c r="AD70" i="63"/>
  <c r="AJ70" i="63" s="1"/>
  <c r="V70" i="63"/>
  <c r="AO71" i="63" s="1"/>
  <c r="U70" i="63"/>
  <c r="T70" i="63"/>
  <c r="A70" i="63"/>
  <c r="CB69" i="63"/>
  <c r="CA69" i="63"/>
  <c r="BY69" i="63"/>
  <c r="BX69" i="63"/>
  <c r="BW69" i="63"/>
  <c r="BV69" i="63"/>
  <c r="BS69" i="63"/>
  <c r="BR69" i="63"/>
  <c r="BQ69" i="63"/>
  <c r="BM69" i="63"/>
  <c r="BK69" i="63"/>
  <c r="BJ69" i="63"/>
  <c r="BI69" i="63"/>
  <c r="BH69" i="63"/>
  <c r="BG69" i="63"/>
  <c r="BF69" i="63"/>
  <c r="AN69" i="63"/>
  <c r="AM69" i="63"/>
  <c r="AG69" i="63"/>
  <c r="AE69" i="63"/>
  <c r="AK69" i="63" s="1"/>
  <c r="AD69" i="63"/>
  <c r="AJ69" i="63" s="1"/>
  <c r="V69" i="63"/>
  <c r="BZ69" i="63" s="1"/>
  <c r="U69" i="63"/>
  <c r="T69" i="63"/>
  <c r="A69" i="63"/>
  <c r="CB68" i="63"/>
  <c r="CA68" i="63"/>
  <c r="BY68" i="63"/>
  <c r="BX68" i="63"/>
  <c r="BW68" i="63"/>
  <c r="BV68" i="63"/>
  <c r="BS68" i="63"/>
  <c r="BR68" i="63"/>
  <c r="BQ68" i="63"/>
  <c r="BM68" i="63"/>
  <c r="BK68" i="63"/>
  <c r="BJ68" i="63"/>
  <c r="BI68" i="63"/>
  <c r="BH68" i="63"/>
  <c r="BG68" i="63"/>
  <c r="BF68" i="63"/>
  <c r="AN68" i="63"/>
  <c r="AM68" i="63"/>
  <c r="AG68" i="63"/>
  <c r="AE68" i="63"/>
  <c r="AK68" i="63" s="1"/>
  <c r="AD68" i="63"/>
  <c r="AJ68" i="63" s="1"/>
  <c r="V68" i="63"/>
  <c r="U68" i="63"/>
  <c r="T68" i="63"/>
  <c r="A68" i="63"/>
  <c r="CB67" i="63"/>
  <c r="CA67" i="63"/>
  <c r="BY67" i="63"/>
  <c r="BX67" i="63"/>
  <c r="BW67" i="63"/>
  <c r="BV67" i="63"/>
  <c r="BS67" i="63"/>
  <c r="BR67" i="63"/>
  <c r="BQ67" i="63"/>
  <c r="BM67" i="63"/>
  <c r="BK67" i="63"/>
  <c r="BJ67" i="63"/>
  <c r="BI67" i="63"/>
  <c r="BH67" i="63"/>
  <c r="BG67" i="63"/>
  <c r="BF67" i="63"/>
  <c r="AN67" i="63"/>
  <c r="AM67" i="63"/>
  <c r="AG67" i="63"/>
  <c r="AE67" i="63"/>
  <c r="AK67" i="63" s="1"/>
  <c r="AD67" i="63"/>
  <c r="AJ67" i="63" s="1"/>
  <c r="V67" i="63"/>
  <c r="BL67" i="63" s="1"/>
  <c r="U67" i="63"/>
  <c r="T67" i="63"/>
  <c r="A67" i="63"/>
  <c r="CB66" i="63"/>
  <c r="CA66" i="63"/>
  <c r="BY66" i="63"/>
  <c r="BX66" i="63"/>
  <c r="BW66" i="63"/>
  <c r="BV66" i="63"/>
  <c r="BS66" i="63"/>
  <c r="BR66" i="63"/>
  <c r="BQ66" i="63"/>
  <c r="BM66" i="63"/>
  <c r="BK66" i="63"/>
  <c r="BJ66" i="63"/>
  <c r="BI66" i="63"/>
  <c r="BH66" i="63"/>
  <c r="BG66" i="63"/>
  <c r="BF66" i="63"/>
  <c r="AN66" i="63"/>
  <c r="AM66" i="63"/>
  <c r="AG66" i="63"/>
  <c r="AE66" i="63"/>
  <c r="AK66" i="63" s="1"/>
  <c r="AD66" i="63"/>
  <c r="AJ66" i="63" s="1"/>
  <c r="V66" i="63"/>
  <c r="U66" i="63"/>
  <c r="T66" i="63"/>
  <c r="A66" i="63"/>
  <c r="CB65" i="63"/>
  <c r="CA65" i="63"/>
  <c r="BY65" i="63"/>
  <c r="BX65" i="63"/>
  <c r="BW65" i="63"/>
  <c r="BV65" i="63"/>
  <c r="BS65" i="63"/>
  <c r="BR65" i="63"/>
  <c r="BQ65" i="63"/>
  <c r="BM65" i="63"/>
  <c r="BK65" i="63"/>
  <c r="BJ65" i="63"/>
  <c r="BI65" i="63"/>
  <c r="BH65" i="63"/>
  <c r="BG65" i="63"/>
  <c r="BF65" i="63"/>
  <c r="AN65" i="63"/>
  <c r="AM65" i="63"/>
  <c r="AG65" i="63"/>
  <c r="AE65" i="63"/>
  <c r="AK65" i="63" s="1"/>
  <c r="AD65" i="63"/>
  <c r="AJ65" i="63" s="1"/>
  <c r="V65" i="63"/>
  <c r="U65" i="63"/>
  <c r="T65" i="63"/>
  <c r="A65" i="63"/>
  <c r="CB64" i="63"/>
  <c r="CA64" i="63"/>
  <c r="BY64" i="63"/>
  <c r="BX64" i="63"/>
  <c r="BW64" i="63"/>
  <c r="BV64" i="63"/>
  <c r="BS64" i="63"/>
  <c r="BR64" i="63"/>
  <c r="BQ64" i="63"/>
  <c r="BM64" i="63"/>
  <c r="BK64" i="63"/>
  <c r="BJ64" i="63"/>
  <c r="BI64" i="63"/>
  <c r="BH64" i="63"/>
  <c r="BG64" i="63"/>
  <c r="BF64" i="63"/>
  <c r="AN64" i="63"/>
  <c r="AM64" i="63"/>
  <c r="AG64" i="63"/>
  <c r="AE64" i="63"/>
  <c r="AK64" i="63" s="1"/>
  <c r="AD64" i="63"/>
  <c r="AJ64" i="63" s="1"/>
  <c r="V64" i="63"/>
  <c r="U64" i="63"/>
  <c r="T64" i="63"/>
  <c r="A64" i="63"/>
  <c r="CB63" i="63"/>
  <c r="CA63" i="63"/>
  <c r="BY63" i="63"/>
  <c r="BX63" i="63"/>
  <c r="BW63" i="63"/>
  <c r="BV63" i="63"/>
  <c r="BS63" i="63"/>
  <c r="BR63" i="63"/>
  <c r="BQ63" i="63"/>
  <c r="BM63" i="63"/>
  <c r="BK63" i="63"/>
  <c r="BJ63" i="63"/>
  <c r="BI63" i="63"/>
  <c r="BH63" i="63"/>
  <c r="BG63" i="63"/>
  <c r="BF63" i="63"/>
  <c r="AN63" i="63"/>
  <c r="AM63" i="63"/>
  <c r="AG63" i="63"/>
  <c r="AE63" i="63"/>
  <c r="AK63" i="63" s="1"/>
  <c r="AD63" i="63"/>
  <c r="AJ63" i="63" s="1"/>
  <c r="V63" i="63"/>
  <c r="BL63" i="63" s="1"/>
  <c r="U63" i="63"/>
  <c r="T63" i="63"/>
  <c r="A63" i="63"/>
  <c r="CB62" i="63"/>
  <c r="CA62" i="63"/>
  <c r="BY62" i="63"/>
  <c r="BX62" i="63"/>
  <c r="BW62" i="63"/>
  <c r="BV62" i="63"/>
  <c r="BS62" i="63"/>
  <c r="BR62" i="63"/>
  <c r="BQ62" i="63"/>
  <c r="BM62" i="63"/>
  <c r="BK62" i="63"/>
  <c r="BJ62" i="63"/>
  <c r="BI62" i="63"/>
  <c r="BH62" i="63"/>
  <c r="BG62" i="63"/>
  <c r="BF62" i="63"/>
  <c r="AN62" i="63"/>
  <c r="AM62" i="63"/>
  <c r="AG62" i="63"/>
  <c r="AE62" i="63"/>
  <c r="AK62" i="63" s="1"/>
  <c r="AD62" i="63"/>
  <c r="AJ62" i="63" s="1"/>
  <c r="V62" i="63"/>
  <c r="U62" i="63"/>
  <c r="T62" i="63"/>
  <c r="A62" i="63"/>
  <c r="CB61" i="63"/>
  <c r="CA61" i="63"/>
  <c r="BY61" i="63"/>
  <c r="BX61" i="63"/>
  <c r="BW61" i="63"/>
  <c r="BV61" i="63"/>
  <c r="BS61" i="63"/>
  <c r="BR61" i="63"/>
  <c r="BQ61" i="63"/>
  <c r="BM61" i="63"/>
  <c r="BK61" i="63"/>
  <c r="BJ61" i="63"/>
  <c r="BI61" i="63"/>
  <c r="BH61" i="63"/>
  <c r="BG61" i="63"/>
  <c r="BF61" i="63"/>
  <c r="AN61" i="63"/>
  <c r="AM61" i="63"/>
  <c r="AG61" i="63"/>
  <c r="AE61" i="63"/>
  <c r="AK61" i="63" s="1"/>
  <c r="AD61" i="63"/>
  <c r="AJ61" i="63" s="1"/>
  <c r="V61" i="63"/>
  <c r="U61" i="63"/>
  <c r="T61" i="63"/>
  <c r="A61" i="63"/>
  <c r="CB60" i="63"/>
  <c r="CA60" i="63"/>
  <c r="BY60" i="63"/>
  <c r="BX60" i="63"/>
  <c r="BW60" i="63"/>
  <c r="BV60" i="63"/>
  <c r="BS60" i="63"/>
  <c r="BR60" i="63"/>
  <c r="BQ60" i="63"/>
  <c r="BM60" i="63"/>
  <c r="BK60" i="63"/>
  <c r="BJ60" i="63"/>
  <c r="BI60" i="63"/>
  <c r="BH60" i="63"/>
  <c r="BG60" i="63"/>
  <c r="BF60" i="63"/>
  <c r="AN60" i="63"/>
  <c r="AM60" i="63"/>
  <c r="AJ60" i="63"/>
  <c r="AG60" i="63"/>
  <c r="AE60" i="63"/>
  <c r="AK60" i="63" s="1"/>
  <c r="AD60" i="63"/>
  <c r="V60" i="63"/>
  <c r="AO61" i="63" s="1"/>
  <c r="U60" i="63"/>
  <c r="T60" i="63"/>
  <c r="A60" i="63"/>
  <c r="CB59" i="63"/>
  <c r="CA59" i="63"/>
  <c r="BY59" i="63"/>
  <c r="BX59" i="63"/>
  <c r="BW59" i="63"/>
  <c r="BV59" i="63"/>
  <c r="BS59" i="63"/>
  <c r="BR59" i="63"/>
  <c r="BQ59" i="63"/>
  <c r="BM59" i="63"/>
  <c r="BK59" i="63"/>
  <c r="BJ59" i="63"/>
  <c r="BI59" i="63"/>
  <c r="BH59" i="63"/>
  <c r="BG59" i="63"/>
  <c r="BF59" i="63"/>
  <c r="AN59" i="63"/>
  <c r="AM59" i="63"/>
  <c r="AG59" i="63"/>
  <c r="AE59" i="63"/>
  <c r="AK59" i="63" s="1"/>
  <c r="AD59" i="63"/>
  <c r="AJ59" i="63" s="1"/>
  <c r="V59" i="63"/>
  <c r="BL59" i="63" s="1"/>
  <c r="U59" i="63"/>
  <c r="T59" i="63"/>
  <c r="A59" i="63"/>
  <c r="CB58" i="63"/>
  <c r="CA58" i="63"/>
  <c r="BY58" i="63"/>
  <c r="BX58" i="63"/>
  <c r="BW58" i="63"/>
  <c r="BV58" i="63"/>
  <c r="BS58" i="63"/>
  <c r="BR58" i="63"/>
  <c r="BQ58" i="63"/>
  <c r="BM58" i="63"/>
  <c r="BK58" i="63"/>
  <c r="BJ58" i="63"/>
  <c r="BI58" i="63"/>
  <c r="BH58" i="63"/>
  <c r="BG58" i="63"/>
  <c r="BF58" i="63"/>
  <c r="AN58" i="63"/>
  <c r="AM58" i="63"/>
  <c r="AG58" i="63"/>
  <c r="AE58" i="63"/>
  <c r="AK58" i="63" s="1"/>
  <c r="AD58" i="63"/>
  <c r="AJ58" i="63" s="1"/>
  <c r="V58" i="63"/>
  <c r="AO59" i="63" s="1"/>
  <c r="U58" i="63"/>
  <c r="T58" i="63"/>
  <c r="A58" i="63"/>
  <c r="CB57" i="63"/>
  <c r="CA57" i="63"/>
  <c r="BY57" i="63"/>
  <c r="BX57" i="63"/>
  <c r="BW57" i="63"/>
  <c r="BV57" i="63"/>
  <c r="BS57" i="63"/>
  <c r="BR57" i="63"/>
  <c r="BQ57" i="63"/>
  <c r="BM57" i="63"/>
  <c r="BK57" i="63"/>
  <c r="BJ57" i="63"/>
  <c r="BI57" i="63"/>
  <c r="BH57" i="63"/>
  <c r="BG57" i="63"/>
  <c r="BF57" i="63"/>
  <c r="AN57" i="63"/>
  <c r="AM57" i="63"/>
  <c r="AG57" i="63"/>
  <c r="AE57" i="63"/>
  <c r="AK57" i="63" s="1"/>
  <c r="AD57" i="63"/>
  <c r="AJ57" i="63" s="1"/>
  <c r="V57" i="63"/>
  <c r="BZ57" i="63" s="1"/>
  <c r="U57" i="63"/>
  <c r="T57" i="63"/>
  <c r="A57" i="63"/>
  <c r="CB56" i="63"/>
  <c r="CA56" i="63"/>
  <c r="BY56" i="63"/>
  <c r="BX56" i="63"/>
  <c r="BW56" i="63"/>
  <c r="BV56" i="63"/>
  <c r="BS56" i="63"/>
  <c r="BR56" i="63"/>
  <c r="BQ56" i="63"/>
  <c r="BM56" i="63"/>
  <c r="BK56" i="63"/>
  <c r="BJ56" i="63"/>
  <c r="BI56" i="63"/>
  <c r="BH56" i="63"/>
  <c r="BG56" i="63"/>
  <c r="BF56" i="63"/>
  <c r="AN56" i="63"/>
  <c r="AM56" i="63"/>
  <c r="AG56" i="63"/>
  <c r="AE56" i="63"/>
  <c r="AK56" i="63" s="1"/>
  <c r="AD56" i="63"/>
  <c r="AJ56" i="63" s="1"/>
  <c r="V56" i="63"/>
  <c r="BL56" i="63" s="1"/>
  <c r="U56" i="63"/>
  <c r="T56" i="63"/>
  <c r="A56" i="63"/>
  <c r="CB55" i="63"/>
  <c r="CA55" i="63"/>
  <c r="BY55" i="63"/>
  <c r="BX55" i="63"/>
  <c r="BW55" i="63"/>
  <c r="BV55" i="63"/>
  <c r="BS55" i="63"/>
  <c r="BR55" i="63"/>
  <c r="BQ55" i="63"/>
  <c r="BM55" i="63"/>
  <c r="BK55" i="63"/>
  <c r="BJ55" i="63"/>
  <c r="BI55" i="63"/>
  <c r="BH55" i="63"/>
  <c r="BG55" i="63"/>
  <c r="BF55" i="63"/>
  <c r="AN55" i="63"/>
  <c r="AM55" i="63"/>
  <c r="AG55" i="63"/>
  <c r="AE55" i="63"/>
  <c r="AK55" i="63" s="1"/>
  <c r="AD55" i="63"/>
  <c r="AJ55" i="63" s="1"/>
  <c r="V55" i="63"/>
  <c r="BZ55" i="63" s="1"/>
  <c r="U55" i="63"/>
  <c r="T55" i="63"/>
  <c r="A55" i="63"/>
  <c r="CB54" i="63"/>
  <c r="CA54" i="63"/>
  <c r="BY54" i="63"/>
  <c r="BX54" i="63"/>
  <c r="BW54" i="63"/>
  <c r="BV54" i="63"/>
  <c r="BS54" i="63"/>
  <c r="BR54" i="63"/>
  <c r="BQ54" i="63"/>
  <c r="BM54" i="63"/>
  <c r="BK54" i="63"/>
  <c r="BJ54" i="63"/>
  <c r="BI54" i="63"/>
  <c r="BH54" i="63"/>
  <c r="BG54" i="63"/>
  <c r="BF54" i="63"/>
  <c r="AN54" i="63"/>
  <c r="AM54" i="63"/>
  <c r="AG54" i="63"/>
  <c r="AE54" i="63"/>
  <c r="AK54" i="63" s="1"/>
  <c r="AD54" i="63"/>
  <c r="AJ54" i="63" s="1"/>
  <c r="V54" i="63"/>
  <c r="BL54" i="63" s="1"/>
  <c r="U54" i="63"/>
  <c r="T54" i="63"/>
  <c r="A54" i="63"/>
  <c r="CB53" i="63"/>
  <c r="CA53" i="63"/>
  <c r="BY53" i="63"/>
  <c r="BX53" i="63"/>
  <c r="BW53" i="63"/>
  <c r="BV53" i="63"/>
  <c r="BS53" i="63"/>
  <c r="BR53" i="63"/>
  <c r="BQ53" i="63"/>
  <c r="BM53" i="63"/>
  <c r="BK53" i="63"/>
  <c r="BJ53" i="63"/>
  <c r="BI53" i="63"/>
  <c r="BH53" i="63"/>
  <c r="BG53" i="63"/>
  <c r="BF53" i="63"/>
  <c r="AN53" i="63"/>
  <c r="AM53" i="63"/>
  <c r="AG53" i="63"/>
  <c r="AE53" i="63"/>
  <c r="AK53" i="63" s="1"/>
  <c r="AD53" i="63"/>
  <c r="AJ53" i="63" s="1"/>
  <c r="V53" i="63"/>
  <c r="BZ53" i="63" s="1"/>
  <c r="U53" i="63"/>
  <c r="T53" i="63"/>
  <c r="A53" i="63"/>
  <c r="CB52" i="63"/>
  <c r="CA52" i="63"/>
  <c r="BY52" i="63"/>
  <c r="BX52" i="63"/>
  <c r="BW52" i="63"/>
  <c r="BV52" i="63"/>
  <c r="BS52" i="63"/>
  <c r="BR52" i="63"/>
  <c r="BQ52" i="63"/>
  <c r="BM52" i="63"/>
  <c r="BK52" i="63"/>
  <c r="BJ52" i="63"/>
  <c r="BI52" i="63"/>
  <c r="BH52" i="63"/>
  <c r="BG52" i="63"/>
  <c r="BF52" i="63"/>
  <c r="AN52" i="63"/>
  <c r="AM52" i="63"/>
  <c r="AG52" i="63"/>
  <c r="AE52" i="63"/>
  <c r="AK52" i="63" s="1"/>
  <c r="AD52" i="63"/>
  <c r="AJ52" i="63" s="1"/>
  <c r="V52" i="63"/>
  <c r="BL52" i="63" s="1"/>
  <c r="U52" i="63"/>
  <c r="T52" i="63"/>
  <c r="A52" i="63"/>
  <c r="CB51" i="63"/>
  <c r="CA51" i="63"/>
  <c r="BY51" i="63"/>
  <c r="BX51" i="63"/>
  <c r="BW51" i="63"/>
  <c r="BV51" i="63"/>
  <c r="BS51" i="63"/>
  <c r="BR51" i="63"/>
  <c r="BQ51" i="63"/>
  <c r="BM51" i="63"/>
  <c r="BK51" i="63"/>
  <c r="BJ51" i="63"/>
  <c r="BI51" i="63"/>
  <c r="BH51" i="63"/>
  <c r="BG51" i="63"/>
  <c r="BF51" i="63"/>
  <c r="AN51" i="63"/>
  <c r="AM51" i="63"/>
  <c r="AG51" i="63"/>
  <c r="AE51" i="63"/>
  <c r="AK51" i="63" s="1"/>
  <c r="AD51" i="63"/>
  <c r="AJ51" i="63" s="1"/>
  <c r="V51" i="63"/>
  <c r="BZ51" i="63" s="1"/>
  <c r="U51" i="63"/>
  <c r="T51" i="63"/>
  <c r="A51" i="63"/>
  <c r="CB50" i="63"/>
  <c r="CA50" i="63"/>
  <c r="BY50" i="63"/>
  <c r="BX50" i="63"/>
  <c r="BW50" i="63"/>
  <c r="BV50" i="63"/>
  <c r="BS50" i="63"/>
  <c r="BR50" i="63"/>
  <c r="BQ50" i="63"/>
  <c r="BM50" i="63"/>
  <c r="BK50" i="63"/>
  <c r="BJ50" i="63"/>
  <c r="BI50" i="63"/>
  <c r="BH50" i="63"/>
  <c r="BG50" i="63"/>
  <c r="BF50" i="63"/>
  <c r="AN50" i="63"/>
  <c r="AM50" i="63"/>
  <c r="AG50" i="63"/>
  <c r="AE50" i="63"/>
  <c r="AK50" i="63" s="1"/>
  <c r="AD50" i="63"/>
  <c r="AJ50" i="63" s="1"/>
  <c r="V50" i="63"/>
  <c r="BL50" i="63" s="1"/>
  <c r="U50" i="63"/>
  <c r="T50" i="63"/>
  <c r="A50" i="63"/>
  <c r="CB49" i="63"/>
  <c r="CA49" i="63"/>
  <c r="BY49" i="63"/>
  <c r="BX49" i="63"/>
  <c r="BW49" i="63"/>
  <c r="BV49" i="63"/>
  <c r="BS49" i="63"/>
  <c r="BR49" i="63"/>
  <c r="BQ49" i="63"/>
  <c r="BM49" i="63"/>
  <c r="BK49" i="63"/>
  <c r="BJ49" i="63"/>
  <c r="BI49" i="63"/>
  <c r="BH49" i="63"/>
  <c r="BG49" i="63"/>
  <c r="BF49" i="63"/>
  <c r="AN49" i="63"/>
  <c r="AM49" i="63"/>
  <c r="AG49" i="63"/>
  <c r="AE49" i="63"/>
  <c r="AK49" i="63" s="1"/>
  <c r="AD49" i="63"/>
  <c r="AJ49" i="63" s="1"/>
  <c r="V49" i="63"/>
  <c r="BZ49" i="63" s="1"/>
  <c r="U49" i="63"/>
  <c r="T49" i="63"/>
  <c r="A49" i="63"/>
  <c r="CB48" i="63"/>
  <c r="CA48" i="63"/>
  <c r="BY48" i="63"/>
  <c r="BX48" i="63"/>
  <c r="BW48" i="63"/>
  <c r="BV48" i="63"/>
  <c r="BS48" i="63"/>
  <c r="BR48" i="63"/>
  <c r="BQ48" i="63"/>
  <c r="BM48" i="63"/>
  <c r="BK48" i="63"/>
  <c r="BJ48" i="63"/>
  <c r="BI48" i="63"/>
  <c r="BH48" i="63"/>
  <c r="BG48" i="63"/>
  <c r="BF48" i="63"/>
  <c r="AN48" i="63"/>
  <c r="AM48" i="63"/>
  <c r="AG48" i="63"/>
  <c r="AE48" i="63"/>
  <c r="AK48" i="63" s="1"/>
  <c r="AD48" i="63"/>
  <c r="AJ48" i="63" s="1"/>
  <c r="V48" i="63"/>
  <c r="BL48" i="63" s="1"/>
  <c r="U48" i="63"/>
  <c r="T48" i="63"/>
  <c r="A48" i="63"/>
  <c r="CB47" i="63"/>
  <c r="CA47" i="63"/>
  <c r="BY47" i="63"/>
  <c r="BX47" i="63"/>
  <c r="BW47" i="63"/>
  <c r="BV47" i="63"/>
  <c r="BS47" i="63"/>
  <c r="BR47" i="63"/>
  <c r="BQ47" i="63"/>
  <c r="BM47" i="63"/>
  <c r="BK47" i="63"/>
  <c r="BJ47" i="63"/>
  <c r="BI47" i="63"/>
  <c r="BH47" i="63"/>
  <c r="BG47" i="63"/>
  <c r="BF47" i="63"/>
  <c r="AN47" i="63"/>
  <c r="AM47" i="63"/>
  <c r="AG47" i="63"/>
  <c r="AE47" i="63"/>
  <c r="AK47" i="63" s="1"/>
  <c r="AD47" i="63"/>
  <c r="AJ47" i="63" s="1"/>
  <c r="V47" i="63"/>
  <c r="BZ47" i="63" s="1"/>
  <c r="U47" i="63"/>
  <c r="T47" i="63"/>
  <c r="A47" i="63"/>
  <c r="CB46" i="63"/>
  <c r="CA46" i="63"/>
  <c r="BY46" i="63"/>
  <c r="BX46" i="63"/>
  <c r="BW46" i="63"/>
  <c r="BV46" i="63"/>
  <c r="BS46" i="63"/>
  <c r="BR46" i="63"/>
  <c r="BQ46" i="63"/>
  <c r="BM46" i="63"/>
  <c r="BK46" i="63"/>
  <c r="BJ46" i="63"/>
  <c r="BI46" i="63"/>
  <c r="BH46" i="63"/>
  <c r="BG46" i="63"/>
  <c r="BF46" i="63"/>
  <c r="AN46" i="63"/>
  <c r="AM46" i="63"/>
  <c r="AG46" i="63"/>
  <c r="AE46" i="63"/>
  <c r="AK46" i="63" s="1"/>
  <c r="AD46" i="63"/>
  <c r="AJ46" i="63" s="1"/>
  <c r="V46" i="63"/>
  <c r="BL46" i="63" s="1"/>
  <c r="U46" i="63"/>
  <c r="T46" i="63"/>
  <c r="A46" i="63"/>
  <c r="CB45" i="63"/>
  <c r="CA45" i="63"/>
  <c r="BY45" i="63"/>
  <c r="BX45" i="63"/>
  <c r="BW45" i="63"/>
  <c r="BV45" i="63"/>
  <c r="BS45" i="63"/>
  <c r="BR45" i="63"/>
  <c r="BQ45" i="63"/>
  <c r="BM45" i="63"/>
  <c r="BK45" i="63"/>
  <c r="BJ45" i="63"/>
  <c r="BI45" i="63"/>
  <c r="BH45" i="63"/>
  <c r="BG45" i="63"/>
  <c r="BF45" i="63"/>
  <c r="AN45" i="63"/>
  <c r="AM45" i="63"/>
  <c r="AG45" i="63"/>
  <c r="AE45" i="63"/>
  <c r="AK45" i="63" s="1"/>
  <c r="AD45" i="63"/>
  <c r="AJ45" i="63" s="1"/>
  <c r="V45" i="63"/>
  <c r="BZ45" i="63" s="1"/>
  <c r="U45" i="63"/>
  <c r="T45" i="63"/>
  <c r="A45" i="63"/>
  <c r="CB44" i="63"/>
  <c r="CA44" i="63"/>
  <c r="BY44" i="63"/>
  <c r="BX44" i="63"/>
  <c r="BW44" i="63"/>
  <c r="BV44" i="63"/>
  <c r="BS44" i="63"/>
  <c r="BR44" i="63"/>
  <c r="BQ44" i="63"/>
  <c r="BM44" i="63"/>
  <c r="BK44" i="63"/>
  <c r="BJ44" i="63"/>
  <c r="BI44" i="63"/>
  <c r="BH44" i="63"/>
  <c r="BG44" i="63"/>
  <c r="BF44" i="63"/>
  <c r="AN44" i="63"/>
  <c r="AM44" i="63"/>
  <c r="AG44" i="63"/>
  <c r="AE44" i="63"/>
  <c r="AK44" i="63" s="1"/>
  <c r="AD44" i="63"/>
  <c r="AJ44" i="63" s="1"/>
  <c r="V44" i="63"/>
  <c r="BL44" i="63" s="1"/>
  <c r="U44" i="63"/>
  <c r="T44" i="63"/>
  <c r="A44" i="63"/>
  <c r="CB43" i="63"/>
  <c r="CA43" i="63"/>
  <c r="BY43" i="63"/>
  <c r="BX43" i="63"/>
  <c r="BW43" i="63"/>
  <c r="BV43" i="63"/>
  <c r="BS43" i="63"/>
  <c r="BR43" i="63"/>
  <c r="BQ43" i="63"/>
  <c r="BM43" i="63"/>
  <c r="BK43" i="63"/>
  <c r="BJ43" i="63"/>
  <c r="BI43" i="63"/>
  <c r="BH43" i="63"/>
  <c r="BG43" i="63"/>
  <c r="BF43" i="63"/>
  <c r="AN43" i="63"/>
  <c r="AM43" i="63"/>
  <c r="AG43" i="63"/>
  <c r="AE43" i="63"/>
  <c r="AK43" i="63" s="1"/>
  <c r="AD43" i="63"/>
  <c r="AJ43" i="63" s="1"/>
  <c r="V43" i="63"/>
  <c r="BZ43" i="63" s="1"/>
  <c r="U43" i="63"/>
  <c r="T43" i="63"/>
  <c r="A43" i="63"/>
  <c r="CB42" i="63"/>
  <c r="CA42" i="63"/>
  <c r="BY42" i="63"/>
  <c r="BX42" i="63"/>
  <c r="BW42" i="63"/>
  <c r="BV42" i="63"/>
  <c r="BS42" i="63"/>
  <c r="BR42" i="63"/>
  <c r="BQ42" i="63"/>
  <c r="BM42" i="63"/>
  <c r="BK42" i="63"/>
  <c r="BJ42" i="63"/>
  <c r="BI42" i="63"/>
  <c r="BH42" i="63"/>
  <c r="BG42" i="63"/>
  <c r="BF42" i="63"/>
  <c r="AN42" i="63"/>
  <c r="AM42" i="63"/>
  <c r="AG42" i="63"/>
  <c r="AE42" i="63"/>
  <c r="AK42" i="63" s="1"/>
  <c r="AD42" i="63"/>
  <c r="AJ42" i="63" s="1"/>
  <c r="V42" i="63"/>
  <c r="BL42" i="63" s="1"/>
  <c r="U42" i="63"/>
  <c r="T42" i="63"/>
  <c r="A42" i="63"/>
  <c r="CB41" i="63"/>
  <c r="CA41" i="63"/>
  <c r="BY41" i="63"/>
  <c r="BX41" i="63"/>
  <c r="BW41" i="63"/>
  <c r="BV41" i="63"/>
  <c r="BS41" i="63"/>
  <c r="BR41" i="63"/>
  <c r="BQ41" i="63"/>
  <c r="BM41" i="63"/>
  <c r="BK41" i="63"/>
  <c r="BJ41" i="63"/>
  <c r="BI41" i="63"/>
  <c r="BH41" i="63"/>
  <c r="BG41" i="63"/>
  <c r="BF41" i="63"/>
  <c r="AN41" i="63"/>
  <c r="AM41" i="63"/>
  <c r="AG41" i="63"/>
  <c r="AE41" i="63"/>
  <c r="AK41" i="63" s="1"/>
  <c r="AD41" i="63"/>
  <c r="AJ41" i="63" s="1"/>
  <c r="V41" i="63"/>
  <c r="BZ41" i="63" s="1"/>
  <c r="U41" i="63"/>
  <c r="T41" i="63"/>
  <c r="A41" i="63"/>
  <c r="CB40" i="63"/>
  <c r="CA40" i="63"/>
  <c r="BY40" i="63"/>
  <c r="BX40" i="63"/>
  <c r="BW40" i="63"/>
  <c r="BV40" i="63"/>
  <c r="BS40" i="63"/>
  <c r="BR40" i="63"/>
  <c r="BQ40" i="63"/>
  <c r="BM40" i="63"/>
  <c r="BK40" i="63"/>
  <c r="BJ40" i="63"/>
  <c r="BI40" i="63"/>
  <c r="BH40" i="63"/>
  <c r="BG40" i="63"/>
  <c r="BF40" i="63"/>
  <c r="AN40" i="63"/>
  <c r="AM40" i="63"/>
  <c r="AG40" i="63"/>
  <c r="AE40" i="63"/>
  <c r="AK40" i="63" s="1"/>
  <c r="AD40" i="63"/>
  <c r="AJ40" i="63" s="1"/>
  <c r="V40" i="63"/>
  <c r="BL40" i="63" s="1"/>
  <c r="U40" i="63"/>
  <c r="T40" i="63"/>
  <c r="A40" i="63"/>
  <c r="CB39" i="63"/>
  <c r="CA39" i="63"/>
  <c r="BY39" i="63"/>
  <c r="BX39" i="63"/>
  <c r="BW39" i="63"/>
  <c r="BV39" i="63"/>
  <c r="BS39" i="63"/>
  <c r="BR39" i="63"/>
  <c r="BQ39" i="63"/>
  <c r="BM39" i="63"/>
  <c r="BK39" i="63"/>
  <c r="BJ39" i="63"/>
  <c r="BI39" i="63"/>
  <c r="BH39" i="63"/>
  <c r="BG39" i="63"/>
  <c r="BF39" i="63"/>
  <c r="AN39" i="63"/>
  <c r="AM39" i="63"/>
  <c r="AG39" i="63"/>
  <c r="AE39" i="63"/>
  <c r="AK39" i="63" s="1"/>
  <c r="AD39" i="63"/>
  <c r="AJ39" i="63" s="1"/>
  <c r="V39" i="63"/>
  <c r="BZ39" i="63" s="1"/>
  <c r="U39" i="63"/>
  <c r="T39" i="63"/>
  <c r="A39" i="63"/>
  <c r="CB38" i="63"/>
  <c r="CA38" i="63"/>
  <c r="BY38" i="63"/>
  <c r="BX38" i="63"/>
  <c r="BW38" i="63"/>
  <c r="BV38" i="63"/>
  <c r="BS38" i="63"/>
  <c r="BR38" i="63"/>
  <c r="BQ38" i="63"/>
  <c r="BM38" i="63"/>
  <c r="BK38" i="63"/>
  <c r="BJ38" i="63"/>
  <c r="BI38" i="63"/>
  <c r="BH38" i="63"/>
  <c r="BG38" i="63"/>
  <c r="BF38" i="63"/>
  <c r="AN38" i="63"/>
  <c r="AM38" i="63"/>
  <c r="AG38" i="63"/>
  <c r="AE38" i="63"/>
  <c r="AK38" i="63" s="1"/>
  <c r="AD38" i="63"/>
  <c r="AJ38" i="63" s="1"/>
  <c r="V38" i="63"/>
  <c r="BL38" i="63" s="1"/>
  <c r="U38" i="63"/>
  <c r="T38" i="63"/>
  <c r="A38" i="63"/>
  <c r="CB37" i="63"/>
  <c r="CA37" i="63"/>
  <c r="BY37" i="63"/>
  <c r="BX37" i="63"/>
  <c r="BW37" i="63"/>
  <c r="BV37" i="63"/>
  <c r="BS37" i="63"/>
  <c r="BR37" i="63"/>
  <c r="BQ37" i="63"/>
  <c r="BM37" i="63"/>
  <c r="BK37" i="63"/>
  <c r="BJ37" i="63"/>
  <c r="BI37" i="63"/>
  <c r="BH37" i="63"/>
  <c r="BG37" i="63"/>
  <c r="BF37" i="63"/>
  <c r="AN37" i="63"/>
  <c r="AM37" i="63"/>
  <c r="AG37" i="63"/>
  <c r="AE37" i="63"/>
  <c r="AK37" i="63" s="1"/>
  <c r="AD37" i="63"/>
  <c r="AJ37" i="63" s="1"/>
  <c r="V37" i="63"/>
  <c r="BZ37" i="63" s="1"/>
  <c r="U37" i="63"/>
  <c r="T37" i="63"/>
  <c r="A37" i="63"/>
  <c r="CB36" i="63"/>
  <c r="CA36" i="63"/>
  <c r="BY36" i="63"/>
  <c r="BX36" i="63"/>
  <c r="BW36" i="63"/>
  <c r="BV36" i="63"/>
  <c r="BS36" i="63"/>
  <c r="BR36" i="63"/>
  <c r="BQ36" i="63"/>
  <c r="BM36" i="63"/>
  <c r="BK36" i="63"/>
  <c r="BJ36" i="63"/>
  <c r="BI36" i="63"/>
  <c r="BH36" i="63"/>
  <c r="BG36" i="63"/>
  <c r="BF36" i="63"/>
  <c r="AN36" i="63"/>
  <c r="AM36" i="63"/>
  <c r="AG36" i="63"/>
  <c r="AE36" i="63"/>
  <c r="AK36" i="63" s="1"/>
  <c r="AD36" i="63"/>
  <c r="AJ36" i="63" s="1"/>
  <c r="V36" i="63"/>
  <c r="BL36" i="63" s="1"/>
  <c r="U36" i="63"/>
  <c r="T36" i="63"/>
  <c r="A36" i="63"/>
  <c r="CB35" i="63"/>
  <c r="CA35" i="63"/>
  <c r="BY35" i="63"/>
  <c r="BX35" i="63"/>
  <c r="BW35" i="63"/>
  <c r="BV35" i="63"/>
  <c r="BS35" i="63"/>
  <c r="BR35" i="63"/>
  <c r="BQ35" i="63"/>
  <c r="BM35" i="63"/>
  <c r="BK35" i="63"/>
  <c r="BJ35" i="63"/>
  <c r="BI35" i="63"/>
  <c r="BH35" i="63"/>
  <c r="BG35" i="63"/>
  <c r="BF35" i="63"/>
  <c r="AN35" i="63"/>
  <c r="AM35" i="63"/>
  <c r="AG35" i="63"/>
  <c r="AE35" i="63"/>
  <c r="AK35" i="63" s="1"/>
  <c r="AD35" i="63"/>
  <c r="AJ35" i="63" s="1"/>
  <c r="V35" i="63"/>
  <c r="BZ35" i="63" s="1"/>
  <c r="U35" i="63"/>
  <c r="T35" i="63"/>
  <c r="A35" i="63"/>
  <c r="CB34" i="63"/>
  <c r="CA34" i="63"/>
  <c r="BY34" i="63"/>
  <c r="BX34" i="63"/>
  <c r="BW34" i="63"/>
  <c r="BV34" i="63"/>
  <c r="BS34" i="63"/>
  <c r="BR34" i="63"/>
  <c r="BQ34" i="63"/>
  <c r="BM34" i="63"/>
  <c r="BK34" i="63"/>
  <c r="BJ34" i="63"/>
  <c r="BI34" i="63"/>
  <c r="BH34" i="63"/>
  <c r="BG34" i="63"/>
  <c r="BF34" i="63"/>
  <c r="AN34" i="63"/>
  <c r="AM34" i="63"/>
  <c r="AG34" i="63"/>
  <c r="AE34" i="63"/>
  <c r="AK34" i="63" s="1"/>
  <c r="AD34" i="63"/>
  <c r="AJ34" i="63" s="1"/>
  <c r="V34" i="63"/>
  <c r="U34" i="63"/>
  <c r="T34" i="63"/>
  <c r="A34" i="63"/>
  <c r="CB33" i="63"/>
  <c r="CA33" i="63"/>
  <c r="BY33" i="63"/>
  <c r="BX33" i="63"/>
  <c r="BW33" i="63"/>
  <c r="BV33" i="63"/>
  <c r="BS33" i="63"/>
  <c r="BR33" i="63"/>
  <c r="BQ33" i="63"/>
  <c r="BM33" i="63"/>
  <c r="BK33" i="63"/>
  <c r="BJ33" i="63"/>
  <c r="BI33" i="63"/>
  <c r="BH33" i="63"/>
  <c r="BG33" i="63"/>
  <c r="BF33" i="63"/>
  <c r="AN33" i="63"/>
  <c r="AM33" i="63"/>
  <c r="AG33" i="63"/>
  <c r="AE33" i="63"/>
  <c r="AK33" i="63" s="1"/>
  <c r="AD33" i="63"/>
  <c r="AJ33" i="63" s="1"/>
  <c r="V33" i="63"/>
  <c r="BL33" i="63" s="1"/>
  <c r="U33" i="63"/>
  <c r="Z33" i="63" s="1"/>
  <c r="T33" i="63"/>
  <c r="A33" i="63"/>
  <c r="CB32" i="63"/>
  <c r="CA32" i="63"/>
  <c r="BY32" i="63"/>
  <c r="BX32" i="63"/>
  <c r="BW32" i="63"/>
  <c r="BV32" i="63"/>
  <c r="BS32" i="63"/>
  <c r="BR32" i="63"/>
  <c r="BQ32" i="63"/>
  <c r="BM32" i="63"/>
  <c r="BK32" i="63"/>
  <c r="BJ32" i="63"/>
  <c r="BI32" i="63"/>
  <c r="BH32" i="63"/>
  <c r="BG32" i="63"/>
  <c r="BF32" i="63"/>
  <c r="AN32" i="63"/>
  <c r="AM32" i="63"/>
  <c r="AG32" i="63"/>
  <c r="AE32" i="63"/>
  <c r="AK32" i="63" s="1"/>
  <c r="AD32" i="63"/>
  <c r="AJ32" i="63" s="1"/>
  <c r="V32" i="63"/>
  <c r="BL32" i="63" s="1"/>
  <c r="U32" i="63"/>
  <c r="T32" i="63"/>
  <c r="A32" i="63"/>
  <c r="CB31" i="63"/>
  <c r="CA31" i="63"/>
  <c r="BY31" i="63"/>
  <c r="BX31" i="63"/>
  <c r="BW31" i="63"/>
  <c r="BV31" i="63"/>
  <c r="BS31" i="63"/>
  <c r="BR31" i="63"/>
  <c r="BQ31" i="63"/>
  <c r="BM31" i="63"/>
  <c r="BK31" i="63"/>
  <c r="BJ31" i="63"/>
  <c r="BI31" i="63"/>
  <c r="BH31" i="63"/>
  <c r="BG31" i="63"/>
  <c r="BF31" i="63"/>
  <c r="AN31" i="63"/>
  <c r="AM31" i="63"/>
  <c r="AG31" i="63"/>
  <c r="AE31" i="63"/>
  <c r="AK31" i="63" s="1"/>
  <c r="AD31" i="63"/>
  <c r="AJ31" i="63" s="1"/>
  <c r="V31" i="63"/>
  <c r="U31" i="63"/>
  <c r="T31" i="63"/>
  <c r="A31" i="63"/>
  <c r="CB30" i="63"/>
  <c r="CA30" i="63"/>
  <c r="BY30" i="63"/>
  <c r="BX30" i="63"/>
  <c r="BW30" i="63"/>
  <c r="BV30" i="63"/>
  <c r="BS30" i="63"/>
  <c r="BR30" i="63"/>
  <c r="BQ30" i="63"/>
  <c r="BM30" i="63"/>
  <c r="BK30" i="63"/>
  <c r="BJ30" i="63"/>
  <c r="BI30" i="63"/>
  <c r="BH30" i="63"/>
  <c r="BG30" i="63"/>
  <c r="BF30" i="63"/>
  <c r="AN30" i="63"/>
  <c r="AM30" i="63"/>
  <c r="AG30" i="63"/>
  <c r="AE30" i="63"/>
  <c r="AK30" i="63" s="1"/>
  <c r="AD30" i="63"/>
  <c r="AJ30" i="63" s="1"/>
  <c r="V30" i="63"/>
  <c r="U30" i="63"/>
  <c r="T30" i="63"/>
  <c r="A30" i="63"/>
  <c r="CB29" i="63"/>
  <c r="CA29" i="63"/>
  <c r="BY29" i="63"/>
  <c r="BX29" i="63"/>
  <c r="BW29" i="63"/>
  <c r="BV29" i="63"/>
  <c r="BS29" i="63"/>
  <c r="BR29" i="63"/>
  <c r="BQ29" i="63"/>
  <c r="BM29" i="63"/>
  <c r="BK29" i="63"/>
  <c r="BJ29" i="63"/>
  <c r="BI29" i="63"/>
  <c r="BH29" i="63"/>
  <c r="BG29" i="63"/>
  <c r="BF29" i="63"/>
  <c r="AN29" i="63"/>
  <c r="AM29" i="63"/>
  <c r="AG29" i="63"/>
  <c r="AE29" i="63"/>
  <c r="AK29" i="63" s="1"/>
  <c r="AD29" i="63"/>
  <c r="AJ29" i="63" s="1"/>
  <c r="V29" i="63"/>
  <c r="U29" i="63"/>
  <c r="Z29" i="63" s="1"/>
  <c r="T29" i="63"/>
  <c r="A29" i="63"/>
  <c r="CB28" i="63"/>
  <c r="CA28" i="63"/>
  <c r="BY28" i="63"/>
  <c r="BX28" i="63"/>
  <c r="BW28" i="63"/>
  <c r="BV28" i="63"/>
  <c r="BS28" i="63"/>
  <c r="BR28" i="63"/>
  <c r="BQ28" i="63"/>
  <c r="BM28" i="63"/>
  <c r="BK28" i="63"/>
  <c r="BJ28" i="63"/>
  <c r="BI28" i="63"/>
  <c r="BH28" i="63"/>
  <c r="BG28" i="63"/>
  <c r="BF28" i="63"/>
  <c r="AN28" i="63"/>
  <c r="AM28" i="63"/>
  <c r="AG28" i="63"/>
  <c r="AE28" i="63"/>
  <c r="AK28" i="63" s="1"/>
  <c r="AD28" i="63"/>
  <c r="AJ28" i="63" s="1"/>
  <c r="V28" i="63"/>
  <c r="BL28" i="63" s="1"/>
  <c r="U28" i="63"/>
  <c r="T28" i="63"/>
  <c r="A28" i="63"/>
  <c r="CB27" i="63"/>
  <c r="CA27" i="63"/>
  <c r="BY27" i="63"/>
  <c r="BX27" i="63"/>
  <c r="BW27" i="63"/>
  <c r="BV27" i="63"/>
  <c r="BS27" i="63"/>
  <c r="BR27" i="63"/>
  <c r="BQ27" i="63"/>
  <c r="BM27" i="63"/>
  <c r="BK27" i="63"/>
  <c r="BJ27" i="63"/>
  <c r="BI27" i="63"/>
  <c r="BH27" i="63"/>
  <c r="BG27" i="63"/>
  <c r="BF27" i="63"/>
  <c r="AN27" i="63"/>
  <c r="AM27" i="63"/>
  <c r="AG27" i="63"/>
  <c r="AE27" i="63"/>
  <c r="AK27" i="63" s="1"/>
  <c r="AD27" i="63"/>
  <c r="AJ27" i="63" s="1"/>
  <c r="V27" i="63"/>
  <c r="U27" i="63"/>
  <c r="T27" i="63"/>
  <c r="A27" i="63"/>
  <c r="CB26" i="63"/>
  <c r="CA26" i="63"/>
  <c r="BY26" i="63"/>
  <c r="BX26" i="63"/>
  <c r="BW26" i="63"/>
  <c r="BV26" i="63"/>
  <c r="BS26" i="63"/>
  <c r="BR26" i="63"/>
  <c r="BQ26" i="63"/>
  <c r="BM26" i="63"/>
  <c r="BK26" i="63"/>
  <c r="BJ26" i="63"/>
  <c r="BI26" i="63"/>
  <c r="BH26" i="63"/>
  <c r="BG26" i="63"/>
  <c r="BF26" i="63"/>
  <c r="AN26" i="63"/>
  <c r="AM26" i="63"/>
  <c r="AG26" i="63"/>
  <c r="AE26" i="63"/>
  <c r="AK26" i="63" s="1"/>
  <c r="AD26" i="63"/>
  <c r="AJ26" i="63" s="1"/>
  <c r="V26" i="63"/>
  <c r="U26" i="63"/>
  <c r="T26" i="63"/>
  <c r="A26" i="63"/>
  <c r="CB25" i="63"/>
  <c r="CA25" i="63"/>
  <c r="BY25" i="63"/>
  <c r="BX25" i="63"/>
  <c r="BW25" i="63"/>
  <c r="BV25" i="63"/>
  <c r="BS25" i="63"/>
  <c r="BR25" i="63"/>
  <c r="BQ25" i="63"/>
  <c r="BM25" i="63"/>
  <c r="BK25" i="63"/>
  <c r="BJ25" i="63"/>
  <c r="BI25" i="63"/>
  <c r="BH25" i="63"/>
  <c r="BG25" i="63"/>
  <c r="BF25" i="63"/>
  <c r="AN25" i="63"/>
  <c r="AM25" i="63"/>
  <c r="AG25" i="63"/>
  <c r="AE25" i="63"/>
  <c r="AK25" i="63" s="1"/>
  <c r="AD25" i="63"/>
  <c r="AJ25" i="63" s="1"/>
  <c r="V25" i="63"/>
  <c r="U25" i="63"/>
  <c r="Z25" i="63" s="1"/>
  <c r="T25" i="63"/>
  <c r="A25" i="63"/>
  <c r="CB24" i="63"/>
  <c r="CA24" i="63"/>
  <c r="BY24" i="63"/>
  <c r="BX24" i="63"/>
  <c r="BW24" i="63"/>
  <c r="BV24" i="63"/>
  <c r="BS24" i="63"/>
  <c r="BR24" i="63"/>
  <c r="BQ24" i="63"/>
  <c r="BM24" i="63"/>
  <c r="BK24" i="63"/>
  <c r="BJ24" i="63"/>
  <c r="BI24" i="63"/>
  <c r="BH24" i="63"/>
  <c r="BG24" i="63"/>
  <c r="BF24" i="63"/>
  <c r="AN24" i="63"/>
  <c r="AM24" i="63"/>
  <c r="AG24" i="63"/>
  <c r="AE24" i="63"/>
  <c r="AK24" i="63" s="1"/>
  <c r="AD24" i="63"/>
  <c r="AJ24" i="63" s="1"/>
  <c r="V24" i="63"/>
  <c r="BL24" i="63" s="1"/>
  <c r="U24" i="63"/>
  <c r="T24" i="63"/>
  <c r="A24" i="63"/>
  <c r="CB23" i="63"/>
  <c r="CA23" i="63"/>
  <c r="BY23" i="63"/>
  <c r="BX23" i="63"/>
  <c r="BW23" i="63"/>
  <c r="BV23" i="63"/>
  <c r="BS23" i="63"/>
  <c r="BR23" i="63"/>
  <c r="BQ23" i="63"/>
  <c r="BM23" i="63"/>
  <c r="BK23" i="63"/>
  <c r="BJ23" i="63"/>
  <c r="BI23" i="63"/>
  <c r="BH23" i="63"/>
  <c r="BG23" i="63"/>
  <c r="BF23" i="63"/>
  <c r="AN23" i="63"/>
  <c r="AM23" i="63"/>
  <c r="AG23" i="63"/>
  <c r="AE23" i="63"/>
  <c r="AK23" i="63" s="1"/>
  <c r="AD23" i="63"/>
  <c r="AJ23" i="63" s="1"/>
  <c r="V23" i="63"/>
  <c r="U23" i="63"/>
  <c r="T23" i="63"/>
  <c r="A23" i="63"/>
  <c r="CB22" i="63"/>
  <c r="CA22" i="63"/>
  <c r="BY22" i="63"/>
  <c r="BX22" i="63"/>
  <c r="BW22" i="63"/>
  <c r="BV22" i="63"/>
  <c r="BS22" i="63"/>
  <c r="BR22" i="63"/>
  <c r="BQ22" i="63"/>
  <c r="BM22" i="63"/>
  <c r="BK22" i="63"/>
  <c r="BJ22" i="63"/>
  <c r="BI22" i="63"/>
  <c r="BH22" i="63"/>
  <c r="BG22" i="63"/>
  <c r="BF22" i="63"/>
  <c r="AN22" i="63"/>
  <c r="AM22" i="63"/>
  <c r="AG22" i="63"/>
  <c r="AE22" i="63"/>
  <c r="AK22" i="63" s="1"/>
  <c r="AD22" i="63"/>
  <c r="AJ22" i="63" s="1"/>
  <c r="V22" i="63"/>
  <c r="BL22" i="63" s="1"/>
  <c r="U22" i="63"/>
  <c r="T22" i="63"/>
  <c r="A22" i="63"/>
  <c r="CB21" i="63"/>
  <c r="CA21" i="63"/>
  <c r="BY21" i="63"/>
  <c r="BX21" i="63"/>
  <c r="BW21" i="63"/>
  <c r="BV21" i="63"/>
  <c r="BS21" i="63"/>
  <c r="BR21" i="63"/>
  <c r="BQ21" i="63"/>
  <c r="BM21" i="63"/>
  <c r="BK21" i="63"/>
  <c r="BJ21" i="63"/>
  <c r="BI21" i="63"/>
  <c r="BH21" i="63"/>
  <c r="BG21" i="63"/>
  <c r="BF21" i="63"/>
  <c r="AN21" i="63"/>
  <c r="AM21" i="63"/>
  <c r="AG21" i="63"/>
  <c r="AE21" i="63"/>
  <c r="AK21" i="63" s="1"/>
  <c r="AD21" i="63"/>
  <c r="AJ21" i="63" s="1"/>
  <c r="V21" i="63"/>
  <c r="U21" i="63"/>
  <c r="Z21" i="63" s="1"/>
  <c r="T21" i="63"/>
  <c r="A21" i="63"/>
  <c r="CB20" i="63"/>
  <c r="CA20" i="63"/>
  <c r="BY20" i="63"/>
  <c r="BX20" i="63"/>
  <c r="BW20" i="63"/>
  <c r="BV20" i="63"/>
  <c r="BS20" i="63"/>
  <c r="BR20" i="63"/>
  <c r="BQ20" i="63"/>
  <c r="BM20" i="63"/>
  <c r="BK20" i="63"/>
  <c r="BJ20" i="63"/>
  <c r="BI20" i="63"/>
  <c r="BH20" i="63"/>
  <c r="BG20" i="63"/>
  <c r="BF20" i="63"/>
  <c r="AN20" i="63"/>
  <c r="AM20" i="63"/>
  <c r="AG20" i="63"/>
  <c r="AE20" i="63"/>
  <c r="AK20" i="63" s="1"/>
  <c r="AD20" i="63"/>
  <c r="AJ20" i="63" s="1"/>
  <c r="V20" i="63"/>
  <c r="BZ20" i="63" s="1"/>
  <c r="U20" i="63"/>
  <c r="T20" i="63"/>
  <c r="A20" i="63"/>
  <c r="CB19" i="63"/>
  <c r="CA19" i="63"/>
  <c r="BY19" i="63"/>
  <c r="BX19" i="63"/>
  <c r="BW19" i="63"/>
  <c r="BV19" i="63"/>
  <c r="BS19" i="63"/>
  <c r="BR19" i="63"/>
  <c r="BQ19" i="63"/>
  <c r="BM19" i="63"/>
  <c r="BH19" i="63"/>
  <c r="BG19" i="63"/>
  <c r="BF19" i="63"/>
  <c r="AJ19" i="63"/>
  <c r="AD19" i="63"/>
  <c r="V19" i="63"/>
  <c r="U19" i="63"/>
  <c r="T19" i="63"/>
  <c r="A19" i="63"/>
  <c r="AG18" i="63"/>
  <c r="U18" i="63"/>
  <c r="T18" i="63"/>
  <c r="I12" i="63"/>
  <c r="AG21" i="20"/>
  <c r="AG22" i="20"/>
  <c r="AG23" i="20"/>
  <c r="AG24" i="20"/>
  <c r="AG25" i="20"/>
  <c r="AG26" i="20"/>
  <c r="AG27" i="20"/>
  <c r="AG28" i="20"/>
  <c r="AG29" i="20"/>
  <c r="AG30" i="20"/>
  <c r="AG31" i="20"/>
  <c r="AG32" i="20"/>
  <c r="AG33" i="20"/>
  <c r="AG34" i="20"/>
  <c r="AG35" i="20"/>
  <c r="AG36" i="20"/>
  <c r="AG37" i="20"/>
  <c r="AG38" i="20"/>
  <c r="AG39" i="20"/>
  <c r="AG40" i="20"/>
  <c r="AG41" i="20"/>
  <c r="AG42" i="20"/>
  <c r="AG43" i="20"/>
  <c r="AG44" i="20"/>
  <c r="AG45" i="20"/>
  <c r="AG46" i="20"/>
  <c r="AG47" i="20"/>
  <c r="AG48" i="20"/>
  <c r="AG49" i="20"/>
  <c r="AG50" i="20"/>
  <c r="AG51" i="20"/>
  <c r="AG52" i="20"/>
  <c r="AG53" i="20"/>
  <c r="AG54" i="20"/>
  <c r="AG55" i="20"/>
  <c r="AG56" i="20"/>
  <c r="AG57" i="20"/>
  <c r="AG58" i="20"/>
  <c r="AG59" i="20"/>
  <c r="AG60" i="20"/>
  <c r="AG61" i="20"/>
  <c r="AG62" i="20"/>
  <c r="AG63" i="20"/>
  <c r="AG64" i="20"/>
  <c r="AG65" i="20"/>
  <c r="AG66" i="20"/>
  <c r="AG67" i="20"/>
  <c r="AG68" i="20"/>
  <c r="AG69" i="20"/>
  <c r="AG70" i="20"/>
  <c r="AG71" i="20"/>
  <c r="AG72" i="20"/>
  <c r="AG73" i="20"/>
  <c r="AG74" i="20"/>
  <c r="AG75" i="20"/>
  <c r="AG76" i="20"/>
  <c r="AG77" i="20"/>
  <c r="AG78" i="20"/>
  <c r="AG79" i="20"/>
  <c r="AG80" i="20"/>
  <c r="AG81" i="20"/>
  <c r="AG82" i="20"/>
  <c r="AG83" i="20"/>
  <c r="AG84" i="20"/>
  <c r="AG85" i="20"/>
  <c r="AG86" i="20"/>
  <c r="AG87" i="20"/>
  <c r="AG88" i="20"/>
  <c r="AG89" i="20"/>
  <c r="AG90" i="20"/>
  <c r="AG91" i="20"/>
  <c r="AG92" i="20"/>
  <c r="AG93" i="20"/>
  <c r="AG94" i="20"/>
  <c r="AG95" i="20"/>
  <c r="AG96" i="20"/>
  <c r="AG97" i="20"/>
  <c r="AG98" i="20"/>
  <c r="AG99" i="20"/>
  <c r="AG100" i="20"/>
  <c r="AG101" i="20"/>
  <c r="AG102" i="20"/>
  <c r="AG103" i="20"/>
  <c r="AG104" i="20"/>
  <c r="AG105" i="20"/>
  <c r="AG106" i="20"/>
  <c r="AG107" i="20"/>
  <c r="AG108" i="20"/>
  <c r="AM21" i="20"/>
  <c r="AN21" i="20"/>
  <c r="AM22" i="20"/>
  <c r="AN22" i="20"/>
  <c r="AM23" i="20"/>
  <c r="AN23" i="20"/>
  <c r="AM24" i="20"/>
  <c r="AN24" i="20"/>
  <c r="AM25" i="20"/>
  <c r="AN25" i="20"/>
  <c r="AM26" i="20"/>
  <c r="AN26" i="20"/>
  <c r="AM27" i="20"/>
  <c r="AN27" i="20"/>
  <c r="AM28" i="20"/>
  <c r="AN28" i="20"/>
  <c r="AM29" i="20"/>
  <c r="AN29" i="20"/>
  <c r="AM30" i="20"/>
  <c r="AN30" i="20"/>
  <c r="AM31" i="20"/>
  <c r="AN31" i="20"/>
  <c r="AM32" i="20"/>
  <c r="AN32" i="20"/>
  <c r="AM33" i="20"/>
  <c r="AN33" i="20"/>
  <c r="AM34" i="20"/>
  <c r="AN34" i="20"/>
  <c r="AM35" i="20"/>
  <c r="AN35" i="20"/>
  <c r="AM36" i="20"/>
  <c r="AN36" i="20"/>
  <c r="AM37" i="20"/>
  <c r="AN37" i="20"/>
  <c r="AM38" i="20"/>
  <c r="AN38" i="20"/>
  <c r="AM39" i="20"/>
  <c r="AN39" i="20"/>
  <c r="AM40" i="20"/>
  <c r="AN40" i="20"/>
  <c r="AM41" i="20"/>
  <c r="AN41" i="20"/>
  <c r="AM42" i="20"/>
  <c r="AN42" i="20"/>
  <c r="AM43" i="20"/>
  <c r="AN43" i="20"/>
  <c r="AM44" i="20"/>
  <c r="AN44" i="20"/>
  <c r="AM45" i="20"/>
  <c r="AN45" i="20"/>
  <c r="AM46" i="20"/>
  <c r="AN46" i="20"/>
  <c r="AM47" i="20"/>
  <c r="AN47" i="20"/>
  <c r="AM48" i="20"/>
  <c r="AN48" i="20"/>
  <c r="AM49" i="20"/>
  <c r="AN49" i="20"/>
  <c r="AM50" i="20"/>
  <c r="AN50" i="20"/>
  <c r="AM51" i="20"/>
  <c r="AN51" i="20"/>
  <c r="AM52" i="20"/>
  <c r="AN52" i="20"/>
  <c r="AM53" i="20"/>
  <c r="AN53" i="20"/>
  <c r="AM54" i="20"/>
  <c r="AN54" i="20"/>
  <c r="AM55" i="20"/>
  <c r="AN55" i="20"/>
  <c r="AM56" i="20"/>
  <c r="AN56" i="20"/>
  <c r="AM57" i="20"/>
  <c r="AN57" i="20"/>
  <c r="AM58" i="20"/>
  <c r="AN58" i="20"/>
  <c r="AM59" i="20"/>
  <c r="AN59" i="20"/>
  <c r="AM60" i="20"/>
  <c r="AN60" i="20"/>
  <c r="AM61" i="20"/>
  <c r="AN61" i="20"/>
  <c r="AM62" i="20"/>
  <c r="AN62" i="20"/>
  <c r="AM63" i="20"/>
  <c r="AN63" i="20"/>
  <c r="AM64" i="20"/>
  <c r="AN64" i="20"/>
  <c r="AM65" i="20"/>
  <c r="AN65" i="20"/>
  <c r="AM66" i="20"/>
  <c r="AN66" i="20"/>
  <c r="AM67" i="20"/>
  <c r="AN67" i="20"/>
  <c r="AM68" i="20"/>
  <c r="AN68" i="20"/>
  <c r="AM69" i="20"/>
  <c r="AN69" i="20"/>
  <c r="AM70" i="20"/>
  <c r="AN70" i="20"/>
  <c r="AM71" i="20"/>
  <c r="AN71" i="20"/>
  <c r="AM72" i="20"/>
  <c r="AN72" i="20"/>
  <c r="AM73" i="20"/>
  <c r="AN73" i="20"/>
  <c r="AM74" i="20"/>
  <c r="AN74" i="20"/>
  <c r="AM75" i="20"/>
  <c r="AN75" i="20"/>
  <c r="AM76" i="20"/>
  <c r="AN76" i="20"/>
  <c r="AM77" i="20"/>
  <c r="AN77" i="20"/>
  <c r="AM78" i="20"/>
  <c r="AN78" i="20"/>
  <c r="AM79" i="20"/>
  <c r="AN79" i="20"/>
  <c r="AM80" i="20"/>
  <c r="AN80" i="20"/>
  <c r="AM81" i="20"/>
  <c r="AN81" i="20"/>
  <c r="AM82" i="20"/>
  <c r="AN82" i="20"/>
  <c r="AM83" i="20"/>
  <c r="AN83" i="20"/>
  <c r="AM84" i="20"/>
  <c r="AN84" i="20"/>
  <c r="AM85" i="20"/>
  <c r="AN85" i="20"/>
  <c r="AM86" i="20"/>
  <c r="AN86" i="20"/>
  <c r="AM87" i="20"/>
  <c r="AN87" i="20"/>
  <c r="AM88" i="20"/>
  <c r="AN88" i="20"/>
  <c r="AM89" i="20"/>
  <c r="AN89" i="20"/>
  <c r="AM90" i="20"/>
  <c r="AN90" i="20"/>
  <c r="AM91" i="20"/>
  <c r="AN91" i="20"/>
  <c r="AM92" i="20"/>
  <c r="AN92" i="20"/>
  <c r="AM93" i="20"/>
  <c r="AN93" i="20"/>
  <c r="AM94" i="20"/>
  <c r="AN94" i="20"/>
  <c r="AM95" i="20"/>
  <c r="AN95" i="20"/>
  <c r="AM96" i="20"/>
  <c r="AN96" i="20"/>
  <c r="AM97" i="20"/>
  <c r="AN97" i="20"/>
  <c r="AM98" i="20"/>
  <c r="AN98" i="20"/>
  <c r="AM99" i="20"/>
  <c r="AN99" i="20"/>
  <c r="AM100" i="20"/>
  <c r="AN100" i="20"/>
  <c r="AM101" i="20"/>
  <c r="AN101" i="20"/>
  <c r="AM102" i="20"/>
  <c r="AN102" i="20"/>
  <c r="AM103" i="20"/>
  <c r="AN103" i="20"/>
  <c r="AM104" i="20"/>
  <c r="AN104" i="20"/>
  <c r="AM105" i="20"/>
  <c r="AN105" i="20"/>
  <c r="AM106" i="20"/>
  <c r="AN106" i="20"/>
  <c r="AM107" i="20"/>
  <c r="AN107" i="20"/>
  <c r="AM108" i="20"/>
  <c r="AN108" i="20"/>
  <c r="AG21" i="62"/>
  <c r="AG22" i="62"/>
  <c r="AG23" i="62"/>
  <c r="AG24" i="62"/>
  <c r="AG25" i="62"/>
  <c r="AG26" i="62"/>
  <c r="AG27" i="62"/>
  <c r="AG28" i="62"/>
  <c r="AG29" i="62"/>
  <c r="AG30" i="62"/>
  <c r="AG31" i="62"/>
  <c r="AG32" i="62"/>
  <c r="AG33" i="62"/>
  <c r="AG34" i="62"/>
  <c r="AG35" i="62"/>
  <c r="AG36" i="62"/>
  <c r="AG37" i="62"/>
  <c r="AG38" i="62"/>
  <c r="AG39" i="62"/>
  <c r="AG40" i="62"/>
  <c r="AG41" i="62"/>
  <c r="AG42" i="62"/>
  <c r="AG43" i="62"/>
  <c r="AG44" i="62"/>
  <c r="AG45" i="62"/>
  <c r="AG46" i="62"/>
  <c r="AG47" i="62"/>
  <c r="AG48" i="62"/>
  <c r="AG49" i="62"/>
  <c r="AG50" i="62"/>
  <c r="AG51" i="62"/>
  <c r="AG52" i="62"/>
  <c r="AG53" i="62"/>
  <c r="AG54" i="62"/>
  <c r="AG55" i="62"/>
  <c r="AG56" i="62"/>
  <c r="AG57" i="62"/>
  <c r="AG58" i="62"/>
  <c r="AG59" i="62"/>
  <c r="AG60" i="62"/>
  <c r="AG61" i="62"/>
  <c r="AG62" i="62"/>
  <c r="AG63" i="62"/>
  <c r="AG64" i="62"/>
  <c r="AG65" i="62"/>
  <c r="AG66" i="62"/>
  <c r="AG67" i="62"/>
  <c r="AG68" i="62"/>
  <c r="AG69" i="62"/>
  <c r="AG70" i="62"/>
  <c r="AG71" i="62"/>
  <c r="AG72" i="62"/>
  <c r="AG73" i="62"/>
  <c r="AG74" i="62"/>
  <c r="AG75" i="62"/>
  <c r="AG76" i="62"/>
  <c r="AG77" i="62"/>
  <c r="AG78" i="62"/>
  <c r="AG79" i="62"/>
  <c r="AG80" i="62"/>
  <c r="AG81" i="62"/>
  <c r="AG82" i="62"/>
  <c r="AG83" i="62"/>
  <c r="AG84" i="62"/>
  <c r="AG85" i="62"/>
  <c r="AG86" i="62"/>
  <c r="AG87" i="62"/>
  <c r="AG88" i="62"/>
  <c r="AG89" i="62"/>
  <c r="AG90" i="62"/>
  <c r="AG91" i="62"/>
  <c r="AG92" i="62"/>
  <c r="AG93" i="62"/>
  <c r="AG94" i="62"/>
  <c r="AG95" i="62"/>
  <c r="AG96" i="62"/>
  <c r="AG97" i="62"/>
  <c r="AG98" i="62"/>
  <c r="AG99" i="62"/>
  <c r="AG100" i="62"/>
  <c r="AG101" i="62"/>
  <c r="AG102" i="62"/>
  <c r="AG103" i="62"/>
  <c r="AG104" i="62"/>
  <c r="AG105" i="62"/>
  <c r="AG106" i="62"/>
  <c r="AG107" i="62"/>
  <c r="AG108" i="62"/>
  <c r="AM21" i="62"/>
  <c r="AN21" i="62"/>
  <c r="AM22" i="62"/>
  <c r="AN22" i="62"/>
  <c r="AM23" i="62"/>
  <c r="AN23" i="62"/>
  <c r="AM24" i="62"/>
  <c r="AN24" i="62"/>
  <c r="AM25" i="62"/>
  <c r="AN25" i="62"/>
  <c r="AM26" i="62"/>
  <c r="AN26" i="62"/>
  <c r="AM27" i="62"/>
  <c r="AN27" i="62"/>
  <c r="AM28" i="62"/>
  <c r="AN28" i="62"/>
  <c r="AM29" i="62"/>
  <c r="AN29" i="62"/>
  <c r="AM30" i="62"/>
  <c r="AN30" i="62"/>
  <c r="AM31" i="62"/>
  <c r="AN31" i="62"/>
  <c r="AM32" i="62"/>
  <c r="AN32" i="62"/>
  <c r="AM33" i="62"/>
  <c r="AN33" i="62"/>
  <c r="AM34" i="62"/>
  <c r="AN34" i="62"/>
  <c r="AM35" i="62"/>
  <c r="AN35" i="62"/>
  <c r="AM36" i="62"/>
  <c r="AN36" i="62"/>
  <c r="AM37" i="62"/>
  <c r="AN37" i="62"/>
  <c r="AM38" i="62"/>
  <c r="AN38" i="62"/>
  <c r="AM39" i="62"/>
  <c r="AN39" i="62"/>
  <c r="AM40" i="62"/>
  <c r="AN40" i="62"/>
  <c r="AM41" i="62"/>
  <c r="AN41" i="62"/>
  <c r="AM42" i="62"/>
  <c r="AN42" i="62"/>
  <c r="AM43" i="62"/>
  <c r="AN43" i="62"/>
  <c r="AM44" i="62"/>
  <c r="AN44" i="62"/>
  <c r="AM45" i="62"/>
  <c r="AN45" i="62"/>
  <c r="AM46" i="62"/>
  <c r="AN46" i="62"/>
  <c r="AM47" i="62"/>
  <c r="AN47" i="62"/>
  <c r="AM48" i="62"/>
  <c r="AN48" i="62"/>
  <c r="AM49" i="62"/>
  <c r="AN49" i="62"/>
  <c r="AM50" i="62"/>
  <c r="AN50" i="62"/>
  <c r="AM51" i="62"/>
  <c r="AN51" i="62"/>
  <c r="AM52" i="62"/>
  <c r="AN52" i="62"/>
  <c r="AM53" i="62"/>
  <c r="AN53" i="62"/>
  <c r="AM54" i="62"/>
  <c r="AN54" i="62"/>
  <c r="AM55" i="62"/>
  <c r="AN55" i="62"/>
  <c r="AM56" i="62"/>
  <c r="AN56" i="62"/>
  <c r="AM57" i="62"/>
  <c r="AN57" i="62"/>
  <c r="AM58" i="62"/>
  <c r="AN58" i="62"/>
  <c r="AM59" i="62"/>
  <c r="AN59" i="62"/>
  <c r="AM60" i="62"/>
  <c r="AN60" i="62"/>
  <c r="AM61" i="62"/>
  <c r="AN61" i="62"/>
  <c r="AM62" i="62"/>
  <c r="AN62" i="62"/>
  <c r="AM63" i="62"/>
  <c r="AN63" i="62"/>
  <c r="AM64" i="62"/>
  <c r="AN64" i="62"/>
  <c r="AM65" i="62"/>
  <c r="AN65" i="62"/>
  <c r="AM66" i="62"/>
  <c r="AN66" i="62"/>
  <c r="AM67" i="62"/>
  <c r="AN67" i="62"/>
  <c r="AM68" i="62"/>
  <c r="AN68" i="62"/>
  <c r="AM69" i="62"/>
  <c r="AN69" i="62"/>
  <c r="AM70" i="62"/>
  <c r="AN70" i="62"/>
  <c r="AM71" i="62"/>
  <c r="AN71" i="62"/>
  <c r="AM72" i="62"/>
  <c r="AN72" i="62"/>
  <c r="AM73" i="62"/>
  <c r="AN73" i="62"/>
  <c r="AM74" i="62"/>
  <c r="AN74" i="62"/>
  <c r="AM75" i="62"/>
  <c r="AN75" i="62"/>
  <c r="AM76" i="62"/>
  <c r="AN76" i="62"/>
  <c r="AM77" i="62"/>
  <c r="AN77" i="62"/>
  <c r="AM78" i="62"/>
  <c r="AN78" i="62"/>
  <c r="AM79" i="62"/>
  <c r="AN79" i="62"/>
  <c r="AM80" i="62"/>
  <c r="AN80" i="62"/>
  <c r="AM81" i="62"/>
  <c r="AN81" i="62"/>
  <c r="AM82" i="62"/>
  <c r="AN82" i="62"/>
  <c r="AM83" i="62"/>
  <c r="AN83" i="62"/>
  <c r="AM84" i="62"/>
  <c r="AN84" i="62"/>
  <c r="AM85" i="62"/>
  <c r="AN85" i="62"/>
  <c r="AM86" i="62"/>
  <c r="AN86" i="62"/>
  <c r="AM87" i="62"/>
  <c r="AN87" i="62"/>
  <c r="AM88" i="62"/>
  <c r="AN88" i="62"/>
  <c r="AM89" i="62"/>
  <c r="AN89" i="62"/>
  <c r="AM90" i="62"/>
  <c r="AN90" i="62"/>
  <c r="AM91" i="62"/>
  <c r="AN91" i="62"/>
  <c r="AM92" i="62"/>
  <c r="AN92" i="62"/>
  <c r="AM93" i="62"/>
  <c r="AN93" i="62"/>
  <c r="AM94" i="62"/>
  <c r="AN94" i="62"/>
  <c r="AM95" i="62"/>
  <c r="AN95" i="62"/>
  <c r="AM96" i="62"/>
  <c r="AN96" i="62"/>
  <c r="AM97" i="62"/>
  <c r="AN97" i="62"/>
  <c r="AM98" i="62"/>
  <c r="AN98" i="62"/>
  <c r="AM99" i="62"/>
  <c r="AN99" i="62"/>
  <c r="AM100" i="62"/>
  <c r="AN100" i="62"/>
  <c r="AM101" i="62"/>
  <c r="AN101" i="62"/>
  <c r="AM102" i="62"/>
  <c r="AN102" i="62"/>
  <c r="AM103" i="62"/>
  <c r="AN103" i="62"/>
  <c r="AM104" i="62"/>
  <c r="AN104" i="62"/>
  <c r="AM105" i="62"/>
  <c r="AN105" i="62"/>
  <c r="AM106" i="62"/>
  <c r="AN106" i="62"/>
  <c r="AM107" i="62"/>
  <c r="AN107" i="62"/>
  <c r="AM108" i="62"/>
  <c r="AN108" i="62"/>
  <c r="AG21" i="58"/>
  <c r="AG22" i="58"/>
  <c r="AG23" i="58"/>
  <c r="AG24" i="58"/>
  <c r="AG25" i="58"/>
  <c r="AG26" i="58"/>
  <c r="AG27" i="58"/>
  <c r="AG28" i="58"/>
  <c r="AG29" i="58"/>
  <c r="AG30" i="58"/>
  <c r="AG31" i="58"/>
  <c r="AG32" i="58"/>
  <c r="AG33" i="58"/>
  <c r="AG34" i="58"/>
  <c r="AG35" i="58"/>
  <c r="AG36" i="58"/>
  <c r="AG37" i="58"/>
  <c r="AG38" i="58"/>
  <c r="AG39" i="58"/>
  <c r="AG40" i="58"/>
  <c r="AG41" i="58"/>
  <c r="AG42" i="58"/>
  <c r="AG43" i="58"/>
  <c r="AG44" i="58"/>
  <c r="AG45" i="58"/>
  <c r="AG46" i="58"/>
  <c r="AG47" i="58"/>
  <c r="AG48" i="58"/>
  <c r="AG49" i="58"/>
  <c r="AG50" i="58"/>
  <c r="AG51" i="58"/>
  <c r="AG52" i="58"/>
  <c r="AG53" i="58"/>
  <c r="AG54" i="58"/>
  <c r="AG55" i="58"/>
  <c r="AG56" i="58"/>
  <c r="AG57" i="58"/>
  <c r="AG58" i="58"/>
  <c r="AG59" i="58"/>
  <c r="AG60" i="58"/>
  <c r="AG61" i="58"/>
  <c r="AG62" i="58"/>
  <c r="AG63" i="58"/>
  <c r="AG64" i="58"/>
  <c r="AG65" i="58"/>
  <c r="AG66" i="58"/>
  <c r="AG67" i="58"/>
  <c r="AG68" i="58"/>
  <c r="AG69" i="58"/>
  <c r="AG70" i="58"/>
  <c r="AG71" i="58"/>
  <c r="AG72" i="58"/>
  <c r="AG73" i="58"/>
  <c r="AG74" i="58"/>
  <c r="AG75" i="58"/>
  <c r="AG76" i="58"/>
  <c r="AG77" i="58"/>
  <c r="AG78" i="58"/>
  <c r="AG79" i="58"/>
  <c r="AG80" i="58"/>
  <c r="AG81" i="58"/>
  <c r="AG82" i="58"/>
  <c r="AG83" i="58"/>
  <c r="AG84" i="58"/>
  <c r="AG85" i="58"/>
  <c r="AG86" i="58"/>
  <c r="AG87" i="58"/>
  <c r="AG88" i="58"/>
  <c r="AG89" i="58"/>
  <c r="AG90" i="58"/>
  <c r="AG91" i="58"/>
  <c r="AG92" i="58"/>
  <c r="AG93" i="58"/>
  <c r="AG94" i="58"/>
  <c r="AG95" i="58"/>
  <c r="AG96" i="58"/>
  <c r="AG97" i="58"/>
  <c r="AG98" i="58"/>
  <c r="AG99" i="58"/>
  <c r="AG100" i="58"/>
  <c r="AG101" i="58"/>
  <c r="AG102" i="58"/>
  <c r="AG103" i="58"/>
  <c r="AG104" i="58"/>
  <c r="AG105" i="58"/>
  <c r="AG106" i="58"/>
  <c r="AG107" i="58"/>
  <c r="AG108" i="58"/>
  <c r="AM21" i="58"/>
  <c r="AN21" i="58"/>
  <c r="AM22" i="58"/>
  <c r="AN22" i="58"/>
  <c r="AM23" i="58"/>
  <c r="AN23" i="58"/>
  <c r="AM24" i="58"/>
  <c r="AN24" i="58"/>
  <c r="AM25" i="58"/>
  <c r="AN25" i="58"/>
  <c r="AM26" i="58"/>
  <c r="AN26" i="58"/>
  <c r="AM27" i="58"/>
  <c r="AN27" i="58"/>
  <c r="AM28" i="58"/>
  <c r="AN28" i="58"/>
  <c r="AM29" i="58"/>
  <c r="AN29" i="58"/>
  <c r="AM30" i="58"/>
  <c r="AN30" i="58"/>
  <c r="AM31" i="58"/>
  <c r="AN31" i="58"/>
  <c r="AM32" i="58"/>
  <c r="AN32" i="58"/>
  <c r="AM33" i="58"/>
  <c r="AN33" i="58"/>
  <c r="AM34" i="58"/>
  <c r="AN34" i="58"/>
  <c r="AM35" i="58"/>
  <c r="AN35" i="58"/>
  <c r="AM36" i="58"/>
  <c r="AN36" i="58"/>
  <c r="AM37" i="58"/>
  <c r="AN37" i="58"/>
  <c r="AM38" i="58"/>
  <c r="AN38" i="58"/>
  <c r="AM39" i="58"/>
  <c r="AN39" i="58"/>
  <c r="AM40" i="58"/>
  <c r="AN40" i="58"/>
  <c r="AM41" i="58"/>
  <c r="AN41" i="58"/>
  <c r="AM42" i="58"/>
  <c r="AN42" i="58"/>
  <c r="AM43" i="58"/>
  <c r="AN43" i="58"/>
  <c r="AM44" i="58"/>
  <c r="AN44" i="58"/>
  <c r="AM45" i="58"/>
  <c r="AN45" i="58"/>
  <c r="AM46" i="58"/>
  <c r="AN46" i="58"/>
  <c r="AM47" i="58"/>
  <c r="AN47" i="58"/>
  <c r="AM48" i="58"/>
  <c r="AN48" i="58"/>
  <c r="AM49" i="58"/>
  <c r="AN49" i="58"/>
  <c r="AM50" i="58"/>
  <c r="AN50" i="58"/>
  <c r="AM51" i="58"/>
  <c r="AN51" i="58"/>
  <c r="AM52" i="58"/>
  <c r="AN52" i="58"/>
  <c r="AM53" i="58"/>
  <c r="AN53" i="58"/>
  <c r="AM54" i="58"/>
  <c r="AN54" i="58"/>
  <c r="AM55" i="58"/>
  <c r="AN55" i="58"/>
  <c r="AM56" i="58"/>
  <c r="AN56" i="58"/>
  <c r="AM57" i="58"/>
  <c r="AN57" i="58"/>
  <c r="AM58" i="58"/>
  <c r="AN58" i="58"/>
  <c r="AM59" i="58"/>
  <c r="AN59" i="58"/>
  <c r="AM60" i="58"/>
  <c r="AN60" i="58"/>
  <c r="AM61" i="58"/>
  <c r="AN61" i="58"/>
  <c r="AM62" i="58"/>
  <c r="AN62" i="58"/>
  <c r="AM63" i="58"/>
  <c r="AN63" i="58"/>
  <c r="AM64" i="58"/>
  <c r="AN64" i="58"/>
  <c r="AM65" i="58"/>
  <c r="AN65" i="58"/>
  <c r="AM66" i="58"/>
  <c r="AN66" i="58"/>
  <c r="AM67" i="58"/>
  <c r="AN67" i="58"/>
  <c r="AM68" i="58"/>
  <c r="AN68" i="58"/>
  <c r="AM69" i="58"/>
  <c r="AN69" i="58"/>
  <c r="AM70" i="58"/>
  <c r="AN70" i="58"/>
  <c r="AM71" i="58"/>
  <c r="AN71" i="58"/>
  <c r="AM72" i="58"/>
  <c r="AN72" i="58"/>
  <c r="AM73" i="58"/>
  <c r="AN73" i="58"/>
  <c r="AM74" i="58"/>
  <c r="AN74" i="58"/>
  <c r="AM75" i="58"/>
  <c r="AN75" i="58"/>
  <c r="AM76" i="58"/>
  <c r="AN76" i="58"/>
  <c r="AM77" i="58"/>
  <c r="AN77" i="58"/>
  <c r="AM78" i="58"/>
  <c r="AN78" i="58"/>
  <c r="AM79" i="58"/>
  <c r="AN79" i="58"/>
  <c r="AM80" i="58"/>
  <c r="AN80" i="58"/>
  <c r="AM81" i="58"/>
  <c r="AN81" i="58"/>
  <c r="AM82" i="58"/>
  <c r="AN82" i="58"/>
  <c r="AM83" i="58"/>
  <c r="AN83" i="58"/>
  <c r="AM84" i="58"/>
  <c r="AN84" i="58"/>
  <c r="AM85" i="58"/>
  <c r="AN85" i="58"/>
  <c r="AM86" i="58"/>
  <c r="AN86" i="58"/>
  <c r="AM87" i="58"/>
  <c r="AN87" i="58"/>
  <c r="AM88" i="58"/>
  <c r="AN88" i="58"/>
  <c r="AM89" i="58"/>
  <c r="AN89" i="58"/>
  <c r="AM90" i="58"/>
  <c r="AN90" i="58"/>
  <c r="AM91" i="58"/>
  <c r="AN91" i="58"/>
  <c r="AM92" i="58"/>
  <c r="AN92" i="58"/>
  <c r="AM93" i="58"/>
  <c r="AN93" i="58"/>
  <c r="AM94" i="58"/>
  <c r="AN94" i="58"/>
  <c r="AM95" i="58"/>
  <c r="AN95" i="58"/>
  <c r="AM96" i="58"/>
  <c r="AN96" i="58"/>
  <c r="AM97" i="58"/>
  <c r="AN97" i="58"/>
  <c r="AM98" i="58"/>
  <c r="AN98" i="58"/>
  <c r="AM99" i="58"/>
  <c r="AN99" i="58"/>
  <c r="AM100" i="58"/>
  <c r="AN100" i="58"/>
  <c r="AM101" i="58"/>
  <c r="AN101" i="58"/>
  <c r="AM102" i="58"/>
  <c r="AN102" i="58"/>
  <c r="AM103" i="58"/>
  <c r="AN103" i="58"/>
  <c r="AM104" i="58"/>
  <c r="AN104" i="58"/>
  <c r="AM105" i="58"/>
  <c r="AN105" i="58"/>
  <c r="AM106" i="58"/>
  <c r="AN106" i="58"/>
  <c r="AM107" i="58"/>
  <c r="AN107" i="58"/>
  <c r="AM108" i="58"/>
  <c r="AN108" i="58"/>
  <c r="AM21" i="59"/>
  <c r="AN21" i="59"/>
  <c r="AM22" i="59"/>
  <c r="AN22" i="59"/>
  <c r="AM23" i="59"/>
  <c r="AN23" i="59"/>
  <c r="AM24" i="59"/>
  <c r="AN24" i="59"/>
  <c r="AM25" i="59"/>
  <c r="AN25" i="59"/>
  <c r="AM26" i="59"/>
  <c r="AN26" i="59"/>
  <c r="AM27" i="59"/>
  <c r="AN27" i="59"/>
  <c r="AM28" i="59"/>
  <c r="AN28" i="59"/>
  <c r="AM29" i="59"/>
  <c r="AN29" i="59"/>
  <c r="AM30" i="59"/>
  <c r="AN30" i="59"/>
  <c r="AM31" i="59"/>
  <c r="AN31" i="59"/>
  <c r="AM32" i="59"/>
  <c r="AN32" i="59"/>
  <c r="AM33" i="59"/>
  <c r="AN33" i="59"/>
  <c r="AM34" i="59"/>
  <c r="AN34" i="59"/>
  <c r="AM35" i="59"/>
  <c r="AN35" i="59"/>
  <c r="AM36" i="59"/>
  <c r="AN36" i="59"/>
  <c r="AM37" i="59"/>
  <c r="AN37" i="59"/>
  <c r="AM38" i="59"/>
  <c r="AN38" i="59"/>
  <c r="AM39" i="59"/>
  <c r="AN39" i="59"/>
  <c r="AM40" i="59"/>
  <c r="AN40" i="59"/>
  <c r="AM41" i="59"/>
  <c r="AN41" i="59"/>
  <c r="AM42" i="59"/>
  <c r="AN42" i="59"/>
  <c r="AM43" i="59"/>
  <c r="AN43" i="59"/>
  <c r="AM44" i="59"/>
  <c r="AN44" i="59"/>
  <c r="AM45" i="59"/>
  <c r="AN45" i="59"/>
  <c r="AM46" i="59"/>
  <c r="AN46" i="59"/>
  <c r="AM47" i="59"/>
  <c r="AN47" i="59"/>
  <c r="AM48" i="59"/>
  <c r="AN48" i="59"/>
  <c r="AM49" i="59"/>
  <c r="AN49" i="59"/>
  <c r="AM50" i="59"/>
  <c r="AN50" i="59"/>
  <c r="AM51" i="59"/>
  <c r="AN51" i="59"/>
  <c r="AM52" i="59"/>
  <c r="AN52" i="59"/>
  <c r="AM53" i="59"/>
  <c r="AN53" i="59"/>
  <c r="AM54" i="59"/>
  <c r="AN54" i="59"/>
  <c r="AM55" i="59"/>
  <c r="AN55" i="59"/>
  <c r="AM56" i="59"/>
  <c r="AN56" i="59"/>
  <c r="AM57" i="59"/>
  <c r="AN57" i="59"/>
  <c r="AM58" i="59"/>
  <c r="AN58" i="59"/>
  <c r="AM59" i="59"/>
  <c r="AN59" i="59"/>
  <c r="AM60" i="59"/>
  <c r="AN60" i="59"/>
  <c r="AM61" i="59"/>
  <c r="AN61" i="59"/>
  <c r="AM62" i="59"/>
  <c r="AN62" i="59"/>
  <c r="AM63" i="59"/>
  <c r="AN63" i="59"/>
  <c r="AM64" i="59"/>
  <c r="AN64" i="59"/>
  <c r="AM65" i="59"/>
  <c r="AN65" i="59"/>
  <c r="AM66" i="59"/>
  <c r="AN66" i="59"/>
  <c r="AM67" i="59"/>
  <c r="AN67" i="59"/>
  <c r="AM68" i="59"/>
  <c r="AN68" i="59"/>
  <c r="AM69" i="59"/>
  <c r="AN69" i="59"/>
  <c r="AM70" i="59"/>
  <c r="AN70" i="59"/>
  <c r="AM71" i="59"/>
  <c r="AN71" i="59"/>
  <c r="AM72" i="59"/>
  <c r="AN72" i="59"/>
  <c r="AM73" i="59"/>
  <c r="AN73" i="59"/>
  <c r="AM74" i="59"/>
  <c r="AN74" i="59"/>
  <c r="AM75" i="59"/>
  <c r="AN75" i="59"/>
  <c r="AM76" i="59"/>
  <c r="AN76" i="59"/>
  <c r="AM77" i="59"/>
  <c r="AN77" i="59"/>
  <c r="AM78" i="59"/>
  <c r="AN78" i="59"/>
  <c r="AM79" i="59"/>
  <c r="AN79" i="59"/>
  <c r="AM80" i="59"/>
  <c r="AN80" i="59"/>
  <c r="AM81" i="59"/>
  <c r="AN81" i="59"/>
  <c r="AM82" i="59"/>
  <c r="AN82" i="59"/>
  <c r="AM83" i="59"/>
  <c r="AN83" i="59"/>
  <c r="AM84" i="59"/>
  <c r="AN84" i="59"/>
  <c r="AM85" i="59"/>
  <c r="AN85" i="59"/>
  <c r="AM86" i="59"/>
  <c r="AN86" i="59"/>
  <c r="AM87" i="59"/>
  <c r="AN87" i="59"/>
  <c r="AM88" i="59"/>
  <c r="AN88" i="59"/>
  <c r="AM89" i="59"/>
  <c r="AN89" i="59"/>
  <c r="AM90" i="59"/>
  <c r="AN90" i="59"/>
  <c r="AM91" i="59"/>
  <c r="AN91" i="59"/>
  <c r="AM92" i="59"/>
  <c r="AN92" i="59"/>
  <c r="AM93" i="59"/>
  <c r="AN93" i="59"/>
  <c r="AM94" i="59"/>
  <c r="AN94" i="59"/>
  <c r="AM95" i="59"/>
  <c r="AN95" i="59"/>
  <c r="AM96" i="59"/>
  <c r="AN96" i="59"/>
  <c r="AM97" i="59"/>
  <c r="AN97" i="59"/>
  <c r="AM98" i="59"/>
  <c r="AN98" i="59"/>
  <c r="AM99" i="59"/>
  <c r="AN99" i="59"/>
  <c r="AM100" i="59"/>
  <c r="AN100" i="59"/>
  <c r="AM101" i="59"/>
  <c r="AN101" i="59"/>
  <c r="AM102" i="59"/>
  <c r="AN102" i="59"/>
  <c r="AM103" i="59"/>
  <c r="AN103" i="59"/>
  <c r="AM104" i="59"/>
  <c r="AN104" i="59"/>
  <c r="AM105" i="59"/>
  <c r="AN105" i="59"/>
  <c r="AM106" i="59"/>
  <c r="AN106" i="59"/>
  <c r="AM107" i="59"/>
  <c r="AN107" i="59"/>
  <c r="AM108" i="59"/>
  <c r="AN108" i="59"/>
  <c r="AG21" i="59"/>
  <c r="AG22" i="59"/>
  <c r="AG23" i="59"/>
  <c r="AG24" i="59"/>
  <c r="AG25" i="59"/>
  <c r="AG26" i="59"/>
  <c r="AG27" i="59"/>
  <c r="AG28" i="59"/>
  <c r="AG29" i="59"/>
  <c r="AG30" i="59"/>
  <c r="AG31" i="59"/>
  <c r="AG32" i="59"/>
  <c r="AG33" i="59"/>
  <c r="AG34" i="59"/>
  <c r="AG35" i="59"/>
  <c r="AG36" i="59"/>
  <c r="AG37" i="59"/>
  <c r="AG38" i="59"/>
  <c r="AG39" i="59"/>
  <c r="AG40" i="59"/>
  <c r="AG41" i="59"/>
  <c r="AG42" i="59"/>
  <c r="AG43" i="59"/>
  <c r="AG44" i="59"/>
  <c r="AG45" i="59"/>
  <c r="AG46" i="59"/>
  <c r="AG47" i="59"/>
  <c r="AG48" i="59"/>
  <c r="AG49" i="59"/>
  <c r="AG50" i="59"/>
  <c r="AG51" i="59"/>
  <c r="AG52" i="59"/>
  <c r="AG53" i="59"/>
  <c r="AG54" i="59"/>
  <c r="AG55" i="59"/>
  <c r="AG56" i="59"/>
  <c r="AG57" i="59"/>
  <c r="AG58" i="59"/>
  <c r="AG59" i="59"/>
  <c r="AG60" i="59"/>
  <c r="AG61" i="59"/>
  <c r="AG62" i="59"/>
  <c r="AG63" i="59"/>
  <c r="AG64" i="59"/>
  <c r="AG65" i="59"/>
  <c r="AG66" i="59"/>
  <c r="AG67" i="59"/>
  <c r="AG68" i="59"/>
  <c r="AG69" i="59"/>
  <c r="AG70" i="59"/>
  <c r="AG71" i="59"/>
  <c r="AG72" i="59"/>
  <c r="AG73" i="59"/>
  <c r="AG74" i="59"/>
  <c r="AG75" i="59"/>
  <c r="AG76" i="59"/>
  <c r="AG77" i="59"/>
  <c r="AG78" i="59"/>
  <c r="AG79" i="59"/>
  <c r="AG80" i="59"/>
  <c r="AG81" i="59"/>
  <c r="AG82" i="59"/>
  <c r="AG83" i="59"/>
  <c r="AG84" i="59"/>
  <c r="AG85" i="59"/>
  <c r="AG86" i="59"/>
  <c r="AG87" i="59"/>
  <c r="AG88" i="59"/>
  <c r="AG89" i="59"/>
  <c r="AG90" i="59"/>
  <c r="AG91" i="59"/>
  <c r="AG92" i="59"/>
  <c r="AG93" i="59"/>
  <c r="AG94" i="59"/>
  <c r="AG95" i="59"/>
  <c r="AG96" i="59"/>
  <c r="AG97" i="59"/>
  <c r="AG98" i="59"/>
  <c r="AG99" i="59"/>
  <c r="AG100" i="59"/>
  <c r="AG101" i="59"/>
  <c r="AG102" i="59"/>
  <c r="AG103" i="59"/>
  <c r="AG104" i="59"/>
  <c r="AG105" i="59"/>
  <c r="AG106" i="59"/>
  <c r="AG107" i="59"/>
  <c r="AG108" i="59"/>
  <c r="AG21" i="60"/>
  <c r="AG22" i="60"/>
  <c r="AG23" i="60"/>
  <c r="AG24" i="60"/>
  <c r="AG25" i="60"/>
  <c r="AG26" i="60"/>
  <c r="AG27" i="60"/>
  <c r="AG28" i="60"/>
  <c r="AG29" i="60"/>
  <c r="AG30" i="60"/>
  <c r="AG31" i="60"/>
  <c r="AG32" i="60"/>
  <c r="AG33" i="60"/>
  <c r="AG34" i="60"/>
  <c r="AG35" i="60"/>
  <c r="AG36" i="60"/>
  <c r="AG37" i="60"/>
  <c r="AG38" i="60"/>
  <c r="AG39" i="60"/>
  <c r="AG40" i="60"/>
  <c r="AG41" i="60"/>
  <c r="AG42" i="60"/>
  <c r="AG43" i="60"/>
  <c r="AG44" i="60"/>
  <c r="AG45" i="60"/>
  <c r="AG46" i="60"/>
  <c r="AG47" i="60"/>
  <c r="AG48" i="60"/>
  <c r="AG49" i="60"/>
  <c r="AG50" i="60"/>
  <c r="AG51" i="60"/>
  <c r="AG52" i="60"/>
  <c r="AG53" i="60"/>
  <c r="AG54" i="60"/>
  <c r="AG55" i="60"/>
  <c r="AG56" i="60"/>
  <c r="AG57" i="60"/>
  <c r="AG58" i="60"/>
  <c r="AG59" i="60"/>
  <c r="AG60" i="60"/>
  <c r="AG61" i="60"/>
  <c r="AG62" i="60"/>
  <c r="AG63" i="60"/>
  <c r="AG64" i="60"/>
  <c r="AG65" i="60"/>
  <c r="AG66" i="60"/>
  <c r="AG67" i="60"/>
  <c r="AG68" i="60"/>
  <c r="AG69" i="60"/>
  <c r="AG70" i="60"/>
  <c r="AG71" i="60"/>
  <c r="AG72" i="60"/>
  <c r="AG73" i="60"/>
  <c r="AG74" i="60"/>
  <c r="AG75" i="60"/>
  <c r="AG76" i="60"/>
  <c r="AG77" i="60"/>
  <c r="AG78" i="60"/>
  <c r="AG79" i="60"/>
  <c r="AG80" i="60"/>
  <c r="AG81" i="60"/>
  <c r="AG82" i="60"/>
  <c r="AG83" i="60"/>
  <c r="AG84" i="60"/>
  <c r="AG85" i="60"/>
  <c r="AG86" i="60"/>
  <c r="AG87" i="60"/>
  <c r="AG88" i="60"/>
  <c r="AG89" i="60"/>
  <c r="AG90" i="60"/>
  <c r="AG91" i="60"/>
  <c r="AG92" i="60"/>
  <c r="AG93" i="60"/>
  <c r="AG94" i="60"/>
  <c r="AG95" i="60"/>
  <c r="AG96" i="60"/>
  <c r="AG97" i="60"/>
  <c r="AG98" i="60"/>
  <c r="AG99" i="60"/>
  <c r="AG100" i="60"/>
  <c r="AG101" i="60"/>
  <c r="AG102" i="60"/>
  <c r="AG103" i="60"/>
  <c r="AG104" i="60"/>
  <c r="AG105" i="60"/>
  <c r="AG106" i="60"/>
  <c r="AG107" i="60"/>
  <c r="AG108" i="60"/>
  <c r="AN21" i="60"/>
  <c r="AN22" i="60"/>
  <c r="AN23" i="60"/>
  <c r="AN24" i="60"/>
  <c r="AN25" i="60"/>
  <c r="AN26" i="60"/>
  <c r="AN27" i="60"/>
  <c r="AN28" i="60"/>
  <c r="AN29" i="60"/>
  <c r="AN30" i="60"/>
  <c r="AN31" i="60"/>
  <c r="AN32" i="60"/>
  <c r="AN33" i="60"/>
  <c r="AN34" i="60"/>
  <c r="AN35" i="60"/>
  <c r="AN36" i="60"/>
  <c r="AN37" i="60"/>
  <c r="AN38" i="60"/>
  <c r="AN39" i="60"/>
  <c r="AN40" i="60"/>
  <c r="AN41" i="60"/>
  <c r="AN42" i="60"/>
  <c r="AN43" i="60"/>
  <c r="AN44" i="60"/>
  <c r="AN45" i="60"/>
  <c r="AN46" i="60"/>
  <c r="AN47" i="60"/>
  <c r="AN48" i="60"/>
  <c r="AN49" i="60"/>
  <c r="AN50" i="60"/>
  <c r="AN51" i="60"/>
  <c r="AN52" i="60"/>
  <c r="AN53" i="60"/>
  <c r="AN54" i="60"/>
  <c r="AN55" i="60"/>
  <c r="AN56" i="60"/>
  <c r="AN57" i="60"/>
  <c r="AN58" i="60"/>
  <c r="AN59" i="60"/>
  <c r="AN60" i="60"/>
  <c r="AN61" i="60"/>
  <c r="AN62" i="60"/>
  <c r="AN63" i="60"/>
  <c r="AN64" i="60"/>
  <c r="AN65" i="60"/>
  <c r="AN66" i="60"/>
  <c r="AN67" i="60"/>
  <c r="AN68" i="60"/>
  <c r="AN69" i="60"/>
  <c r="AN70" i="60"/>
  <c r="AN71" i="60"/>
  <c r="AN72" i="60"/>
  <c r="AN73" i="60"/>
  <c r="AN74" i="60"/>
  <c r="AN75" i="60"/>
  <c r="AN76" i="60"/>
  <c r="AN77" i="60"/>
  <c r="AN78" i="60"/>
  <c r="AN79" i="60"/>
  <c r="AN80" i="60"/>
  <c r="AN81" i="60"/>
  <c r="AN82" i="60"/>
  <c r="AN83" i="60"/>
  <c r="AN84" i="60"/>
  <c r="AN85" i="60"/>
  <c r="AN86" i="60"/>
  <c r="AN87" i="60"/>
  <c r="AN88" i="60"/>
  <c r="AN89" i="60"/>
  <c r="AN90" i="60"/>
  <c r="AN91" i="60"/>
  <c r="AN92" i="60"/>
  <c r="AN93" i="60"/>
  <c r="AN94" i="60"/>
  <c r="AN95" i="60"/>
  <c r="AN96" i="60"/>
  <c r="AN97" i="60"/>
  <c r="AN98" i="60"/>
  <c r="AN99" i="60"/>
  <c r="AN100" i="60"/>
  <c r="AN101" i="60"/>
  <c r="AN102" i="60"/>
  <c r="AN103" i="60"/>
  <c r="AN104" i="60"/>
  <c r="AN105" i="60"/>
  <c r="AN106" i="60"/>
  <c r="AN107" i="60"/>
  <c r="AN108" i="60"/>
  <c r="AM21" i="60"/>
  <c r="AM22" i="60"/>
  <c r="AM23" i="60"/>
  <c r="AM24" i="60"/>
  <c r="AM25" i="60"/>
  <c r="AM26" i="60"/>
  <c r="AM27" i="60"/>
  <c r="AM28" i="60"/>
  <c r="AM29" i="60"/>
  <c r="AM30" i="60"/>
  <c r="AM31" i="60"/>
  <c r="AM32" i="60"/>
  <c r="AM33" i="60"/>
  <c r="AM34" i="60"/>
  <c r="AM35" i="60"/>
  <c r="AM36" i="60"/>
  <c r="AM37" i="60"/>
  <c r="AM38" i="60"/>
  <c r="AM39" i="60"/>
  <c r="AM40" i="60"/>
  <c r="AM41" i="60"/>
  <c r="AM42" i="60"/>
  <c r="AM43" i="60"/>
  <c r="AM44" i="60"/>
  <c r="AM45" i="60"/>
  <c r="AM46" i="60"/>
  <c r="AM47" i="60"/>
  <c r="AM48" i="60"/>
  <c r="AM49" i="60"/>
  <c r="AM50" i="60"/>
  <c r="AM51" i="60"/>
  <c r="AM52" i="60"/>
  <c r="AM53" i="60"/>
  <c r="AM54" i="60"/>
  <c r="AM55" i="60"/>
  <c r="AM56" i="60"/>
  <c r="AM57" i="60"/>
  <c r="AM58" i="60"/>
  <c r="AM59" i="60"/>
  <c r="AM60" i="60"/>
  <c r="AM61" i="60"/>
  <c r="AM62" i="60"/>
  <c r="AM63" i="60"/>
  <c r="AM64" i="60"/>
  <c r="AM65" i="60"/>
  <c r="AM66" i="60"/>
  <c r="AM67" i="60"/>
  <c r="AM68" i="60"/>
  <c r="AM69" i="60"/>
  <c r="AM70" i="60"/>
  <c r="AM71" i="60"/>
  <c r="AM72" i="60"/>
  <c r="AM73" i="60"/>
  <c r="AM74" i="60"/>
  <c r="AM75" i="60"/>
  <c r="AM76" i="60"/>
  <c r="AM77" i="60"/>
  <c r="AM78" i="60"/>
  <c r="AM79" i="60"/>
  <c r="AM80" i="60"/>
  <c r="AM81" i="60"/>
  <c r="AM82" i="60"/>
  <c r="AM83" i="60"/>
  <c r="AM84" i="60"/>
  <c r="AM85" i="60"/>
  <c r="AM86" i="60"/>
  <c r="AM87" i="60"/>
  <c r="AM88" i="60"/>
  <c r="AM89" i="60"/>
  <c r="AM90" i="60"/>
  <c r="AM91" i="60"/>
  <c r="AM92" i="60"/>
  <c r="AM93" i="60"/>
  <c r="AM94" i="60"/>
  <c r="AM95" i="60"/>
  <c r="AM96" i="60"/>
  <c r="AM97" i="60"/>
  <c r="AM98" i="60"/>
  <c r="AM99" i="60"/>
  <c r="AM100" i="60"/>
  <c r="AM101" i="60"/>
  <c r="AM102" i="60"/>
  <c r="AM103" i="60"/>
  <c r="AM104" i="60"/>
  <c r="AM105" i="60"/>
  <c r="AM106" i="60"/>
  <c r="AM107" i="60"/>
  <c r="AM108" i="60"/>
  <c r="AG20" i="58"/>
  <c r="AN20" i="58"/>
  <c r="AM20" i="58"/>
  <c r="BM108" i="62"/>
  <c r="BK108" i="62"/>
  <c r="BJ108" i="62"/>
  <c r="BI108" i="62"/>
  <c r="BH108" i="62"/>
  <c r="BG108" i="62"/>
  <c r="BF108" i="62"/>
  <c r="AE108" i="62"/>
  <c r="AK108" i="62" s="1"/>
  <c r="AD108" i="62"/>
  <c r="AJ108" i="62" s="1"/>
  <c r="U108" i="62"/>
  <c r="T108" i="62"/>
  <c r="A108" i="62"/>
  <c r="CB107" i="62"/>
  <c r="CA107" i="62"/>
  <c r="BY107" i="62"/>
  <c r="BX107" i="62"/>
  <c r="BW107" i="62"/>
  <c r="BV107" i="62"/>
  <c r="BM107" i="62"/>
  <c r="BK107" i="62"/>
  <c r="BJ107" i="62"/>
  <c r="BI107" i="62"/>
  <c r="BH107" i="62"/>
  <c r="BG107" i="62"/>
  <c r="BF107" i="62"/>
  <c r="AE107" i="62"/>
  <c r="AK107" i="62" s="1"/>
  <c r="AD107" i="62"/>
  <c r="AJ107" i="62" s="1"/>
  <c r="U107" i="62"/>
  <c r="T107" i="62"/>
  <c r="A107" i="62"/>
  <c r="CB106" i="62"/>
  <c r="CA106" i="62"/>
  <c r="BY106" i="62"/>
  <c r="BX106" i="62"/>
  <c r="BW106" i="62"/>
  <c r="BV106" i="62"/>
  <c r="BM106" i="62"/>
  <c r="BK106" i="62"/>
  <c r="BJ106" i="62"/>
  <c r="BI106" i="62"/>
  <c r="BH106" i="62"/>
  <c r="BG106" i="62"/>
  <c r="BF106" i="62"/>
  <c r="AE106" i="62"/>
  <c r="AK106" i="62" s="1"/>
  <c r="AD106" i="62"/>
  <c r="AJ106" i="62" s="1"/>
  <c r="U106" i="62"/>
  <c r="T106" i="62"/>
  <c r="A106" i="62"/>
  <c r="CB105" i="62"/>
  <c r="CA105" i="62"/>
  <c r="BY105" i="62"/>
  <c r="BX105" i="62"/>
  <c r="BW105" i="62"/>
  <c r="BV105" i="62"/>
  <c r="BM105" i="62"/>
  <c r="BK105" i="62"/>
  <c r="BJ105" i="62"/>
  <c r="BI105" i="62"/>
  <c r="BH105" i="62"/>
  <c r="BG105" i="62"/>
  <c r="BF105" i="62"/>
  <c r="AE105" i="62"/>
  <c r="AK105" i="62" s="1"/>
  <c r="AD105" i="62"/>
  <c r="AJ105" i="62" s="1"/>
  <c r="U105" i="62"/>
  <c r="T105" i="62"/>
  <c r="A105" i="62"/>
  <c r="CB104" i="62"/>
  <c r="CA104" i="62"/>
  <c r="BY104" i="62"/>
  <c r="BX104" i="62"/>
  <c r="BW104" i="62"/>
  <c r="BV104" i="62"/>
  <c r="BS104" i="62"/>
  <c r="BR104" i="62"/>
  <c r="BQ104" i="62"/>
  <c r="BM104" i="62"/>
  <c r="BK104" i="62"/>
  <c r="BJ104" i="62"/>
  <c r="BI104" i="62"/>
  <c r="BH104" i="62"/>
  <c r="BG104" i="62"/>
  <c r="BF104" i="62"/>
  <c r="AE104" i="62"/>
  <c r="AK104" i="62" s="1"/>
  <c r="AD104" i="62"/>
  <c r="AJ104" i="62" s="1"/>
  <c r="V104" i="62"/>
  <c r="BL104" i="62" s="1"/>
  <c r="U104" i="62"/>
  <c r="T104" i="62"/>
  <c r="A104" i="62"/>
  <c r="CB103" i="62"/>
  <c r="CA103" i="62"/>
  <c r="BY103" i="62"/>
  <c r="BX103" i="62"/>
  <c r="BW103" i="62"/>
  <c r="BV103" i="62"/>
  <c r="BS103" i="62"/>
  <c r="BR103" i="62"/>
  <c r="BQ103" i="62"/>
  <c r="BM103" i="62"/>
  <c r="BK103" i="62"/>
  <c r="BJ103" i="62"/>
  <c r="BI103" i="62"/>
  <c r="BH103" i="62"/>
  <c r="BG103" i="62"/>
  <c r="BF103" i="62"/>
  <c r="AE103" i="62"/>
  <c r="AK103" i="62" s="1"/>
  <c r="AD103" i="62"/>
  <c r="AJ103" i="62" s="1"/>
  <c r="V103" i="62"/>
  <c r="U103" i="62"/>
  <c r="T103" i="62"/>
  <c r="A103" i="62"/>
  <c r="CB102" i="62"/>
  <c r="CA102" i="62"/>
  <c r="BY102" i="62"/>
  <c r="BX102" i="62"/>
  <c r="BW102" i="62"/>
  <c r="BV102" i="62"/>
  <c r="BS102" i="62"/>
  <c r="BR102" i="62"/>
  <c r="BQ102" i="62"/>
  <c r="BM102" i="62"/>
  <c r="BK102" i="62"/>
  <c r="BJ102" i="62"/>
  <c r="BI102" i="62"/>
  <c r="BH102" i="62"/>
  <c r="BG102" i="62"/>
  <c r="BF102" i="62"/>
  <c r="AE102" i="62"/>
  <c r="AK102" i="62" s="1"/>
  <c r="AD102" i="62"/>
  <c r="AJ102" i="62" s="1"/>
  <c r="V102" i="62"/>
  <c r="BL102" i="62" s="1"/>
  <c r="U102" i="62"/>
  <c r="T102" i="62"/>
  <c r="A102" i="62"/>
  <c r="CB101" i="62"/>
  <c r="CA101" i="62"/>
  <c r="BY101" i="62"/>
  <c r="BX101" i="62"/>
  <c r="BW101" i="62"/>
  <c r="BV101" i="62"/>
  <c r="BS101" i="62"/>
  <c r="BR101" i="62"/>
  <c r="BQ101" i="62"/>
  <c r="BM101" i="62"/>
  <c r="BK101" i="62"/>
  <c r="BJ101" i="62"/>
  <c r="BI101" i="62"/>
  <c r="BH101" i="62"/>
  <c r="BG101" i="62"/>
  <c r="BF101" i="62"/>
  <c r="AE101" i="62"/>
  <c r="AK101" i="62" s="1"/>
  <c r="AD101" i="62"/>
  <c r="AJ101" i="62" s="1"/>
  <c r="V101" i="62"/>
  <c r="U101" i="62"/>
  <c r="T101" i="62"/>
  <c r="A101" i="62"/>
  <c r="CB100" i="62"/>
  <c r="CA100" i="62"/>
  <c r="BY100" i="62"/>
  <c r="BX100" i="62"/>
  <c r="BW100" i="62"/>
  <c r="BV100" i="62"/>
  <c r="BS100" i="62"/>
  <c r="BR100" i="62"/>
  <c r="BQ100" i="62"/>
  <c r="BM100" i="62"/>
  <c r="BK100" i="62"/>
  <c r="BJ100" i="62"/>
  <c r="BI100" i="62"/>
  <c r="BH100" i="62"/>
  <c r="BG100" i="62"/>
  <c r="BF100" i="62"/>
  <c r="AE100" i="62"/>
  <c r="AK100" i="62" s="1"/>
  <c r="AD100" i="62"/>
  <c r="AJ100" i="62" s="1"/>
  <c r="V100" i="62"/>
  <c r="BL100" i="62" s="1"/>
  <c r="U100" i="62"/>
  <c r="T100" i="62"/>
  <c r="A100" i="62"/>
  <c r="CB99" i="62"/>
  <c r="CA99" i="62"/>
  <c r="BY99" i="62"/>
  <c r="BX99" i="62"/>
  <c r="BW99" i="62"/>
  <c r="BV99" i="62"/>
  <c r="BS99" i="62"/>
  <c r="BR99" i="62"/>
  <c r="BQ99" i="62"/>
  <c r="BM99" i="62"/>
  <c r="BK99" i="62"/>
  <c r="BJ99" i="62"/>
  <c r="BI99" i="62"/>
  <c r="BH99" i="62"/>
  <c r="BG99" i="62"/>
  <c r="BF99" i="62"/>
  <c r="AE99" i="62"/>
  <c r="AK99" i="62" s="1"/>
  <c r="AD99" i="62"/>
  <c r="AJ99" i="62" s="1"/>
  <c r="V99" i="62"/>
  <c r="U99" i="62"/>
  <c r="T99" i="62"/>
  <c r="A99" i="62"/>
  <c r="CB98" i="62"/>
  <c r="CA98" i="62"/>
  <c r="BY98" i="62"/>
  <c r="BX98" i="62"/>
  <c r="BW98" i="62"/>
  <c r="BV98" i="62"/>
  <c r="BS98" i="62"/>
  <c r="BR98" i="62"/>
  <c r="BQ98" i="62"/>
  <c r="BM98" i="62"/>
  <c r="BK98" i="62"/>
  <c r="BJ98" i="62"/>
  <c r="BI98" i="62"/>
  <c r="BH98" i="62"/>
  <c r="BG98" i="62"/>
  <c r="BF98" i="62"/>
  <c r="AE98" i="62"/>
  <c r="AK98" i="62" s="1"/>
  <c r="AD98" i="62"/>
  <c r="AJ98" i="62" s="1"/>
  <c r="V98" i="62"/>
  <c r="BL98" i="62" s="1"/>
  <c r="U98" i="62"/>
  <c r="T98" i="62"/>
  <c r="A98" i="62"/>
  <c r="CB97" i="62"/>
  <c r="CA97" i="62"/>
  <c r="BY97" i="62"/>
  <c r="BX97" i="62"/>
  <c r="BW97" i="62"/>
  <c r="BV97" i="62"/>
  <c r="BS97" i="62"/>
  <c r="BR97" i="62"/>
  <c r="BQ97" i="62"/>
  <c r="BM97" i="62"/>
  <c r="BK97" i="62"/>
  <c r="BJ97" i="62"/>
  <c r="BI97" i="62"/>
  <c r="BH97" i="62"/>
  <c r="BG97" i="62"/>
  <c r="BF97" i="62"/>
  <c r="AE97" i="62"/>
  <c r="AK97" i="62" s="1"/>
  <c r="AD97" i="62"/>
  <c r="AJ97" i="62" s="1"/>
  <c r="V97" i="62"/>
  <c r="U97" i="62"/>
  <c r="T97" i="62"/>
  <c r="A97" i="62"/>
  <c r="CB96" i="62"/>
  <c r="CA96" i="62"/>
  <c r="BY96" i="62"/>
  <c r="BX96" i="62"/>
  <c r="BW96" i="62"/>
  <c r="BV96" i="62"/>
  <c r="BS96" i="62"/>
  <c r="BR96" i="62"/>
  <c r="BQ96" i="62"/>
  <c r="BM96" i="62"/>
  <c r="BK96" i="62"/>
  <c r="BJ96" i="62"/>
  <c r="BI96" i="62"/>
  <c r="BH96" i="62"/>
  <c r="BG96" i="62"/>
  <c r="BF96" i="62"/>
  <c r="AE96" i="62"/>
  <c r="AK96" i="62" s="1"/>
  <c r="AD96" i="62"/>
  <c r="AJ96" i="62" s="1"/>
  <c r="V96" i="62"/>
  <c r="BL96" i="62" s="1"/>
  <c r="U96" i="62"/>
  <c r="T96" i="62"/>
  <c r="A96" i="62"/>
  <c r="CB95" i="62"/>
  <c r="CA95" i="62"/>
  <c r="BY95" i="62"/>
  <c r="BX95" i="62"/>
  <c r="BW95" i="62"/>
  <c r="BV95" i="62"/>
  <c r="BS95" i="62"/>
  <c r="BR95" i="62"/>
  <c r="BQ95" i="62"/>
  <c r="BM95" i="62"/>
  <c r="BK95" i="62"/>
  <c r="BJ95" i="62"/>
  <c r="BI95" i="62"/>
  <c r="BH95" i="62"/>
  <c r="BG95" i="62"/>
  <c r="BF95" i="62"/>
  <c r="AE95" i="62"/>
  <c r="AK95" i="62" s="1"/>
  <c r="AD95" i="62"/>
  <c r="AJ95" i="62" s="1"/>
  <c r="V95" i="62"/>
  <c r="U95" i="62"/>
  <c r="T95" i="62"/>
  <c r="A95" i="62"/>
  <c r="CB94" i="62"/>
  <c r="CA94" i="62"/>
  <c r="BY94" i="62"/>
  <c r="BX94" i="62"/>
  <c r="BW94" i="62"/>
  <c r="BV94" i="62"/>
  <c r="BS94" i="62"/>
  <c r="BR94" i="62"/>
  <c r="BQ94" i="62"/>
  <c r="BM94" i="62"/>
  <c r="BK94" i="62"/>
  <c r="BJ94" i="62"/>
  <c r="BI94" i="62"/>
  <c r="BH94" i="62"/>
  <c r="BG94" i="62"/>
  <c r="BF94" i="62"/>
  <c r="AE94" i="62"/>
  <c r="AK94" i="62" s="1"/>
  <c r="AD94" i="62"/>
  <c r="AJ94" i="62" s="1"/>
  <c r="V94" i="62"/>
  <c r="BL94" i="62" s="1"/>
  <c r="U94" i="62"/>
  <c r="T94" i="62"/>
  <c r="A94" i="62"/>
  <c r="CB93" i="62"/>
  <c r="CA93" i="62"/>
  <c r="BY93" i="62"/>
  <c r="BX93" i="62"/>
  <c r="BW93" i="62"/>
  <c r="BV93" i="62"/>
  <c r="BS93" i="62"/>
  <c r="BR93" i="62"/>
  <c r="BQ93" i="62"/>
  <c r="BM93" i="62"/>
  <c r="BK93" i="62"/>
  <c r="BJ93" i="62"/>
  <c r="BI93" i="62"/>
  <c r="BH93" i="62"/>
  <c r="BG93" i="62"/>
  <c r="BF93" i="62"/>
  <c r="AE93" i="62"/>
  <c r="AK93" i="62" s="1"/>
  <c r="AD93" i="62"/>
  <c r="AJ93" i="62" s="1"/>
  <c r="V93" i="62"/>
  <c r="U93" i="62"/>
  <c r="T93" i="62"/>
  <c r="A93" i="62"/>
  <c r="CB92" i="62"/>
  <c r="CA92" i="62"/>
  <c r="BY92" i="62"/>
  <c r="BX92" i="62"/>
  <c r="BW92" i="62"/>
  <c r="BV92" i="62"/>
  <c r="BS92" i="62"/>
  <c r="BR92" i="62"/>
  <c r="BQ92" i="62"/>
  <c r="BM92" i="62"/>
  <c r="BK92" i="62"/>
  <c r="BJ92" i="62"/>
  <c r="BI92" i="62"/>
  <c r="BH92" i="62"/>
  <c r="BG92" i="62"/>
  <c r="BF92" i="62"/>
  <c r="AE92" i="62"/>
  <c r="AK92" i="62" s="1"/>
  <c r="AD92" i="62"/>
  <c r="AJ92" i="62" s="1"/>
  <c r="V92" i="62"/>
  <c r="BL92" i="62" s="1"/>
  <c r="U92" i="62"/>
  <c r="T92" i="62"/>
  <c r="A92" i="62"/>
  <c r="CB91" i="62"/>
  <c r="CA91" i="62"/>
  <c r="BY91" i="62"/>
  <c r="BX91" i="62"/>
  <c r="BW91" i="62"/>
  <c r="BV91" i="62"/>
  <c r="BS91" i="62"/>
  <c r="BR91" i="62"/>
  <c r="BQ91" i="62"/>
  <c r="BM91" i="62"/>
  <c r="BK91" i="62"/>
  <c r="BJ91" i="62"/>
  <c r="BI91" i="62"/>
  <c r="BH91" i="62"/>
  <c r="BG91" i="62"/>
  <c r="BF91" i="62"/>
  <c r="AE91" i="62"/>
  <c r="AK91" i="62" s="1"/>
  <c r="AD91" i="62"/>
  <c r="AJ91" i="62" s="1"/>
  <c r="V91" i="62"/>
  <c r="BZ91" i="62" s="1"/>
  <c r="U91" i="62"/>
  <c r="T91" i="62"/>
  <c r="A91" i="62"/>
  <c r="CB90" i="62"/>
  <c r="CA90" i="62"/>
  <c r="BY90" i="62"/>
  <c r="BX90" i="62"/>
  <c r="BW90" i="62"/>
  <c r="BV90" i="62"/>
  <c r="BS90" i="62"/>
  <c r="BR90" i="62"/>
  <c r="BQ90" i="62"/>
  <c r="BM90" i="62"/>
  <c r="BK90" i="62"/>
  <c r="BJ90" i="62"/>
  <c r="BI90" i="62"/>
  <c r="BH90" i="62"/>
  <c r="BG90" i="62"/>
  <c r="BF90" i="62"/>
  <c r="AE90" i="62"/>
  <c r="AK90" i="62" s="1"/>
  <c r="AD90" i="62"/>
  <c r="AJ90" i="62" s="1"/>
  <c r="V90" i="62"/>
  <c r="U90" i="62"/>
  <c r="T90" i="62"/>
  <c r="A90" i="62"/>
  <c r="CB89" i="62"/>
  <c r="CA89" i="62"/>
  <c r="BY89" i="62"/>
  <c r="BX89" i="62"/>
  <c r="BW89" i="62"/>
  <c r="BV89" i="62"/>
  <c r="BS89" i="62"/>
  <c r="BR89" i="62"/>
  <c r="BQ89" i="62"/>
  <c r="BM89" i="62"/>
  <c r="BK89" i="62"/>
  <c r="BJ89" i="62"/>
  <c r="BI89" i="62"/>
  <c r="BH89" i="62"/>
  <c r="BG89" i="62"/>
  <c r="BF89" i="62"/>
  <c r="AE89" i="62"/>
  <c r="AK89" i="62" s="1"/>
  <c r="AD89" i="62"/>
  <c r="AJ89" i="62" s="1"/>
  <c r="V89" i="62"/>
  <c r="BL89" i="62" s="1"/>
  <c r="U89" i="62"/>
  <c r="Z89" i="62" s="1"/>
  <c r="AA89" i="62" s="1"/>
  <c r="AF90" i="62" s="1"/>
  <c r="AL90" i="62" s="1"/>
  <c r="T89" i="62"/>
  <c r="A89" i="62"/>
  <c r="CB88" i="62"/>
  <c r="CA88" i="62"/>
  <c r="BY88" i="62"/>
  <c r="BX88" i="62"/>
  <c r="BW88" i="62"/>
  <c r="BV88" i="62"/>
  <c r="BS88" i="62"/>
  <c r="BR88" i="62"/>
  <c r="BQ88" i="62"/>
  <c r="BM88" i="62"/>
  <c r="BK88" i="62"/>
  <c r="BJ88" i="62"/>
  <c r="BI88" i="62"/>
  <c r="BH88" i="62"/>
  <c r="BG88" i="62"/>
  <c r="BF88" i="62"/>
  <c r="AE88" i="62"/>
  <c r="AK88" i="62" s="1"/>
  <c r="AD88" i="62"/>
  <c r="AJ88" i="62" s="1"/>
  <c r="V88" i="62"/>
  <c r="U88" i="62"/>
  <c r="T88" i="62"/>
  <c r="A88" i="62"/>
  <c r="CB87" i="62"/>
  <c r="CA87" i="62"/>
  <c r="BY87" i="62"/>
  <c r="BX87" i="62"/>
  <c r="BW87" i="62"/>
  <c r="BV87" i="62"/>
  <c r="BS87" i="62"/>
  <c r="BR87" i="62"/>
  <c r="BQ87" i="62"/>
  <c r="BM87" i="62"/>
  <c r="BK87" i="62"/>
  <c r="BJ87" i="62"/>
  <c r="BI87" i="62"/>
  <c r="BH87" i="62"/>
  <c r="BG87" i="62"/>
  <c r="BF87" i="62"/>
  <c r="AE87" i="62"/>
  <c r="AK87" i="62" s="1"/>
  <c r="AD87" i="62"/>
  <c r="AJ87" i="62" s="1"/>
  <c r="V87" i="62"/>
  <c r="BL87" i="62" s="1"/>
  <c r="U87" i="62"/>
  <c r="T87" i="62"/>
  <c r="A87" i="62"/>
  <c r="CB86" i="62"/>
  <c r="CA86" i="62"/>
  <c r="BY86" i="62"/>
  <c r="BX86" i="62"/>
  <c r="BW86" i="62"/>
  <c r="BV86" i="62"/>
  <c r="BS86" i="62"/>
  <c r="BR86" i="62"/>
  <c r="BQ86" i="62"/>
  <c r="BM86" i="62"/>
  <c r="BK86" i="62"/>
  <c r="BJ86" i="62"/>
  <c r="BI86" i="62"/>
  <c r="BH86" i="62"/>
  <c r="BG86" i="62"/>
  <c r="BF86" i="62"/>
  <c r="AE86" i="62"/>
  <c r="AK86" i="62" s="1"/>
  <c r="AD86" i="62"/>
  <c r="AJ86" i="62" s="1"/>
  <c r="V86" i="62"/>
  <c r="U86" i="62"/>
  <c r="T86" i="62"/>
  <c r="A86" i="62"/>
  <c r="CB85" i="62"/>
  <c r="CA85" i="62"/>
  <c r="BY85" i="62"/>
  <c r="BX85" i="62"/>
  <c r="BW85" i="62"/>
  <c r="BV85" i="62"/>
  <c r="BS85" i="62"/>
  <c r="BR85" i="62"/>
  <c r="BQ85" i="62"/>
  <c r="BM85" i="62"/>
  <c r="BK85" i="62"/>
  <c r="BJ85" i="62"/>
  <c r="BI85" i="62"/>
  <c r="BH85" i="62"/>
  <c r="BG85" i="62"/>
  <c r="BF85" i="62"/>
  <c r="AE85" i="62"/>
  <c r="AK85" i="62" s="1"/>
  <c r="AD85" i="62"/>
  <c r="AJ85" i="62" s="1"/>
  <c r="V85" i="62"/>
  <c r="BL85" i="62" s="1"/>
  <c r="U85" i="62"/>
  <c r="T85" i="62"/>
  <c r="A85" i="62"/>
  <c r="CB84" i="62"/>
  <c r="CA84" i="62"/>
  <c r="BY84" i="62"/>
  <c r="BX84" i="62"/>
  <c r="BW84" i="62"/>
  <c r="BV84" i="62"/>
  <c r="BS84" i="62"/>
  <c r="BR84" i="62"/>
  <c r="BQ84" i="62"/>
  <c r="BM84" i="62"/>
  <c r="BK84" i="62"/>
  <c r="BJ84" i="62"/>
  <c r="BI84" i="62"/>
  <c r="BH84" i="62"/>
  <c r="BG84" i="62"/>
  <c r="BF84" i="62"/>
  <c r="AE84" i="62"/>
  <c r="AK84" i="62" s="1"/>
  <c r="AD84" i="62"/>
  <c r="AJ84" i="62" s="1"/>
  <c r="V84" i="62"/>
  <c r="U84" i="62"/>
  <c r="T84" i="62"/>
  <c r="A84" i="62"/>
  <c r="CB83" i="62"/>
  <c r="CA83" i="62"/>
  <c r="BY83" i="62"/>
  <c r="BX83" i="62"/>
  <c r="BW83" i="62"/>
  <c r="BV83" i="62"/>
  <c r="BS83" i="62"/>
  <c r="BR83" i="62"/>
  <c r="BQ83" i="62"/>
  <c r="BM83" i="62"/>
  <c r="BK83" i="62"/>
  <c r="BJ83" i="62"/>
  <c r="BI83" i="62"/>
  <c r="BH83" i="62"/>
  <c r="BG83" i="62"/>
  <c r="BF83" i="62"/>
  <c r="AE83" i="62"/>
  <c r="AK83" i="62" s="1"/>
  <c r="AD83" i="62"/>
  <c r="AJ83" i="62" s="1"/>
  <c r="V83" i="62"/>
  <c r="BL83" i="62" s="1"/>
  <c r="U83" i="62"/>
  <c r="T83" i="62"/>
  <c r="A83" i="62"/>
  <c r="CB82" i="62"/>
  <c r="CA82" i="62"/>
  <c r="BY82" i="62"/>
  <c r="BX82" i="62"/>
  <c r="BW82" i="62"/>
  <c r="BV82" i="62"/>
  <c r="BS82" i="62"/>
  <c r="BR82" i="62"/>
  <c r="BQ82" i="62"/>
  <c r="BM82" i="62"/>
  <c r="BK82" i="62"/>
  <c r="BJ82" i="62"/>
  <c r="BI82" i="62"/>
  <c r="BH82" i="62"/>
  <c r="BG82" i="62"/>
  <c r="BF82" i="62"/>
  <c r="AE82" i="62"/>
  <c r="AK82" i="62" s="1"/>
  <c r="AD82" i="62"/>
  <c r="AJ82" i="62" s="1"/>
  <c r="V82" i="62"/>
  <c r="U82" i="62"/>
  <c r="T82" i="62"/>
  <c r="A82" i="62"/>
  <c r="CB81" i="62"/>
  <c r="CA81" i="62"/>
  <c r="BY81" i="62"/>
  <c r="BX81" i="62"/>
  <c r="BW81" i="62"/>
  <c r="BV81" i="62"/>
  <c r="BS81" i="62"/>
  <c r="BR81" i="62"/>
  <c r="BQ81" i="62"/>
  <c r="BM81" i="62"/>
  <c r="BK81" i="62"/>
  <c r="BJ81" i="62"/>
  <c r="BI81" i="62"/>
  <c r="BH81" i="62"/>
  <c r="BG81" i="62"/>
  <c r="BF81" i="62"/>
  <c r="AE81" i="62"/>
  <c r="AK81" i="62" s="1"/>
  <c r="AD81" i="62"/>
  <c r="AJ81" i="62" s="1"/>
  <c r="V81" i="62"/>
  <c r="BL81" i="62" s="1"/>
  <c r="U81" i="62"/>
  <c r="T81" i="62"/>
  <c r="A81" i="62"/>
  <c r="CB80" i="62"/>
  <c r="CA80" i="62"/>
  <c r="BY80" i="62"/>
  <c r="BX80" i="62"/>
  <c r="BW80" i="62"/>
  <c r="BV80" i="62"/>
  <c r="BS80" i="62"/>
  <c r="BR80" i="62"/>
  <c r="BQ80" i="62"/>
  <c r="BM80" i="62"/>
  <c r="BK80" i="62"/>
  <c r="BJ80" i="62"/>
  <c r="BI80" i="62"/>
  <c r="BH80" i="62"/>
  <c r="BG80" i="62"/>
  <c r="BF80" i="62"/>
  <c r="AE80" i="62"/>
  <c r="AK80" i="62" s="1"/>
  <c r="AD80" i="62"/>
  <c r="AJ80" i="62" s="1"/>
  <c r="V80" i="62"/>
  <c r="U80" i="62"/>
  <c r="T80" i="62"/>
  <c r="A80" i="62"/>
  <c r="CB79" i="62"/>
  <c r="CA79" i="62"/>
  <c r="BY79" i="62"/>
  <c r="BX79" i="62"/>
  <c r="BW79" i="62"/>
  <c r="BV79" i="62"/>
  <c r="BS79" i="62"/>
  <c r="BR79" i="62"/>
  <c r="BQ79" i="62"/>
  <c r="BM79" i="62"/>
  <c r="BK79" i="62"/>
  <c r="BJ79" i="62"/>
  <c r="BI79" i="62"/>
  <c r="BH79" i="62"/>
  <c r="BG79" i="62"/>
  <c r="BF79" i="62"/>
  <c r="AE79" i="62"/>
  <c r="AK79" i="62" s="1"/>
  <c r="AD79" i="62"/>
  <c r="AJ79" i="62" s="1"/>
  <c r="V79" i="62"/>
  <c r="BL79" i="62" s="1"/>
  <c r="U79" i="62"/>
  <c r="T79" i="62"/>
  <c r="A79" i="62"/>
  <c r="CB78" i="62"/>
  <c r="CA78" i="62"/>
  <c r="BY78" i="62"/>
  <c r="BX78" i="62"/>
  <c r="BW78" i="62"/>
  <c r="BV78" i="62"/>
  <c r="BS78" i="62"/>
  <c r="BR78" i="62"/>
  <c r="BQ78" i="62"/>
  <c r="BM78" i="62"/>
  <c r="BK78" i="62"/>
  <c r="BJ78" i="62"/>
  <c r="BI78" i="62"/>
  <c r="BH78" i="62"/>
  <c r="BG78" i="62"/>
  <c r="BF78" i="62"/>
  <c r="AE78" i="62"/>
  <c r="AK78" i="62" s="1"/>
  <c r="AD78" i="62"/>
  <c r="AJ78" i="62" s="1"/>
  <c r="V78" i="62"/>
  <c r="U78" i="62"/>
  <c r="T78" i="62"/>
  <c r="A78" i="62"/>
  <c r="CB77" i="62"/>
  <c r="CA77" i="62"/>
  <c r="BY77" i="62"/>
  <c r="BX77" i="62"/>
  <c r="BW77" i="62"/>
  <c r="BV77" i="62"/>
  <c r="BS77" i="62"/>
  <c r="BR77" i="62"/>
  <c r="BQ77" i="62"/>
  <c r="BM77" i="62"/>
  <c r="BK77" i="62"/>
  <c r="BJ77" i="62"/>
  <c r="BI77" i="62"/>
  <c r="BH77" i="62"/>
  <c r="BG77" i="62"/>
  <c r="BF77" i="62"/>
  <c r="AE77" i="62"/>
  <c r="AK77" i="62" s="1"/>
  <c r="AD77" i="62"/>
  <c r="AJ77" i="62" s="1"/>
  <c r="V77" i="62"/>
  <c r="BL77" i="62" s="1"/>
  <c r="U77" i="62"/>
  <c r="T77" i="62"/>
  <c r="A77" i="62"/>
  <c r="CB76" i="62"/>
  <c r="CA76" i="62"/>
  <c r="BY76" i="62"/>
  <c r="BX76" i="62"/>
  <c r="BW76" i="62"/>
  <c r="BV76" i="62"/>
  <c r="BS76" i="62"/>
  <c r="BR76" i="62"/>
  <c r="BQ76" i="62"/>
  <c r="BM76" i="62"/>
  <c r="BK76" i="62"/>
  <c r="BJ76" i="62"/>
  <c r="BI76" i="62"/>
  <c r="BH76" i="62"/>
  <c r="BG76" i="62"/>
  <c r="BF76" i="62"/>
  <c r="AE76" i="62"/>
  <c r="AK76" i="62" s="1"/>
  <c r="AD76" i="62"/>
  <c r="AJ76" i="62" s="1"/>
  <c r="V76" i="62"/>
  <c r="U76" i="62"/>
  <c r="T76" i="62"/>
  <c r="A76" i="62"/>
  <c r="CB75" i="62"/>
  <c r="CA75" i="62"/>
  <c r="BY75" i="62"/>
  <c r="BX75" i="62"/>
  <c r="BW75" i="62"/>
  <c r="BV75" i="62"/>
  <c r="BS75" i="62"/>
  <c r="BR75" i="62"/>
  <c r="BQ75" i="62"/>
  <c r="BM75" i="62"/>
  <c r="BK75" i="62"/>
  <c r="BJ75" i="62"/>
  <c r="BI75" i="62"/>
  <c r="BH75" i="62"/>
  <c r="BG75" i="62"/>
  <c r="BF75" i="62"/>
  <c r="AE75" i="62"/>
  <c r="AK75" i="62" s="1"/>
  <c r="AD75" i="62"/>
  <c r="AJ75" i="62" s="1"/>
  <c r="V75" i="62"/>
  <c r="BL75" i="62" s="1"/>
  <c r="U75" i="62"/>
  <c r="T75" i="62"/>
  <c r="A75" i="62"/>
  <c r="CB74" i="62"/>
  <c r="CA74" i="62"/>
  <c r="BY74" i="62"/>
  <c r="BX74" i="62"/>
  <c r="BW74" i="62"/>
  <c r="BV74" i="62"/>
  <c r="BS74" i="62"/>
  <c r="BR74" i="62"/>
  <c r="BQ74" i="62"/>
  <c r="BM74" i="62"/>
  <c r="BK74" i="62"/>
  <c r="BJ74" i="62"/>
  <c r="BI74" i="62"/>
  <c r="BH74" i="62"/>
  <c r="BG74" i="62"/>
  <c r="BF74" i="62"/>
  <c r="AE74" i="62"/>
  <c r="AK74" i="62" s="1"/>
  <c r="AD74" i="62"/>
  <c r="AJ74" i="62" s="1"/>
  <c r="V74" i="62"/>
  <c r="U74" i="62"/>
  <c r="T74" i="62"/>
  <c r="A74" i="62"/>
  <c r="CB73" i="62"/>
  <c r="CA73" i="62"/>
  <c r="BY73" i="62"/>
  <c r="BX73" i="62"/>
  <c r="BW73" i="62"/>
  <c r="BV73" i="62"/>
  <c r="BS73" i="62"/>
  <c r="BR73" i="62"/>
  <c r="BQ73" i="62"/>
  <c r="BM73" i="62"/>
  <c r="BK73" i="62"/>
  <c r="BJ73" i="62"/>
  <c r="BI73" i="62"/>
  <c r="BH73" i="62"/>
  <c r="BG73" i="62"/>
  <c r="BF73" i="62"/>
  <c r="AE73" i="62"/>
  <c r="AK73" i="62" s="1"/>
  <c r="AD73" i="62"/>
  <c r="AJ73" i="62" s="1"/>
  <c r="V73" i="62"/>
  <c r="BL73" i="62" s="1"/>
  <c r="U73" i="62"/>
  <c r="T73" i="62"/>
  <c r="A73" i="62"/>
  <c r="CB72" i="62"/>
  <c r="CA72" i="62"/>
  <c r="BY72" i="62"/>
  <c r="BX72" i="62"/>
  <c r="BW72" i="62"/>
  <c r="BV72" i="62"/>
  <c r="BS72" i="62"/>
  <c r="BR72" i="62"/>
  <c r="BQ72" i="62"/>
  <c r="BM72" i="62"/>
  <c r="BK72" i="62"/>
  <c r="BJ72" i="62"/>
  <c r="BI72" i="62"/>
  <c r="BH72" i="62"/>
  <c r="BG72" i="62"/>
  <c r="BF72" i="62"/>
  <c r="AE72" i="62"/>
  <c r="AK72" i="62" s="1"/>
  <c r="AD72" i="62"/>
  <c r="AJ72" i="62" s="1"/>
  <c r="V72" i="62"/>
  <c r="U72" i="62"/>
  <c r="T72" i="62"/>
  <c r="A72" i="62"/>
  <c r="CB71" i="62"/>
  <c r="CA71" i="62"/>
  <c r="BY71" i="62"/>
  <c r="BX71" i="62"/>
  <c r="BW71" i="62"/>
  <c r="BV71" i="62"/>
  <c r="BS71" i="62"/>
  <c r="BR71" i="62"/>
  <c r="BQ71" i="62"/>
  <c r="BM71" i="62"/>
  <c r="BK71" i="62"/>
  <c r="BJ71" i="62"/>
  <c r="BI71" i="62"/>
  <c r="BH71" i="62"/>
  <c r="BG71" i="62"/>
  <c r="BF71" i="62"/>
  <c r="AE71" i="62"/>
  <c r="AK71" i="62" s="1"/>
  <c r="AD71" i="62"/>
  <c r="AJ71" i="62" s="1"/>
  <c r="V71" i="62"/>
  <c r="BL71" i="62" s="1"/>
  <c r="U71" i="62"/>
  <c r="T71" i="62"/>
  <c r="A71" i="62"/>
  <c r="CB70" i="62"/>
  <c r="CA70" i="62"/>
  <c r="BY70" i="62"/>
  <c r="BX70" i="62"/>
  <c r="BW70" i="62"/>
  <c r="BV70" i="62"/>
  <c r="BS70" i="62"/>
  <c r="BR70" i="62"/>
  <c r="BQ70" i="62"/>
  <c r="BM70" i="62"/>
  <c r="BK70" i="62"/>
  <c r="BJ70" i="62"/>
  <c r="BI70" i="62"/>
  <c r="BH70" i="62"/>
  <c r="BG70" i="62"/>
  <c r="BF70" i="62"/>
  <c r="AE70" i="62"/>
  <c r="AK70" i="62" s="1"/>
  <c r="AD70" i="62"/>
  <c r="AJ70" i="62" s="1"/>
  <c r="V70" i="62"/>
  <c r="U70" i="62"/>
  <c r="T70" i="62"/>
  <c r="A70" i="62"/>
  <c r="CB69" i="62"/>
  <c r="CA69" i="62"/>
  <c r="BY69" i="62"/>
  <c r="BX69" i="62"/>
  <c r="BW69" i="62"/>
  <c r="BV69" i="62"/>
  <c r="BS69" i="62"/>
  <c r="BR69" i="62"/>
  <c r="BQ69" i="62"/>
  <c r="BM69" i="62"/>
  <c r="BK69" i="62"/>
  <c r="BJ69" i="62"/>
  <c r="BI69" i="62"/>
  <c r="BH69" i="62"/>
  <c r="BG69" i="62"/>
  <c r="BF69" i="62"/>
  <c r="AE69" i="62"/>
  <c r="AK69" i="62" s="1"/>
  <c r="AD69" i="62"/>
  <c r="AJ69" i="62" s="1"/>
  <c r="V69" i="62"/>
  <c r="BL69" i="62" s="1"/>
  <c r="U69" i="62"/>
  <c r="Z69" i="62" s="1"/>
  <c r="AA69" i="62" s="1"/>
  <c r="AF70" i="62" s="1"/>
  <c r="AL70" i="62" s="1"/>
  <c r="T69" i="62"/>
  <c r="A69" i="62"/>
  <c r="CB68" i="62"/>
  <c r="CA68" i="62"/>
  <c r="BY68" i="62"/>
  <c r="BX68" i="62"/>
  <c r="BW68" i="62"/>
  <c r="BV68" i="62"/>
  <c r="BS68" i="62"/>
  <c r="BR68" i="62"/>
  <c r="BQ68" i="62"/>
  <c r="BM68" i="62"/>
  <c r="BK68" i="62"/>
  <c r="BJ68" i="62"/>
  <c r="BI68" i="62"/>
  <c r="BH68" i="62"/>
  <c r="BG68" i="62"/>
  <c r="BF68" i="62"/>
  <c r="AE68" i="62"/>
  <c r="AK68" i="62" s="1"/>
  <c r="AD68" i="62"/>
  <c r="AJ68" i="62" s="1"/>
  <c r="V68" i="62"/>
  <c r="U68" i="62"/>
  <c r="T68" i="62"/>
  <c r="A68" i="62"/>
  <c r="CB67" i="62"/>
  <c r="CA67" i="62"/>
  <c r="BY67" i="62"/>
  <c r="BX67" i="62"/>
  <c r="BW67" i="62"/>
  <c r="BV67" i="62"/>
  <c r="BS67" i="62"/>
  <c r="BR67" i="62"/>
  <c r="BQ67" i="62"/>
  <c r="BM67" i="62"/>
  <c r="BK67" i="62"/>
  <c r="BJ67" i="62"/>
  <c r="BI67" i="62"/>
  <c r="BH67" i="62"/>
  <c r="BG67" i="62"/>
  <c r="BF67" i="62"/>
  <c r="AE67" i="62"/>
  <c r="AK67" i="62" s="1"/>
  <c r="AD67" i="62"/>
  <c r="AJ67" i="62" s="1"/>
  <c r="V67" i="62"/>
  <c r="BZ67" i="62" s="1"/>
  <c r="U67" i="62"/>
  <c r="T67" i="62"/>
  <c r="A67" i="62"/>
  <c r="CB66" i="62"/>
  <c r="CA66" i="62"/>
  <c r="BY66" i="62"/>
  <c r="BX66" i="62"/>
  <c r="BW66" i="62"/>
  <c r="BV66" i="62"/>
  <c r="BS66" i="62"/>
  <c r="BR66" i="62"/>
  <c r="BQ66" i="62"/>
  <c r="BM66" i="62"/>
  <c r="BK66" i="62"/>
  <c r="BJ66" i="62"/>
  <c r="BI66" i="62"/>
  <c r="BH66" i="62"/>
  <c r="BG66" i="62"/>
  <c r="BF66" i="62"/>
  <c r="AE66" i="62"/>
  <c r="AK66" i="62" s="1"/>
  <c r="AD66" i="62"/>
  <c r="AJ66" i="62" s="1"/>
  <c r="V66" i="62"/>
  <c r="BL66" i="62" s="1"/>
  <c r="U66" i="62"/>
  <c r="T66" i="62"/>
  <c r="A66" i="62"/>
  <c r="CB65" i="62"/>
  <c r="CA65" i="62"/>
  <c r="BY65" i="62"/>
  <c r="BX65" i="62"/>
  <c r="BW65" i="62"/>
  <c r="BV65" i="62"/>
  <c r="BS65" i="62"/>
  <c r="BR65" i="62"/>
  <c r="BQ65" i="62"/>
  <c r="BM65" i="62"/>
  <c r="BK65" i="62"/>
  <c r="BJ65" i="62"/>
  <c r="BI65" i="62"/>
  <c r="BH65" i="62"/>
  <c r="BG65" i="62"/>
  <c r="BF65" i="62"/>
  <c r="AE65" i="62"/>
  <c r="AK65" i="62" s="1"/>
  <c r="AD65" i="62"/>
  <c r="AJ65" i="62" s="1"/>
  <c r="V65" i="62"/>
  <c r="BL65" i="62" s="1"/>
  <c r="U65" i="62"/>
  <c r="T65" i="62"/>
  <c r="A65" i="62"/>
  <c r="CB64" i="62"/>
  <c r="CA64" i="62"/>
  <c r="BY64" i="62"/>
  <c r="BX64" i="62"/>
  <c r="BW64" i="62"/>
  <c r="BV64" i="62"/>
  <c r="BS64" i="62"/>
  <c r="BR64" i="62"/>
  <c r="BQ64" i="62"/>
  <c r="BM64" i="62"/>
  <c r="BK64" i="62"/>
  <c r="BJ64" i="62"/>
  <c r="BI64" i="62"/>
  <c r="BH64" i="62"/>
  <c r="BG64" i="62"/>
  <c r="BF64" i="62"/>
  <c r="AE64" i="62"/>
  <c r="AK64" i="62" s="1"/>
  <c r="AD64" i="62"/>
  <c r="AJ64" i="62" s="1"/>
  <c r="V64" i="62"/>
  <c r="AO65" i="62" s="1"/>
  <c r="U64" i="62"/>
  <c r="T64" i="62"/>
  <c r="A64" i="62"/>
  <c r="CB63" i="62"/>
  <c r="CA63" i="62"/>
  <c r="BY63" i="62"/>
  <c r="BX63" i="62"/>
  <c r="BW63" i="62"/>
  <c r="BV63" i="62"/>
  <c r="BS63" i="62"/>
  <c r="BR63" i="62"/>
  <c r="BQ63" i="62"/>
  <c r="BM63" i="62"/>
  <c r="BK63" i="62"/>
  <c r="BJ63" i="62"/>
  <c r="BI63" i="62"/>
  <c r="BH63" i="62"/>
  <c r="BG63" i="62"/>
  <c r="BF63" i="62"/>
  <c r="AE63" i="62"/>
  <c r="AK63" i="62" s="1"/>
  <c r="AD63" i="62"/>
  <c r="AJ63" i="62" s="1"/>
  <c r="V63" i="62"/>
  <c r="BL63" i="62" s="1"/>
  <c r="U63" i="62"/>
  <c r="T63" i="62"/>
  <c r="A63" i="62"/>
  <c r="CB62" i="62"/>
  <c r="CA62" i="62"/>
  <c r="BY62" i="62"/>
  <c r="BX62" i="62"/>
  <c r="BW62" i="62"/>
  <c r="BV62" i="62"/>
  <c r="BS62" i="62"/>
  <c r="BR62" i="62"/>
  <c r="BQ62" i="62"/>
  <c r="BM62" i="62"/>
  <c r="BK62" i="62"/>
  <c r="BJ62" i="62"/>
  <c r="BI62" i="62"/>
  <c r="BH62" i="62"/>
  <c r="BG62" i="62"/>
  <c r="BF62" i="62"/>
  <c r="AE62" i="62"/>
  <c r="AK62" i="62" s="1"/>
  <c r="AD62" i="62"/>
  <c r="AJ62" i="62" s="1"/>
  <c r="V62" i="62"/>
  <c r="AO63" i="62" s="1"/>
  <c r="U62" i="62"/>
  <c r="T62" i="62"/>
  <c r="A62" i="62"/>
  <c r="CB61" i="62"/>
  <c r="CA61" i="62"/>
  <c r="BY61" i="62"/>
  <c r="BX61" i="62"/>
  <c r="BW61" i="62"/>
  <c r="BV61" i="62"/>
  <c r="BS61" i="62"/>
  <c r="BR61" i="62"/>
  <c r="BQ61" i="62"/>
  <c r="BM61" i="62"/>
  <c r="BK61" i="62"/>
  <c r="BJ61" i="62"/>
  <c r="BI61" i="62"/>
  <c r="BH61" i="62"/>
  <c r="BG61" i="62"/>
  <c r="BF61" i="62"/>
  <c r="AE61" i="62"/>
  <c r="AK61" i="62" s="1"/>
  <c r="AD61" i="62"/>
  <c r="AJ61" i="62" s="1"/>
  <c r="V61" i="62"/>
  <c r="BL61" i="62" s="1"/>
  <c r="U61" i="62"/>
  <c r="T61" i="62"/>
  <c r="A61" i="62"/>
  <c r="CB60" i="62"/>
  <c r="CA60" i="62"/>
  <c r="BY60" i="62"/>
  <c r="BX60" i="62"/>
  <c r="BW60" i="62"/>
  <c r="BV60" i="62"/>
  <c r="BS60" i="62"/>
  <c r="BR60" i="62"/>
  <c r="BQ60" i="62"/>
  <c r="BM60" i="62"/>
  <c r="BK60" i="62"/>
  <c r="BJ60" i="62"/>
  <c r="BI60" i="62"/>
  <c r="BH60" i="62"/>
  <c r="BG60" i="62"/>
  <c r="BF60" i="62"/>
  <c r="AE60" i="62"/>
  <c r="AK60" i="62" s="1"/>
  <c r="AD60" i="62"/>
  <c r="AJ60" i="62" s="1"/>
  <c r="V60" i="62"/>
  <c r="AO61" i="62" s="1"/>
  <c r="U60" i="62"/>
  <c r="T60" i="62"/>
  <c r="A60" i="62"/>
  <c r="CB59" i="62"/>
  <c r="CA59" i="62"/>
  <c r="BY59" i="62"/>
  <c r="BX59" i="62"/>
  <c r="BW59" i="62"/>
  <c r="BV59" i="62"/>
  <c r="BS59" i="62"/>
  <c r="BR59" i="62"/>
  <c r="BQ59" i="62"/>
  <c r="BM59" i="62"/>
  <c r="BK59" i="62"/>
  <c r="BJ59" i="62"/>
  <c r="BI59" i="62"/>
  <c r="BH59" i="62"/>
  <c r="BG59" i="62"/>
  <c r="BF59" i="62"/>
  <c r="AE59" i="62"/>
  <c r="AK59" i="62" s="1"/>
  <c r="AD59" i="62"/>
  <c r="AJ59" i="62" s="1"/>
  <c r="V59" i="62"/>
  <c r="BL59" i="62" s="1"/>
  <c r="U59" i="62"/>
  <c r="T59" i="62"/>
  <c r="A59" i="62"/>
  <c r="CB58" i="62"/>
  <c r="CA58" i="62"/>
  <c r="BY58" i="62"/>
  <c r="BX58" i="62"/>
  <c r="BW58" i="62"/>
  <c r="BV58" i="62"/>
  <c r="BS58" i="62"/>
  <c r="BR58" i="62"/>
  <c r="BQ58" i="62"/>
  <c r="BM58" i="62"/>
  <c r="BK58" i="62"/>
  <c r="BJ58" i="62"/>
  <c r="BI58" i="62"/>
  <c r="BH58" i="62"/>
  <c r="BG58" i="62"/>
  <c r="BF58" i="62"/>
  <c r="AE58" i="62"/>
  <c r="AK58" i="62" s="1"/>
  <c r="AD58" i="62"/>
  <c r="AJ58" i="62" s="1"/>
  <c r="V58" i="62"/>
  <c r="U58" i="62"/>
  <c r="T58" i="62"/>
  <c r="A58" i="62"/>
  <c r="CB57" i="62"/>
  <c r="CA57" i="62"/>
  <c r="BY57" i="62"/>
  <c r="BX57" i="62"/>
  <c r="BW57" i="62"/>
  <c r="BV57" i="62"/>
  <c r="BS57" i="62"/>
  <c r="BR57" i="62"/>
  <c r="BQ57" i="62"/>
  <c r="BM57" i="62"/>
  <c r="BK57" i="62"/>
  <c r="BJ57" i="62"/>
  <c r="BI57" i="62"/>
  <c r="BH57" i="62"/>
  <c r="BG57" i="62"/>
  <c r="BF57" i="62"/>
  <c r="AE57" i="62"/>
  <c r="AK57" i="62" s="1"/>
  <c r="AD57" i="62"/>
  <c r="AJ57" i="62" s="1"/>
  <c r="V57" i="62"/>
  <c r="BL57" i="62" s="1"/>
  <c r="U57" i="62"/>
  <c r="T57" i="62"/>
  <c r="A57" i="62"/>
  <c r="CB56" i="62"/>
  <c r="CA56" i="62"/>
  <c r="BY56" i="62"/>
  <c r="BX56" i="62"/>
  <c r="BW56" i="62"/>
  <c r="BV56" i="62"/>
  <c r="BS56" i="62"/>
  <c r="BR56" i="62"/>
  <c r="BQ56" i="62"/>
  <c r="BM56" i="62"/>
  <c r="BK56" i="62"/>
  <c r="BJ56" i="62"/>
  <c r="BI56" i="62"/>
  <c r="BH56" i="62"/>
  <c r="BG56" i="62"/>
  <c r="BF56" i="62"/>
  <c r="AE56" i="62"/>
  <c r="AK56" i="62" s="1"/>
  <c r="AD56" i="62"/>
  <c r="AJ56" i="62" s="1"/>
  <c r="V56" i="62"/>
  <c r="AO57" i="62" s="1"/>
  <c r="U56" i="62"/>
  <c r="T56" i="62"/>
  <c r="A56" i="62"/>
  <c r="CB55" i="62"/>
  <c r="CA55" i="62"/>
  <c r="BY55" i="62"/>
  <c r="BX55" i="62"/>
  <c r="BW55" i="62"/>
  <c r="BV55" i="62"/>
  <c r="BS55" i="62"/>
  <c r="BR55" i="62"/>
  <c r="BQ55" i="62"/>
  <c r="BM55" i="62"/>
  <c r="BK55" i="62"/>
  <c r="BJ55" i="62"/>
  <c r="BI55" i="62"/>
  <c r="BH55" i="62"/>
  <c r="BG55" i="62"/>
  <c r="BF55" i="62"/>
  <c r="AE55" i="62"/>
  <c r="AK55" i="62" s="1"/>
  <c r="AD55" i="62"/>
  <c r="AJ55" i="62" s="1"/>
  <c r="V55" i="62"/>
  <c r="BL55" i="62" s="1"/>
  <c r="U55" i="62"/>
  <c r="T55" i="62"/>
  <c r="A55" i="62"/>
  <c r="CB54" i="62"/>
  <c r="CA54" i="62"/>
  <c r="BY54" i="62"/>
  <c r="BX54" i="62"/>
  <c r="BW54" i="62"/>
  <c r="BV54" i="62"/>
  <c r="BS54" i="62"/>
  <c r="BR54" i="62"/>
  <c r="BQ54" i="62"/>
  <c r="BM54" i="62"/>
  <c r="BK54" i="62"/>
  <c r="BJ54" i="62"/>
  <c r="BI54" i="62"/>
  <c r="BH54" i="62"/>
  <c r="BG54" i="62"/>
  <c r="BF54" i="62"/>
  <c r="AE54" i="62"/>
  <c r="AK54" i="62" s="1"/>
  <c r="AD54" i="62"/>
  <c r="AJ54" i="62" s="1"/>
  <c r="V54" i="62"/>
  <c r="U54" i="62"/>
  <c r="T54" i="62"/>
  <c r="A54" i="62"/>
  <c r="CB53" i="62"/>
  <c r="CA53" i="62"/>
  <c r="BY53" i="62"/>
  <c r="BX53" i="62"/>
  <c r="BW53" i="62"/>
  <c r="BV53" i="62"/>
  <c r="BS53" i="62"/>
  <c r="BR53" i="62"/>
  <c r="BQ53" i="62"/>
  <c r="BM53" i="62"/>
  <c r="BK53" i="62"/>
  <c r="BJ53" i="62"/>
  <c r="BI53" i="62"/>
  <c r="BH53" i="62"/>
  <c r="BG53" i="62"/>
  <c r="BF53" i="62"/>
  <c r="AE53" i="62"/>
  <c r="AK53" i="62" s="1"/>
  <c r="AD53" i="62"/>
  <c r="AJ53" i="62" s="1"/>
  <c r="V53" i="62"/>
  <c r="BL53" i="62" s="1"/>
  <c r="U53" i="62"/>
  <c r="T53" i="62"/>
  <c r="A53" i="62"/>
  <c r="CB52" i="62"/>
  <c r="CA52" i="62"/>
  <c r="BY52" i="62"/>
  <c r="BX52" i="62"/>
  <c r="BW52" i="62"/>
  <c r="BV52" i="62"/>
  <c r="BS52" i="62"/>
  <c r="BR52" i="62"/>
  <c r="BQ52" i="62"/>
  <c r="BM52" i="62"/>
  <c r="BK52" i="62"/>
  <c r="BJ52" i="62"/>
  <c r="BI52" i="62"/>
  <c r="BH52" i="62"/>
  <c r="BG52" i="62"/>
  <c r="BF52" i="62"/>
  <c r="AE52" i="62"/>
  <c r="AK52" i="62" s="1"/>
  <c r="AD52" i="62"/>
  <c r="AJ52" i="62" s="1"/>
  <c r="V52" i="62"/>
  <c r="AO53" i="62" s="1"/>
  <c r="U52" i="62"/>
  <c r="T52" i="62"/>
  <c r="A52" i="62"/>
  <c r="CB51" i="62"/>
  <c r="CA51" i="62"/>
  <c r="BY51" i="62"/>
  <c r="BX51" i="62"/>
  <c r="BW51" i="62"/>
  <c r="BV51" i="62"/>
  <c r="BS51" i="62"/>
  <c r="BR51" i="62"/>
  <c r="BQ51" i="62"/>
  <c r="BM51" i="62"/>
  <c r="BK51" i="62"/>
  <c r="BJ51" i="62"/>
  <c r="BI51" i="62"/>
  <c r="BH51" i="62"/>
  <c r="BG51" i="62"/>
  <c r="BF51" i="62"/>
  <c r="AE51" i="62"/>
  <c r="AK51" i="62" s="1"/>
  <c r="AD51" i="62"/>
  <c r="AJ51" i="62" s="1"/>
  <c r="V51" i="62"/>
  <c r="BL51" i="62" s="1"/>
  <c r="U51" i="62"/>
  <c r="T51" i="62"/>
  <c r="A51" i="62"/>
  <c r="CB50" i="62"/>
  <c r="CA50" i="62"/>
  <c r="BY50" i="62"/>
  <c r="BX50" i="62"/>
  <c r="BW50" i="62"/>
  <c r="BV50" i="62"/>
  <c r="BS50" i="62"/>
  <c r="BR50" i="62"/>
  <c r="BQ50" i="62"/>
  <c r="BM50" i="62"/>
  <c r="BK50" i="62"/>
  <c r="BJ50" i="62"/>
  <c r="BI50" i="62"/>
  <c r="BH50" i="62"/>
  <c r="BG50" i="62"/>
  <c r="BF50" i="62"/>
  <c r="AE50" i="62"/>
  <c r="AK50" i="62" s="1"/>
  <c r="AD50" i="62"/>
  <c r="AJ50" i="62" s="1"/>
  <c r="V50" i="62"/>
  <c r="U50" i="62"/>
  <c r="T50" i="62"/>
  <c r="A50" i="62"/>
  <c r="CB49" i="62"/>
  <c r="CA49" i="62"/>
  <c r="BY49" i="62"/>
  <c r="BX49" i="62"/>
  <c r="BW49" i="62"/>
  <c r="BV49" i="62"/>
  <c r="BS49" i="62"/>
  <c r="BR49" i="62"/>
  <c r="BQ49" i="62"/>
  <c r="BM49" i="62"/>
  <c r="BK49" i="62"/>
  <c r="BJ49" i="62"/>
  <c r="BI49" i="62"/>
  <c r="BH49" i="62"/>
  <c r="BG49" i="62"/>
  <c r="BF49" i="62"/>
  <c r="AE49" i="62"/>
  <c r="AK49" i="62" s="1"/>
  <c r="AD49" i="62"/>
  <c r="AJ49" i="62" s="1"/>
  <c r="V49" i="62"/>
  <c r="BL49" i="62" s="1"/>
  <c r="U49" i="62"/>
  <c r="T49" i="62"/>
  <c r="A49" i="62"/>
  <c r="CB48" i="62"/>
  <c r="CA48" i="62"/>
  <c r="BY48" i="62"/>
  <c r="BX48" i="62"/>
  <c r="BW48" i="62"/>
  <c r="BV48" i="62"/>
  <c r="BS48" i="62"/>
  <c r="BR48" i="62"/>
  <c r="BQ48" i="62"/>
  <c r="BM48" i="62"/>
  <c r="BK48" i="62"/>
  <c r="BJ48" i="62"/>
  <c r="BI48" i="62"/>
  <c r="BH48" i="62"/>
  <c r="BG48" i="62"/>
  <c r="BF48" i="62"/>
  <c r="AE48" i="62"/>
  <c r="AK48" i="62" s="1"/>
  <c r="AD48" i="62"/>
  <c r="AJ48" i="62" s="1"/>
  <c r="V48" i="62"/>
  <c r="AO49" i="62" s="1"/>
  <c r="U48" i="62"/>
  <c r="T48" i="62"/>
  <c r="A48" i="62"/>
  <c r="CB47" i="62"/>
  <c r="CA47" i="62"/>
  <c r="BY47" i="62"/>
  <c r="BX47" i="62"/>
  <c r="BW47" i="62"/>
  <c r="BV47" i="62"/>
  <c r="BS47" i="62"/>
  <c r="BR47" i="62"/>
  <c r="BQ47" i="62"/>
  <c r="BM47" i="62"/>
  <c r="BK47" i="62"/>
  <c r="BJ47" i="62"/>
  <c r="BI47" i="62"/>
  <c r="BH47" i="62"/>
  <c r="BG47" i="62"/>
  <c r="BF47" i="62"/>
  <c r="AE47" i="62"/>
  <c r="AK47" i="62" s="1"/>
  <c r="AD47" i="62"/>
  <c r="AJ47" i="62" s="1"/>
  <c r="V47" i="62"/>
  <c r="BL47" i="62" s="1"/>
  <c r="U47" i="62"/>
  <c r="T47" i="62"/>
  <c r="A47" i="62"/>
  <c r="CB46" i="62"/>
  <c r="CA46" i="62"/>
  <c r="BY46" i="62"/>
  <c r="BX46" i="62"/>
  <c r="BW46" i="62"/>
  <c r="BV46" i="62"/>
  <c r="BS46" i="62"/>
  <c r="BR46" i="62"/>
  <c r="BQ46" i="62"/>
  <c r="BM46" i="62"/>
  <c r="BK46" i="62"/>
  <c r="BJ46" i="62"/>
  <c r="BI46" i="62"/>
  <c r="BH46" i="62"/>
  <c r="BG46" i="62"/>
  <c r="BF46" i="62"/>
  <c r="AE46" i="62"/>
  <c r="AK46" i="62" s="1"/>
  <c r="AD46" i="62"/>
  <c r="AJ46" i="62" s="1"/>
  <c r="V46" i="62"/>
  <c r="U46" i="62"/>
  <c r="T46" i="62"/>
  <c r="A46" i="62"/>
  <c r="CB45" i="62"/>
  <c r="CA45" i="62"/>
  <c r="BY45" i="62"/>
  <c r="BX45" i="62"/>
  <c r="BW45" i="62"/>
  <c r="BV45" i="62"/>
  <c r="BS45" i="62"/>
  <c r="BR45" i="62"/>
  <c r="BQ45" i="62"/>
  <c r="BM45" i="62"/>
  <c r="BK45" i="62"/>
  <c r="BJ45" i="62"/>
  <c r="BI45" i="62"/>
  <c r="BH45" i="62"/>
  <c r="BG45" i="62"/>
  <c r="BF45" i="62"/>
  <c r="AE45" i="62"/>
  <c r="AK45" i="62" s="1"/>
  <c r="AD45" i="62"/>
  <c r="AJ45" i="62" s="1"/>
  <c r="V45" i="62"/>
  <c r="BL45" i="62" s="1"/>
  <c r="U45" i="62"/>
  <c r="T45" i="62"/>
  <c r="A45" i="62"/>
  <c r="CB44" i="62"/>
  <c r="CA44" i="62"/>
  <c r="BY44" i="62"/>
  <c r="BX44" i="62"/>
  <c r="BW44" i="62"/>
  <c r="BV44" i="62"/>
  <c r="BS44" i="62"/>
  <c r="BR44" i="62"/>
  <c r="BQ44" i="62"/>
  <c r="BM44" i="62"/>
  <c r="BK44" i="62"/>
  <c r="BJ44" i="62"/>
  <c r="BI44" i="62"/>
  <c r="BH44" i="62"/>
  <c r="BG44" i="62"/>
  <c r="BF44" i="62"/>
  <c r="AE44" i="62"/>
  <c r="AK44" i="62" s="1"/>
  <c r="AD44" i="62"/>
  <c r="AJ44" i="62" s="1"/>
  <c r="V44" i="62"/>
  <c r="AO45" i="62" s="1"/>
  <c r="U44" i="62"/>
  <c r="T44" i="62"/>
  <c r="A44" i="62"/>
  <c r="CB43" i="62"/>
  <c r="CA43" i="62"/>
  <c r="BY43" i="62"/>
  <c r="BX43" i="62"/>
  <c r="BW43" i="62"/>
  <c r="BV43" i="62"/>
  <c r="BS43" i="62"/>
  <c r="BR43" i="62"/>
  <c r="BQ43" i="62"/>
  <c r="BM43" i="62"/>
  <c r="BK43" i="62"/>
  <c r="BJ43" i="62"/>
  <c r="BI43" i="62"/>
  <c r="BH43" i="62"/>
  <c r="BG43" i="62"/>
  <c r="BF43" i="62"/>
  <c r="AE43" i="62"/>
  <c r="AK43" i="62" s="1"/>
  <c r="AD43" i="62"/>
  <c r="AJ43" i="62" s="1"/>
  <c r="V43" i="62"/>
  <c r="U43" i="62"/>
  <c r="T43" i="62"/>
  <c r="A43" i="62"/>
  <c r="CB42" i="62"/>
  <c r="CA42" i="62"/>
  <c r="BY42" i="62"/>
  <c r="BX42" i="62"/>
  <c r="BW42" i="62"/>
  <c r="BV42" i="62"/>
  <c r="BS42" i="62"/>
  <c r="BR42" i="62"/>
  <c r="BQ42" i="62"/>
  <c r="BM42" i="62"/>
  <c r="BK42" i="62"/>
  <c r="BJ42" i="62"/>
  <c r="BI42" i="62"/>
  <c r="BH42" i="62"/>
  <c r="BG42" i="62"/>
  <c r="BF42" i="62"/>
  <c r="AE42" i="62"/>
  <c r="AK42" i="62" s="1"/>
  <c r="AD42" i="62"/>
  <c r="AJ42" i="62" s="1"/>
  <c r="V42" i="62"/>
  <c r="U42" i="62"/>
  <c r="T42" i="62"/>
  <c r="A42" i="62"/>
  <c r="CB41" i="62"/>
  <c r="CA41" i="62"/>
  <c r="BY41" i="62"/>
  <c r="BX41" i="62"/>
  <c r="BW41" i="62"/>
  <c r="BV41" i="62"/>
  <c r="BS41" i="62"/>
  <c r="BR41" i="62"/>
  <c r="BQ41" i="62"/>
  <c r="BM41" i="62"/>
  <c r="BK41" i="62"/>
  <c r="BJ41" i="62"/>
  <c r="BI41" i="62"/>
  <c r="BH41" i="62"/>
  <c r="BG41" i="62"/>
  <c r="BF41" i="62"/>
  <c r="AE41" i="62"/>
  <c r="AK41" i="62" s="1"/>
  <c r="AD41" i="62"/>
  <c r="AJ41" i="62" s="1"/>
  <c r="V41" i="62"/>
  <c r="BL41" i="62" s="1"/>
  <c r="U41" i="62"/>
  <c r="T41" i="62"/>
  <c r="A41" i="62"/>
  <c r="CB40" i="62"/>
  <c r="CA40" i="62"/>
  <c r="BY40" i="62"/>
  <c r="BX40" i="62"/>
  <c r="BW40" i="62"/>
  <c r="BV40" i="62"/>
  <c r="BS40" i="62"/>
  <c r="BR40" i="62"/>
  <c r="BQ40" i="62"/>
  <c r="BM40" i="62"/>
  <c r="BK40" i="62"/>
  <c r="BJ40" i="62"/>
  <c r="BI40" i="62"/>
  <c r="BH40" i="62"/>
  <c r="BG40" i="62"/>
  <c r="BF40" i="62"/>
  <c r="AE40" i="62"/>
  <c r="AK40" i="62" s="1"/>
  <c r="AD40" i="62"/>
  <c r="AJ40" i="62" s="1"/>
  <c r="V40" i="62"/>
  <c r="AO41" i="62" s="1"/>
  <c r="U40" i="62"/>
  <c r="T40" i="62"/>
  <c r="A40" i="62"/>
  <c r="CB39" i="62"/>
  <c r="CA39" i="62"/>
  <c r="BY39" i="62"/>
  <c r="BX39" i="62"/>
  <c r="BW39" i="62"/>
  <c r="BV39" i="62"/>
  <c r="BS39" i="62"/>
  <c r="BR39" i="62"/>
  <c r="BQ39" i="62"/>
  <c r="BM39" i="62"/>
  <c r="BK39" i="62"/>
  <c r="BJ39" i="62"/>
  <c r="BI39" i="62"/>
  <c r="BH39" i="62"/>
  <c r="BG39" i="62"/>
  <c r="BF39" i="62"/>
  <c r="AE39" i="62"/>
  <c r="AK39" i="62" s="1"/>
  <c r="AD39" i="62"/>
  <c r="AJ39" i="62" s="1"/>
  <c r="V39" i="62"/>
  <c r="U39" i="62"/>
  <c r="T39" i="62"/>
  <c r="A39" i="62"/>
  <c r="CB38" i="62"/>
  <c r="CA38" i="62"/>
  <c r="BY38" i="62"/>
  <c r="BX38" i="62"/>
  <c r="BW38" i="62"/>
  <c r="BV38" i="62"/>
  <c r="BS38" i="62"/>
  <c r="BR38" i="62"/>
  <c r="BQ38" i="62"/>
  <c r="BM38" i="62"/>
  <c r="BK38" i="62"/>
  <c r="BJ38" i="62"/>
  <c r="BI38" i="62"/>
  <c r="BH38" i="62"/>
  <c r="BG38" i="62"/>
  <c r="BF38" i="62"/>
  <c r="AE38" i="62"/>
  <c r="AK38" i="62" s="1"/>
  <c r="AD38" i="62"/>
  <c r="AJ38" i="62" s="1"/>
  <c r="V38" i="62"/>
  <c r="U38" i="62"/>
  <c r="T38" i="62"/>
  <c r="A38" i="62"/>
  <c r="CB37" i="62"/>
  <c r="CA37" i="62"/>
  <c r="BY37" i="62"/>
  <c r="BX37" i="62"/>
  <c r="BW37" i="62"/>
  <c r="BV37" i="62"/>
  <c r="BS37" i="62"/>
  <c r="BR37" i="62"/>
  <c r="BQ37" i="62"/>
  <c r="BM37" i="62"/>
  <c r="BK37" i="62"/>
  <c r="BJ37" i="62"/>
  <c r="BI37" i="62"/>
  <c r="BH37" i="62"/>
  <c r="BG37" i="62"/>
  <c r="BF37" i="62"/>
  <c r="AE37" i="62"/>
  <c r="AK37" i="62" s="1"/>
  <c r="AD37" i="62"/>
  <c r="AJ37" i="62" s="1"/>
  <c r="V37" i="62"/>
  <c r="BL37" i="62" s="1"/>
  <c r="U37" i="62"/>
  <c r="T37" i="62"/>
  <c r="A37" i="62"/>
  <c r="CB36" i="62"/>
  <c r="CA36" i="62"/>
  <c r="BY36" i="62"/>
  <c r="BX36" i="62"/>
  <c r="BW36" i="62"/>
  <c r="BV36" i="62"/>
  <c r="BS36" i="62"/>
  <c r="BR36" i="62"/>
  <c r="BQ36" i="62"/>
  <c r="BM36" i="62"/>
  <c r="BK36" i="62"/>
  <c r="BJ36" i="62"/>
  <c r="BI36" i="62"/>
  <c r="BH36" i="62"/>
  <c r="BG36" i="62"/>
  <c r="BF36" i="62"/>
  <c r="AE36" i="62"/>
  <c r="AK36" i="62" s="1"/>
  <c r="AD36" i="62"/>
  <c r="AJ36" i="62" s="1"/>
  <c r="V36" i="62"/>
  <c r="AO37" i="62" s="1"/>
  <c r="U36" i="62"/>
  <c r="T36" i="62"/>
  <c r="A36" i="62"/>
  <c r="CB35" i="62"/>
  <c r="CA35" i="62"/>
  <c r="BY35" i="62"/>
  <c r="BX35" i="62"/>
  <c r="BW35" i="62"/>
  <c r="BV35" i="62"/>
  <c r="BS35" i="62"/>
  <c r="BR35" i="62"/>
  <c r="BQ35" i="62"/>
  <c r="BM35" i="62"/>
  <c r="BK35" i="62"/>
  <c r="BJ35" i="62"/>
  <c r="BI35" i="62"/>
  <c r="BH35" i="62"/>
  <c r="BG35" i="62"/>
  <c r="BF35" i="62"/>
  <c r="AE35" i="62"/>
  <c r="AK35" i="62" s="1"/>
  <c r="AD35" i="62"/>
  <c r="AJ35" i="62" s="1"/>
  <c r="V35" i="62"/>
  <c r="U35" i="62"/>
  <c r="T35" i="62"/>
  <c r="A35" i="62"/>
  <c r="CB34" i="62"/>
  <c r="CA34" i="62"/>
  <c r="BY34" i="62"/>
  <c r="BX34" i="62"/>
  <c r="BW34" i="62"/>
  <c r="BV34" i="62"/>
  <c r="BS34" i="62"/>
  <c r="BR34" i="62"/>
  <c r="BQ34" i="62"/>
  <c r="BM34" i="62"/>
  <c r="BK34" i="62"/>
  <c r="BJ34" i="62"/>
  <c r="BI34" i="62"/>
  <c r="BH34" i="62"/>
  <c r="BG34" i="62"/>
  <c r="BF34" i="62"/>
  <c r="AE34" i="62"/>
  <c r="AK34" i="62" s="1"/>
  <c r="AD34" i="62"/>
  <c r="AJ34" i="62" s="1"/>
  <c r="V34" i="62"/>
  <c r="U34" i="62"/>
  <c r="T34" i="62"/>
  <c r="A34" i="62"/>
  <c r="CB33" i="62"/>
  <c r="CA33" i="62"/>
  <c r="BY33" i="62"/>
  <c r="BX33" i="62"/>
  <c r="BW33" i="62"/>
  <c r="BV33" i="62"/>
  <c r="BS33" i="62"/>
  <c r="BR33" i="62"/>
  <c r="BQ33" i="62"/>
  <c r="BM33" i="62"/>
  <c r="BK33" i="62"/>
  <c r="BJ33" i="62"/>
  <c r="BI33" i="62"/>
  <c r="BH33" i="62"/>
  <c r="BG33" i="62"/>
  <c r="BF33" i="62"/>
  <c r="AE33" i="62"/>
  <c r="AK33" i="62" s="1"/>
  <c r="AD33" i="62"/>
  <c r="AJ33" i="62" s="1"/>
  <c r="V33" i="62"/>
  <c r="BL33" i="62" s="1"/>
  <c r="U33" i="62"/>
  <c r="T33" i="62"/>
  <c r="A33" i="62"/>
  <c r="CB32" i="62"/>
  <c r="CA32" i="62"/>
  <c r="BY32" i="62"/>
  <c r="BX32" i="62"/>
  <c r="BW32" i="62"/>
  <c r="BV32" i="62"/>
  <c r="BS32" i="62"/>
  <c r="BR32" i="62"/>
  <c r="BQ32" i="62"/>
  <c r="BM32" i="62"/>
  <c r="BK32" i="62"/>
  <c r="BJ32" i="62"/>
  <c r="BI32" i="62"/>
  <c r="BH32" i="62"/>
  <c r="BG32" i="62"/>
  <c r="BF32" i="62"/>
  <c r="AE32" i="62"/>
  <c r="AK32" i="62" s="1"/>
  <c r="AD32" i="62"/>
  <c r="AJ32" i="62" s="1"/>
  <c r="V32" i="62"/>
  <c r="AO33" i="62" s="1"/>
  <c r="U32" i="62"/>
  <c r="T32" i="62"/>
  <c r="A32" i="62"/>
  <c r="CB31" i="62"/>
  <c r="CA31" i="62"/>
  <c r="BY31" i="62"/>
  <c r="BX31" i="62"/>
  <c r="BW31" i="62"/>
  <c r="BV31" i="62"/>
  <c r="BS31" i="62"/>
  <c r="BR31" i="62"/>
  <c r="BQ31" i="62"/>
  <c r="BM31" i="62"/>
  <c r="BK31" i="62"/>
  <c r="BJ31" i="62"/>
  <c r="BI31" i="62"/>
  <c r="BH31" i="62"/>
  <c r="BG31" i="62"/>
  <c r="BF31" i="62"/>
  <c r="AE31" i="62"/>
  <c r="AK31" i="62" s="1"/>
  <c r="AD31" i="62"/>
  <c r="AJ31" i="62" s="1"/>
  <c r="V31" i="62"/>
  <c r="BL31" i="62" s="1"/>
  <c r="U31" i="62"/>
  <c r="T31" i="62"/>
  <c r="A31" i="62"/>
  <c r="CB30" i="62"/>
  <c r="CA30" i="62"/>
  <c r="BY30" i="62"/>
  <c r="BX30" i="62"/>
  <c r="BW30" i="62"/>
  <c r="BV30" i="62"/>
  <c r="BS30" i="62"/>
  <c r="BR30" i="62"/>
  <c r="BQ30" i="62"/>
  <c r="BM30" i="62"/>
  <c r="BK30" i="62"/>
  <c r="BJ30" i="62"/>
  <c r="BI30" i="62"/>
  <c r="BH30" i="62"/>
  <c r="BG30" i="62"/>
  <c r="BF30" i="62"/>
  <c r="AE30" i="62"/>
  <c r="AK30" i="62" s="1"/>
  <c r="AD30" i="62"/>
  <c r="AJ30" i="62" s="1"/>
  <c r="V30" i="62"/>
  <c r="AO31" i="62" s="1"/>
  <c r="U30" i="62"/>
  <c r="T30" i="62"/>
  <c r="A30" i="62"/>
  <c r="CB29" i="62"/>
  <c r="CA29" i="62"/>
  <c r="BY29" i="62"/>
  <c r="BX29" i="62"/>
  <c r="BW29" i="62"/>
  <c r="BV29" i="62"/>
  <c r="BS29" i="62"/>
  <c r="BR29" i="62"/>
  <c r="BQ29" i="62"/>
  <c r="BM29" i="62"/>
  <c r="BK29" i="62"/>
  <c r="BJ29" i="62"/>
  <c r="BI29" i="62"/>
  <c r="BH29" i="62"/>
  <c r="BG29" i="62"/>
  <c r="BF29" i="62"/>
  <c r="AE29" i="62"/>
  <c r="AK29" i="62" s="1"/>
  <c r="AD29" i="62"/>
  <c r="AJ29" i="62" s="1"/>
  <c r="V29" i="62"/>
  <c r="BL29" i="62" s="1"/>
  <c r="U29" i="62"/>
  <c r="T29" i="62"/>
  <c r="A29" i="62"/>
  <c r="CB28" i="62"/>
  <c r="CA28" i="62"/>
  <c r="BY28" i="62"/>
  <c r="BX28" i="62"/>
  <c r="BW28" i="62"/>
  <c r="BV28" i="62"/>
  <c r="BS28" i="62"/>
  <c r="BR28" i="62"/>
  <c r="BQ28" i="62"/>
  <c r="BM28" i="62"/>
  <c r="BK28" i="62"/>
  <c r="BJ28" i="62"/>
  <c r="BI28" i="62"/>
  <c r="BH28" i="62"/>
  <c r="BG28" i="62"/>
  <c r="BF28" i="62"/>
  <c r="AE28" i="62"/>
  <c r="AK28" i="62" s="1"/>
  <c r="AD28" i="62"/>
  <c r="AJ28" i="62" s="1"/>
  <c r="V28" i="62"/>
  <c r="AO29" i="62" s="1"/>
  <c r="U28" i="62"/>
  <c r="T28" i="62"/>
  <c r="A28" i="62"/>
  <c r="CB27" i="62"/>
  <c r="CA27" i="62"/>
  <c r="BZ27" i="62"/>
  <c r="BY27" i="62"/>
  <c r="BX27" i="62"/>
  <c r="BW27" i="62"/>
  <c r="BV27" i="62"/>
  <c r="BS27" i="62"/>
  <c r="BR27" i="62"/>
  <c r="BQ27" i="62"/>
  <c r="BM27" i="62"/>
  <c r="BK27" i="62"/>
  <c r="BJ27" i="62"/>
  <c r="BI27" i="62"/>
  <c r="BH27" i="62"/>
  <c r="BG27" i="62"/>
  <c r="BF27" i="62"/>
  <c r="AE27" i="62"/>
  <c r="AK27" i="62" s="1"/>
  <c r="AD27" i="62"/>
  <c r="AJ27" i="62" s="1"/>
  <c r="V27" i="62"/>
  <c r="BL27" i="62" s="1"/>
  <c r="U27" i="62"/>
  <c r="Z27" i="62" s="1"/>
  <c r="AA27" i="62" s="1"/>
  <c r="AF28" i="62" s="1"/>
  <c r="AL28" i="62" s="1"/>
  <c r="T27" i="62"/>
  <c r="A27" i="62"/>
  <c r="CB26" i="62"/>
  <c r="CA26" i="62"/>
  <c r="BY26" i="62"/>
  <c r="BX26" i="62"/>
  <c r="BW26" i="62"/>
  <c r="BV26" i="62"/>
  <c r="BS26" i="62"/>
  <c r="BR26" i="62"/>
  <c r="BQ26" i="62"/>
  <c r="BM26" i="62"/>
  <c r="BK26" i="62"/>
  <c r="BJ26" i="62"/>
  <c r="BI26" i="62"/>
  <c r="BH26" i="62"/>
  <c r="BG26" i="62"/>
  <c r="BF26" i="62"/>
  <c r="AE26" i="62"/>
  <c r="AK26" i="62" s="1"/>
  <c r="AD26" i="62"/>
  <c r="AJ26" i="62" s="1"/>
  <c r="V26" i="62"/>
  <c r="AO27" i="62" s="1"/>
  <c r="U26" i="62"/>
  <c r="Z26" i="62" s="1"/>
  <c r="AA26" i="62" s="1"/>
  <c r="AF27" i="62" s="1"/>
  <c r="AL27" i="62" s="1"/>
  <c r="T26" i="62"/>
  <c r="A26" i="62"/>
  <c r="CB25" i="62"/>
  <c r="CA25" i="62"/>
  <c r="BY25" i="62"/>
  <c r="BX25" i="62"/>
  <c r="BW25" i="62"/>
  <c r="BV25" i="62"/>
  <c r="BS25" i="62"/>
  <c r="BR25" i="62"/>
  <c r="BQ25" i="62"/>
  <c r="BM25" i="62"/>
  <c r="BK25" i="62"/>
  <c r="BJ25" i="62"/>
  <c r="BI25" i="62"/>
  <c r="BH25" i="62"/>
  <c r="BG25" i="62"/>
  <c r="BF25" i="62"/>
  <c r="AE25" i="62"/>
  <c r="AK25" i="62" s="1"/>
  <c r="AD25" i="62"/>
  <c r="AJ25" i="62" s="1"/>
  <c r="V25" i="62"/>
  <c r="BL25" i="62" s="1"/>
  <c r="U25" i="62"/>
  <c r="T25" i="62"/>
  <c r="A25" i="62"/>
  <c r="CB24" i="62"/>
  <c r="CA24" i="62"/>
  <c r="BY24" i="62"/>
  <c r="BX24" i="62"/>
  <c r="BW24" i="62"/>
  <c r="BV24" i="62"/>
  <c r="BS24" i="62"/>
  <c r="BR24" i="62"/>
  <c r="BQ24" i="62"/>
  <c r="BM24" i="62"/>
  <c r="BK24" i="62"/>
  <c r="BJ24" i="62"/>
  <c r="BI24" i="62"/>
  <c r="BH24" i="62"/>
  <c r="BG24" i="62"/>
  <c r="BF24" i="62"/>
  <c r="AE24" i="62"/>
  <c r="AK24" i="62" s="1"/>
  <c r="AD24" i="62"/>
  <c r="AJ24" i="62" s="1"/>
  <c r="V24" i="62"/>
  <c r="AO25" i="62" s="1"/>
  <c r="U24" i="62"/>
  <c r="T24" i="62"/>
  <c r="A24" i="62"/>
  <c r="CB23" i="62"/>
  <c r="CA23" i="62"/>
  <c r="BY23" i="62"/>
  <c r="BX23" i="62"/>
  <c r="BW23" i="62"/>
  <c r="BV23" i="62"/>
  <c r="BS23" i="62"/>
  <c r="BR23" i="62"/>
  <c r="BQ23" i="62"/>
  <c r="BM23" i="62"/>
  <c r="BK23" i="62"/>
  <c r="BJ23" i="62"/>
  <c r="BI23" i="62"/>
  <c r="BH23" i="62"/>
  <c r="BG23" i="62"/>
  <c r="BF23" i="62"/>
  <c r="AE23" i="62"/>
  <c r="AK23" i="62" s="1"/>
  <c r="AD23" i="62"/>
  <c r="AJ23" i="62" s="1"/>
  <c r="V23" i="62"/>
  <c r="BL23" i="62" s="1"/>
  <c r="U23" i="62"/>
  <c r="T23" i="62"/>
  <c r="A23" i="62"/>
  <c r="CB22" i="62"/>
  <c r="CA22" i="62"/>
  <c r="BY22" i="62"/>
  <c r="BX22" i="62"/>
  <c r="BW22" i="62"/>
  <c r="BV22" i="62"/>
  <c r="BS22" i="62"/>
  <c r="BR22" i="62"/>
  <c r="BQ22" i="62"/>
  <c r="BM22" i="62"/>
  <c r="BK22" i="62"/>
  <c r="BJ22" i="62"/>
  <c r="BI22" i="62"/>
  <c r="BH22" i="62"/>
  <c r="BG22" i="62"/>
  <c r="BF22" i="62"/>
  <c r="AE22" i="62"/>
  <c r="AK22" i="62" s="1"/>
  <c r="AD22" i="62"/>
  <c r="AJ22" i="62" s="1"/>
  <c r="V22" i="62"/>
  <c r="BL22" i="62" s="1"/>
  <c r="U22" i="62"/>
  <c r="T22" i="62"/>
  <c r="A22" i="62"/>
  <c r="CB21" i="62"/>
  <c r="CA21" i="62"/>
  <c r="BY21" i="62"/>
  <c r="BX21" i="62"/>
  <c r="BW21" i="62"/>
  <c r="BV21" i="62"/>
  <c r="BS21" i="62"/>
  <c r="BR21" i="62"/>
  <c r="BQ21" i="62"/>
  <c r="BM21" i="62"/>
  <c r="BK21" i="62"/>
  <c r="BJ21" i="62"/>
  <c r="BI21" i="62"/>
  <c r="BH21" i="62"/>
  <c r="BG21" i="62"/>
  <c r="BF21" i="62"/>
  <c r="AE21" i="62"/>
  <c r="AK21" i="62" s="1"/>
  <c r="AD21" i="62"/>
  <c r="AJ21" i="62" s="1"/>
  <c r="V21" i="62"/>
  <c r="BL21" i="62" s="1"/>
  <c r="U21" i="62"/>
  <c r="T21" i="62"/>
  <c r="A21" i="62"/>
  <c r="CB20" i="62"/>
  <c r="CA20" i="62"/>
  <c r="BY20" i="62"/>
  <c r="BX20" i="62"/>
  <c r="BW20" i="62"/>
  <c r="BV20" i="62"/>
  <c r="BS20" i="62"/>
  <c r="BR20" i="62"/>
  <c r="BQ20" i="62"/>
  <c r="BM20" i="62"/>
  <c r="BK20" i="62"/>
  <c r="BJ20" i="62"/>
  <c r="BI20" i="62"/>
  <c r="BH20" i="62"/>
  <c r="BG20" i="62"/>
  <c r="BF20" i="62"/>
  <c r="AN20" i="62"/>
  <c r="AM20" i="62"/>
  <c r="AJ20" i="62"/>
  <c r="AG20" i="62"/>
  <c r="AE20" i="62"/>
  <c r="AK20" i="62" s="1"/>
  <c r="AD20" i="62"/>
  <c r="V20" i="62"/>
  <c r="BL20" i="62" s="1"/>
  <c r="U20" i="62"/>
  <c r="T20" i="62"/>
  <c r="A20" i="62"/>
  <c r="CB19" i="62"/>
  <c r="CA19" i="62"/>
  <c r="BY19" i="62"/>
  <c r="BX19" i="62"/>
  <c r="BW19" i="62"/>
  <c r="BV19" i="62"/>
  <c r="BS19" i="62"/>
  <c r="BR19" i="62"/>
  <c r="BQ19" i="62"/>
  <c r="BM19" i="62"/>
  <c r="BH19" i="62"/>
  <c r="BG19" i="62"/>
  <c r="BF19" i="62"/>
  <c r="AJ19" i="62"/>
  <c r="AD19" i="62"/>
  <c r="V19" i="62"/>
  <c r="BL19" i="62" s="1"/>
  <c r="U19" i="62"/>
  <c r="T19" i="62"/>
  <c r="A19" i="62"/>
  <c r="AG18" i="62"/>
  <c r="U18" i="62"/>
  <c r="T18" i="62"/>
  <c r="I12" i="62"/>
  <c r="BM108" i="61"/>
  <c r="BK108" i="61"/>
  <c r="BJ108" i="61"/>
  <c r="BI108" i="61"/>
  <c r="BH108" i="61"/>
  <c r="BG108" i="61"/>
  <c r="BF108" i="61"/>
  <c r="AN108" i="61"/>
  <c r="AM108" i="61"/>
  <c r="AG108" i="61"/>
  <c r="AE108" i="61"/>
  <c r="AK108" i="61" s="1"/>
  <c r="AD108" i="61"/>
  <c r="AJ108" i="61" s="1"/>
  <c r="U108" i="61"/>
  <c r="T108" i="61"/>
  <c r="A108" i="61"/>
  <c r="CB107" i="61"/>
  <c r="CA107" i="61"/>
  <c r="BY107" i="61"/>
  <c r="BX107" i="61"/>
  <c r="BW107" i="61"/>
  <c r="BV107" i="61"/>
  <c r="BM107" i="61"/>
  <c r="BK107" i="61"/>
  <c r="BJ107" i="61"/>
  <c r="BI107" i="61"/>
  <c r="BH107" i="61"/>
  <c r="BG107" i="61"/>
  <c r="BF107" i="61"/>
  <c r="AN107" i="61"/>
  <c r="AM107" i="61"/>
  <c r="AG107" i="61"/>
  <c r="AE107" i="61"/>
  <c r="AK107" i="61" s="1"/>
  <c r="AD107" i="61"/>
  <c r="AJ107" i="61" s="1"/>
  <c r="U107" i="61"/>
  <c r="T107" i="61"/>
  <c r="A107" i="61"/>
  <c r="CB106" i="61"/>
  <c r="CA106" i="61"/>
  <c r="BY106" i="61"/>
  <c r="BX106" i="61"/>
  <c r="BW106" i="61"/>
  <c r="BV106" i="61"/>
  <c r="BM106" i="61"/>
  <c r="BK106" i="61"/>
  <c r="BJ106" i="61"/>
  <c r="BI106" i="61"/>
  <c r="BH106" i="61"/>
  <c r="BG106" i="61"/>
  <c r="BF106" i="61"/>
  <c r="AN106" i="61"/>
  <c r="AM106" i="61"/>
  <c r="AG106" i="61"/>
  <c r="AE106" i="61"/>
  <c r="AK106" i="61" s="1"/>
  <c r="AD106" i="61"/>
  <c r="AJ106" i="61" s="1"/>
  <c r="U106" i="61"/>
  <c r="T106" i="61"/>
  <c r="A106" i="61"/>
  <c r="CB105" i="61"/>
  <c r="CA105" i="61"/>
  <c r="BY105" i="61"/>
  <c r="BX105" i="61"/>
  <c r="BW105" i="61"/>
  <c r="BV105" i="61"/>
  <c r="BM105" i="61"/>
  <c r="BK105" i="61"/>
  <c r="BJ105" i="61"/>
  <c r="BI105" i="61"/>
  <c r="BH105" i="61"/>
  <c r="BG105" i="61"/>
  <c r="BF105" i="61"/>
  <c r="AN105" i="61"/>
  <c r="AM105" i="61"/>
  <c r="AJ105" i="61"/>
  <c r="AG105" i="61"/>
  <c r="AE105" i="61"/>
  <c r="AK105" i="61" s="1"/>
  <c r="AD105" i="61"/>
  <c r="U105" i="61"/>
  <c r="T105" i="61"/>
  <c r="A105" i="61"/>
  <c r="CB104" i="61"/>
  <c r="CA104" i="61"/>
  <c r="BY104" i="61"/>
  <c r="BX104" i="61"/>
  <c r="BW104" i="61"/>
  <c r="BV104" i="61"/>
  <c r="BS104" i="61"/>
  <c r="BR104" i="61"/>
  <c r="BQ104" i="61"/>
  <c r="BM104" i="61"/>
  <c r="BK104" i="61"/>
  <c r="BJ104" i="61"/>
  <c r="BI104" i="61"/>
  <c r="BH104" i="61"/>
  <c r="BG104" i="61"/>
  <c r="BF104" i="61"/>
  <c r="AN104" i="61"/>
  <c r="AM104" i="61"/>
  <c r="AG104" i="61"/>
  <c r="AE104" i="61"/>
  <c r="AK104" i="61" s="1"/>
  <c r="AD104" i="61"/>
  <c r="AJ104" i="61" s="1"/>
  <c r="V104" i="61"/>
  <c r="BZ104" i="61" s="1"/>
  <c r="U104" i="61"/>
  <c r="T104" i="61"/>
  <c r="A104" i="61"/>
  <c r="CB103" i="61"/>
  <c r="CA103" i="61"/>
  <c r="BY103" i="61"/>
  <c r="BX103" i="61"/>
  <c r="BW103" i="61"/>
  <c r="BV103" i="61"/>
  <c r="BS103" i="61"/>
  <c r="BR103" i="61"/>
  <c r="BQ103" i="61"/>
  <c r="BM103" i="61"/>
  <c r="BK103" i="61"/>
  <c r="BJ103" i="61"/>
  <c r="BI103" i="61"/>
  <c r="BH103" i="61"/>
  <c r="BG103" i="61"/>
  <c r="BF103" i="61"/>
  <c r="AN103" i="61"/>
  <c r="AM103" i="61"/>
  <c r="AG103" i="61"/>
  <c r="AE103" i="61"/>
  <c r="AK103" i="61" s="1"/>
  <c r="AD103" i="61"/>
  <c r="AJ103" i="61" s="1"/>
  <c r="V103" i="61"/>
  <c r="BL103" i="61" s="1"/>
  <c r="U103" i="61"/>
  <c r="T103" i="61"/>
  <c r="A103" i="61"/>
  <c r="CB102" i="61"/>
  <c r="CA102" i="61"/>
  <c r="BY102" i="61"/>
  <c r="BX102" i="61"/>
  <c r="BW102" i="61"/>
  <c r="BV102" i="61"/>
  <c r="BS102" i="61"/>
  <c r="BR102" i="61"/>
  <c r="BQ102" i="61"/>
  <c r="BM102" i="61"/>
  <c r="BK102" i="61"/>
  <c r="BJ102" i="61"/>
  <c r="BI102" i="61"/>
  <c r="BH102" i="61"/>
  <c r="BG102" i="61"/>
  <c r="BF102" i="61"/>
  <c r="AN102" i="61"/>
  <c r="AM102" i="61"/>
  <c r="AG102" i="61"/>
  <c r="AE102" i="61"/>
  <c r="AK102" i="61" s="1"/>
  <c r="AD102" i="61"/>
  <c r="AJ102" i="61" s="1"/>
  <c r="V102" i="61"/>
  <c r="BZ102" i="61" s="1"/>
  <c r="U102" i="61"/>
  <c r="T102" i="61"/>
  <c r="A102" i="61"/>
  <c r="CB101" i="61"/>
  <c r="CA101" i="61"/>
  <c r="BY101" i="61"/>
  <c r="BX101" i="61"/>
  <c r="BW101" i="61"/>
  <c r="BV101" i="61"/>
  <c r="BS101" i="61"/>
  <c r="BR101" i="61"/>
  <c r="BQ101" i="61"/>
  <c r="BM101" i="61"/>
  <c r="BK101" i="61"/>
  <c r="BJ101" i="61"/>
  <c r="BI101" i="61"/>
  <c r="BH101" i="61"/>
  <c r="BG101" i="61"/>
  <c r="BF101" i="61"/>
  <c r="AN101" i="61"/>
  <c r="AM101" i="61"/>
  <c r="AJ101" i="61"/>
  <c r="AG101" i="61"/>
  <c r="AE101" i="61"/>
  <c r="AK101" i="61" s="1"/>
  <c r="AD101" i="61"/>
  <c r="V101" i="61"/>
  <c r="AO102" i="61" s="1"/>
  <c r="U101" i="61"/>
  <c r="T101" i="61"/>
  <c r="A101" i="61"/>
  <c r="CB100" i="61"/>
  <c r="CA100" i="61"/>
  <c r="BY100" i="61"/>
  <c r="BX100" i="61"/>
  <c r="BW100" i="61"/>
  <c r="BV100" i="61"/>
  <c r="BS100" i="61"/>
  <c r="BR100" i="61"/>
  <c r="BQ100" i="61"/>
  <c r="BM100" i="61"/>
  <c r="BK100" i="61"/>
  <c r="BJ100" i="61"/>
  <c r="BI100" i="61"/>
  <c r="BH100" i="61"/>
  <c r="BG100" i="61"/>
  <c r="BF100" i="61"/>
  <c r="AN100" i="61"/>
  <c r="AM100" i="61"/>
  <c r="AG100" i="61"/>
  <c r="AE100" i="61"/>
  <c r="AK100" i="61" s="1"/>
  <c r="AD100" i="61"/>
  <c r="AJ100" i="61" s="1"/>
  <c r="V100" i="61"/>
  <c r="BZ100" i="61" s="1"/>
  <c r="U100" i="61"/>
  <c r="T100" i="61"/>
  <c r="A100" i="61"/>
  <c r="CB99" i="61"/>
  <c r="CA99" i="61"/>
  <c r="BY99" i="61"/>
  <c r="BX99" i="61"/>
  <c r="BW99" i="61"/>
  <c r="BV99" i="61"/>
  <c r="BS99" i="61"/>
  <c r="BR99" i="61"/>
  <c r="BQ99" i="61"/>
  <c r="BM99" i="61"/>
  <c r="BK99" i="61"/>
  <c r="BJ99" i="61"/>
  <c r="BI99" i="61"/>
  <c r="BH99" i="61"/>
  <c r="BG99" i="61"/>
  <c r="BF99" i="61"/>
  <c r="AN99" i="61"/>
  <c r="AM99" i="61"/>
  <c r="AG99" i="61"/>
  <c r="AE99" i="61"/>
  <c r="AK99" i="61" s="1"/>
  <c r="AD99" i="61"/>
  <c r="AJ99" i="61" s="1"/>
  <c r="V99" i="61"/>
  <c r="AO100" i="61" s="1"/>
  <c r="U99" i="61"/>
  <c r="T99" i="61"/>
  <c r="A99" i="61"/>
  <c r="CB98" i="61"/>
  <c r="CA98" i="61"/>
  <c r="BY98" i="61"/>
  <c r="BX98" i="61"/>
  <c r="BW98" i="61"/>
  <c r="BV98" i="61"/>
  <c r="BS98" i="61"/>
  <c r="BR98" i="61"/>
  <c r="BQ98" i="61"/>
  <c r="BM98" i="61"/>
  <c r="BK98" i="61"/>
  <c r="BJ98" i="61"/>
  <c r="BI98" i="61"/>
  <c r="BH98" i="61"/>
  <c r="BG98" i="61"/>
  <c r="BF98" i="61"/>
  <c r="AN98" i="61"/>
  <c r="AM98" i="61"/>
  <c r="AG98" i="61"/>
  <c r="AE98" i="61"/>
  <c r="AK98" i="61" s="1"/>
  <c r="AD98" i="61"/>
  <c r="AJ98" i="61" s="1"/>
  <c r="V98" i="61"/>
  <c r="BZ98" i="61" s="1"/>
  <c r="U98" i="61"/>
  <c r="T98" i="61"/>
  <c r="A98" i="61"/>
  <c r="CB97" i="61"/>
  <c r="CA97" i="61"/>
  <c r="BY97" i="61"/>
  <c r="BX97" i="61"/>
  <c r="BW97" i="61"/>
  <c r="BV97" i="61"/>
  <c r="BS97" i="61"/>
  <c r="BR97" i="61"/>
  <c r="BQ97" i="61"/>
  <c r="BM97" i="61"/>
  <c r="BK97" i="61"/>
  <c r="BJ97" i="61"/>
  <c r="BI97" i="61"/>
  <c r="BH97" i="61"/>
  <c r="BG97" i="61"/>
  <c r="BF97" i="61"/>
  <c r="AN97" i="61"/>
  <c r="AM97" i="61"/>
  <c r="AG97" i="61"/>
  <c r="AE97" i="61"/>
  <c r="AK97" i="61" s="1"/>
  <c r="AD97" i="61"/>
  <c r="AJ97" i="61" s="1"/>
  <c r="V97" i="61"/>
  <c r="AO98" i="61" s="1"/>
  <c r="U97" i="61"/>
  <c r="T97" i="61"/>
  <c r="A97" i="61"/>
  <c r="CB96" i="61"/>
  <c r="CA96" i="61"/>
  <c r="BY96" i="61"/>
  <c r="BX96" i="61"/>
  <c r="BW96" i="61"/>
  <c r="BV96" i="61"/>
  <c r="BS96" i="61"/>
  <c r="BR96" i="61"/>
  <c r="BQ96" i="61"/>
  <c r="BM96" i="61"/>
  <c r="BK96" i="61"/>
  <c r="BJ96" i="61"/>
  <c r="BI96" i="61"/>
  <c r="BH96" i="61"/>
  <c r="BG96" i="61"/>
  <c r="BF96" i="61"/>
  <c r="AN96" i="61"/>
  <c r="AM96" i="61"/>
  <c r="AG96" i="61"/>
  <c r="AE96" i="61"/>
  <c r="AK96" i="61" s="1"/>
  <c r="AD96" i="61"/>
  <c r="AJ96" i="61" s="1"/>
  <c r="V96" i="61"/>
  <c r="BZ96" i="61" s="1"/>
  <c r="U96" i="61"/>
  <c r="T96" i="61"/>
  <c r="A96" i="61"/>
  <c r="CB95" i="61"/>
  <c r="CA95" i="61"/>
  <c r="BY95" i="61"/>
  <c r="BX95" i="61"/>
  <c r="BW95" i="61"/>
  <c r="BV95" i="61"/>
  <c r="BS95" i="61"/>
  <c r="BR95" i="61"/>
  <c r="BQ95" i="61"/>
  <c r="BM95" i="61"/>
  <c r="BK95" i="61"/>
  <c r="BJ95" i="61"/>
  <c r="BI95" i="61"/>
  <c r="BH95" i="61"/>
  <c r="BG95" i="61"/>
  <c r="BF95" i="61"/>
  <c r="AN95" i="61"/>
  <c r="AM95" i="61"/>
  <c r="AG95" i="61"/>
  <c r="AE95" i="61"/>
  <c r="AK95" i="61" s="1"/>
  <c r="AD95" i="61"/>
  <c r="AJ95" i="61" s="1"/>
  <c r="V95" i="61"/>
  <c r="U95" i="61"/>
  <c r="T95" i="61"/>
  <c r="A95" i="61"/>
  <c r="CB94" i="61"/>
  <c r="CA94" i="61"/>
  <c r="BY94" i="61"/>
  <c r="BX94" i="61"/>
  <c r="BW94" i="61"/>
  <c r="BV94" i="61"/>
  <c r="BS94" i="61"/>
  <c r="BR94" i="61"/>
  <c r="BQ94" i="61"/>
  <c r="BM94" i="61"/>
  <c r="BK94" i="61"/>
  <c r="BJ94" i="61"/>
  <c r="BI94" i="61"/>
  <c r="BH94" i="61"/>
  <c r="BG94" i="61"/>
  <c r="BF94" i="61"/>
  <c r="AN94" i="61"/>
  <c r="AM94" i="61"/>
  <c r="AG94" i="61"/>
  <c r="AE94" i="61"/>
  <c r="AK94" i="61" s="1"/>
  <c r="AD94" i="61"/>
  <c r="AJ94" i="61" s="1"/>
  <c r="V94" i="61"/>
  <c r="BZ94" i="61" s="1"/>
  <c r="U94" i="61"/>
  <c r="T94" i="61"/>
  <c r="A94" i="61"/>
  <c r="CB93" i="61"/>
  <c r="CA93" i="61"/>
  <c r="BY93" i="61"/>
  <c r="BX93" i="61"/>
  <c r="BW93" i="61"/>
  <c r="BV93" i="61"/>
  <c r="BS93" i="61"/>
  <c r="BR93" i="61"/>
  <c r="BQ93" i="61"/>
  <c r="BM93" i="61"/>
  <c r="BK93" i="61"/>
  <c r="BJ93" i="61"/>
  <c r="BI93" i="61"/>
  <c r="BH93" i="61"/>
  <c r="BG93" i="61"/>
  <c r="BF93" i="61"/>
  <c r="AN93" i="61"/>
  <c r="AM93" i="61"/>
  <c r="AG93" i="61"/>
  <c r="AE93" i="61"/>
  <c r="AK93" i="61" s="1"/>
  <c r="AD93" i="61"/>
  <c r="AJ93" i="61" s="1"/>
  <c r="V93" i="61"/>
  <c r="U93" i="61"/>
  <c r="T93" i="61"/>
  <c r="A93" i="61"/>
  <c r="CB92" i="61"/>
  <c r="CA92" i="61"/>
  <c r="BY92" i="61"/>
  <c r="BX92" i="61"/>
  <c r="BW92" i="61"/>
  <c r="BV92" i="61"/>
  <c r="BS92" i="61"/>
  <c r="BR92" i="61"/>
  <c r="BQ92" i="61"/>
  <c r="BM92" i="61"/>
  <c r="BK92" i="61"/>
  <c r="BJ92" i="61"/>
  <c r="BI92" i="61"/>
  <c r="BH92" i="61"/>
  <c r="BG92" i="61"/>
  <c r="BF92" i="61"/>
  <c r="AN92" i="61"/>
  <c r="AM92" i="61"/>
  <c r="AG92" i="61"/>
  <c r="AE92" i="61"/>
  <c r="AK92" i="61" s="1"/>
  <c r="AD92" i="61"/>
  <c r="AJ92" i="61" s="1"/>
  <c r="V92" i="61"/>
  <c r="BZ92" i="61" s="1"/>
  <c r="U92" i="61"/>
  <c r="T92" i="61"/>
  <c r="A92" i="61"/>
  <c r="CB91" i="61"/>
  <c r="CA91" i="61"/>
  <c r="BY91" i="61"/>
  <c r="BX91" i="61"/>
  <c r="BW91" i="61"/>
  <c r="BV91" i="61"/>
  <c r="BS91" i="61"/>
  <c r="BR91" i="61"/>
  <c r="BQ91" i="61"/>
  <c r="BM91" i="61"/>
  <c r="BK91" i="61"/>
  <c r="BJ91" i="61"/>
  <c r="BI91" i="61"/>
  <c r="BH91" i="61"/>
  <c r="BG91" i="61"/>
  <c r="BF91" i="61"/>
  <c r="AN91" i="61"/>
  <c r="AM91" i="61"/>
  <c r="AG91" i="61"/>
  <c r="AE91" i="61"/>
  <c r="AK91" i="61" s="1"/>
  <c r="AD91" i="61"/>
  <c r="AJ91" i="61" s="1"/>
  <c r="V91" i="61"/>
  <c r="U91" i="61"/>
  <c r="T91" i="61"/>
  <c r="A91" i="61"/>
  <c r="CB90" i="61"/>
  <c r="CA90" i="61"/>
  <c r="BY90" i="61"/>
  <c r="BX90" i="61"/>
  <c r="BW90" i="61"/>
  <c r="BV90" i="61"/>
  <c r="BS90" i="61"/>
  <c r="BR90" i="61"/>
  <c r="BQ90" i="61"/>
  <c r="BM90" i="61"/>
  <c r="BK90" i="61"/>
  <c r="BJ90" i="61"/>
  <c r="BI90" i="61"/>
  <c r="BH90" i="61"/>
  <c r="BG90" i="61"/>
  <c r="BF90" i="61"/>
  <c r="AN90" i="61"/>
  <c r="AM90" i="61"/>
  <c r="AG90" i="61"/>
  <c r="AE90" i="61"/>
  <c r="AK90" i="61" s="1"/>
  <c r="AD90" i="61"/>
  <c r="AJ90" i="61" s="1"/>
  <c r="V90" i="61"/>
  <c r="BL90" i="61" s="1"/>
  <c r="U90" i="61"/>
  <c r="T90" i="61"/>
  <c r="A90" i="61"/>
  <c r="CB89" i="61"/>
  <c r="CA89" i="61"/>
  <c r="BY89" i="61"/>
  <c r="BX89" i="61"/>
  <c r="BW89" i="61"/>
  <c r="BV89" i="61"/>
  <c r="BS89" i="61"/>
  <c r="BR89" i="61"/>
  <c r="BQ89" i="61"/>
  <c r="BM89" i="61"/>
  <c r="BK89" i="61"/>
  <c r="BJ89" i="61"/>
  <c r="BI89" i="61"/>
  <c r="BH89" i="61"/>
  <c r="BG89" i="61"/>
  <c r="BF89" i="61"/>
  <c r="AN89" i="61"/>
  <c r="AM89" i="61"/>
  <c r="AG89" i="61"/>
  <c r="AE89" i="61"/>
  <c r="AK89" i="61" s="1"/>
  <c r="AD89" i="61"/>
  <c r="AJ89" i="61" s="1"/>
  <c r="V89" i="61"/>
  <c r="BZ89" i="61" s="1"/>
  <c r="U89" i="61"/>
  <c r="T89" i="61"/>
  <c r="A89" i="61"/>
  <c r="CB88" i="61"/>
  <c r="CA88" i="61"/>
  <c r="BY88" i="61"/>
  <c r="BX88" i="61"/>
  <c r="BW88" i="61"/>
  <c r="BV88" i="61"/>
  <c r="BS88" i="61"/>
  <c r="BR88" i="61"/>
  <c r="BQ88" i="61"/>
  <c r="BM88" i="61"/>
  <c r="BK88" i="61"/>
  <c r="BJ88" i="61"/>
  <c r="BI88" i="61"/>
  <c r="BH88" i="61"/>
  <c r="BG88" i="61"/>
  <c r="BF88" i="61"/>
  <c r="AN88" i="61"/>
  <c r="AM88" i="61"/>
  <c r="AG88" i="61"/>
  <c r="AE88" i="61"/>
  <c r="AK88" i="61" s="1"/>
  <c r="AD88" i="61"/>
  <c r="AJ88" i="61" s="1"/>
  <c r="V88" i="61"/>
  <c r="BL88" i="61" s="1"/>
  <c r="U88" i="61"/>
  <c r="T88" i="61"/>
  <c r="A88" i="61"/>
  <c r="CB87" i="61"/>
  <c r="CA87" i="61"/>
  <c r="BY87" i="61"/>
  <c r="BX87" i="61"/>
  <c r="BW87" i="61"/>
  <c r="BV87" i="61"/>
  <c r="BS87" i="61"/>
  <c r="BR87" i="61"/>
  <c r="BQ87" i="61"/>
  <c r="BM87" i="61"/>
  <c r="BK87" i="61"/>
  <c r="BJ87" i="61"/>
  <c r="BI87" i="61"/>
  <c r="BH87" i="61"/>
  <c r="BG87" i="61"/>
  <c r="BF87" i="61"/>
  <c r="AN87" i="61"/>
  <c r="AM87" i="61"/>
  <c r="AG87" i="61"/>
  <c r="AE87" i="61"/>
  <c r="AK87" i="61" s="1"/>
  <c r="AD87" i="61"/>
  <c r="AJ87" i="61" s="1"/>
  <c r="V87" i="61"/>
  <c r="BZ87" i="61" s="1"/>
  <c r="U87" i="61"/>
  <c r="T87" i="61"/>
  <c r="A87" i="61"/>
  <c r="CB86" i="61"/>
  <c r="CA86" i="61"/>
  <c r="BY86" i="61"/>
  <c r="BX86" i="61"/>
  <c r="BW86" i="61"/>
  <c r="BV86" i="61"/>
  <c r="BS86" i="61"/>
  <c r="BR86" i="61"/>
  <c r="BQ86" i="61"/>
  <c r="BM86" i="61"/>
  <c r="BK86" i="61"/>
  <c r="BJ86" i="61"/>
  <c r="BI86" i="61"/>
  <c r="BH86" i="61"/>
  <c r="BG86" i="61"/>
  <c r="BF86" i="61"/>
  <c r="AN86" i="61"/>
  <c r="AM86" i="61"/>
  <c r="AG86" i="61"/>
  <c r="AE86" i="61"/>
  <c r="AK86" i="61" s="1"/>
  <c r="AD86" i="61"/>
  <c r="AJ86" i="61" s="1"/>
  <c r="V86" i="61"/>
  <c r="BL86" i="61" s="1"/>
  <c r="U86" i="61"/>
  <c r="T86" i="61"/>
  <c r="A86" i="61"/>
  <c r="CB85" i="61"/>
  <c r="CA85" i="61"/>
  <c r="BY85" i="61"/>
  <c r="BX85" i="61"/>
  <c r="BW85" i="61"/>
  <c r="BV85" i="61"/>
  <c r="BS85" i="61"/>
  <c r="BR85" i="61"/>
  <c r="BQ85" i="61"/>
  <c r="BM85" i="61"/>
  <c r="BK85" i="61"/>
  <c r="BJ85" i="61"/>
  <c r="BI85" i="61"/>
  <c r="BH85" i="61"/>
  <c r="BG85" i="61"/>
  <c r="BF85" i="61"/>
  <c r="AN85" i="61"/>
  <c r="AM85" i="61"/>
  <c r="AG85" i="61"/>
  <c r="AE85" i="61"/>
  <c r="AK85" i="61" s="1"/>
  <c r="AD85" i="61"/>
  <c r="AJ85" i="61" s="1"/>
  <c r="V85" i="61"/>
  <c r="BZ85" i="61" s="1"/>
  <c r="U85" i="61"/>
  <c r="T85" i="61"/>
  <c r="A85" i="61"/>
  <c r="CB84" i="61"/>
  <c r="CA84" i="61"/>
  <c r="BY84" i="61"/>
  <c r="BX84" i="61"/>
  <c r="BW84" i="61"/>
  <c r="BV84" i="61"/>
  <c r="BS84" i="61"/>
  <c r="BR84" i="61"/>
  <c r="BQ84" i="61"/>
  <c r="BM84" i="61"/>
  <c r="BK84" i="61"/>
  <c r="BJ84" i="61"/>
  <c r="BI84" i="61"/>
  <c r="BH84" i="61"/>
  <c r="BG84" i="61"/>
  <c r="BF84" i="61"/>
  <c r="AN84" i="61"/>
  <c r="AM84" i="61"/>
  <c r="AG84" i="61"/>
  <c r="AE84" i="61"/>
  <c r="AK84" i="61" s="1"/>
  <c r="AD84" i="61"/>
  <c r="AJ84" i="61" s="1"/>
  <c r="V84" i="61"/>
  <c r="BL84" i="61" s="1"/>
  <c r="U84" i="61"/>
  <c r="T84" i="61"/>
  <c r="A84" i="61"/>
  <c r="CB83" i="61"/>
  <c r="CA83" i="61"/>
  <c r="BY83" i="61"/>
  <c r="BX83" i="61"/>
  <c r="BW83" i="61"/>
  <c r="BV83" i="61"/>
  <c r="BS83" i="61"/>
  <c r="BR83" i="61"/>
  <c r="BQ83" i="61"/>
  <c r="BM83" i="61"/>
  <c r="BK83" i="61"/>
  <c r="BJ83" i="61"/>
  <c r="BI83" i="61"/>
  <c r="BH83" i="61"/>
  <c r="BG83" i="61"/>
  <c r="BF83" i="61"/>
  <c r="AN83" i="61"/>
  <c r="AM83" i="61"/>
  <c r="AG83" i="61"/>
  <c r="AE83" i="61"/>
  <c r="AK83" i="61" s="1"/>
  <c r="AD83" i="61"/>
  <c r="AJ83" i="61" s="1"/>
  <c r="V83" i="61"/>
  <c r="BZ83" i="61" s="1"/>
  <c r="U83" i="61"/>
  <c r="T83" i="61"/>
  <c r="A83" i="61"/>
  <c r="CB82" i="61"/>
  <c r="CA82" i="61"/>
  <c r="BY82" i="61"/>
  <c r="BX82" i="61"/>
  <c r="BW82" i="61"/>
  <c r="BV82" i="61"/>
  <c r="BS82" i="61"/>
  <c r="BR82" i="61"/>
  <c r="BQ82" i="61"/>
  <c r="BM82" i="61"/>
  <c r="BK82" i="61"/>
  <c r="BJ82" i="61"/>
  <c r="BI82" i="61"/>
  <c r="BH82" i="61"/>
  <c r="BG82" i="61"/>
  <c r="BF82" i="61"/>
  <c r="AN82" i="61"/>
  <c r="AM82" i="61"/>
  <c r="AG82" i="61"/>
  <c r="AE82" i="61"/>
  <c r="AK82" i="61" s="1"/>
  <c r="AD82" i="61"/>
  <c r="AJ82" i="61" s="1"/>
  <c r="V82" i="61"/>
  <c r="BL82" i="61" s="1"/>
  <c r="U82" i="61"/>
  <c r="T82" i="61"/>
  <c r="A82" i="61"/>
  <c r="CB81" i="61"/>
  <c r="CA81" i="61"/>
  <c r="BY81" i="61"/>
  <c r="BX81" i="61"/>
  <c r="BW81" i="61"/>
  <c r="BV81" i="61"/>
  <c r="BS81" i="61"/>
  <c r="BR81" i="61"/>
  <c r="BQ81" i="61"/>
  <c r="BM81" i="61"/>
  <c r="BK81" i="61"/>
  <c r="BJ81" i="61"/>
  <c r="BI81" i="61"/>
  <c r="BH81" i="61"/>
  <c r="BG81" i="61"/>
  <c r="BF81" i="61"/>
  <c r="AN81" i="61"/>
  <c r="AM81" i="61"/>
  <c r="AG81" i="61"/>
  <c r="AE81" i="61"/>
  <c r="AK81" i="61" s="1"/>
  <c r="AD81" i="61"/>
  <c r="AJ81" i="61" s="1"/>
  <c r="V81" i="61"/>
  <c r="BZ81" i="61" s="1"/>
  <c r="U81" i="61"/>
  <c r="T81" i="61"/>
  <c r="A81" i="61"/>
  <c r="CB80" i="61"/>
  <c r="CA80" i="61"/>
  <c r="BY80" i="61"/>
  <c r="BX80" i="61"/>
  <c r="BW80" i="61"/>
  <c r="BV80" i="61"/>
  <c r="BS80" i="61"/>
  <c r="BR80" i="61"/>
  <c r="BQ80" i="61"/>
  <c r="BM80" i="61"/>
  <c r="BK80" i="61"/>
  <c r="BJ80" i="61"/>
  <c r="BI80" i="61"/>
  <c r="BH80" i="61"/>
  <c r="BG80" i="61"/>
  <c r="BF80" i="61"/>
  <c r="AN80" i="61"/>
  <c r="AM80" i="61"/>
  <c r="AG80" i="61"/>
  <c r="AE80" i="61"/>
  <c r="AK80" i="61" s="1"/>
  <c r="AD80" i="61"/>
  <c r="AJ80" i="61" s="1"/>
  <c r="V80" i="61"/>
  <c r="BL80" i="61" s="1"/>
  <c r="U80" i="61"/>
  <c r="T80" i="61"/>
  <c r="A80" i="61"/>
  <c r="CB79" i="61"/>
  <c r="CA79" i="61"/>
  <c r="BY79" i="61"/>
  <c r="BX79" i="61"/>
  <c r="BW79" i="61"/>
  <c r="BV79" i="61"/>
  <c r="BS79" i="61"/>
  <c r="BR79" i="61"/>
  <c r="BQ79" i="61"/>
  <c r="BM79" i="61"/>
  <c r="BK79" i="61"/>
  <c r="BJ79" i="61"/>
  <c r="BI79" i="61"/>
  <c r="BH79" i="61"/>
  <c r="BG79" i="61"/>
  <c r="BF79" i="61"/>
  <c r="AN79" i="61"/>
  <c r="AM79" i="61"/>
  <c r="AG79" i="61"/>
  <c r="AE79" i="61"/>
  <c r="AK79" i="61" s="1"/>
  <c r="AD79" i="61"/>
  <c r="AJ79" i="61" s="1"/>
  <c r="V79" i="61"/>
  <c r="BZ79" i="61" s="1"/>
  <c r="U79" i="61"/>
  <c r="T79" i="61"/>
  <c r="A79" i="61"/>
  <c r="CB78" i="61"/>
  <c r="CA78" i="61"/>
  <c r="BY78" i="61"/>
  <c r="BX78" i="61"/>
  <c r="BW78" i="61"/>
  <c r="BV78" i="61"/>
  <c r="BS78" i="61"/>
  <c r="BR78" i="61"/>
  <c r="BQ78" i="61"/>
  <c r="BM78" i="61"/>
  <c r="BK78" i="61"/>
  <c r="BJ78" i="61"/>
  <c r="BI78" i="61"/>
  <c r="BH78" i="61"/>
  <c r="BG78" i="61"/>
  <c r="BF78" i="61"/>
  <c r="AN78" i="61"/>
  <c r="AM78" i="61"/>
  <c r="AG78" i="61"/>
  <c r="AE78" i="61"/>
  <c r="AK78" i="61" s="1"/>
  <c r="AD78" i="61"/>
  <c r="AJ78" i="61" s="1"/>
  <c r="V78" i="61"/>
  <c r="BL78" i="61" s="1"/>
  <c r="U78" i="61"/>
  <c r="T78" i="61"/>
  <c r="A78" i="61"/>
  <c r="CB77" i="61"/>
  <c r="CA77" i="61"/>
  <c r="BY77" i="61"/>
  <c r="BX77" i="61"/>
  <c r="BW77" i="61"/>
  <c r="BV77" i="61"/>
  <c r="BS77" i="61"/>
  <c r="BR77" i="61"/>
  <c r="BQ77" i="61"/>
  <c r="BM77" i="61"/>
  <c r="BK77" i="61"/>
  <c r="BJ77" i="61"/>
  <c r="BI77" i="61"/>
  <c r="BH77" i="61"/>
  <c r="BG77" i="61"/>
  <c r="BF77" i="61"/>
  <c r="AN77" i="61"/>
  <c r="AM77" i="61"/>
  <c r="AG77" i="61"/>
  <c r="AE77" i="61"/>
  <c r="AK77" i="61" s="1"/>
  <c r="AD77" i="61"/>
  <c r="AJ77" i="61" s="1"/>
  <c r="V77" i="61"/>
  <c r="BZ77" i="61" s="1"/>
  <c r="U77" i="61"/>
  <c r="T77" i="61"/>
  <c r="A77" i="61"/>
  <c r="CB76" i="61"/>
  <c r="CA76" i="61"/>
  <c r="BY76" i="61"/>
  <c r="BX76" i="61"/>
  <c r="BW76" i="61"/>
  <c r="BV76" i="61"/>
  <c r="BS76" i="61"/>
  <c r="BR76" i="61"/>
  <c r="BQ76" i="61"/>
  <c r="BM76" i="61"/>
  <c r="BK76" i="61"/>
  <c r="BJ76" i="61"/>
  <c r="BI76" i="61"/>
  <c r="BH76" i="61"/>
  <c r="BG76" i="61"/>
  <c r="BF76" i="61"/>
  <c r="AN76" i="61"/>
  <c r="AM76" i="61"/>
  <c r="AG76" i="61"/>
  <c r="AE76" i="61"/>
  <c r="AK76" i="61" s="1"/>
  <c r="AD76" i="61"/>
  <c r="AJ76" i="61" s="1"/>
  <c r="V76" i="61"/>
  <c r="BL76" i="61" s="1"/>
  <c r="U76" i="61"/>
  <c r="T76" i="61"/>
  <c r="A76" i="61"/>
  <c r="CB75" i="61"/>
  <c r="CA75" i="61"/>
  <c r="BY75" i="61"/>
  <c r="BX75" i="61"/>
  <c r="BW75" i="61"/>
  <c r="BV75" i="61"/>
  <c r="BS75" i="61"/>
  <c r="BR75" i="61"/>
  <c r="BQ75" i="61"/>
  <c r="BM75" i="61"/>
  <c r="BK75" i="61"/>
  <c r="BJ75" i="61"/>
  <c r="BI75" i="61"/>
  <c r="BH75" i="61"/>
  <c r="BG75" i="61"/>
  <c r="BF75" i="61"/>
  <c r="AN75" i="61"/>
  <c r="AM75" i="61"/>
  <c r="AG75" i="61"/>
  <c r="AE75" i="61"/>
  <c r="AK75" i="61" s="1"/>
  <c r="AD75" i="61"/>
  <c r="AJ75" i="61" s="1"/>
  <c r="V75" i="61"/>
  <c r="U75" i="61"/>
  <c r="T75" i="61"/>
  <c r="A75" i="61"/>
  <c r="CB74" i="61"/>
  <c r="CA74" i="61"/>
  <c r="BY74" i="61"/>
  <c r="BX74" i="61"/>
  <c r="BW74" i="61"/>
  <c r="BV74" i="61"/>
  <c r="BS74" i="61"/>
  <c r="BR74" i="61"/>
  <c r="BQ74" i="61"/>
  <c r="BM74" i="61"/>
  <c r="BK74" i="61"/>
  <c r="BJ74" i="61"/>
  <c r="BI74" i="61"/>
  <c r="BH74" i="61"/>
  <c r="BG74" i="61"/>
  <c r="BF74" i="61"/>
  <c r="AN74" i="61"/>
  <c r="AM74" i="61"/>
  <c r="AG74" i="61"/>
  <c r="AE74" i="61"/>
  <c r="AK74" i="61" s="1"/>
  <c r="AD74" i="61"/>
  <c r="AJ74" i="61" s="1"/>
  <c r="V74" i="61"/>
  <c r="BL74" i="61" s="1"/>
  <c r="U74" i="61"/>
  <c r="T74" i="61"/>
  <c r="A74" i="61"/>
  <c r="CB73" i="61"/>
  <c r="CA73" i="61"/>
  <c r="BY73" i="61"/>
  <c r="BX73" i="61"/>
  <c r="BW73" i="61"/>
  <c r="BV73" i="61"/>
  <c r="BS73" i="61"/>
  <c r="BR73" i="61"/>
  <c r="BQ73" i="61"/>
  <c r="BM73" i="61"/>
  <c r="BK73" i="61"/>
  <c r="BJ73" i="61"/>
  <c r="BI73" i="61"/>
  <c r="BH73" i="61"/>
  <c r="BG73" i="61"/>
  <c r="BF73" i="61"/>
  <c r="AN73" i="61"/>
  <c r="AM73" i="61"/>
  <c r="AG73" i="61"/>
  <c r="AE73" i="61"/>
  <c r="AK73" i="61" s="1"/>
  <c r="AD73" i="61"/>
  <c r="AJ73" i="61" s="1"/>
  <c r="V73" i="61"/>
  <c r="U73" i="61"/>
  <c r="Z73" i="61" s="1"/>
  <c r="AA73" i="61" s="1"/>
  <c r="AF74" i="61" s="1"/>
  <c r="AL74" i="61" s="1"/>
  <c r="T73" i="61"/>
  <c r="A73" i="61"/>
  <c r="CB72" i="61"/>
  <c r="CA72" i="61"/>
  <c r="BY72" i="61"/>
  <c r="BX72" i="61"/>
  <c r="BW72" i="61"/>
  <c r="BV72" i="61"/>
  <c r="BS72" i="61"/>
  <c r="BR72" i="61"/>
  <c r="BQ72" i="61"/>
  <c r="BM72" i="61"/>
  <c r="BK72" i="61"/>
  <c r="BJ72" i="61"/>
  <c r="BI72" i="61"/>
  <c r="BH72" i="61"/>
  <c r="BG72" i="61"/>
  <c r="BF72" i="61"/>
  <c r="AN72" i="61"/>
  <c r="AM72" i="61"/>
  <c r="AG72" i="61"/>
  <c r="AE72" i="61"/>
  <c r="AK72" i="61" s="1"/>
  <c r="AD72" i="61"/>
  <c r="AJ72" i="61" s="1"/>
  <c r="V72" i="61"/>
  <c r="U72" i="61"/>
  <c r="T72" i="61"/>
  <c r="A72" i="61"/>
  <c r="CB71" i="61"/>
  <c r="CA71" i="61"/>
  <c r="BY71" i="61"/>
  <c r="BX71" i="61"/>
  <c r="BW71" i="61"/>
  <c r="BV71" i="61"/>
  <c r="BS71" i="61"/>
  <c r="BR71" i="61"/>
  <c r="BQ71" i="61"/>
  <c r="BM71" i="61"/>
  <c r="BK71" i="61"/>
  <c r="BJ71" i="61"/>
  <c r="BI71" i="61"/>
  <c r="BH71" i="61"/>
  <c r="BG71" i="61"/>
  <c r="BF71" i="61"/>
  <c r="AN71" i="61"/>
  <c r="AM71" i="61"/>
  <c r="AJ71" i="61"/>
  <c r="AG71" i="61"/>
  <c r="AE71" i="61"/>
  <c r="AK71" i="61" s="1"/>
  <c r="AD71" i="61"/>
  <c r="V71" i="61"/>
  <c r="AO72" i="61" s="1"/>
  <c r="U71" i="61"/>
  <c r="T71" i="61"/>
  <c r="A71" i="61"/>
  <c r="CB70" i="61"/>
  <c r="CA70" i="61"/>
  <c r="BY70" i="61"/>
  <c r="BX70" i="61"/>
  <c r="BW70" i="61"/>
  <c r="BV70" i="61"/>
  <c r="BS70" i="61"/>
  <c r="BR70" i="61"/>
  <c r="BQ70" i="61"/>
  <c r="BM70" i="61"/>
  <c r="BK70" i="61"/>
  <c r="BJ70" i="61"/>
  <c r="BI70" i="61"/>
  <c r="BH70" i="61"/>
  <c r="BG70" i="61"/>
  <c r="BF70" i="61"/>
  <c r="AN70" i="61"/>
  <c r="AM70" i="61"/>
  <c r="AG70" i="61"/>
  <c r="AE70" i="61"/>
  <c r="AK70" i="61" s="1"/>
  <c r="AD70" i="61"/>
  <c r="AJ70" i="61" s="1"/>
  <c r="V70" i="61"/>
  <c r="BL70" i="61" s="1"/>
  <c r="U70" i="61"/>
  <c r="T70" i="61"/>
  <c r="A70" i="61"/>
  <c r="CB69" i="61"/>
  <c r="CA69" i="61"/>
  <c r="BY69" i="61"/>
  <c r="BX69" i="61"/>
  <c r="BW69" i="61"/>
  <c r="BV69" i="61"/>
  <c r="BS69" i="61"/>
  <c r="BR69" i="61"/>
  <c r="BQ69" i="61"/>
  <c r="BM69" i="61"/>
  <c r="BK69" i="61"/>
  <c r="BJ69" i="61"/>
  <c r="BI69" i="61"/>
  <c r="BH69" i="61"/>
  <c r="BG69" i="61"/>
  <c r="BF69" i="61"/>
  <c r="AN69" i="61"/>
  <c r="AM69" i="61"/>
  <c r="AG69" i="61"/>
  <c r="AE69" i="61"/>
  <c r="AK69" i="61" s="1"/>
  <c r="AD69" i="61"/>
  <c r="AJ69" i="61" s="1"/>
  <c r="V69" i="61"/>
  <c r="AO70" i="61" s="1"/>
  <c r="U69" i="61"/>
  <c r="T69" i="61"/>
  <c r="A69" i="61"/>
  <c r="CB68" i="61"/>
  <c r="CA68" i="61"/>
  <c r="BY68" i="61"/>
  <c r="BX68" i="61"/>
  <c r="BW68" i="61"/>
  <c r="BV68" i="61"/>
  <c r="BS68" i="61"/>
  <c r="BR68" i="61"/>
  <c r="BQ68" i="61"/>
  <c r="BM68" i="61"/>
  <c r="BK68" i="61"/>
  <c r="BJ68" i="61"/>
  <c r="BI68" i="61"/>
  <c r="BH68" i="61"/>
  <c r="BG68" i="61"/>
  <c r="BF68" i="61"/>
  <c r="AN68" i="61"/>
  <c r="AM68" i="61"/>
  <c r="AG68" i="61"/>
  <c r="AE68" i="61"/>
  <c r="AK68" i="61" s="1"/>
  <c r="AD68" i="61"/>
  <c r="AJ68" i="61" s="1"/>
  <c r="V68" i="61"/>
  <c r="U68" i="61"/>
  <c r="T68" i="61"/>
  <c r="A68" i="61"/>
  <c r="CB67" i="61"/>
  <c r="CA67" i="61"/>
  <c r="BY67" i="61"/>
  <c r="BX67" i="61"/>
  <c r="BW67" i="61"/>
  <c r="BV67" i="61"/>
  <c r="BS67" i="61"/>
  <c r="BR67" i="61"/>
  <c r="BQ67" i="61"/>
  <c r="BM67" i="61"/>
  <c r="BK67" i="61"/>
  <c r="BJ67" i="61"/>
  <c r="BI67" i="61"/>
  <c r="BH67" i="61"/>
  <c r="BG67" i="61"/>
  <c r="BF67" i="61"/>
  <c r="AN67" i="61"/>
  <c r="AM67" i="61"/>
  <c r="AG67" i="61"/>
  <c r="AE67" i="61"/>
  <c r="AK67" i="61" s="1"/>
  <c r="AD67" i="61"/>
  <c r="AJ67" i="61" s="1"/>
  <c r="V67" i="61"/>
  <c r="AO68" i="61" s="1"/>
  <c r="U67" i="61"/>
  <c r="T67" i="61"/>
  <c r="A67" i="61"/>
  <c r="CB66" i="61"/>
  <c r="CA66" i="61"/>
  <c r="BY66" i="61"/>
  <c r="BX66" i="61"/>
  <c r="BW66" i="61"/>
  <c r="BV66" i="61"/>
  <c r="BS66" i="61"/>
  <c r="BR66" i="61"/>
  <c r="BQ66" i="61"/>
  <c r="BM66" i="61"/>
  <c r="BK66" i="61"/>
  <c r="BJ66" i="61"/>
  <c r="BI66" i="61"/>
  <c r="BH66" i="61"/>
  <c r="BG66" i="61"/>
  <c r="BF66" i="61"/>
  <c r="AN66" i="61"/>
  <c r="AM66" i="61"/>
  <c r="AG66" i="61"/>
  <c r="AE66" i="61"/>
  <c r="AK66" i="61" s="1"/>
  <c r="AD66" i="61"/>
  <c r="AJ66" i="61" s="1"/>
  <c r="V66" i="61"/>
  <c r="BL66" i="61" s="1"/>
  <c r="U66" i="61"/>
  <c r="T66" i="61"/>
  <c r="A66" i="61"/>
  <c r="CB65" i="61"/>
  <c r="CA65" i="61"/>
  <c r="BY65" i="61"/>
  <c r="BX65" i="61"/>
  <c r="BW65" i="61"/>
  <c r="BV65" i="61"/>
  <c r="BS65" i="61"/>
  <c r="BR65" i="61"/>
  <c r="BQ65" i="61"/>
  <c r="BM65" i="61"/>
  <c r="BK65" i="61"/>
  <c r="BJ65" i="61"/>
  <c r="BI65" i="61"/>
  <c r="BH65" i="61"/>
  <c r="BG65" i="61"/>
  <c r="BF65" i="61"/>
  <c r="AN65" i="61"/>
  <c r="AM65" i="61"/>
  <c r="AG65" i="61"/>
  <c r="AE65" i="61"/>
  <c r="AK65" i="61" s="1"/>
  <c r="AD65" i="61"/>
  <c r="AJ65" i="61" s="1"/>
  <c r="V65" i="61"/>
  <c r="U65" i="61"/>
  <c r="T65" i="61"/>
  <c r="A65" i="61"/>
  <c r="CB64" i="61"/>
  <c r="CA64" i="61"/>
  <c r="BY64" i="61"/>
  <c r="BX64" i="61"/>
  <c r="BW64" i="61"/>
  <c r="BV64" i="61"/>
  <c r="BS64" i="61"/>
  <c r="BR64" i="61"/>
  <c r="BQ64" i="61"/>
  <c r="BM64" i="61"/>
  <c r="BK64" i="61"/>
  <c r="BJ64" i="61"/>
  <c r="BI64" i="61"/>
  <c r="BH64" i="61"/>
  <c r="BG64" i="61"/>
  <c r="BF64" i="61"/>
  <c r="AN64" i="61"/>
  <c r="AM64" i="61"/>
  <c r="AG64" i="61"/>
  <c r="AE64" i="61"/>
  <c r="AK64" i="61" s="1"/>
  <c r="AD64" i="61"/>
  <c r="AJ64" i="61" s="1"/>
  <c r="V64" i="61"/>
  <c r="U64" i="61"/>
  <c r="T64" i="61"/>
  <c r="A64" i="61"/>
  <c r="CB63" i="61"/>
  <c r="CA63" i="61"/>
  <c r="BY63" i="61"/>
  <c r="BX63" i="61"/>
  <c r="BW63" i="61"/>
  <c r="BV63" i="61"/>
  <c r="BS63" i="61"/>
  <c r="BR63" i="61"/>
  <c r="BQ63" i="61"/>
  <c r="BM63" i="61"/>
  <c r="BK63" i="61"/>
  <c r="BJ63" i="61"/>
  <c r="BI63" i="61"/>
  <c r="BH63" i="61"/>
  <c r="BG63" i="61"/>
  <c r="BF63" i="61"/>
  <c r="AN63" i="61"/>
  <c r="AM63" i="61"/>
  <c r="AJ63" i="61"/>
  <c r="AG63" i="61"/>
  <c r="AE63" i="61"/>
  <c r="AK63" i="61" s="1"/>
  <c r="AD63" i="61"/>
  <c r="V63" i="61"/>
  <c r="AO64" i="61" s="1"/>
  <c r="U63" i="61"/>
  <c r="T63" i="61"/>
  <c r="A63" i="61"/>
  <c r="CB62" i="61"/>
  <c r="CA62" i="61"/>
  <c r="BY62" i="61"/>
  <c r="BX62" i="61"/>
  <c r="BW62" i="61"/>
  <c r="BV62" i="61"/>
  <c r="BS62" i="61"/>
  <c r="BR62" i="61"/>
  <c r="BQ62" i="61"/>
  <c r="BM62" i="61"/>
  <c r="BK62" i="61"/>
  <c r="BJ62" i="61"/>
  <c r="BI62" i="61"/>
  <c r="BH62" i="61"/>
  <c r="BG62" i="61"/>
  <c r="BF62" i="61"/>
  <c r="AN62" i="61"/>
  <c r="AM62" i="61"/>
  <c r="AG62" i="61"/>
  <c r="AE62" i="61"/>
  <c r="AK62" i="61" s="1"/>
  <c r="AD62" i="61"/>
  <c r="AJ62" i="61" s="1"/>
  <c r="V62" i="61"/>
  <c r="BL62" i="61" s="1"/>
  <c r="U62" i="61"/>
  <c r="T62" i="61"/>
  <c r="A62" i="61"/>
  <c r="CB61" i="61"/>
  <c r="CA61" i="61"/>
  <c r="BY61" i="61"/>
  <c r="BX61" i="61"/>
  <c r="BW61" i="61"/>
  <c r="BV61" i="61"/>
  <c r="BS61" i="61"/>
  <c r="BR61" i="61"/>
  <c r="BQ61" i="61"/>
  <c r="BM61" i="61"/>
  <c r="BK61" i="61"/>
  <c r="BJ61" i="61"/>
  <c r="BI61" i="61"/>
  <c r="BH61" i="61"/>
  <c r="BG61" i="61"/>
  <c r="BF61" i="61"/>
  <c r="AN61" i="61"/>
  <c r="AM61" i="61"/>
  <c r="AG61" i="61"/>
  <c r="AE61" i="61"/>
  <c r="AK61" i="61" s="1"/>
  <c r="AD61" i="61"/>
  <c r="AJ61" i="61" s="1"/>
  <c r="V61" i="61"/>
  <c r="U61" i="61"/>
  <c r="T61" i="61"/>
  <c r="A61" i="61"/>
  <c r="CB60" i="61"/>
  <c r="CA60" i="61"/>
  <c r="BY60" i="61"/>
  <c r="BX60" i="61"/>
  <c r="BW60" i="61"/>
  <c r="BV60" i="61"/>
  <c r="BS60" i="61"/>
  <c r="BR60" i="61"/>
  <c r="BQ60" i="61"/>
  <c r="BM60" i="61"/>
  <c r="BK60" i="61"/>
  <c r="BJ60" i="61"/>
  <c r="BI60" i="61"/>
  <c r="BH60" i="61"/>
  <c r="BG60" i="61"/>
  <c r="BF60" i="61"/>
  <c r="AN60" i="61"/>
  <c r="AM60" i="61"/>
  <c r="AG60" i="61"/>
  <c r="AE60" i="61"/>
  <c r="AK60" i="61" s="1"/>
  <c r="AD60" i="61"/>
  <c r="AJ60" i="61" s="1"/>
  <c r="V60" i="61"/>
  <c r="U60" i="61"/>
  <c r="T60" i="61"/>
  <c r="A60" i="61"/>
  <c r="CB59" i="61"/>
  <c r="CA59" i="61"/>
  <c r="BY59" i="61"/>
  <c r="BX59" i="61"/>
  <c r="BW59" i="61"/>
  <c r="BV59" i="61"/>
  <c r="BS59" i="61"/>
  <c r="BR59" i="61"/>
  <c r="BQ59" i="61"/>
  <c r="BM59" i="61"/>
  <c r="BK59" i="61"/>
  <c r="BJ59" i="61"/>
  <c r="BI59" i="61"/>
  <c r="BH59" i="61"/>
  <c r="BG59" i="61"/>
  <c r="BF59" i="61"/>
  <c r="AN59" i="61"/>
  <c r="AM59" i="61"/>
  <c r="AG59" i="61"/>
  <c r="AE59" i="61"/>
  <c r="AK59" i="61" s="1"/>
  <c r="AD59" i="61"/>
  <c r="AJ59" i="61" s="1"/>
  <c r="V59" i="61"/>
  <c r="AO60" i="61" s="1"/>
  <c r="U59" i="61"/>
  <c r="T59" i="61"/>
  <c r="A59" i="61"/>
  <c r="CB58" i="61"/>
  <c r="CA58" i="61"/>
  <c r="BY58" i="61"/>
  <c r="BX58" i="61"/>
  <c r="BW58" i="61"/>
  <c r="BV58" i="61"/>
  <c r="BS58" i="61"/>
  <c r="BR58" i="61"/>
  <c r="BQ58" i="61"/>
  <c r="BM58" i="61"/>
  <c r="BK58" i="61"/>
  <c r="BJ58" i="61"/>
  <c r="BI58" i="61"/>
  <c r="BH58" i="61"/>
  <c r="BG58" i="61"/>
  <c r="BF58" i="61"/>
  <c r="AN58" i="61"/>
  <c r="AM58" i="61"/>
  <c r="AG58" i="61"/>
  <c r="AE58" i="61"/>
  <c r="AK58" i="61" s="1"/>
  <c r="AD58" i="61"/>
  <c r="AJ58" i="61" s="1"/>
  <c r="V58" i="61"/>
  <c r="BL58" i="61" s="1"/>
  <c r="U58" i="61"/>
  <c r="T58" i="61"/>
  <c r="A58" i="61"/>
  <c r="CB57" i="61"/>
  <c r="CA57" i="61"/>
  <c r="BY57" i="61"/>
  <c r="BX57" i="61"/>
  <c r="BW57" i="61"/>
  <c r="BV57" i="61"/>
  <c r="BS57" i="61"/>
  <c r="BR57" i="61"/>
  <c r="BQ57" i="61"/>
  <c r="BM57" i="61"/>
  <c r="BK57" i="61"/>
  <c r="BJ57" i="61"/>
  <c r="BI57" i="61"/>
  <c r="BH57" i="61"/>
  <c r="BG57" i="61"/>
  <c r="BF57" i="61"/>
  <c r="AN57" i="61"/>
  <c r="AM57" i="61"/>
  <c r="AG57" i="61"/>
  <c r="AE57" i="61"/>
  <c r="AK57" i="61" s="1"/>
  <c r="AD57" i="61"/>
  <c r="AJ57" i="61" s="1"/>
  <c r="V57" i="61"/>
  <c r="U57" i="61"/>
  <c r="T57" i="61"/>
  <c r="A57" i="61"/>
  <c r="CB56" i="61"/>
  <c r="CA56" i="61"/>
  <c r="BY56" i="61"/>
  <c r="BX56" i="61"/>
  <c r="BW56" i="61"/>
  <c r="BV56" i="61"/>
  <c r="BS56" i="61"/>
  <c r="BR56" i="61"/>
  <c r="BQ56" i="61"/>
  <c r="BM56" i="61"/>
  <c r="BK56" i="61"/>
  <c r="BJ56" i="61"/>
  <c r="BI56" i="61"/>
  <c r="BH56" i="61"/>
  <c r="BG56" i="61"/>
  <c r="BF56" i="61"/>
  <c r="AN56" i="61"/>
  <c r="AM56" i="61"/>
  <c r="AG56" i="61"/>
  <c r="AE56" i="61"/>
  <c r="AK56" i="61" s="1"/>
  <c r="AD56" i="61"/>
  <c r="AJ56" i="61" s="1"/>
  <c r="V56" i="61"/>
  <c r="U56" i="61"/>
  <c r="T56" i="61"/>
  <c r="A56" i="61"/>
  <c r="CB55" i="61"/>
  <c r="CA55" i="61"/>
  <c r="BY55" i="61"/>
  <c r="BX55" i="61"/>
  <c r="BW55" i="61"/>
  <c r="BV55" i="61"/>
  <c r="BS55" i="61"/>
  <c r="BR55" i="61"/>
  <c r="BQ55" i="61"/>
  <c r="BM55" i="61"/>
  <c r="BK55" i="61"/>
  <c r="BJ55" i="61"/>
  <c r="BI55" i="61"/>
  <c r="BH55" i="61"/>
  <c r="BG55" i="61"/>
  <c r="BF55" i="61"/>
  <c r="AN55" i="61"/>
  <c r="AM55" i="61"/>
  <c r="AJ55" i="61"/>
  <c r="AG55" i="61"/>
  <c r="AE55" i="61"/>
  <c r="AK55" i="61" s="1"/>
  <c r="AD55" i="61"/>
  <c r="V55" i="61"/>
  <c r="AO56" i="61" s="1"/>
  <c r="U55" i="61"/>
  <c r="T55" i="61"/>
  <c r="A55" i="61"/>
  <c r="CB54" i="61"/>
  <c r="CA54" i="61"/>
  <c r="BY54" i="61"/>
  <c r="BX54" i="61"/>
  <c r="BW54" i="61"/>
  <c r="BV54" i="61"/>
  <c r="BS54" i="61"/>
  <c r="BR54" i="61"/>
  <c r="BQ54" i="61"/>
  <c r="BM54" i="61"/>
  <c r="BK54" i="61"/>
  <c r="BJ54" i="61"/>
  <c r="BI54" i="61"/>
  <c r="BH54" i="61"/>
  <c r="BG54" i="61"/>
  <c r="BF54" i="61"/>
  <c r="AN54" i="61"/>
  <c r="AM54" i="61"/>
  <c r="AG54" i="61"/>
  <c r="AE54" i="61"/>
  <c r="AK54" i="61" s="1"/>
  <c r="AD54" i="61"/>
  <c r="AJ54" i="61" s="1"/>
  <c r="V54" i="61"/>
  <c r="BL54" i="61" s="1"/>
  <c r="U54" i="61"/>
  <c r="T54" i="61"/>
  <c r="A54" i="61"/>
  <c r="CB53" i="61"/>
  <c r="CA53" i="61"/>
  <c r="BY53" i="61"/>
  <c r="BX53" i="61"/>
  <c r="BW53" i="61"/>
  <c r="BV53" i="61"/>
  <c r="BS53" i="61"/>
  <c r="BR53" i="61"/>
  <c r="BQ53" i="61"/>
  <c r="BM53" i="61"/>
  <c r="BK53" i="61"/>
  <c r="BJ53" i="61"/>
  <c r="BI53" i="61"/>
  <c r="BH53" i="61"/>
  <c r="BG53" i="61"/>
  <c r="BF53" i="61"/>
  <c r="AN53" i="61"/>
  <c r="AM53" i="61"/>
  <c r="AG53" i="61"/>
  <c r="AE53" i="61"/>
  <c r="AK53" i="61" s="1"/>
  <c r="AD53" i="61"/>
  <c r="AJ53" i="61" s="1"/>
  <c r="V53" i="61"/>
  <c r="U53" i="61"/>
  <c r="T53" i="61"/>
  <c r="A53" i="61"/>
  <c r="CB52" i="61"/>
  <c r="CA52" i="61"/>
  <c r="BY52" i="61"/>
  <c r="BX52" i="61"/>
  <c r="BW52" i="61"/>
  <c r="BV52" i="61"/>
  <c r="BS52" i="61"/>
  <c r="BR52" i="61"/>
  <c r="BQ52" i="61"/>
  <c r="BM52" i="61"/>
  <c r="BK52" i="61"/>
  <c r="BJ52" i="61"/>
  <c r="BI52" i="61"/>
  <c r="BH52" i="61"/>
  <c r="BG52" i="61"/>
  <c r="BF52" i="61"/>
  <c r="AN52" i="61"/>
  <c r="AM52" i="61"/>
  <c r="AG52" i="61"/>
  <c r="AE52" i="61"/>
  <c r="AK52" i="61" s="1"/>
  <c r="AD52" i="61"/>
  <c r="AJ52" i="61" s="1"/>
  <c r="V52" i="61"/>
  <c r="U52" i="61"/>
  <c r="T52" i="61"/>
  <c r="A52" i="61"/>
  <c r="CB51" i="61"/>
  <c r="CA51" i="61"/>
  <c r="BY51" i="61"/>
  <c r="BX51" i="61"/>
  <c r="BW51" i="61"/>
  <c r="BV51" i="61"/>
  <c r="BS51" i="61"/>
  <c r="BR51" i="61"/>
  <c r="BQ51" i="61"/>
  <c r="BM51" i="61"/>
  <c r="BK51" i="61"/>
  <c r="BJ51" i="61"/>
  <c r="BI51" i="61"/>
  <c r="BH51" i="61"/>
  <c r="BG51" i="61"/>
  <c r="BF51" i="61"/>
  <c r="AN51" i="61"/>
  <c r="AM51" i="61"/>
  <c r="AG51" i="61"/>
  <c r="AE51" i="61"/>
  <c r="AK51" i="61" s="1"/>
  <c r="AD51" i="61"/>
  <c r="AJ51" i="61" s="1"/>
  <c r="V51" i="61"/>
  <c r="AO52" i="61" s="1"/>
  <c r="U51" i="61"/>
  <c r="T51" i="61"/>
  <c r="A51" i="61"/>
  <c r="CB50" i="61"/>
  <c r="CA50" i="61"/>
  <c r="BY50" i="61"/>
  <c r="BX50" i="61"/>
  <c r="BW50" i="61"/>
  <c r="BV50" i="61"/>
  <c r="BS50" i="61"/>
  <c r="BR50" i="61"/>
  <c r="BQ50" i="61"/>
  <c r="BM50" i="61"/>
  <c r="BK50" i="61"/>
  <c r="BJ50" i="61"/>
  <c r="BI50" i="61"/>
  <c r="BH50" i="61"/>
  <c r="BG50" i="61"/>
  <c r="BF50" i="61"/>
  <c r="AN50" i="61"/>
  <c r="AM50" i="61"/>
  <c r="AG50" i="61"/>
  <c r="AE50" i="61"/>
  <c r="AK50" i="61" s="1"/>
  <c r="AD50" i="61"/>
  <c r="AJ50" i="61" s="1"/>
  <c r="V50" i="61"/>
  <c r="BL50" i="61" s="1"/>
  <c r="U50" i="61"/>
  <c r="T50" i="61"/>
  <c r="A50" i="61"/>
  <c r="CB49" i="61"/>
  <c r="CA49" i="61"/>
  <c r="BY49" i="61"/>
  <c r="BX49" i="61"/>
  <c r="BW49" i="61"/>
  <c r="BV49" i="61"/>
  <c r="BS49" i="61"/>
  <c r="BR49" i="61"/>
  <c r="BQ49" i="61"/>
  <c r="BM49" i="61"/>
  <c r="BK49" i="61"/>
  <c r="BJ49" i="61"/>
  <c r="BI49" i="61"/>
  <c r="BH49" i="61"/>
  <c r="BG49" i="61"/>
  <c r="BF49" i="61"/>
  <c r="AN49" i="61"/>
  <c r="AM49" i="61"/>
  <c r="AG49" i="61"/>
  <c r="AE49" i="61"/>
  <c r="AK49" i="61" s="1"/>
  <c r="AD49" i="61"/>
  <c r="AJ49" i="61" s="1"/>
  <c r="V49" i="61"/>
  <c r="U49" i="61"/>
  <c r="T49" i="61"/>
  <c r="A49" i="61"/>
  <c r="CB48" i="61"/>
  <c r="CA48" i="61"/>
  <c r="BY48" i="61"/>
  <c r="BX48" i="61"/>
  <c r="BW48" i="61"/>
  <c r="BV48" i="61"/>
  <c r="BS48" i="61"/>
  <c r="BR48" i="61"/>
  <c r="BQ48" i="61"/>
  <c r="BM48" i="61"/>
  <c r="BK48" i="61"/>
  <c r="BJ48" i="61"/>
  <c r="BI48" i="61"/>
  <c r="BH48" i="61"/>
  <c r="BG48" i="61"/>
  <c r="BF48" i="61"/>
  <c r="AN48" i="61"/>
  <c r="AM48" i="61"/>
  <c r="AG48" i="61"/>
  <c r="AE48" i="61"/>
  <c r="AK48" i="61" s="1"/>
  <c r="AD48" i="61"/>
  <c r="AJ48" i="61" s="1"/>
  <c r="V48" i="61"/>
  <c r="U48" i="61"/>
  <c r="T48" i="61"/>
  <c r="A48" i="61"/>
  <c r="CB47" i="61"/>
  <c r="CA47" i="61"/>
  <c r="BY47" i="61"/>
  <c r="BX47" i="61"/>
  <c r="BW47" i="61"/>
  <c r="BV47" i="61"/>
  <c r="BS47" i="61"/>
  <c r="BR47" i="61"/>
  <c r="BQ47" i="61"/>
  <c r="BM47" i="61"/>
  <c r="BK47" i="61"/>
  <c r="BJ47" i="61"/>
  <c r="BI47" i="61"/>
  <c r="BH47" i="61"/>
  <c r="BG47" i="61"/>
  <c r="BF47" i="61"/>
  <c r="AN47" i="61"/>
  <c r="AM47" i="61"/>
  <c r="AJ47" i="61"/>
  <c r="AG47" i="61"/>
  <c r="AE47" i="61"/>
  <c r="AK47" i="61" s="1"/>
  <c r="AD47" i="61"/>
  <c r="V47" i="61"/>
  <c r="AO48" i="61" s="1"/>
  <c r="U47" i="61"/>
  <c r="T47" i="61"/>
  <c r="A47" i="61"/>
  <c r="CB46" i="61"/>
  <c r="CA46" i="61"/>
  <c r="BY46" i="61"/>
  <c r="BX46" i="61"/>
  <c r="BW46" i="61"/>
  <c r="BV46" i="61"/>
  <c r="BS46" i="61"/>
  <c r="BR46" i="61"/>
  <c r="BQ46" i="61"/>
  <c r="BM46" i="61"/>
  <c r="BK46" i="61"/>
  <c r="BJ46" i="61"/>
  <c r="BI46" i="61"/>
  <c r="BH46" i="61"/>
  <c r="BG46" i="61"/>
  <c r="BF46" i="61"/>
  <c r="AN46" i="61"/>
  <c r="AM46" i="61"/>
  <c r="AG46" i="61"/>
  <c r="AE46" i="61"/>
  <c r="AK46" i="61" s="1"/>
  <c r="AD46" i="61"/>
  <c r="AJ46" i="61" s="1"/>
  <c r="V46" i="61"/>
  <c r="BL46" i="61" s="1"/>
  <c r="U46" i="61"/>
  <c r="T46" i="61"/>
  <c r="A46" i="61"/>
  <c r="CB45" i="61"/>
  <c r="CA45" i="61"/>
  <c r="BY45" i="61"/>
  <c r="BX45" i="61"/>
  <c r="BW45" i="61"/>
  <c r="BV45" i="61"/>
  <c r="BS45" i="61"/>
  <c r="BR45" i="61"/>
  <c r="BQ45" i="61"/>
  <c r="BM45" i="61"/>
  <c r="BK45" i="61"/>
  <c r="BJ45" i="61"/>
  <c r="BI45" i="61"/>
  <c r="BH45" i="61"/>
  <c r="BG45" i="61"/>
  <c r="BF45" i="61"/>
  <c r="AN45" i="61"/>
  <c r="AM45" i="61"/>
  <c r="AG45" i="61"/>
  <c r="AE45" i="61"/>
  <c r="AK45" i="61" s="1"/>
  <c r="AD45" i="61"/>
  <c r="AJ45" i="61" s="1"/>
  <c r="V45" i="61"/>
  <c r="U45" i="61"/>
  <c r="T45" i="61"/>
  <c r="A45" i="61"/>
  <c r="CB44" i="61"/>
  <c r="CA44" i="61"/>
  <c r="BY44" i="61"/>
  <c r="BX44" i="61"/>
  <c r="BW44" i="61"/>
  <c r="BV44" i="61"/>
  <c r="BS44" i="61"/>
  <c r="BR44" i="61"/>
  <c r="BQ44" i="61"/>
  <c r="BM44" i="61"/>
  <c r="BK44" i="61"/>
  <c r="BJ44" i="61"/>
  <c r="BI44" i="61"/>
  <c r="BH44" i="61"/>
  <c r="BG44" i="61"/>
  <c r="BF44" i="61"/>
  <c r="AN44" i="61"/>
  <c r="AM44" i="61"/>
  <c r="AG44" i="61"/>
  <c r="AE44" i="61"/>
  <c r="AK44" i="61" s="1"/>
  <c r="AD44" i="61"/>
  <c r="AJ44" i="61" s="1"/>
  <c r="V44" i="61"/>
  <c r="U44" i="61"/>
  <c r="T44" i="61"/>
  <c r="A44" i="61"/>
  <c r="CB43" i="61"/>
  <c r="CA43" i="61"/>
  <c r="BY43" i="61"/>
  <c r="BX43" i="61"/>
  <c r="BW43" i="61"/>
  <c r="BV43" i="61"/>
  <c r="BS43" i="61"/>
  <c r="BR43" i="61"/>
  <c r="BQ43" i="61"/>
  <c r="BM43" i="61"/>
  <c r="BK43" i="61"/>
  <c r="BJ43" i="61"/>
  <c r="BI43" i="61"/>
  <c r="BH43" i="61"/>
  <c r="BG43" i="61"/>
  <c r="BF43" i="61"/>
  <c r="AN43" i="61"/>
  <c r="AM43" i="61"/>
  <c r="AG43" i="61"/>
  <c r="AE43" i="61"/>
  <c r="AK43" i="61" s="1"/>
  <c r="AD43" i="61"/>
  <c r="AJ43" i="61" s="1"/>
  <c r="V43" i="61"/>
  <c r="AO44" i="61" s="1"/>
  <c r="U43" i="61"/>
  <c r="T43" i="61"/>
  <c r="A43" i="61"/>
  <c r="CB42" i="61"/>
  <c r="CA42" i="61"/>
  <c r="BY42" i="61"/>
  <c r="BX42" i="61"/>
  <c r="BW42" i="61"/>
  <c r="BV42" i="61"/>
  <c r="BS42" i="61"/>
  <c r="BR42" i="61"/>
  <c r="BQ42" i="61"/>
  <c r="BM42" i="61"/>
  <c r="BK42" i="61"/>
  <c r="BJ42" i="61"/>
  <c r="BI42" i="61"/>
  <c r="BH42" i="61"/>
  <c r="BG42" i="61"/>
  <c r="BF42" i="61"/>
  <c r="AN42" i="61"/>
  <c r="AM42" i="61"/>
  <c r="AG42" i="61"/>
  <c r="AE42" i="61"/>
  <c r="AK42" i="61" s="1"/>
  <c r="AD42" i="61"/>
  <c r="AJ42" i="61" s="1"/>
  <c r="V42" i="61"/>
  <c r="BL42" i="61" s="1"/>
  <c r="U42" i="61"/>
  <c r="T42" i="61"/>
  <c r="A42" i="61"/>
  <c r="CB41" i="61"/>
  <c r="CA41" i="61"/>
  <c r="BY41" i="61"/>
  <c r="BX41" i="61"/>
  <c r="BW41" i="61"/>
  <c r="BV41" i="61"/>
  <c r="BS41" i="61"/>
  <c r="BR41" i="61"/>
  <c r="BQ41" i="61"/>
  <c r="BM41" i="61"/>
  <c r="BK41" i="61"/>
  <c r="BJ41" i="61"/>
  <c r="BI41" i="61"/>
  <c r="BH41" i="61"/>
  <c r="BG41" i="61"/>
  <c r="BF41" i="61"/>
  <c r="AN41" i="61"/>
  <c r="AM41" i="61"/>
  <c r="AG41" i="61"/>
  <c r="AE41" i="61"/>
  <c r="AK41" i="61" s="1"/>
  <c r="AD41" i="61"/>
  <c r="AJ41" i="61" s="1"/>
  <c r="V41" i="61"/>
  <c r="U41" i="61"/>
  <c r="T41" i="61"/>
  <c r="A41" i="61"/>
  <c r="CB40" i="61"/>
  <c r="CA40" i="61"/>
  <c r="BY40" i="61"/>
  <c r="BX40" i="61"/>
  <c r="BW40" i="61"/>
  <c r="BV40" i="61"/>
  <c r="BS40" i="61"/>
  <c r="BR40" i="61"/>
  <c r="BQ40" i="61"/>
  <c r="BM40" i="61"/>
  <c r="BK40" i="61"/>
  <c r="BJ40" i="61"/>
  <c r="BI40" i="61"/>
  <c r="BH40" i="61"/>
  <c r="BG40" i="61"/>
  <c r="BF40" i="61"/>
  <c r="AN40" i="61"/>
  <c r="AM40" i="61"/>
  <c r="AG40" i="61"/>
  <c r="AE40" i="61"/>
  <c r="AK40" i="61" s="1"/>
  <c r="AD40" i="61"/>
  <c r="AJ40" i="61" s="1"/>
  <c r="V40" i="61"/>
  <c r="BL40" i="61" s="1"/>
  <c r="U40" i="61"/>
  <c r="T40" i="61"/>
  <c r="A40" i="61"/>
  <c r="CB39" i="61"/>
  <c r="CA39" i="61"/>
  <c r="BY39" i="61"/>
  <c r="BX39" i="61"/>
  <c r="BW39" i="61"/>
  <c r="BV39" i="61"/>
  <c r="BS39" i="61"/>
  <c r="BR39" i="61"/>
  <c r="BQ39" i="61"/>
  <c r="BM39" i="61"/>
  <c r="BK39" i="61"/>
  <c r="BJ39" i="61"/>
  <c r="BI39" i="61"/>
  <c r="BH39" i="61"/>
  <c r="BG39" i="61"/>
  <c r="BF39" i="61"/>
  <c r="AN39" i="61"/>
  <c r="AM39" i="61"/>
  <c r="AG39" i="61"/>
  <c r="AE39" i="61"/>
  <c r="AK39" i="61" s="1"/>
  <c r="AD39" i="61"/>
  <c r="AJ39" i="61" s="1"/>
  <c r="V39" i="61"/>
  <c r="BL39" i="61" s="1"/>
  <c r="U39" i="61"/>
  <c r="Z39" i="61" s="1"/>
  <c r="AA39" i="61" s="1"/>
  <c r="AF40" i="61" s="1"/>
  <c r="AL40" i="61" s="1"/>
  <c r="T39" i="61"/>
  <c r="A39" i="61"/>
  <c r="CB38" i="61"/>
  <c r="CA38" i="61"/>
  <c r="BY38" i="61"/>
  <c r="BX38" i="61"/>
  <c r="BW38" i="61"/>
  <c r="BV38" i="61"/>
  <c r="BS38" i="61"/>
  <c r="BR38" i="61"/>
  <c r="BQ38" i="61"/>
  <c r="BM38" i="61"/>
  <c r="BK38" i="61"/>
  <c r="BJ38" i="61"/>
  <c r="BI38" i="61"/>
  <c r="BH38" i="61"/>
  <c r="BG38" i="61"/>
  <c r="BF38" i="61"/>
  <c r="AN38" i="61"/>
  <c r="AM38" i="61"/>
  <c r="AG38" i="61"/>
  <c r="AE38" i="61"/>
  <c r="AK38" i="61" s="1"/>
  <c r="AD38" i="61"/>
  <c r="AJ38" i="61" s="1"/>
  <c r="V38" i="61"/>
  <c r="AO39" i="61" s="1"/>
  <c r="U38" i="61"/>
  <c r="T38" i="61"/>
  <c r="A38" i="61"/>
  <c r="CB37" i="61"/>
  <c r="CA37" i="61"/>
  <c r="BY37" i="61"/>
  <c r="BX37" i="61"/>
  <c r="BW37" i="61"/>
  <c r="BV37" i="61"/>
  <c r="BS37" i="61"/>
  <c r="BR37" i="61"/>
  <c r="BQ37" i="61"/>
  <c r="BM37" i="61"/>
  <c r="BK37" i="61"/>
  <c r="BJ37" i="61"/>
  <c r="BI37" i="61"/>
  <c r="BH37" i="61"/>
  <c r="BG37" i="61"/>
  <c r="BF37" i="61"/>
  <c r="AN37" i="61"/>
  <c r="AM37" i="61"/>
  <c r="AG37" i="61"/>
  <c r="AE37" i="61"/>
  <c r="AK37" i="61" s="1"/>
  <c r="AD37" i="61"/>
  <c r="AJ37" i="61" s="1"/>
  <c r="V37" i="61"/>
  <c r="U37" i="61"/>
  <c r="T37" i="61"/>
  <c r="A37" i="61"/>
  <c r="CB36" i="61"/>
  <c r="CA36" i="61"/>
  <c r="BY36" i="61"/>
  <c r="BX36" i="61"/>
  <c r="BW36" i="61"/>
  <c r="BV36" i="61"/>
  <c r="BS36" i="61"/>
  <c r="BR36" i="61"/>
  <c r="BQ36" i="61"/>
  <c r="BM36" i="61"/>
  <c r="BK36" i="61"/>
  <c r="BJ36" i="61"/>
  <c r="BI36" i="61"/>
  <c r="BH36" i="61"/>
  <c r="BG36" i="61"/>
  <c r="BF36" i="61"/>
  <c r="AN36" i="61"/>
  <c r="AM36" i="61"/>
  <c r="AG36" i="61"/>
  <c r="AE36" i="61"/>
  <c r="AK36" i="61" s="1"/>
  <c r="AD36" i="61"/>
  <c r="AJ36" i="61" s="1"/>
  <c r="V36" i="61"/>
  <c r="AO37" i="61" s="1"/>
  <c r="U36" i="61"/>
  <c r="T36" i="61"/>
  <c r="A36" i="61"/>
  <c r="CB35" i="61"/>
  <c r="CA35" i="61"/>
  <c r="BY35" i="61"/>
  <c r="BX35" i="61"/>
  <c r="BW35" i="61"/>
  <c r="BV35" i="61"/>
  <c r="BS35" i="61"/>
  <c r="BR35" i="61"/>
  <c r="BQ35" i="61"/>
  <c r="BM35" i="61"/>
  <c r="BK35" i="61"/>
  <c r="BJ35" i="61"/>
  <c r="BI35" i="61"/>
  <c r="BH35" i="61"/>
  <c r="BG35" i="61"/>
  <c r="BF35" i="61"/>
  <c r="AN35" i="61"/>
  <c r="AM35" i="61"/>
  <c r="AG35" i="61"/>
  <c r="AE35" i="61"/>
  <c r="AK35" i="61" s="1"/>
  <c r="AD35" i="61"/>
  <c r="AJ35" i="61" s="1"/>
  <c r="V35" i="61"/>
  <c r="BL35" i="61" s="1"/>
  <c r="U35" i="61"/>
  <c r="Z35" i="61" s="1"/>
  <c r="AA35" i="61" s="1"/>
  <c r="AF36" i="61" s="1"/>
  <c r="AL36" i="61" s="1"/>
  <c r="T35" i="61"/>
  <c r="A35" i="61"/>
  <c r="CB34" i="61"/>
  <c r="CA34" i="61"/>
  <c r="BY34" i="61"/>
  <c r="BX34" i="61"/>
  <c r="BW34" i="61"/>
  <c r="BV34" i="61"/>
  <c r="BS34" i="61"/>
  <c r="BR34" i="61"/>
  <c r="BQ34" i="61"/>
  <c r="BM34" i="61"/>
  <c r="BK34" i="61"/>
  <c r="BJ34" i="61"/>
  <c r="BI34" i="61"/>
  <c r="BH34" i="61"/>
  <c r="BG34" i="61"/>
  <c r="BF34" i="61"/>
  <c r="AN34" i="61"/>
  <c r="AM34" i="61"/>
  <c r="AG34" i="61"/>
  <c r="AE34" i="61"/>
  <c r="AK34" i="61" s="1"/>
  <c r="AD34" i="61"/>
  <c r="AJ34" i="61" s="1"/>
  <c r="V34" i="61"/>
  <c r="AO35" i="61" s="1"/>
  <c r="U34" i="61"/>
  <c r="T34" i="61"/>
  <c r="A34" i="61"/>
  <c r="CB33" i="61"/>
  <c r="CA33" i="61"/>
  <c r="BY33" i="61"/>
  <c r="BX33" i="61"/>
  <c r="BW33" i="61"/>
  <c r="BV33" i="61"/>
  <c r="BS33" i="61"/>
  <c r="BR33" i="61"/>
  <c r="BQ33" i="61"/>
  <c r="BM33" i="61"/>
  <c r="BK33" i="61"/>
  <c r="BJ33" i="61"/>
  <c r="BI33" i="61"/>
  <c r="BH33" i="61"/>
  <c r="BG33" i="61"/>
  <c r="BF33" i="61"/>
  <c r="AN33" i="61"/>
  <c r="AM33" i="61"/>
  <c r="AG33" i="61"/>
  <c r="AE33" i="61"/>
  <c r="AK33" i="61" s="1"/>
  <c r="AD33" i="61"/>
  <c r="AJ33" i="61" s="1"/>
  <c r="V33" i="61"/>
  <c r="U33" i="61"/>
  <c r="T33" i="61"/>
  <c r="A33" i="61"/>
  <c r="CB32" i="61"/>
  <c r="CA32" i="61"/>
  <c r="BY32" i="61"/>
  <c r="BX32" i="61"/>
  <c r="BW32" i="61"/>
  <c r="BV32" i="61"/>
  <c r="BS32" i="61"/>
  <c r="BR32" i="61"/>
  <c r="BQ32" i="61"/>
  <c r="BM32" i="61"/>
  <c r="BK32" i="61"/>
  <c r="BJ32" i="61"/>
  <c r="BI32" i="61"/>
  <c r="BH32" i="61"/>
  <c r="BG32" i="61"/>
  <c r="BF32" i="61"/>
  <c r="AN32" i="61"/>
  <c r="AM32" i="61"/>
  <c r="AG32" i="61"/>
  <c r="AE32" i="61"/>
  <c r="AK32" i="61" s="1"/>
  <c r="AD32" i="61"/>
  <c r="AJ32" i="61" s="1"/>
  <c r="V32" i="61"/>
  <c r="AO33" i="61" s="1"/>
  <c r="U32" i="61"/>
  <c r="T32" i="61"/>
  <c r="A32" i="61"/>
  <c r="CB31" i="61"/>
  <c r="CA31" i="61"/>
  <c r="BY31" i="61"/>
  <c r="BX31" i="61"/>
  <c r="BW31" i="61"/>
  <c r="BV31" i="61"/>
  <c r="BS31" i="61"/>
  <c r="BR31" i="61"/>
  <c r="BQ31" i="61"/>
  <c r="BM31" i="61"/>
  <c r="BK31" i="61"/>
  <c r="BJ31" i="61"/>
  <c r="BI31" i="61"/>
  <c r="BH31" i="61"/>
  <c r="BG31" i="61"/>
  <c r="BF31" i="61"/>
  <c r="AN31" i="61"/>
  <c r="AM31" i="61"/>
  <c r="AG31" i="61"/>
  <c r="AE31" i="61"/>
  <c r="AK31" i="61" s="1"/>
  <c r="AD31" i="61"/>
  <c r="AJ31" i="61" s="1"/>
  <c r="V31" i="61"/>
  <c r="BL31" i="61" s="1"/>
  <c r="U31" i="61"/>
  <c r="T31" i="61"/>
  <c r="A31" i="61"/>
  <c r="CB30" i="61"/>
  <c r="CA30" i="61"/>
  <c r="BY30" i="61"/>
  <c r="BX30" i="61"/>
  <c r="BW30" i="61"/>
  <c r="BV30" i="61"/>
  <c r="BS30" i="61"/>
  <c r="BR30" i="61"/>
  <c r="BQ30" i="61"/>
  <c r="BM30" i="61"/>
  <c r="BK30" i="61"/>
  <c r="BJ30" i="61"/>
  <c r="BI30" i="61"/>
  <c r="BH30" i="61"/>
  <c r="BG30" i="61"/>
  <c r="BF30" i="61"/>
  <c r="AN30" i="61"/>
  <c r="AM30" i="61"/>
  <c r="AG30" i="61"/>
  <c r="AE30" i="61"/>
  <c r="AK30" i="61" s="1"/>
  <c r="AD30" i="61"/>
  <c r="AJ30" i="61" s="1"/>
  <c r="V30" i="61"/>
  <c r="AO31" i="61" s="1"/>
  <c r="U30" i="61"/>
  <c r="T30" i="61"/>
  <c r="A30" i="61"/>
  <c r="CB29" i="61"/>
  <c r="CA29" i="61"/>
  <c r="BY29" i="61"/>
  <c r="BX29" i="61"/>
  <c r="BW29" i="61"/>
  <c r="BV29" i="61"/>
  <c r="BS29" i="61"/>
  <c r="BR29" i="61"/>
  <c r="BQ29" i="61"/>
  <c r="BM29" i="61"/>
  <c r="BK29" i="61"/>
  <c r="BJ29" i="61"/>
  <c r="BI29" i="61"/>
  <c r="BH29" i="61"/>
  <c r="BG29" i="61"/>
  <c r="BF29" i="61"/>
  <c r="AN29" i="61"/>
  <c r="AM29" i="61"/>
  <c r="AG29" i="61"/>
  <c r="AE29" i="61"/>
  <c r="AK29" i="61" s="1"/>
  <c r="AD29" i="61"/>
  <c r="AJ29" i="61" s="1"/>
  <c r="V29" i="61"/>
  <c r="U29" i="61"/>
  <c r="T29" i="61"/>
  <c r="A29" i="61"/>
  <c r="CB28" i="61"/>
  <c r="CA28" i="61"/>
  <c r="BY28" i="61"/>
  <c r="BX28" i="61"/>
  <c r="BW28" i="61"/>
  <c r="BV28" i="61"/>
  <c r="BS28" i="61"/>
  <c r="BR28" i="61"/>
  <c r="BQ28" i="61"/>
  <c r="BM28" i="61"/>
  <c r="BK28" i="61"/>
  <c r="BJ28" i="61"/>
  <c r="BI28" i="61"/>
  <c r="BH28" i="61"/>
  <c r="BG28" i="61"/>
  <c r="BF28" i="61"/>
  <c r="AN28" i="61"/>
  <c r="AM28" i="61"/>
  <c r="AG28" i="61"/>
  <c r="AE28" i="61"/>
  <c r="AK28" i="61" s="1"/>
  <c r="AD28" i="61"/>
  <c r="AJ28" i="61" s="1"/>
  <c r="V28" i="61"/>
  <c r="AO29" i="61" s="1"/>
  <c r="U28" i="61"/>
  <c r="T28" i="61"/>
  <c r="A28" i="61"/>
  <c r="CB27" i="61"/>
  <c r="CA27" i="61"/>
  <c r="BY27" i="61"/>
  <c r="BX27" i="61"/>
  <c r="BW27" i="61"/>
  <c r="BV27" i="61"/>
  <c r="BS27" i="61"/>
  <c r="BR27" i="61"/>
  <c r="BQ27" i="61"/>
  <c r="BM27" i="61"/>
  <c r="BK27" i="61"/>
  <c r="BJ27" i="61"/>
  <c r="BI27" i="61"/>
  <c r="BH27" i="61"/>
  <c r="BG27" i="61"/>
  <c r="BF27" i="61"/>
  <c r="AN27" i="61"/>
  <c r="AM27" i="61"/>
  <c r="AG27" i="61"/>
  <c r="AE27" i="61"/>
  <c r="AK27" i="61" s="1"/>
  <c r="AD27" i="61"/>
  <c r="AJ27" i="61" s="1"/>
  <c r="V27" i="61"/>
  <c r="BL27" i="61" s="1"/>
  <c r="U27" i="61"/>
  <c r="T27" i="61"/>
  <c r="A27" i="61"/>
  <c r="CB26" i="61"/>
  <c r="CA26" i="61"/>
  <c r="BY26" i="61"/>
  <c r="BX26" i="61"/>
  <c r="BW26" i="61"/>
  <c r="BV26" i="61"/>
  <c r="BS26" i="61"/>
  <c r="BR26" i="61"/>
  <c r="BQ26" i="61"/>
  <c r="BM26" i="61"/>
  <c r="BK26" i="61"/>
  <c r="BJ26" i="61"/>
  <c r="BI26" i="61"/>
  <c r="BH26" i="61"/>
  <c r="BG26" i="61"/>
  <c r="BF26" i="61"/>
  <c r="AN26" i="61"/>
  <c r="AM26" i="61"/>
  <c r="AG26" i="61"/>
  <c r="AE26" i="61"/>
  <c r="AK26" i="61" s="1"/>
  <c r="AD26" i="61"/>
  <c r="AJ26" i="61" s="1"/>
  <c r="V26" i="61"/>
  <c r="AO27" i="61" s="1"/>
  <c r="U26" i="61"/>
  <c r="T26" i="61"/>
  <c r="A26" i="61"/>
  <c r="CB25" i="61"/>
  <c r="CA25" i="61"/>
  <c r="BY25" i="61"/>
  <c r="BX25" i="61"/>
  <c r="BW25" i="61"/>
  <c r="BV25" i="61"/>
  <c r="BS25" i="61"/>
  <c r="BR25" i="61"/>
  <c r="BQ25" i="61"/>
  <c r="BM25" i="61"/>
  <c r="BK25" i="61"/>
  <c r="BJ25" i="61"/>
  <c r="BI25" i="61"/>
  <c r="BH25" i="61"/>
  <c r="BG25" i="61"/>
  <c r="BF25" i="61"/>
  <c r="AN25" i="61"/>
  <c r="AM25" i="61"/>
  <c r="AG25" i="61"/>
  <c r="AE25" i="61"/>
  <c r="AK25" i="61" s="1"/>
  <c r="AD25" i="61"/>
  <c r="AJ25" i="61" s="1"/>
  <c r="V25" i="61"/>
  <c r="U25" i="61"/>
  <c r="T25" i="61"/>
  <c r="A25" i="61"/>
  <c r="CB24" i="61"/>
  <c r="CA24" i="61"/>
  <c r="BY24" i="61"/>
  <c r="BX24" i="61"/>
  <c r="BW24" i="61"/>
  <c r="BV24" i="61"/>
  <c r="BS24" i="61"/>
  <c r="BR24" i="61"/>
  <c r="BQ24" i="61"/>
  <c r="BM24" i="61"/>
  <c r="BK24" i="61"/>
  <c r="BJ24" i="61"/>
  <c r="BI24" i="61"/>
  <c r="BH24" i="61"/>
  <c r="BG24" i="61"/>
  <c r="BF24" i="61"/>
  <c r="AN24" i="61"/>
  <c r="AM24" i="61"/>
  <c r="AG24" i="61"/>
  <c r="AE24" i="61"/>
  <c r="AK24" i="61" s="1"/>
  <c r="AD24" i="61"/>
  <c r="AJ24" i="61" s="1"/>
  <c r="V24" i="61"/>
  <c r="AO25" i="61" s="1"/>
  <c r="U24" i="61"/>
  <c r="T24" i="61"/>
  <c r="A24" i="61"/>
  <c r="CB23" i="61"/>
  <c r="CA23" i="61"/>
  <c r="BY23" i="61"/>
  <c r="BX23" i="61"/>
  <c r="BW23" i="61"/>
  <c r="BV23" i="61"/>
  <c r="BS23" i="61"/>
  <c r="BR23" i="61"/>
  <c r="BQ23" i="61"/>
  <c r="BM23" i="61"/>
  <c r="BK23" i="61"/>
  <c r="BJ23" i="61"/>
  <c r="BI23" i="61"/>
  <c r="BH23" i="61"/>
  <c r="BG23" i="61"/>
  <c r="BF23" i="61"/>
  <c r="AN23" i="61"/>
  <c r="AM23" i="61"/>
  <c r="AG23" i="61"/>
  <c r="AE23" i="61"/>
  <c r="AK23" i="61" s="1"/>
  <c r="AD23" i="61"/>
  <c r="AJ23" i="61" s="1"/>
  <c r="V23" i="61"/>
  <c r="BL23" i="61" s="1"/>
  <c r="U23" i="61"/>
  <c r="T23" i="61"/>
  <c r="A23" i="61"/>
  <c r="CB22" i="61"/>
  <c r="CA22" i="61"/>
  <c r="BY22" i="61"/>
  <c r="BX22" i="61"/>
  <c r="BW22" i="61"/>
  <c r="BV22" i="61"/>
  <c r="BS22" i="61"/>
  <c r="BR22" i="61"/>
  <c r="BQ22" i="61"/>
  <c r="BM22" i="61"/>
  <c r="BK22" i="61"/>
  <c r="BJ22" i="61"/>
  <c r="BI22" i="61"/>
  <c r="BH22" i="61"/>
  <c r="BG22" i="61"/>
  <c r="BF22" i="61"/>
  <c r="AN22" i="61"/>
  <c r="AM22" i="61"/>
  <c r="AG22" i="61"/>
  <c r="AE22" i="61"/>
  <c r="AK22" i="61" s="1"/>
  <c r="AD22" i="61"/>
  <c r="AJ22" i="61" s="1"/>
  <c r="V22" i="61"/>
  <c r="U22" i="61"/>
  <c r="T22" i="61"/>
  <c r="A22" i="61"/>
  <c r="CB21" i="61"/>
  <c r="CA21" i="61"/>
  <c r="BY21" i="61"/>
  <c r="BX21" i="61"/>
  <c r="BW21" i="61"/>
  <c r="BV21" i="61"/>
  <c r="BS21" i="61"/>
  <c r="BR21" i="61"/>
  <c r="BQ21" i="61"/>
  <c r="BM21" i="61"/>
  <c r="BK21" i="61"/>
  <c r="BJ21" i="61"/>
  <c r="BI21" i="61"/>
  <c r="BH21" i="61"/>
  <c r="BG21" i="61"/>
  <c r="BF21" i="61"/>
  <c r="AN21" i="61"/>
  <c r="AM21" i="61"/>
  <c r="AG21" i="61"/>
  <c r="AE21" i="61"/>
  <c r="AK21" i="61" s="1"/>
  <c r="AD21" i="61"/>
  <c r="AJ21" i="61" s="1"/>
  <c r="V21" i="61"/>
  <c r="BL21" i="61" s="1"/>
  <c r="U21" i="61"/>
  <c r="T21" i="61"/>
  <c r="A21" i="61"/>
  <c r="CB20" i="61"/>
  <c r="CA20" i="61"/>
  <c r="BY20" i="61"/>
  <c r="BX20" i="61"/>
  <c r="BW20" i="61"/>
  <c r="BV20" i="61"/>
  <c r="BS20" i="61"/>
  <c r="BR20" i="61"/>
  <c r="BQ20" i="61"/>
  <c r="BM20" i="61"/>
  <c r="BK20" i="61"/>
  <c r="BJ20" i="61"/>
  <c r="BI20" i="61"/>
  <c r="BH20" i="61"/>
  <c r="BG20" i="61"/>
  <c r="BF20" i="61"/>
  <c r="AN20" i="61"/>
  <c r="AM20" i="61"/>
  <c r="AJ20" i="61"/>
  <c r="AG20" i="61"/>
  <c r="AE20" i="61"/>
  <c r="AK20" i="61" s="1"/>
  <c r="AD20" i="61"/>
  <c r="V20" i="61"/>
  <c r="AO21" i="61" s="1"/>
  <c r="U20" i="61"/>
  <c r="T20" i="61"/>
  <c r="A20" i="61"/>
  <c r="CB19" i="61"/>
  <c r="CA19" i="61"/>
  <c r="BY19" i="61"/>
  <c r="BX19" i="61"/>
  <c r="BW19" i="61"/>
  <c r="BV19" i="61"/>
  <c r="BS19" i="61"/>
  <c r="BR19" i="61"/>
  <c r="BQ19" i="61"/>
  <c r="BM19" i="61"/>
  <c r="BH19" i="61"/>
  <c r="BG19" i="61"/>
  <c r="BF19" i="61"/>
  <c r="AJ19" i="61"/>
  <c r="AD19" i="61"/>
  <c r="V19" i="61"/>
  <c r="BL19" i="61" s="1"/>
  <c r="U19" i="61"/>
  <c r="T19" i="61"/>
  <c r="A19" i="61"/>
  <c r="AG18" i="61"/>
  <c r="U18" i="61"/>
  <c r="T18" i="61"/>
  <c r="BM108" i="60"/>
  <c r="BK108" i="60"/>
  <c r="BJ108" i="60"/>
  <c r="BI108" i="60"/>
  <c r="BH108" i="60"/>
  <c r="BG108" i="60"/>
  <c r="BF108" i="60"/>
  <c r="AE108" i="60"/>
  <c r="AK108" i="60" s="1"/>
  <c r="AD108" i="60"/>
  <c r="AJ108" i="60" s="1"/>
  <c r="U108" i="60"/>
  <c r="T108" i="60"/>
  <c r="A108" i="60"/>
  <c r="CB107" i="60"/>
  <c r="CA107" i="60"/>
  <c r="BY107" i="60"/>
  <c r="BX107" i="60"/>
  <c r="BW107" i="60"/>
  <c r="BV107" i="60"/>
  <c r="BM107" i="60"/>
  <c r="BK107" i="60"/>
  <c r="BJ107" i="60"/>
  <c r="BI107" i="60"/>
  <c r="BH107" i="60"/>
  <c r="BG107" i="60"/>
  <c r="BF107" i="60"/>
  <c r="AE107" i="60"/>
  <c r="AK107" i="60" s="1"/>
  <c r="AD107" i="60"/>
  <c r="AJ107" i="60" s="1"/>
  <c r="U107" i="60"/>
  <c r="T107" i="60"/>
  <c r="A107" i="60"/>
  <c r="CB106" i="60"/>
  <c r="CA106" i="60"/>
  <c r="BY106" i="60"/>
  <c r="BX106" i="60"/>
  <c r="BW106" i="60"/>
  <c r="BV106" i="60"/>
  <c r="BM106" i="60"/>
  <c r="BK106" i="60"/>
  <c r="BJ106" i="60"/>
  <c r="BI106" i="60"/>
  <c r="BH106" i="60"/>
  <c r="BG106" i="60"/>
  <c r="BF106" i="60"/>
  <c r="AE106" i="60"/>
  <c r="AK106" i="60" s="1"/>
  <c r="AD106" i="60"/>
  <c r="AJ106" i="60" s="1"/>
  <c r="U106" i="60"/>
  <c r="T106" i="60"/>
  <c r="A106" i="60"/>
  <c r="CB105" i="60"/>
  <c r="CA105" i="60"/>
  <c r="BY105" i="60"/>
  <c r="BX105" i="60"/>
  <c r="BW105" i="60"/>
  <c r="BV105" i="60"/>
  <c r="BM105" i="60"/>
  <c r="BK105" i="60"/>
  <c r="BJ105" i="60"/>
  <c r="BI105" i="60"/>
  <c r="BH105" i="60"/>
  <c r="BG105" i="60"/>
  <c r="BF105" i="60"/>
  <c r="AE105" i="60"/>
  <c r="AK105" i="60" s="1"/>
  <c r="AD105" i="60"/>
  <c r="AJ105" i="60" s="1"/>
  <c r="U105" i="60"/>
  <c r="T105" i="60"/>
  <c r="A105" i="60"/>
  <c r="CB104" i="60"/>
  <c r="CA104" i="60"/>
  <c r="BY104" i="60"/>
  <c r="BX104" i="60"/>
  <c r="BW104" i="60"/>
  <c r="BV104" i="60"/>
  <c r="BS104" i="60"/>
  <c r="BR104" i="60"/>
  <c r="BQ104" i="60"/>
  <c r="BM104" i="60"/>
  <c r="BK104" i="60"/>
  <c r="BJ104" i="60"/>
  <c r="BI104" i="60"/>
  <c r="BH104" i="60"/>
  <c r="BG104" i="60"/>
  <c r="BF104" i="60"/>
  <c r="AE104" i="60"/>
  <c r="AK104" i="60" s="1"/>
  <c r="AD104" i="60"/>
  <c r="AJ104" i="60" s="1"/>
  <c r="V104" i="60"/>
  <c r="BZ104" i="60" s="1"/>
  <c r="U104" i="60"/>
  <c r="T104" i="60"/>
  <c r="A104" i="60"/>
  <c r="CB103" i="60"/>
  <c r="CA103" i="60"/>
  <c r="BY103" i="60"/>
  <c r="BX103" i="60"/>
  <c r="BW103" i="60"/>
  <c r="BV103" i="60"/>
  <c r="BS103" i="60"/>
  <c r="BR103" i="60"/>
  <c r="BQ103" i="60"/>
  <c r="BM103" i="60"/>
  <c r="BK103" i="60"/>
  <c r="BJ103" i="60"/>
  <c r="BI103" i="60"/>
  <c r="BH103" i="60"/>
  <c r="BG103" i="60"/>
  <c r="BF103" i="60"/>
  <c r="AE103" i="60"/>
  <c r="AK103" i="60" s="1"/>
  <c r="AD103" i="60"/>
  <c r="AJ103" i="60" s="1"/>
  <c r="V103" i="60"/>
  <c r="AO104" i="60" s="1"/>
  <c r="U103" i="60"/>
  <c r="T103" i="60"/>
  <c r="A103" i="60"/>
  <c r="CB102" i="60"/>
  <c r="CA102" i="60"/>
  <c r="BY102" i="60"/>
  <c r="BX102" i="60"/>
  <c r="BW102" i="60"/>
  <c r="BV102" i="60"/>
  <c r="BS102" i="60"/>
  <c r="BR102" i="60"/>
  <c r="BQ102" i="60"/>
  <c r="BM102" i="60"/>
  <c r="BK102" i="60"/>
  <c r="BJ102" i="60"/>
  <c r="BI102" i="60"/>
  <c r="BH102" i="60"/>
  <c r="BG102" i="60"/>
  <c r="BF102" i="60"/>
  <c r="AE102" i="60"/>
  <c r="AK102" i="60" s="1"/>
  <c r="AD102" i="60"/>
  <c r="AJ102" i="60" s="1"/>
  <c r="V102" i="60"/>
  <c r="BL102" i="60" s="1"/>
  <c r="U102" i="60"/>
  <c r="Z102" i="60" s="1"/>
  <c r="AA102" i="60" s="1"/>
  <c r="AF103" i="60" s="1"/>
  <c r="AL103" i="60" s="1"/>
  <c r="T102" i="60"/>
  <c r="A102" i="60"/>
  <c r="CB101" i="60"/>
  <c r="CA101" i="60"/>
  <c r="BY101" i="60"/>
  <c r="BX101" i="60"/>
  <c r="BW101" i="60"/>
  <c r="BV101" i="60"/>
  <c r="BS101" i="60"/>
  <c r="BR101" i="60"/>
  <c r="BQ101" i="60"/>
  <c r="BM101" i="60"/>
  <c r="BK101" i="60"/>
  <c r="BJ101" i="60"/>
  <c r="BI101" i="60"/>
  <c r="BH101" i="60"/>
  <c r="BG101" i="60"/>
  <c r="BF101" i="60"/>
  <c r="AE101" i="60"/>
  <c r="AK101" i="60" s="1"/>
  <c r="AD101" i="60"/>
  <c r="AJ101" i="60" s="1"/>
  <c r="V101" i="60"/>
  <c r="AO102" i="60" s="1"/>
  <c r="U101" i="60"/>
  <c r="Z101" i="60" s="1"/>
  <c r="AA101" i="60" s="1"/>
  <c r="AF102" i="60" s="1"/>
  <c r="AL102" i="60" s="1"/>
  <c r="T101" i="60"/>
  <c r="A101" i="60"/>
  <c r="CB100" i="60"/>
  <c r="CA100" i="60"/>
  <c r="BY100" i="60"/>
  <c r="BX100" i="60"/>
  <c r="BW100" i="60"/>
  <c r="BV100" i="60"/>
  <c r="BS100" i="60"/>
  <c r="BR100" i="60"/>
  <c r="BQ100" i="60"/>
  <c r="BM100" i="60"/>
  <c r="BK100" i="60"/>
  <c r="BJ100" i="60"/>
  <c r="BI100" i="60"/>
  <c r="BH100" i="60"/>
  <c r="BG100" i="60"/>
  <c r="BF100" i="60"/>
  <c r="AE100" i="60"/>
  <c r="AK100" i="60" s="1"/>
  <c r="AD100" i="60"/>
  <c r="AJ100" i="60" s="1"/>
  <c r="V100" i="60"/>
  <c r="BZ100" i="60" s="1"/>
  <c r="U100" i="60"/>
  <c r="Z100" i="60" s="1"/>
  <c r="AA100" i="60" s="1"/>
  <c r="AF101" i="60" s="1"/>
  <c r="AL101" i="60" s="1"/>
  <c r="T100" i="60"/>
  <c r="A100" i="60"/>
  <c r="CB99" i="60"/>
  <c r="CA99" i="60"/>
  <c r="BY99" i="60"/>
  <c r="BX99" i="60"/>
  <c r="BW99" i="60"/>
  <c r="BV99" i="60"/>
  <c r="BS99" i="60"/>
  <c r="BR99" i="60"/>
  <c r="BQ99" i="60"/>
  <c r="BM99" i="60"/>
  <c r="BK99" i="60"/>
  <c r="BJ99" i="60"/>
  <c r="BI99" i="60"/>
  <c r="BH99" i="60"/>
  <c r="BG99" i="60"/>
  <c r="BF99" i="60"/>
  <c r="AE99" i="60"/>
  <c r="AK99" i="60" s="1"/>
  <c r="AD99" i="60"/>
  <c r="AJ99" i="60" s="1"/>
  <c r="V99" i="60"/>
  <c r="AO100" i="60" s="1"/>
  <c r="U99" i="60"/>
  <c r="Z99" i="60" s="1"/>
  <c r="AA99" i="60" s="1"/>
  <c r="AF100" i="60" s="1"/>
  <c r="AL100" i="60" s="1"/>
  <c r="T99" i="60"/>
  <c r="A99" i="60"/>
  <c r="CB98" i="60"/>
  <c r="CA98" i="60"/>
  <c r="BY98" i="60"/>
  <c r="BX98" i="60"/>
  <c r="BW98" i="60"/>
  <c r="BV98" i="60"/>
  <c r="BS98" i="60"/>
  <c r="BR98" i="60"/>
  <c r="BQ98" i="60"/>
  <c r="BM98" i="60"/>
  <c r="BK98" i="60"/>
  <c r="BJ98" i="60"/>
  <c r="BI98" i="60"/>
  <c r="BH98" i="60"/>
  <c r="BG98" i="60"/>
  <c r="BF98" i="60"/>
  <c r="AE98" i="60"/>
  <c r="AK98" i="60" s="1"/>
  <c r="AD98" i="60"/>
  <c r="AJ98" i="60" s="1"/>
  <c r="V98" i="60"/>
  <c r="BZ98" i="60" s="1"/>
  <c r="U98" i="60"/>
  <c r="Z98" i="60" s="1"/>
  <c r="AA98" i="60" s="1"/>
  <c r="AF99" i="60" s="1"/>
  <c r="AL99" i="60" s="1"/>
  <c r="T98" i="60"/>
  <c r="A98" i="60"/>
  <c r="CB97" i="60"/>
  <c r="CA97" i="60"/>
  <c r="BY97" i="60"/>
  <c r="BX97" i="60"/>
  <c r="BW97" i="60"/>
  <c r="BV97" i="60"/>
  <c r="BS97" i="60"/>
  <c r="BR97" i="60"/>
  <c r="BQ97" i="60"/>
  <c r="BM97" i="60"/>
  <c r="BK97" i="60"/>
  <c r="BJ97" i="60"/>
  <c r="BI97" i="60"/>
  <c r="BH97" i="60"/>
  <c r="BG97" i="60"/>
  <c r="BF97" i="60"/>
  <c r="AE97" i="60"/>
  <c r="AK97" i="60" s="1"/>
  <c r="AD97" i="60"/>
  <c r="AJ97" i="60" s="1"/>
  <c r="V97" i="60"/>
  <c r="AO98" i="60" s="1"/>
  <c r="U97" i="60"/>
  <c r="T97" i="60"/>
  <c r="A97" i="60"/>
  <c r="CB96" i="60"/>
  <c r="CA96" i="60"/>
  <c r="BY96" i="60"/>
  <c r="BX96" i="60"/>
  <c r="BW96" i="60"/>
  <c r="BV96" i="60"/>
  <c r="BS96" i="60"/>
  <c r="BR96" i="60"/>
  <c r="BQ96" i="60"/>
  <c r="BM96" i="60"/>
  <c r="BK96" i="60"/>
  <c r="BJ96" i="60"/>
  <c r="BI96" i="60"/>
  <c r="BH96" i="60"/>
  <c r="BG96" i="60"/>
  <c r="BF96" i="60"/>
  <c r="AE96" i="60"/>
  <c r="AK96" i="60" s="1"/>
  <c r="AD96" i="60"/>
  <c r="AJ96" i="60" s="1"/>
  <c r="V96" i="60"/>
  <c r="BZ96" i="60" s="1"/>
  <c r="U96" i="60"/>
  <c r="T96" i="60"/>
  <c r="A96" i="60"/>
  <c r="CB95" i="60"/>
  <c r="CA95" i="60"/>
  <c r="BY95" i="60"/>
  <c r="BX95" i="60"/>
  <c r="BW95" i="60"/>
  <c r="BV95" i="60"/>
  <c r="BS95" i="60"/>
  <c r="BR95" i="60"/>
  <c r="BQ95" i="60"/>
  <c r="BM95" i="60"/>
  <c r="BK95" i="60"/>
  <c r="BJ95" i="60"/>
  <c r="BI95" i="60"/>
  <c r="BH95" i="60"/>
  <c r="BG95" i="60"/>
  <c r="BF95" i="60"/>
  <c r="AE95" i="60"/>
  <c r="AK95" i="60" s="1"/>
  <c r="AD95" i="60"/>
  <c r="AJ95" i="60" s="1"/>
  <c r="V95" i="60"/>
  <c r="AH96" i="60" s="1"/>
  <c r="U95" i="60"/>
  <c r="T95" i="60"/>
  <c r="A95" i="60"/>
  <c r="CB94" i="60"/>
  <c r="CA94" i="60"/>
  <c r="BY94" i="60"/>
  <c r="BX94" i="60"/>
  <c r="BW94" i="60"/>
  <c r="BV94" i="60"/>
  <c r="BS94" i="60"/>
  <c r="BR94" i="60"/>
  <c r="BQ94" i="60"/>
  <c r="BM94" i="60"/>
  <c r="BK94" i="60"/>
  <c r="BJ94" i="60"/>
  <c r="BI94" i="60"/>
  <c r="BH94" i="60"/>
  <c r="BG94" i="60"/>
  <c r="BF94" i="60"/>
  <c r="AE94" i="60"/>
  <c r="AK94" i="60" s="1"/>
  <c r="AD94" i="60"/>
  <c r="AJ94" i="60" s="1"/>
  <c r="V94" i="60"/>
  <c r="BZ94" i="60" s="1"/>
  <c r="U94" i="60"/>
  <c r="T94" i="60"/>
  <c r="A94" i="60"/>
  <c r="CB93" i="60"/>
  <c r="CA93" i="60"/>
  <c r="BY93" i="60"/>
  <c r="BX93" i="60"/>
  <c r="BW93" i="60"/>
  <c r="BV93" i="60"/>
  <c r="BS93" i="60"/>
  <c r="BR93" i="60"/>
  <c r="BQ93" i="60"/>
  <c r="BM93" i="60"/>
  <c r="BK93" i="60"/>
  <c r="BJ93" i="60"/>
  <c r="BI93" i="60"/>
  <c r="BH93" i="60"/>
  <c r="BG93" i="60"/>
  <c r="BF93" i="60"/>
  <c r="AE93" i="60"/>
  <c r="AK93" i="60" s="1"/>
  <c r="AD93" i="60"/>
  <c r="AJ93" i="60" s="1"/>
  <c r="V93" i="60"/>
  <c r="AH94" i="60" s="1"/>
  <c r="U93" i="60"/>
  <c r="T93" i="60"/>
  <c r="A93" i="60"/>
  <c r="CB92" i="60"/>
  <c r="CA92" i="60"/>
  <c r="BY92" i="60"/>
  <c r="BX92" i="60"/>
  <c r="BW92" i="60"/>
  <c r="BV92" i="60"/>
  <c r="BS92" i="60"/>
  <c r="BR92" i="60"/>
  <c r="BQ92" i="60"/>
  <c r="BM92" i="60"/>
  <c r="BK92" i="60"/>
  <c r="BJ92" i="60"/>
  <c r="BI92" i="60"/>
  <c r="BH92" i="60"/>
  <c r="BG92" i="60"/>
  <c r="BF92" i="60"/>
  <c r="AE92" i="60"/>
  <c r="AK92" i="60" s="1"/>
  <c r="AD92" i="60"/>
  <c r="AJ92" i="60" s="1"/>
  <c r="V92" i="60"/>
  <c r="BZ92" i="60" s="1"/>
  <c r="U92" i="60"/>
  <c r="T92" i="60"/>
  <c r="A92" i="60"/>
  <c r="CB91" i="60"/>
  <c r="CA91" i="60"/>
  <c r="BY91" i="60"/>
  <c r="BX91" i="60"/>
  <c r="BW91" i="60"/>
  <c r="BV91" i="60"/>
  <c r="BS91" i="60"/>
  <c r="BR91" i="60"/>
  <c r="BQ91" i="60"/>
  <c r="BM91" i="60"/>
  <c r="BK91" i="60"/>
  <c r="BJ91" i="60"/>
  <c r="BI91" i="60"/>
  <c r="BH91" i="60"/>
  <c r="BG91" i="60"/>
  <c r="BF91" i="60"/>
  <c r="AE91" i="60"/>
  <c r="AK91" i="60" s="1"/>
  <c r="AD91" i="60"/>
  <c r="AJ91" i="60" s="1"/>
  <c r="V91" i="60"/>
  <c r="BZ91" i="60" s="1"/>
  <c r="U91" i="60"/>
  <c r="T91" i="60"/>
  <c r="A91" i="60"/>
  <c r="CB90" i="60"/>
  <c r="CA90" i="60"/>
  <c r="BY90" i="60"/>
  <c r="BX90" i="60"/>
  <c r="BW90" i="60"/>
  <c r="BV90" i="60"/>
  <c r="BS90" i="60"/>
  <c r="BR90" i="60"/>
  <c r="BQ90" i="60"/>
  <c r="BM90" i="60"/>
  <c r="BK90" i="60"/>
  <c r="BJ90" i="60"/>
  <c r="BI90" i="60"/>
  <c r="BH90" i="60"/>
  <c r="BG90" i="60"/>
  <c r="BF90" i="60"/>
  <c r="AE90" i="60"/>
  <c r="AK90" i="60" s="1"/>
  <c r="AD90" i="60"/>
  <c r="AJ90" i="60" s="1"/>
  <c r="V90" i="60"/>
  <c r="AO91" i="60" s="1"/>
  <c r="U90" i="60"/>
  <c r="T90" i="60"/>
  <c r="A90" i="60"/>
  <c r="CB89" i="60"/>
  <c r="CA89" i="60"/>
  <c r="BY89" i="60"/>
  <c r="BX89" i="60"/>
  <c r="BW89" i="60"/>
  <c r="BV89" i="60"/>
  <c r="BS89" i="60"/>
  <c r="BR89" i="60"/>
  <c r="BQ89" i="60"/>
  <c r="BM89" i="60"/>
  <c r="BK89" i="60"/>
  <c r="BJ89" i="60"/>
  <c r="BI89" i="60"/>
  <c r="BH89" i="60"/>
  <c r="BG89" i="60"/>
  <c r="BF89" i="60"/>
  <c r="AE89" i="60"/>
  <c r="AK89" i="60" s="1"/>
  <c r="AD89" i="60"/>
  <c r="AJ89" i="60" s="1"/>
  <c r="V89" i="60"/>
  <c r="U89" i="60"/>
  <c r="T89" i="60"/>
  <c r="A89" i="60"/>
  <c r="CB88" i="60"/>
  <c r="CA88" i="60"/>
  <c r="BY88" i="60"/>
  <c r="BX88" i="60"/>
  <c r="BW88" i="60"/>
  <c r="BV88" i="60"/>
  <c r="BS88" i="60"/>
  <c r="BR88" i="60"/>
  <c r="BQ88" i="60"/>
  <c r="BM88" i="60"/>
  <c r="BK88" i="60"/>
  <c r="BJ88" i="60"/>
  <c r="BI88" i="60"/>
  <c r="BH88" i="60"/>
  <c r="BG88" i="60"/>
  <c r="BF88" i="60"/>
  <c r="AE88" i="60"/>
  <c r="AK88" i="60" s="1"/>
  <c r="AD88" i="60"/>
  <c r="AJ88" i="60" s="1"/>
  <c r="V88" i="60"/>
  <c r="AO89" i="60" s="1"/>
  <c r="U88" i="60"/>
  <c r="T88" i="60"/>
  <c r="A88" i="60"/>
  <c r="CB87" i="60"/>
  <c r="CA87" i="60"/>
  <c r="BY87" i="60"/>
  <c r="BX87" i="60"/>
  <c r="BW87" i="60"/>
  <c r="BV87" i="60"/>
  <c r="BS87" i="60"/>
  <c r="BR87" i="60"/>
  <c r="BQ87" i="60"/>
  <c r="BM87" i="60"/>
  <c r="BK87" i="60"/>
  <c r="BJ87" i="60"/>
  <c r="BI87" i="60"/>
  <c r="BH87" i="60"/>
  <c r="BG87" i="60"/>
  <c r="BF87" i="60"/>
  <c r="AE87" i="60"/>
  <c r="AK87" i="60" s="1"/>
  <c r="AD87" i="60"/>
  <c r="AJ87" i="60" s="1"/>
  <c r="V87" i="60"/>
  <c r="BL87" i="60" s="1"/>
  <c r="U87" i="60"/>
  <c r="T87" i="60"/>
  <c r="A87" i="60"/>
  <c r="CB86" i="60"/>
  <c r="CA86" i="60"/>
  <c r="BY86" i="60"/>
  <c r="BX86" i="60"/>
  <c r="BW86" i="60"/>
  <c r="BV86" i="60"/>
  <c r="BS86" i="60"/>
  <c r="BR86" i="60"/>
  <c r="BQ86" i="60"/>
  <c r="BM86" i="60"/>
  <c r="BK86" i="60"/>
  <c r="BJ86" i="60"/>
  <c r="BI86" i="60"/>
  <c r="BH86" i="60"/>
  <c r="BG86" i="60"/>
  <c r="BF86" i="60"/>
  <c r="AE86" i="60"/>
  <c r="AK86" i="60" s="1"/>
  <c r="AD86" i="60"/>
  <c r="AJ86" i="60" s="1"/>
  <c r="V86" i="60"/>
  <c r="AO87" i="60" s="1"/>
  <c r="U86" i="60"/>
  <c r="T86" i="60"/>
  <c r="A86" i="60"/>
  <c r="CB85" i="60"/>
  <c r="CA85" i="60"/>
  <c r="BY85" i="60"/>
  <c r="BX85" i="60"/>
  <c r="BW85" i="60"/>
  <c r="BV85" i="60"/>
  <c r="BS85" i="60"/>
  <c r="BR85" i="60"/>
  <c r="BQ85" i="60"/>
  <c r="BM85" i="60"/>
  <c r="BK85" i="60"/>
  <c r="BJ85" i="60"/>
  <c r="BI85" i="60"/>
  <c r="BH85" i="60"/>
  <c r="BG85" i="60"/>
  <c r="BF85" i="60"/>
  <c r="AE85" i="60"/>
  <c r="AK85" i="60" s="1"/>
  <c r="AD85" i="60"/>
  <c r="AJ85" i="60" s="1"/>
  <c r="V85" i="60"/>
  <c r="U85" i="60"/>
  <c r="T85" i="60"/>
  <c r="A85" i="60"/>
  <c r="CB84" i="60"/>
  <c r="CA84" i="60"/>
  <c r="BY84" i="60"/>
  <c r="BX84" i="60"/>
  <c r="BW84" i="60"/>
  <c r="BV84" i="60"/>
  <c r="BS84" i="60"/>
  <c r="BR84" i="60"/>
  <c r="BQ84" i="60"/>
  <c r="BM84" i="60"/>
  <c r="BK84" i="60"/>
  <c r="BJ84" i="60"/>
  <c r="BI84" i="60"/>
  <c r="BH84" i="60"/>
  <c r="BG84" i="60"/>
  <c r="BF84" i="60"/>
  <c r="AE84" i="60"/>
  <c r="AK84" i="60" s="1"/>
  <c r="AD84" i="60"/>
  <c r="AJ84" i="60" s="1"/>
  <c r="V84" i="60"/>
  <c r="AO85" i="60" s="1"/>
  <c r="U84" i="60"/>
  <c r="T84" i="60"/>
  <c r="A84" i="60"/>
  <c r="CB83" i="60"/>
  <c r="CA83" i="60"/>
  <c r="BY83" i="60"/>
  <c r="BX83" i="60"/>
  <c r="BW83" i="60"/>
  <c r="BV83" i="60"/>
  <c r="BS83" i="60"/>
  <c r="BR83" i="60"/>
  <c r="BQ83" i="60"/>
  <c r="BM83" i="60"/>
  <c r="BK83" i="60"/>
  <c r="BJ83" i="60"/>
  <c r="BI83" i="60"/>
  <c r="BH83" i="60"/>
  <c r="BG83" i="60"/>
  <c r="BF83" i="60"/>
  <c r="AE83" i="60"/>
  <c r="AK83" i="60" s="1"/>
  <c r="AD83" i="60"/>
  <c r="AJ83" i="60" s="1"/>
  <c r="V83" i="60"/>
  <c r="BL83" i="60" s="1"/>
  <c r="U83" i="60"/>
  <c r="T83" i="60"/>
  <c r="A83" i="60"/>
  <c r="CB82" i="60"/>
  <c r="CA82" i="60"/>
  <c r="BY82" i="60"/>
  <c r="BX82" i="60"/>
  <c r="BW82" i="60"/>
  <c r="BV82" i="60"/>
  <c r="BS82" i="60"/>
  <c r="BR82" i="60"/>
  <c r="BQ82" i="60"/>
  <c r="BM82" i="60"/>
  <c r="BK82" i="60"/>
  <c r="BJ82" i="60"/>
  <c r="BI82" i="60"/>
  <c r="BH82" i="60"/>
  <c r="BG82" i="60"/>
  <c r="BF82" i="60"/>
  <c r="AE82" i="60"/>
  <c r="AK82" i="60" s="1"/>
  <c r="AD82" i="60"/>
  <c r="AJ82" i="60" s="1"/>
  <c r="V82" i="60"/>
  <c r="AO83" i="60" s="1"/>
  <c r="U82" i="60"/>
  <c r="T82" i="60"/>
  <c r="A82" i="60"/>
  <c r="CB81" i="60"/>
  <c r="CA81" i="60"/>
  <c r="BY81" i="60"/>
  <c r="BX81" i="60"/>
  <c r="BW81" i="60"/>
  <c r="BV81" i="60"/>
  <c r="BS81" i="60"/>
  <c r="BR81" i="60"/>
  <c r="BQ81" i="60"/>
  <c r="BM81" i="60"/>
  <c r="BK81" i="60"/>
  <c r="BJ81" i="60"/>
  <c r="BI81" i="60"/>
  <c r="BH81" i="60"/>
  <c r="BG81" i="60"/>
  <c r="BF81" i="60"/>
  <c r="AE81" i="60"/>
  <c r="AK81" i="60" s="1"/>
  <c r="AD81" i="60"/>
  <c r="AJ81" i="60" s="1"/>
  <c r="V81" i="60"/>
  <c r="U81" i="60"/>
  <c r="T81" i="60"/>
  <c r="A81" i="60"/>
  <c r="CB80" i="60"/>
  <c r="CA80" i="60"/>
  <c r="BY80" i="60"/>
  <c r="BX80" i="60"/>
  <c r="BW80" i="60"/>
  <c r="BV80" i="60"/>
  <c r="BS80" i="60"/>
  <c r="BR80" i="60"/>
  <c r="BQ80" i="60"/>
  <c r="BM80" i="60"/>
  <c r="BK80" i="60"/>
  <c r="BJ80" i="60"/>
  <c r="BI80" i="60"/>
  <c r="BH80" i="60"/>
  <c r="BG80" i="60"/>
  <c r="BF80" i="60"/>
  <c r="AE80" i="60"/>
  <c r="AK80" i="60" s="1"/>
  <c r="AD80" i="60"/>
  <c r="AJ80" i="60" s="1"/>
  <c r="V80" i="60"/>
  <c r="AO81" i="60" s="1"/>
  <c r="U80" i="60"/>
  <c r="T80" i="60"/>
  <c r="A80" i="60"/>
  <c r="CB79" i="60"/>
  <c r="CA79" i="60"/>
  <c r="BY79" i="60"/>
  <c r="BX79" i="60"/>
  <c r="BW79" i="60"/>
  <c r="BV79" i="60"/>
  <c r="BS79" i="60"/>
  <c r="BR79" i="60"/>
  <c r="BQ79" i="60"/>
  <c r="BM79" i="60"/>
  <c r="BK79" i="60"/>
  <c r="BJ79" i="60"/>
  <c r="BI79" i="60"/>
  <c r="BH79" i="60"/>
  <c r="BG79" i="60"/>
  <c r="BF79" i="60"/>
  <c r="AE79" i="60"/>
  <c r="AK79" i="60" s="1"/>
  <c r="AD79" i="60"/>
  <c r="AJ79" i="60" s="1"/>
  <c r="V79" i="60"/>
  <c r="BL79" i="60" s="1"/>
  <c r="U79" i="60"/>
  <c r="T79" i="60"/>
  <c r="A79" i="60"/>
  <c r="CB78" i="60"/>
  <c r="CA78" i="60"/>
  <c r="BY78" i="60"/>
  <c r="BX78" i="60"/>
  <c r="BW78" i="60"/>
  <c r="BV78" i="60"/>
  <c r="BS78" i="60"/>
  <c r="BR78" i="60"/>
  <c r="BQ78" i="60"/>
  <c r="BM78" i="60"/>
  <c r="BK78" i="60"/>
  <c r="BJ78" i="60"/>
  <c r="BI78" i="60"/>
  <c r="BH78" i="60"/>
  <c r="BG78" i="60"/>
  <c r="BF78" i="60"/>
  <c r="AE78" i="60"/>
  <c r="AK78" i="60" s="1"/>
  <c r="AD78" i="60"/>
  <c r="AJ78" i="60" s="1"/>
  <c r="V78" i="60"/>
  <c r="AO79" i="60" s="1"/>
  <c r="U78" i="60"/>
  <c r="T78" i="60"/>
  <c r="A78" i="60"/>
  <c r="CB77" i="60"/>
  <c r="CA77" i="60"/>
  <c r="BY77" i="60"/>
  <c r="BX77" i="60"/>
  <c r="BW77" i="60"/>
  <c r="BV77" i="60"/>
  <c r="BS77" i="60"/>
  <c r="BR77" i="60"/>
  <c r="BQ77" i="60"/>
  <c r="BM77" i="60"/>
  <c r="BK77" i="60"/>
  <c r="BJ77" i="60"/>
  <c r="BI77" i="60"/>
  <c r="BH77" i="60"/>
  <c r="BG77" i="60"/>
  <c r="BF77" i="60"/>
  <c r="AE77" i="60"/>
  <c r="AK77" i="60" s="1"/>
  <c r="AD77" i="60"/>
  <c r="AJ77" i="60" s="1"/>
  <c r="V77" i="60"/>
  <c r="U77" i="60"/>
  <c r="T77" i="60"/>
  <c r="A77" i="60"/>
  <c r="CB76" i="60"/>
  <c r="CA76" i="60"/>
  <c r="BY76" i="60"/>
  <c r="BX76" i="60"/>
  <c r="BW76" i="60"/>
  <c r="BV76" i="60"/>
  <c r="BS76" i="60"/>
  <c r="BR76" i="60"/>
  <c r="BQ76" i="60"/>
  <c r="BM76" i="60"/>
  <c r="BK76" i="60"/>
  <c r="BJ76" i="60"/>
  <c r="BI76" i="60"/>
  <c r="BH76" i="60"/>
  <c r="BG76" i="60"/>
  <c r="BF76" i="60"/>
  <c r="AE76" i="60"/>
  <c r="AK76" i="60" s="1"/>
  <c r="AD76" i="60"/>
  <c r="AJ76" i="60" s="1"/>
  <c r="V76" i="60"/>
  <c r="AO77" i="60" s="1"/>
  <c r="U76" i="60"/>
  <c r="T76" i="60"/>
  <c r="A76" i="60"/>
  <c r="CB75" i="60"/>
  <c r="CA75" i="60"/>
  <c r="BY75" i="60"/>
  <c r="BX75" i="60"/>
  <c r="BW75" i="60"/>
  <c r="BV75" i="60"/>
  <c r="BS75" i="60"/>
  <c r="BR75" i="60"/>
  <c r="BQ75" i="60"/>
  <c r="BM75" i="60"/>
  <c r="BK75" i="60"/>
  <c r="BJ75" i="60"/>
  <c r="BI75" i="60"/>
  <c r="BH75" i="60"/>
  <c r="BG75" i="60"/>
  <c r="BF75" i="60"/>
  <c r="AE75" i="60"/>
  <c r="AK75" i="60" s="1"/>
  <c r="AD75" i="60"/>
  <c r="AJ75" i="60" s="1"/>
  <c r="V75" i="60"/>
  <c r="BL75" i="60" s="1"/>
  <c r="U75" i="60"/>
  <c r="T75" i="60"/>
  <c r="A75" i="60"/>
  <c r="CB74" i="60"/>
  <c r="CA74" i="60"/>
  <c r="BY74" i="60"/>
  <c r="BX74" i="60"/>
  <c r="BW74" i="60"/>
  <c r="BV74" i="60"/>
  <c r="BS74" i="60"/>
  <c r="BR74" i="60"/>
  <c r="BQ74" i="60"/>
  <c r="BM74" i="60"/>
  <c r="BK74" i="60"/>
  <c r="BJ74" i="60"/>
  <c r="BI74" i="60"/>
  <c r="BH74" i="60"/>
  <c r="BG74" i="60"/>
  <c r="BF74" i="60"/>
  <c r="AE74" i="60"/>
  <c r="AK74" i="60" s="1"/>
  <c r="AD74" i="60"/>
  <c r="AJ74" i="60" s="1"/>
  <c r="V74" i="60"/>
  <c r="AO75" i="60" s="1"/>
  <c r="U74" i="60"/>
  <c r="T74" i="60"/>
  <c r="A74" i="60"/>
  <c r="CB73" i="60"/>
  <c r="CA73" i="60"/>
  <c r="BY73" i="60"/>
  <c r="BX73" i="60"/>
  <c r="BW73" i="60"/>
  <c r="BV73" i="60"/>
  <c r="BS73" i="60"/>
  <c r="BR73" i="60"/>
  <c r="BQ73" i="60"/>
  <c r="BM73" i="60"/>
  <c r="BK73" i="60"/>
  <c r="BJ73" i="60"/>
  <c r="BI73" i="60"/>
  <c r="BH73" i="60"/>
  <c r="BG73" i="60"/>
  <c r="BF73" i="60"/>
  <c r="AE73" i="60"/>
  <c r="AK73" i="60" s="1"/>
  <c r="AD73" i="60"/>
  <c r="AJ73" i="60" s="1"/>
  <c r="V73" i="60"/>
  <c r="U73" i="60"/>
  <c r="T73" i="60"/>
  <c r="A73" i="60"/>
  <c r="CB72" i="60"/>
  <c r="CA72" i="60"/>
  <c r="BY72" i="60"/>
  <c r="BX72" i="60"/>
  <c r="BW72" i="60"/>
  <c r="BV72" i="60"/>
  <c r="BS72" i="60"/>
  <c r="BR72" i="60"/>
  <c r="BQ72" i="60"/>
  <c r="BM72" i="60"/>
  <c r="BK72" i="60"/>
  <c r="BJ72" i="60"/>
  <c r="BI72" i="60"/>
  <c r="BH72" i="60"/>
  <c r="BG72" i="60"/>
  <c r="BF72" i="60"/>
  <c r="AE72" i="60"/>
  <c r="AK72" i="60" s="1"/>
  <c r="AD72" i="60"/>
  <c r="AJ72" i="60" s="1"/>
  <c r="V72" i="60"/>
  <c r="AO73" i="60" s="1"/>
  <c r="U72" i="60"/>
  <c r="T72" i="60"/>
  <c r="A72" i="60"/>
  <c r="CB71" i="60"/>
  <c r="CA71" i="60"/>
  <c r="BY71" i="60"/>
  <c r="BX71" i="60"/>
  <c r="BW71" i="60"/>
  <c r="BV71" i="60"/>
  <c r="BS71" i="60"/>
  <c r="BR71" i="60"/>
  <c r="BQ71" i="60"/>
  <c r="BM71" i="60"/>
  <c r="BK71" i="60"/>
  <c r="BJ71" i="60"/>
  <c r="BI71" i="60"/>
  <c r="BH71" i="60"/>
  <c r="BG71" i="60"/>
  <c r="BF71" i="60"/>
  <c r="AE71" i="60"/>
  <c r="AK71" i="60" s="1"/>
  <c r="AD71" i="60"/>
  <c r="AJ71" i="60" s="1"/>
  <c r="V71" i="60"/>
  <c r="BL71" i="60" s="1"/>
  <c r="U71" i="60"/>
  <c r="T71" i="60"/>
  <c r="A71" i="60"/>
  <c r="CB70" i="60"/>
  <c r="CA70" i="60"/>
  <c r="BY70" i="60"/>
  <c r="BX70" i="60"/>
  <c r="BW70" i="60"/>
  <c r="BV70" i="60"/>
  <c r="BS70" i="60"/>
  <c r="BR70" i="60"/>
  <c r="BQ70" i="60"/>
  <c r="BM70" i="60"/>
  <c r="BK70" i="60"/>
  <c r="BJ70" i="60"/>
  <c r="BI70" i="60"/>
  <c r="BH70" i="60"/>
  <c r="BG70" i="60"/>
  <c r="BF70" i="60"/>
  <c r="AE70" i="60"/>
  <c r="AK70" i="60" s="1"/>
  <c r="AD70" i="60"/>
  <c r="AJ70" i="60" s="1"/>
  <c r="V70" i="60"/>
  <c r="AO71" i="60" s="1"/>
  <c r="U70" i="60"/>
  <c r="T70" i="60"/>
  <c r="A70" i="60"/>
  <c r="CB69" i="60"/>
  <c r="CA69" i="60"/>
  <c r="BY69" i="60"/>
  <c r="BX69" i="60"/>
  <c r="BW69" i="60"/>
  <c r="BV69" i="60"/>
  <c r="BS69" i="60"/>
  <c r="BR69" i="60"/>
  <c r="BQ69" i="60"/>
  <c r="BM69" i="60"/>
  <c r="BK69" i="60"/>
  <c r="BJ69" i="60"/>
  <c r="BI69" i="60"/>
  <c r="BH69" i="60"/>
  <c r="BG69" i="60"/>
  <c r="BF69" i="60"/>
  <c r="AE69" i="60"/>
  <c r="AK69" i="60" s="1"/>
  <c r="AD69" i="60"/>
  <c r="AJ69" i="60" s="1"/>
  <c r="V69" i="60"/>
  <c r="U69" i="60"/>
  <c r="T69" i="60"/>
  <c r="A69" i="60"/>
  <c r="CB68" i="60"/>
  <c r="CA68" i="60"/>
  <c r="BY68" i="60"/>
  <c r="BX68" i="60"/>
  <c r="BW68" i="60"/>
  <c r="BV68" i="60"/>
  <c r="BS68" i="60"/>
  <c r="BR68" i="60"/>
  <c r="BQ68" i="60"/>
  <c r="BM68" i="60"/>
  <c r="BK68" i="60"/>
  <c r="BJ68" i="60"/>
  <c r="BI68" i="60"/>
  <c r="BH68" i="60"/>
  <c r="BG68" i="60"/>
  <c r="BF68" i="60"/>
  <c r="AE68" i="60"/>
  <c r="AK68" i="60" s="1"/>
  <c r="AD68" i="60"/>
  <c r="AJ68" i="60" s="1"/>
  <c r="V68" i="60"/>
  <c r="AO69" i="60" s="1"/>
  <c r="U68" i="60"/>
  <c r="T68" i="60"/>
  <c r="A68" i="60"/>
  <c r="CB67" i="60"/>
  <c r="CA67" i="60"/>
  <c r="BY67" i="60"/>
  <c r="BX67" i="60"/>
  <c r="BW67" i="60"/>
  <c r="BV67" i="60"/>
  <c r="BS67" i="60"/>
  <c r="BR67" i="60"/>
  <c r="BQ67" i="60"/>
  <c r="BM67" i="60"/>
  <c r="BK67" i="60"/>
  <c r="BJ67" i="60"/>
  <c r="BI67" i="60"/>
  <c r="BH67" i="60"/>
  <c r="BG67" i="60"/>
  <c r="BF67" i="60"/>
  <c r="AE67" i="60"/>
  <c r="AK67" i="60" s="1"/>
  <c r="AD67" i="60"/>
  <c r="AJ67" i="60" s="1"/>
  <c r="V67" i="60"/>
  <c r="BL67" i="60" s="1"/>
  <c r="U67" i="60"/>
  <c r="T67" i="60"/>
  <c r="A67" i="60"/>
  <c r="CB66" i="60"/>
  <c r="CA66" i="60"/>
  <c r="BY66" i="60"/>
  <c r="BX66" i="60"/>
  <c r="BW66" i="60"/>
  <c r="BV66" i="60"/>
  <c r="BS66" i="60"/>
  <c r="BR66" i="60"/>
  <c r="BQ66" i="60"/>
  <c r="BM66" i="60"/>
  <c r="BK66" i="60"/>
  <c r="BJ66" i="60"/>
  <c r="BI66" i="60"/>
  <c r="BH66" i="60"/>
  <c r="BG66" i="60"/>
  <c r="BF66" i="60"/>
  <c r="AE66" i="60"/>
  <c r="AK66" i="60" s="1"/>
  <c r="AD66" i="60"/>
  <c r="AJ66" i="60" s="1"/>
  <c r="V66" i="60"/>
  <c r="BL66" i="60" s="1"/>
  <c r="U66" i="60"/>
  <c r="Z66" i="60" s="1"/>
  <c r="AA66" i="60" s="1"/>
  <c r="AF67" i="60" s="1"/>
  <c r="AL67" i="60" s="1"/>
  <c r="T66" i="60"/>
  <c r="A66" i="60"/>
  <c r="CB65" i="60"/>
  <c r="CA65" i="60"/>
  <c r="BY65" i="60"/>
  <c r="BX65" i="60"/>
  <c r="BW65" i="60"/>
  <c r="BV65" i="60"/>
  <c r="BS65" i="60"/>
  <c r="BR65" i="60"/>
  <c r="BQ65" i="60"/>
  <c r="BM65" i="60"/>
  <c r="BK65" i="60"/>
  <c r="BJ65" i="60"/>
  <c r="BI65" i="60"/>
  <c r="BH65" i="60"/>
  <c r="BG65" i="60"/>
  <c r="BF65" i="60"/>
  <c r="AE65" i="60"/>
  <c r="AK65" i="60" s="1"/>
  <c r="AD65" i="60"/>
  <c r="AJ65" i="60" s="1"/>
  <c r="V65" i="60"/>
  <c r="BL65" i="60" s="1"/>
  <c r="U65" i="60"/>
  <c r="Z65" i="60" s="1"/>
  <c r="AA65" i="60" s="1"/>
  <c r="AF66" i="60" s="1"/>
  <c r="AL66" i="60" s="1"/>
  <c r="T65" i="60"/>
  <c r="A65" i="60"/>
  <c r="CB64" i="60"/>
  <c r="CA64" i="60"/>
  <c r="BY64" i="60"/>
  <c r="BX64" i="60"/>
  <c r="BW64" i="60"/>
  <c r="BV64" i="60"/>
  <c r="BS64" i="60"/>
  <c r="BR64" i="60"/>
  <c r="BQ64" i="60"/>
  <c r="BM64" i="60"/>
  <c r="BK64" i="60"/>
  <c r="BJ64" i="60"/>
  <c r="BI64" i="60"/>
  <c r="BH64" i="60"/>
  <c r="BG64" i="60"/>
  <c r="BF64" i="60"/>
  <c r="AE64" i="60"/>
  <c r="AK64" i="60" s="1"/>
  <c r="AD64" i="60"/>
  <c r="AJ64" i="60" s="1"/>
  <c r="V64" i="60"/>
  <c r="U64" i="60"/>
  <c r="T64" i="60"/>
  <c r="A64" i="60"/>
  <c r="CB63" i="60"/>
  <c r="CA63" i="60"/>
  <c r="BY63" i="60"/>
  <c r="BX63" i="60"/>
  <c r="BW63" i="60"/>
  <c r="BV63" i="60"/>
  <c r="BS63" i="60"/>
  <c r="BR63" i="60"/>
  <c r="BQ63" i="60"/>
  <c r="BM63" i="60"/>
  <c r="BK63" i="60"/>
  <c r="BJ63" i="60"/>
  <c r="BI63" i="60"/>
  <c r="BH63" i="60"/>
  <c r="BG63" i="60"/>
  <c r="BF63" i="60"/>
  <c r="AE63" i="60"/>
  <c r="AK63" i="60" s="1"/>
  <c r="AD63" i="60"/>
  <c r="AJ63" i="60" s="1"/>
  <c r="V63" i="60"/>
  <c r="AO64" i="60" s="1"/>
  <c r="U63" i="60"/>
  <c r="T63" i="60"/>
  <c r="A63" i="60"/>
  <c r="CB62" i="60"/>
  <c r="CA62" i="60"/>
  <c r="BY62" i="60"/>
  <c r="BX62" i="60"/>
  <c r="BW62" i="60"/>
  <c r="BV62" i="60"/>
  <c r="BS62" i="60"/>
  <c r="BR62" i="60"/>
  <c r="BQ62" i="60"/>
  <c r="BM62" i="60"/>
  <c r="BK62" i="60"/>
  <c r="BJ62" i="60"/>
  <c r="BI62" i="60"/>
  <c r="BH62" i="60"/>
  <c r="BG62" i="60"/>
  <c r="BF62" i="60"/>
  <c r="AE62" i="60"/>
  <c r="AK62" i="60" s="1"/>
  <c r="AD62" i="60"/>
  <c r="AJ62" i="60" s="1"/>
  <c r="V62" i="60"/>
  <c r="BL62" i="60" s="1"/>
  <c r="U62" i="60"/>
  <c r="T62" i="60"/>
  <c r="A62" i="60"/>
  <c r="CB61" i="60"/>
  <c r="CA61" i="60"/>
  <c r="BY61" i="60"/>
  <c r="BX61" i="60"/>
  <c r="BW61" i="60"/>
  <c r="BV61" i="60"/>
  <c r="BS61" i="60"/>
  <c r="BR61" i="60"/>
  <c r="BQ61" i="60"/>
  <c r="BM61" i="60"/>
  <c r="BK61" i="60"/>
  <c r="BJ61" i="60"/>
  <c r="BI61" i="60"/>
  <c r="BH61" i="60"/>
  <c r="BG61" i="60"/>
  <c r="BF61" i="60"/>
  <c r="AE61" i="60"/>
  <c r="AK61" i="60" s="1"/>
  <c r="AD61" i="60"/>
  <c r="AJ61" i="60" s="1"/>
  <c r="V61" i="60"/>
  <c r="AO62" i="60" s="1"/>
  <c r="U61" i="60"/>
  <c r="T61" i="60"/>
  <c r="A61" i="60"/>
  <c r="CB60" i="60"/>
  <c r="CA60" i="60"/>
  <c r="BY60" i="60"/>
  <c r="BX60" i="60"/>
  <c r="BW60" i="60"/>
  <c r="BV60" i="60"/>
  <c r="BS60" i="60"/>
  <c r="BR60" i="60"/>
  <c r="BQ60" i="60"/>
  <c r="BM60" i="60"/>
  <c r="BK60" i="60"/>
  <c r="BJ60" i="60"/>
  <c r="BI60" i="60"/>
  <c r="BH60" i="60"/>
  <c r="BG60" i="60"/>
  <c r="BF60" i="60"/>
  <c r="AE60" i="60"/>
  <c r="AK60" i="60" s="1"/>
  <c r="AD60" i="60"/>
  <c r="AJ60" i="60" s="1"/>
  <c r="V60" i="60"/>
  <c r="U60" i="60"/>
  <c r="T60" i="60"/>
  <c r="A60" i="60"/>
  <c r="CB59" i="60"/>
  <c r="CA59" i="60"/>
  <c r="BY59" i="60"/>
  <c r="BX59" i="60"/>
  <c r="BW59" i="60"/>
  <c r="BV59" i="60"/>
  <c r="BS59" i="60"/>
  <c r="BR59" i="60"/>
  <c r="BQ59" i="60"/>
  <c r="BM59" i="60"/>
  <c r="BK59" i="60"/>
  <c r="BJ59" i="60"/>
  <c r="BI59" i="60"/>
  <c r="BH59" i="60"/>
  <c r="BG59" i="60"/>
  <c r="BF59" i="60"/>
  <c r="AE59" i="60"/>
  <c r="AK59" i="60" s="1"/>
  <c r="AD59" i="60"/>
  <c r="AJ59" i="60" s="1"/>
  <c r="V59" i="60"/>
  <c r="AO60" i="60" s="1"/>
  <c r="U59" i="60"/>
  <c r="T59" i="60"/>
  <c r="A59" i="60"/>
  <c r="CB58" i="60"/>
  <c r="CA58" i="60"/>
  <c r="BZ58" i="60"/>
  <c r="BY58" i="60"/>
  <c r="BX58" i="60"/>
  <c r="BW58" i="60"/>
  <c r="BV58" i="60"/>
  <c r="BS58" i="60"/>
  <c r="BR58" i="60"/>
  <c r="BQ58" i="60"/>
  <c r="BM58" i="60"/>
  <c r="BK58" i="60"/>
  <c r="BJ58" i="60"/>
  <c r="BI58" i="60"/>
  <c r="BH58" i="60"/>
  <c r="BG58" i="60"/>
  <c r="BF58" i="60"/>
  <c r="AE58" i="60"/>
  <c r="AK58" i="60" s="1"/>
  <c r="AD58" i="60"/>
  <c r="AJ58" i="60" s="1"/>
  <c r="V58" i="60"/>
  <c r="BL58" i="60" s="1"/>
  <c r="U58" i="60"/>
  <c r="Z58" i="60" s="1"/>
  <c r="AA58" i="60" s="1"/>
  <c r="AF59" i="60" s="1"/>
  <c r="AL59" i="60" s="1"/>
  <c r="T58" i="60"/>
  <c r="A58" i="60"/>
  <c r="CB57" i="60"/>
  <c r="CA57" i="60"/>
  <c r="BY57" i="60"/>
  <c r="BX57" i="60"/>
  <c r="BW57" i="60"/>
  <c r="BV57" i="60"/>
  <c r="BS57" i="60"/>
  <c r="BR57" i="60"/>
  <c r="BQ57" i="60"/>
  <c r="BM57" i="60"/>
  <c r="BK57" i="60"/>
  <c r="BJ57" i="60"/>
  <c r="BI57" i="60"/>
  <c r="BH57" i="60"/>
  <c r="BG57" i="60"/>
  <c r="BF57" i="60"/>
  <c r="AE57" i="60"/>
  <c r="AK57" i="60" s="1"/>
  <c r="AD57" i="60"/>
  <c r="AJ57" i="60" s="1"/>
  <c r="V57" i="60"/>
  <c r="AO58" i="60" s="1"/>
  <c r="U57" i="60"/>
  <c r="Z57" i="60" s="1"/>
  <c r="AA57" i="60" s="1"/>
  <c r="AF58" i="60" s="1"/>
  <c r="AL58" i="60" s="1"/>
  <c r="T57" i="60"/>
  <c r="A57" i="60"/>
  <c r="CB56" i="60"/>
  <c r="CA56" i="60"/>
  <c r="BY56" i="60"/>
  <c r="BX56" i="60"/>
  <c r="BW56" i="60"/>
  <c r="BV56" i="60"/>
  <c r="BS56" i="60"/>
  <c r="BR56" i="60"/>
  <c r="BQ56" i="60"/>
  <c r="BM56" i="60"/>
  <c r="BK56" i="60"/>
  <c r="BJ56" i="60"/>
  <c r="BI56" i="60"/>
  <c r="BH56" i="60"/>
  <c r="BG56" i="60"/>
  <c r="BF56" i="60"/>
  <c r="AE56" i="60"/>
  <c r="AK56" i="60" s="1"/>
  <c r="AD56" i="60"/>
  <c r="AJ56" i="60" s="1"/>
  <c r="V56" i="60"/>
  <c r="U56" i="60"/>
  <c r="T56" i="60"/>
  <c r="A56" i="60"/>
  <c r="CB55" i="60"/>
  <c r="CA55" i="60"/>
  <c r="BY55" i="60"/>
  <c r="BX55" i="60"/>
  <c r="BW55" i="60"/>
  <c r="BV55" i="60"/>
  <c r="BS55" i="60"/>
  <c r="BR55" i="60"/>
  <c r="BQ55" i="60"/>
  <c r="BM55" i="60"/>
  <c r="BK55" i="60"/>
  <c r="BJ55" i="60"/>
  <c r="BI55" i="60"/>
  <c r="BH55" i="60"/>
  <c r="BG55" i="60"/>
  <c r="BF55" i="60"/>
  <c r="AE55" i="60"/>
  <c r="AK55" i="60" s="1"/>
  <c r="AD55" i="60"/>
  <c r="AJ55" i="60" s="1"/>
  <c r="V55" i="60"/>
  <c r="AO56" i="60" s="1"/>
  <c r="U55" i="60"/>
  <c r="T55" i="60"/>
  <c r="A55" i="60"/>
  <c r="CB54" i="60"/>
  <c r="CA54" i="60"/>
  <c r="BY54" i="60"/>
  <c r="BX54" i="60"/>
  <c r="BW54" i="60"/>
  <c r="BV54" i="60"/>
  <c r="BS54" i="60"/>
  <c r="BR54" i="60"/>
  <c r="BQ54" i="60"/>
  <c r="BM54" i="60"/>
  <c r="BK54" i="60"/>
  <c r="BJ54" i="60"/>
  <c r="BI54" i="60"/>
  <c r="BH54" i="60"/>
  <c r="BG54" i="60"/>
  <c r="BF54" i="60"/>
  <c r="AE54" i="60"/>
  <c r="AK54" i="60" s="1"/>
  <c r="AD54" i="60"/>
  <c r="AJ54" i="60" s="1"/>
  <c r="V54" i="60"/>
  <c r="BL54" i="60" s="1"/>
  <c r="U54" i="60"/>
  <c r="T54" i="60"/>
  <c r="A54" i="60"/>
  <c r="CB53" i="60"/>
  <c r="CA53" i="60"/>
  <c r="BY53" i="60"/>
  <c r="BX53" i="60"/>
  <c r="BW53" i="60"/>
  <c r="BV53" i="60"/>
  <c r="BS53" i="60"/>
  <c r="BR53" i="60"/>
  <c r="BQ53" i="60"/>
  <c r="BM53" i="60"/>
  <c r="BK53" i="60"/>
  <c r="BJ53" i="60"/>
  <c r="BI53" i="60"/>
  <c r="BH53" i="60"/>
  <c r="BG53" i="60"/>
  <c r="BF53" i="60"/>
  <c r="AE53" i="60"/>
  <c r="AK53" i="60" s="1"/>
  <c r="AD53" i="60"/>
  <c r="AJ53" i="60" s="1"/>
  <c r="V53" i="60"/>
  <c r="AO54" i="60" s="1"/>
  <c r="U53" i="60"/>
  <c r="T53" i="60"/>
  <c r="A53" i="60"/>
  <c r="CB52" i="60"/>
  <c r="CA52" i="60"/>
  <c r="BY52" i="60"/>
  <c r="BX52" i="60"/>
  <c r="BW52" i="60"/>
  <c r="BV52" i="60"/>
  <c r="BS52" i="60"/>
  <c r="BR52" i="60"/>
  <c r="BQ52" i="60"/>
  <c r="BM52" i="60"/>
  <c r="BK52" i="60"/>
  <c r="BJ52" i="60"/>
  <c r="BI52" i="60"/>
  <c r="BH52" i="60"/>
  <c r="BG52" i="60"/>
  <c r="BF52" i="60"/>
  <c r="AE52" i="60"/>
  <c r="AK52" i="60" s="1"/>
  <c r="AD52" i="60"/>
  <c r="AJ52" i="60" s="1"/>
  <c r="V52" i="60"/>
  <c r="U52" i="60"/>
  <c r="T52" i="60"/>
  <c r="A52" i="60"/>
  <c r="CB51" i="60"/>
  <c r="CA51" i="60"/>
  <c r="BY51" i="60"/>
  <c r="BX51" i="60"/>
  <c r="BW51" i="60"/>
  <c r="BV51" i="60"/>
  <c r="BS51" i="60"/>
  <c r="BR51" i="60"/>
  <c r="BQ51" i="60"/>
  <c r="BM51" i="60"/>
  <c r="BK51" i="60"/>
  <c r="BJ51" i="60"/>
  <c r="BI51" i="60"/>
  <c r="BH51" i="60"/>
  <c r="BG51" i="60"/>
  <c r="BF51" i="60"/>
  <c r="AE51" i="60"/>
  <c r="AK51" i="60" s="1"/>
  <c r="AD51" i="60"/>
  <c r="AJ51" i="60" s="1"/>
  <c r="V51" i="60"/>
  <c r="AO52" i="60" s="1"/>
  <c r="U51" i="60"/>
  <c r="T51" i="60"/>
  <c r="A51" i="60"/>
  <c r="CB50" i="60"/>
  <c r="CA50" i="60"/>
  <c r="BY50" i="60"/>
  <c r="BX50" i="60"/>
  <c r="BW50" i="60"/>
  <c r="BV50" i="60"/>
  <c r="BS50" i="60"/>
  <c r="BR50" i="60"/>
  <c r="BQ50" i="60"/>
  <c r="BM50" i="60"/>
  <c r="BK50" i="60"/>
  <c r="BJ50" i="60"/>
  <c r="BI50" i="60"/>
  <c r="BH50" i="60"/>
  <c r="BG50" i="60"/>
  <c r="BF50" i="60"/>
  <c r="AE50" i="60"/>
  <c r="AK50" i="60" s="1"/>
  <c r="AD50" i="60"/>
  <c r="AJ50" i="60" s="1"/>
  <c r="V50" i="60"/>
  <c r="BZ50" i="60" s="1"/>
  <c r="U50" i="60"/>
  <c r="T50" i="60"/>
  <c r="A50" i="60"/>
  <c r="CB49" i="60"/>
  <c r="CA49" i="60"/>
  <c r="BY49" i="60"/>
  <c r="BX49" i="60"/>
  <c r="BW49" i="60"/>
  <c r="BV49" i="60"/>
  <c r="BS49" i="60"/>
  <c r="BR49" i="60"/>
  <c r="BQ49" i="60"/>
  <c r="BM49" i="60"/>
  <c r="BK49" i="60"/>
  <c r="BJ49" i="60"/>
  <c r="BI49" i="60"/>
  <c r="BH49" i="60"/>
  <c r="BG49" i="60"/>
  <c r="BF49" i="60"/>
  <c r="AE49" i="60"/>
  <c r="AK49" i="60" s="1"/>
  <c r="AD49" i="60"/>
  <c r="AJ49" i="60" s="1"/>
  <c r="V49" i="60"/>
  <c r="U49" i="60"/>
  <c r="T49" i="60"/>
  <c r="A49" i="60"/>
  <c r="CB48" i="60"/>
  <c r="CA48" i="60"/>
  <c r="BY48" i="60"/>
  <c r="BX48" i="60"/>
  <c r="BW48" i="60"/>
  <c r="BV48" i="60"/>
  <c r="BS48" i="60"/>
  <c r="BR48" i="60"/>
  <c r="BQ48" i="60"/>
  <c r="BM48" i="60"/>
  <c r="BK48" i="60"/>
  <c r="BJ48" i="60"/>
  <c r="BI48" i="60"/>
  <c r="BH48" i="60"/>
  <c r="BG48" i="60"/>
  <c r="BF48" i="60"/>
  <c r="AE48" i="60"/>
  <c r="AK48" i="60" s="1"/>
  <c r="AD48" i="60"/>
  <c r="AJ48" i="60" s="1"/>
  <c r="V48" i="60"/>
  <c r="BZ48" i="60" s="1"/>
  <c r="U48" i="60"/>
  <c r="T48" i="60"/>
  <c r="A48" i="60"/>
  <c r="CB47" i="60"/>
  <c r="CA47" i="60"/>
  <c r="BY47" i="60"/>
  <c r="BX47" i="60"/>
  <c r="BW47" i="60"/>
  <c r="BV47" i="60"/>
  <c r="BS47" i="60"/>
  <c r="BR47" i="60"/>
  <c r="BQ47" i="60"/>
  <c r="BM47" i="60"/>
  <c r="BK47" i="60"/>
  <c r="BJ47" i="60"/>
  <c r="BI47" i="60"/>
  <c r="BH47" i="60"/>
  <c r="BG47" i="60"/>
  <c r="BF47" i="60"/>
  <c r="AE47" i="60"/>
  <c r="AK47" i="60" s="1"/>
  <c r="AD47" i="60"/>
  <c r="AJ47" i="60" s="1"/>
  <c r="V47" i="60"/>
  <c r="AH48" i="60" s="1"/>
  <c r="U47" i="60"/>
  <c r="T47" i="60"/>
  <c r="A47" i="60"/>
  <c r="CB46" i="60"/>
  <c r="CA46" i="60"/>
  <c r="BY46" i="60"/>
  <c r="BX46" i="60"/>
  <c r="BW46" i="60"/>
  <c r="BV46" i="60"/>
  <c r="BS46" i="60"/>
  <c r="BR46" i="60"/>
  <c r="BQ46" i="60"/>
  <c r="BM46" i="60"/>
  <c r="BK46" i="60"/>
  <c r="BJ46" i="60"/>
  <c r="BI46" i="60"/>
  <c r="BH46" i="60"/>
  <c r="BG46" i="60"/>
  <c r="BF46" i="60"/>
  <c r="AE46" i="60"/>
  <c r="AK46" i="60" s="1"/>
  <c r="AD46" i="60"/>
  <c r="AJ46" i="60" s="1"/>
  <c r="V46" i="60"/>
  <c r="BZ46" i="60" s="1"/>
  <c r="U46" i="60"/>
  <c r="T46" i="60"/>
  <c r="A46" i="60"/>
  <c r="CB45" i="60"/>
  <c r="CA45" i="60"/>
  <c r="BY45" i="60"/>
  <c r="BX45" i="60"/>
  <c r="BW45" i="60"/>
  <c r="BV45" i="60"/>
  <c r="BS45" i="60"/>
  <c r="BR45" i="60"/>
  <c r="BQ45" i="60"/>
  <c r="BM45" i="60"/>
  <c r="BK45" i="60"/>
  <c r="BJ45" i="60"/>
  <c r="BI45" i="60"/>
  <c r="BH45" i="60"/>
  <c r="BG45" i="60"/>
  <c r="BF45" i="60"/>
  <c r="AE45" i="60"/>
  <c r="AK45" i="60" s="1"/>
  <c r="AD45" i="60"/>
  <c r="AJ45" i="60" s="1"/>
  <c r="V45" i="60"/>
  <c r="U45" i="60"/>
  <c r="T45" i="60"/>
  <c r="A45" i="60"/>
  <c r="CB44" i="60"/>
  <c r="CA44" i="60"/>
  <c r="BY44" i="60"/>
  <c r="BX44" i="60"/>
  <c r="BW44" i="60"/>
  <c r="BV44" i="60"/>
  <c r="BS44" i="60"/>
  <c r="BR44" i="60"/>
  <c r="BQ44" i="60"/>
  <c r="BM44" i="60"/>
  <c r="BK44" i="60"/>
  <c r="BJ44" i="60"/>
  <c r="BI44" i="60"/>
  <c r="BH44" i="60"/>
  <c r="BG44" i="60"/>
  <c r="BF44" i="60"/>
  <c r="AE44" i="60"/>
  <c r="AK44" i="60" s="1"/>
  <c r="AD44" i="60"/>
  <c r="AJ44" i="60" s="1"/>
  <c r="V44" i="60"/>
  <c r="BZ44" i="60" s="1"/>
  <c r="U44" i="60"/>
  <c r="T44" i="60"/>
  <c r="A44" i="60"/>
  <c r="CB43" i="60"/>
  <c r="CA43" i="60"/>
  <c r="BY43" i="60"/>
  <c r="BX43" i="60"/>
  <c r="BW43" i="60"/>
  <c r="BV43" i="60"/>
  <c r="BS43" i="60"/>
  <c r="BR43" i="60"/>
  <c r="BQ43" i="60"/>
  <c r="BM43" i="60"/>
  <c r="BK43" i="60"/>
  <c r="BJ43" i="60"/>
  <c r="BI43" i="60"/>
  <c r="BH43" i="60"/>
  <c r="BG43" i="60"/>
  <c r="BF43" i="60"/>
  <c r="AE43" i="60"/>
  <c r="AK43" i="60" s="1"/>
  <c r="AD43" i="60"/>
  <c r="AJ43" i="60" s="1"/>
  <c r="V43" i="60"/>
  <c r="BL43" i="60" s="1"/>
  <c r="U43" i="60"/>
  <c r="T43" i="60"/>
  <c r="A43" i="60"/>
  <c r="CB42" i="60"/>
  <c r="CA42" i="60"/>
  <c r="BY42" i="60"/>
  <c r="BX42" i="60"/>
  <c r="BW42" i="60"/>
  <c r="BV42" i="60"/>
  <c r="BS42" i="60"/>
  <c r="BR42" i="60"/>
  <c r="BQ42" i="60"/>
  <c r="BM42" i="60"/>
  <c r="BK42" i="60"/>
  <c r="BJ42" i="60"/>
  <c r="BI42" i="60"/>
  <c r="BH42" i="60"/>
  <c r="BG42" i="60"/>
  <c r="BF42" i="60"/>
  <c r="AE42" i="60"/>
  <c r="AK42" i="60" s="1"/>
  <c r="AD42" i="60"/>
  <c r="AJ42" i="60" s="1"/>
  <c r="V42" i="60"/>
  <c r="BZ42" i="60" s="1"/>
  <c r="U42" i="60"/>
  <c r="T42" i="60"/>
  <c r="A42" i="60"/>
  <c r="CB41" i="60"/>
  <c r="CA41" i="60"/>
  <c r="BY41" i="60"/>
  <c r="BX41" i="60"/>
  <c r="BW41" i="60"/>
  <c r="BV41" i="60"/>
  <c r="BS41" i="60"/>
  <c r="BR41" i="60"/>
  <c r="BQ41" i="60"/>
  <c r="BM41" i="60"/>
  <c r="BK41" i="60"/>
  <c r="BJ41" i="60"/>
  <c r="BI41" i="60"/>
  <c r="BH41" i="60"/>
  <c r="BG41" i="60"/>
  <c r="BF41" i="60"/>
  <c r="AE41" i="60"/>
  <c r="AK41" i="60" s="1"/>
  <c r="AD41" i="60"/>
  <c r="AJ41" i="60" s="1"/>
  <c r="V41" i="60"/>
  <c r="BL41" i="60" s="1"/>
  <c r="U41" i="60"/>
  <c r="T41" i="60"/>
  <c r="A41" i="60"/>
  <c r="CB40" i="60"/>
  <c r="CA40" i="60"/>
  <c r="BY40" i="60"/>
  <c r="BX40" i="60"/>
  <c r="BW40" i="60"/>
  <c r="BV40" i="60"/>
  <c r="BS40" i="60"/>
  <c r="BR40" i="60"/>
  <c r="BQ40" i="60"/>
  <c r="BM40" i="60"/>
  <c r="BK40" i="60"/>
  <c r="BJ40" i="60"/>
  <c r="BI40" i="60"/>
  <c r="BH40" i="60"/>
  <c r="BG40" i="60"/>
  <c r="BF40" i="60"/>
  <c r="AE40" i="60"/>
  <c r="AK40" i="60" s="1"/>
  <c r="AD40" i="60"/>
  <c r="AJ40" i="60" s="1"/>
  <c r="V40" i="60"/>
  <c r="BZ40" i="60" s="1"/>
  <c r="U40" i="60"/>
  <c r="T40" i="60"/>
  <c r="A40" i="60"/>
  <c r="CB39" i="60"/>
  <c r="CA39" i="60"/>
  <c r="BY39" i="60"/>
  <c r="BX39" i="60"/>
  <c r="BW39" i="60"/>
  <c r="BV39" i="60"/>
  <c r="BS39" i="60"/>
  <c r="BR39" i="60"/>
  <c r="BQ39" i="60"/>
  <c r="BM39" i="60"/>
  <c r="BK39" i="60"/>
  <c r="BJ39" i="60"/>
  <c r="BI39" i="60"/>
  <c r="BH39" i="60"/>
  <c r="BG39" i="60"/>
  <c r="BF39" i="60"/>
  <c r="AE39" i="60"/>
  <c r="AK39" i="60" s="1"/>
  <c r="AD39" i="60"/>
  <c r="AJ39" i="60" s="1"/>
  <c r="V39" i="60"/>
  <c r="BL39" i="60" s="1"/>
  <c r="U39" i="60"/>
  <c r="T39" i="60"/>
  <c r="A39" i="60"/>
  <c r="CB38" i="60"/>
  <c r="CA38" i="60"/>
  <c r="BY38" i="60"/>
  <c r="BX38" i="60"/>
  <c r="BW38" i="60"/>
  <c r="BV38" i="60"/>
  <c r="BS38" i="60"/>
  <c r="BR38" i="60"/>
  <c r="BQ38" i="60"/>
  <c r="BM38" i="60"/>
  <c r="BK38" i="60"/>
  <c r="BJ38" i="60"/>
  <c r="BI38" i="60"/>
  <c r="BH38" i="60"/>
  <c r="BG38" i="60"/>
  <c r="BF38" i="60"/>
  <c r="AE38" i="60"/>
  <c r="AK38" i="60" s="1"/>
  <c r="AD38" i="60"/>
  <c r="AJ38" i="60" s="1"/>
  <c r="V38" i="60"/>
  <c r="BZ38" i="60" s="1"/>
  <c r="U38" i="60"/>
  <c r="T38" i="60"/>
  <c r="A38" i="60"/>
  <c r="CB37" i="60"/>
  <c r="CA37" i="60"/>
  <c r="BY37" i="60"/>
  <c r="BX37" i="60"/>
  <c r="BW37" i="60"/>
  <c r="BV37" i="60"/>
  <c r="BS37" i="60"/>
  <c r="BR37" i="60"/>
  <c r="BQ37" i="60"/>
  <c r="BM37" i="60"/>
  <c r="BK37" i="60"/>
  <c r="BJ37" i="60"/>
  <c r="BI37" i="60"/>
  <c r="BH37" i="60"/>
  <c r="BG37" i="60"/>
  <c r="BF37" i="60"/>
  <c r="AE37" i="60"/>
  <c r="AK37" i="60" s="1"/>
  <c r="AD37" i="60"/>
  <c r="AJ37" i="60" s="1"/>
  <c r="V37" i="60"/>
  <c r="BL37" i="60" s="1"/>
  <c r="U37" i="60"/>
  <c r="T37" i="60"/>
  <c r="A37" i="60"/>
  <c r="CB36" i="60"/>
  <c r="CA36" i="60"/>
  <c r="BY36" i="60"/>
  <c r="BX36" i="60"/>
  <c r="BW36" i="60"/>
  <c r="BV36" i="60"/>
  <c r="BS36" i="60"/>
  <c r="BR36" i="60"/>
  <c r="BQ36" i="60"/>
  <c r="BM36" i="60"/>
  <c r="BK36" i="60"/>
  <c r="BJ36" i="60"/>
  <c r="BI36" i="60"/>
  <c r="BH36" i="60"/>
  <c r="BG36" i="60"/>
  <c r="BF36" i="60"/>
  <c r="AE36" i="60"/>
  <c r="AK36" i="60" s="1"/>
  <c r="AD36" i="60"/>
  <c r="AJ36" i="60" s="1"/>
  <c r="V36" i="60"/>
  <c r="BZ36" i="60" s="1"/>
  <c r="U36" i="60"/>
  <c r="T36" i="60"/>
  <c r="A36" i="60"/>
  <c r="CB35" i="60"/>
  <c r="CA35" i="60"/>
  <c r="BY35" i="60"/>
  <c r="BX35" i="60"/>
  <c r="BW35" i="60"/>
  <c r="BV35" i="60"/>
  <c r="BS35" i="60"/>
  <c r="BR35" i="60"/>
  <c r="BQ35" i="60"/>
  <c r="BM35" i="60"/>
  <c r="BK35" i="60"/>
  <c r="BJ35" i="60"/>
  <c r="BI35" i="60"/>
  <c r="BH35" i="60"/>
  <c r="BG35" i="60"/>
  <c r="BF35" i="60"/>
  <c r="AE35" i="60"/>
  <c r="AK35" i="60" s="1"/>
  <c r="AD35" i="60"/>
  <c r="AJ35" i="60" s="1"/>
  <c r="V35" i="60"/>
  <c r="BL35" i="60" s="1"/>
  <c r="U35" i="60"/>
  <c r="T35" i="60"/>
  <c r="A35" i="60"/>
  <c r="CB34" i="60"/>
  <c r="CA34" i="60"/>
  <c r="BY34" i="60"/>
  <c r="BX34" i="60"/>
  <c r="BW34" i="60"/>
  <c r="BV34" i="60"/>
  <c r="BS34" i="60"/>
  <c r="BR34" i="60"/>
  <c r="BQ34" i="60"/>
  <c r="BM34" i="60"/>
  <c r="BK34" i="60"/>
  <c r="BJ34" i="60"/>
  <c r="BI34" i="60"/>
  <c r="BH34" i="60"/>
  <c r="BG34" i="60"/>
  <c r="BF34" i="60"/>
  <c r="AE34" i="60"/>
  <c r="AK34" i="60" s="1"/>
  <c r="AD34" i="60"/>
  <c r="AJ34" i="60" s="1"/>
  <c r="V34" i="60"/>
  <c r="BZ34" i="60" s="1"/>
  <c r="U34" i="60"/>
  <c r="T34" i="60"/>
  <c r="A34" i="60"/>
  <c r="CB33" i="60"/>
  <c r="CA33" i="60"/>
  <c r="BY33" i="60"/>
  <c r="BX33" i="60"/>
  <c r="BW33" i="60"/>
  <c r="BV33" i="60"/>
  <c r="BS33" i="60"/>
  <c r="BR33" i="60"/>
  <c r="BQ33" i="60"/>
  <c r="BM33" i="60"/>
  <c r="BK33" i="60"/>
  <c r="BJ33" i="60"/>
  <c r="BI33" i="60"/>
  <c r="BH33" i="60"/>
  <c r="BG33" i="60"/>
  <c r="BF33" i="60"/>
  <c r="AE33" i="60"/>
  <c r="AK33" i="60" s="1"/>
  <c r="AD33" i="60"/>
  <c r="AJ33" i="60" s="1"/>
  <c r="V33" i="60"/>
  <c r="BL33" i="60" s="1"/>
  <c r="U33" i="60"/>
  <c r="T33" i="60"/>
  <c r="A33" i="60"/>
  <c r="CB32" i="60"/>
  <c r="CA32" i="60"/>
  <c r="BY32" i="60"/>
  <c r="BX32" i="60"/>
  <c r="BW32" i="60"/>
  <c r="BV32" i="60"/>
  <c r="BS32" i="60"/>
  <c r="BR32" i="60"/>
  <c r="BQ32" i="60"/>
  <c r="BM32" i="60"/>
  <c r="BK32" i="60"/>
  <c r="BJ32" i="60"/>
  <c r="BI32" i="60"/>
  <c r="BH32" i="60"/>
  <c r="BG32" i="60"/>
  <c r="BF32" i="60"/>
  <c r="AE32" i="60"/>
  <c r="AK32" i="60" s="1"/>
  <c r="AD32" i="60"/>
  <c r="AJ32" i="60" s="1"/>
  <c r="V32" i="60"/>
  <c r="U32" i="60"/>
  <c r="T32" i="60"/>
  <c r="A32" i="60"/>
  <c r="CB31" i="60"/>
  <c r="CA31" i="60"/>
  <c r="BY31" i="60"/>
  <c r="BX31" i="60"/>
  <c r="BW31" i="60"/>
  <c r="BV31" i="60"/>
  <c r="BS31" i="60"/>
  <c r="BR31" i="60"/>
  <c r="BQ31" i="60"/>
  <c r="BM31" i="60"/>
  <c r="BK31" i="60"/>
  <c r="BJ31" i="60"/>
  <c r="BI31" i="60"/>
  <c r="BH31" i="60"/>
  <c r="BG31" i="60"/>
  <c r="BF31" i="60"/>
  <c r="AE31" i="60"/>
  <c r="AK31" i="60" s="1"/>
  <c r="AD31" i="60"/>
  <c r="AJ31" i="60" s="1"/>
  <c r="V31" i="60"/>
  <c r="BZ31" i="60" s="1"/>
  <c r="U31" i="60"/>
  <c r="T31" i="60"/>
  <c r="A31" i="60"/>
  <c r="CB30" i="60"/>
  <c r="CA30" i="60"/>
  <c r="BY30" i="60"/>
  <c r="BX30" i="60"/>
  <c r="BW30" i="60"/>
  <c r="BV30" i="60"/>
  <c r="BS30" i="60"/>
  <c r="BR30" i="60"/>
  <c r="BQ30" i="60"/>
  <c r="BM30" i="60"/>
  <c r="BK30" i="60"/>
  <c r="BJ30" i="60"/>
  <c r="BI30" i="60"/>
  <c r="BH30" i="60"/>
  <c r="BG30" i="60"/>
  <c r="BF30" i="60"/>
  <c r="AE30" i="60"/>
  <c r="AK30" i="60" s="1"/>
  <c r="AD30" i="60"/>
  <c r="AJ30" i="60" s="1"/>
  <c r="V30" i="60"/>
  <c r="BL30" i="60" s="1"/>
  <c r="U30" i="60"/>
  <c r="T30" i="60"/>
  <c r="A30" i="60"/>
  <c r="CB29" i="60"/>
  <c r="CA29" i="60"/>
  <c r="BY29" i="60"/>
  <c r="BX29" i="60"/>
  <c r="BW29" i="60"/>
  <c r="BV29" i="60"/>
  <c r="BS29" i="60"/>
  <c r="BR29" i="60"/>
  <c r="BQ29" i="60"/>
  <c r="BM29" i="60"/>
  <c r="BK29" i="60"/>
  <c r="BJ29" i="60"/>
  <c r="BI29" i="60"/>
  <c r="BH29" i="60"/>
  <c r="BG29" i="60"/>
  <c r="BF29" i="60"/>
  <c r="AE29" i="60"/>
  <c r="AK29" i="60" s="1"/>
  <c r="AD29" i="60"/>
  <c r="AJ29" i="60" s="1"/>
  <c r="V29" i="60"/>
  <c r="BZ29" i="60" s="1"/>
  <c r="U29" i="60"/>
  <c r="T29" i="60"/>
  <c r="A29" i="60"/>
  <c r="CB28" i="60"/>
  <c r="CA28" i="60"/>
  <c r="BY28" i="60"/>
  <c r="BX28" i="60"/>
  <c r="BW28" i="60"/>
  <c r="BV28" i="60"/>
  <c r="BS28" i="60"/>
  <c r="BR28" i="60"/>
  <c r="BQ28" i="60"/>
  <c r="BM28" i="60"/>
  <c r="BK28" i="60"/>
  <c r="BJ28" i="60"/>
  <c r="BI28" i="60"/>
  <c r="BH28" i="60"/>
  <c r="BG28" i="60"/>
  <c r="BF28" i="60"/>
  <c r="AE28" i="60"/>
  <c r="AK28" i="60" s="1"/>
  <c r="AD28" i="60"/>
  <c r="AJ28" i="60" s="1"/>
  <c r="V28" i="60"/>
  <c r="BL28" i="60" s="1"/>
  <c r="U28" i="60"/>
  <c r="T28" i="60"/>
  <c r="A28" i="60"/>
  <c r="CB27" i="60"/>
  <c r="CA27" i="60"/>
  <c r="BY27" i="60"/>
  <c r="BX27" i="60"/>
  <c r="BW27" i="60"/>
  <c r="BV27" i="60"/>
  <c r="BS27" i="60"/>
  <c r="BR27" i="60"/>
  <c r="BQ27" i="60"/>
  <c r="BM27" i="60"/>
  <c r="BK27" i="60"/>
  <c r="BJ27" i="60"/>
  <c r="BI27" i="60"/>
  <c r="BH27" i="60"/>
  <c r="BG27" i="60"/>
  <c r="BF27" i="60"/>
  <c r="AE27" i="60"/>
  <c r="AK27" i="60" s="1"/>
  <c r="AD27" i="60"/>
  <c r="AJ27" i="60" s="1"/>
  <c r="V27" i="60"/>
  <c r="BZ27" i="60" s="1"/>
  <c r="U27" i="60"/>
  <c r="T27" i="60"/>
  <c r="A27" i="60"/>
  <c r="CB26" i="60"/>
  <c r="CA26" i="60"/>
  <c r="BY26" i="60"/>
  <c r="BX26" i="60"/>
  <c r="BW26" i="60"/>
  <c r="BV26" i="60"/>
  <c r="BS26" i="60"/>
  <c r="BR26" i="60"/>
  <c r="BQ26" i="60"/>
  <c r="BM26" i="60"/>
  <c r="BK26" i="60"/>
  <c r="BJ26" i="60"/>
  <c r="BI26" i="60"/>
  <c r="BH26" i="60"/>
  <c r="BG26" i="60"/>
  <c r="BF26" i="60"/>
  <c r="AE26" i="60"/>
  <c r="AK26" i="60" s="1"/>
  <c r="AD26" i="60"/>
  <c r="AJ26" i="60" s="1"/>
  <c r="V26" i="60"/>
  <c r="BL26" i="60" s="1"/>
  <c r="U26" i="60"/>
  <c r="T26" i="60"/>
  <c r="A26" i="60"/>
  <c r="CB25" i="60"/>
  <c r="CA25" i="60"/>
  <c r="BY25" i="60"/>
  <c r="BX25" i="60"/>
  <c r="BW25" i="60"/>
  <c r="BV25" i="60"/>
  <c r="BS25" i="60"/>
  <c r="BR25" i="60"/>
  <c r="BQ25" i="60"/>
  <c r="BM25" i="60"/>
  <c r="BK25" i="60"/>
  <c r="BJ25" i="60"/>
  <c r="BI25" i="60"/>
  <c r="BH25" i="60"/>
  <c r="BG25" i="60"/>
  <c r="BF25" i="60"/>
  <c r="AE25" i="60"/>
  <c r="AK25" i="60" s="1"/>
  <c r="AD25" i="60"/>
  <c r="AJ25" i="60" s="1"/>
  <c r="V25" i="60"/>
  <c r="BZ25" i="60" s="1"/>
  <c r="U25" i="60"/>
  <c r="T25" i="60"/>
  <c r="A25" i="60"/>
  <c r="CB24" i="60"/>
  <c r="CA24" i="60"/>
  <c r="BY24" i="60"/>
  <c r="BX24" i="60"/>
  <c r="BW24" i="60"/>
  <c r="BV24" i="60"/>
  <c r="BS24" i="60"/>
  <c r="BR24" i="60"/>
  <c r="BQ24" i="60"/>
  <c r="BM24" i="60"/>
  <c r="BK24" i="60"/>
  <c r="BJ24" i="60"/>
  <c r="BI24" i="60"/>
  <c r="BH24" i="60"/>
  <c r="BG24" i="60"/>
  <c r="BF24" i="60"/>
  <c r="AE24" i="60"/>
  <c r="AK24" i="60" s="1"/>
  <c r="AD24" i="60"/>
  <c r="AJ24" i="60" s="1"/>
  <c r="V24" i="60"/>
  <c r="BL24" i="60" s="1"/>
  <c r="U24" i="60"/>
  <c r="T24" i="60"/>
  <c r="A24" i="60"/>
  <c r="CB23" i="60"/>
  <c r="CA23" i="60"/>
  <c r="BY23" i="60"/>
  <c r="BX23" i="60"/>
  <c r="BW23" i="60"/>
  <c r="BV23" i="60"/>
  <c r="BS23" i="60"/>
  <c r="BR23" i="60"/>
  <c r="BQ23" i="60"/>
  <c r="BM23" i="60"/>
  <c r="BK23" i="60"/>
  <c r="BJ23" i="60"/>
  <c r="BI23" i="60"/>
  <c r="BH23" i="60"/>
  <c r="BG23" i="60"/>
  <c r="BF23" i="60"/>
  <c r="AE23" i="60"/>
  <c r="AK23" i="60" s="1"/>
  <c r="AD23" i="60"/>
  <c r="AJ23" i="60" s="1"/>
  <c r="V23" i="60"/>
  <c r="BZ23" i="60" s="1"/>
  <c r="U23" i="60"/>
  <c r="T23" i="60"/>
  <c r="A23" i="60"/>
  <c r="CB22" i="60"/>
  <c r="CA22" i="60"/>
  <c r="BY22" i="60"/>
  <c r="BX22" i="60"/>
  <c r="BW22" i="60"/>
  <c r="BV22" i="60"/>
  <c r="BS22" i="60"/>
  <c r="BR22" i="60"/>
  <c r="BQ22" i="60"/>
  <c r="BM22" i="60"/>
  <c r="BK22" i="60"/>
  <c r="BJ22" i="60"/>
  <c r="BI22" i="60"/>
  <c r="BH22" i="60"/>
  <c r="BG22" i="60"/>
  <c r="BF22" i="60"/>
  <c r="AE22" i="60"/>
  <c r="AK22" i="60" s="1"/>
  <c r="AD22" i="60"/>
  <c r="AJ22" i="60" s="1"/>
  <c r="V22" i="60"/>
  <c r="BL22" i="60" s="1"/>
  <c r="U22" i="60"/>
  <c r="T22" i="60"/>
  <c r="A22" i="60"/>
  <c r="CB21" i="60"/>
  <c r="CA21" i="60"/>
  <c r="BY21" i="60"/>
  <c r="BX21" i="60"/>
  <c r="BW21" i="60"/>
  <c r="BV21" i="60"/>
  <c r="BS21" i="60"/>
  <c r="BR21" i="60"/>
  <c r="BQ21" i="60"/>
  <c r="BM21" i="60"/>
  <c r="BK21" i="60"/>
  <c r="BJ21" i="60"/>
  <c r="BI21" i="60"/>
  <c r="BH21" i="60"/>
  <c r="BG21" i="60"/>
  <c r="BF21" i="60"/>
  <c r="AE21" i="60"/>
  <c r="AK21" i="60" s="1"/>
  <c r="AD21" i="60"/>
  <c r="AJ21" i="60" s="1"/>
  <c r="V21" i="60"/>
  <c r="BZ21" i="60" s="1"/>
  <c r="U21" i="60"/>
  <c r="T21" i="60"/>
  <c r="A21" i="60"/>
  <c r="CB20" i="60"/>
  <c r="CA20" i="60"/>
  <c r="BY20" i="60"/>
  <c r="BX20" i="60"/>
  <c r="BW20" i="60"/>
  <c r="BV20" i="60"/>
  <c r="BS20" i="60"/>
  <c r="BR20" i="60"/>
  <c r="BQ20" i="60"/>
  <c r="BM20" i="60"/>
  <c r="BK20" i="60"/>
  <c r="BJ20" i="60"/>
  <c r="BI20" i="60"/>
  <c r="BH20" i="60"/>
  <c r="BG20" i="60"/>
  <c r="BF20" i="60"/>
  <c r="AN20" i="60"/>
  <c r="AM20" i="60"/>
  <c r="AG20" i="60"/>
  <c r="AE20" i="60"/>
  <c r="AK20" i="60" s="1"/>
  <c r="AD20" i="60"/>
  <c r="AJ20" i="60" s="1"/>
  <c r="V20" i="60"/>
  <c r="BL20" i="60" s="1"/>
  <c r="U20" i="60"/>
  <c r="T20" i="60"/>
  <c r="A20" i="60"/>
  <c r="CB19" i="60"/>
  <c r="CA19" i="60"/>
  <c r="BY19" i="60"/>
  <c r="BX19" i="60"/>
  <c r="BW19" i="60"/>
  <c r="BV19" i="60"/>
  <c r="BS19" i="60"/>
  <c r="BR19" i="60"/>
  <c r="BQ19" i="60"/>
  <c r="BM19" i="60"/>
  <c r="BH19" i="60"/>
  <c r="BG19" i="60"/>
  <c r="BF19" i="60"/>
  <c r="AJ19" i="60"/>
  <c r="AD19" i="60"/>
  <c r="V19" i="60"/>
  <c r="BZ19" i="60" s="1"/>
  <c r="U19" i="60"/>
  <c r="T19" i="60"/>
  <c r="A19" i="60"/>
  <c r="AG18" i="60"/>
  <c r="U18" i="60"/>
  <c r="T18" i="60"/>
  <c r="I12" i="60"/>
  <c r="AE20" i="59"/>
  <c r="BM108" i="59"/>
  <c r="BK108" i="59"/>
  <c r="BJ108" i="59"/>
  <c r="BI108" i="59"/>
  <c r="BH108" i="59"/>
  <c r="BG108" i="59"/>
  <c r="BF108" i="59"/>
  <c r="AE108" i="59"/>
  <c r="AK108" i="59" s="1"/>
  <c r="AD108" i="59"/>
  <c r="AJ108" i="59" s="1"/>
  <c r="U108" i="59"/>
  <c r="T108" i="59"/>
  <c r="A108" i="59"/>
  <c r="CB107" i="59"/>
  <c r="CA107" i="59"/>
  <c r="BY107" i="59"/>
  <c r="BX107" i="59"/>
  <c r="BW107" i="59"/>
  <c r="BV107" i="59"/>
  <c r="BM107" i="59"/>
  <c r="BK107" i="59"/>
  <c r="BJ107" i="59"/>
  <c r="BI107" i="59"/>
  <c r="BH107" i="59"/>
  <c r="BG107" i="59"/>
  <c r="BF107" i="59"/>
  <c r="AE107" i="59"/>
  <c r="AK107" i="59" s="1"/>
  <c r="AD107" i="59"/>
  <c r="AJ107" i="59" s="1"/>
  <c r="U107" i="59"/>
  <c r="T107" i="59"/>
  <c r="A107" i="59"/>
  <c r="CB106" i="59"/>
  <c r="CA106" i="59"/>
  <c r="BY106" i="59"/>
  <c r="BX106" i="59"/>
  <c r="BW106" i="59"/>
  <c r="BV106" i="59"/>
  <c r="BM106" i="59"/>
  <c r="BK106" i="59"/>
  <c r="BJ106" i="59"/>
  <c r="BI106" i="59"/>
  <c r="BH106" i="59"/>
  <c r="BG106" i="59"/>
  <c r="BF106" i="59"/>
  <c r="AE106" i="59"/>
  <c r="AK106" i="59" s="1"/>
  <c r="AD106" i="59"/>
  <c r="AJ106" i="59" s="1"/>
  <c r="U106" i="59"/>
  <c r="T106" i="59"/>
  <c r="A106" i="59"/>
  <c r="CB105" i="59"/>
  <c r="CA105" i="59"/>
  <c r="BY105" i="59"/>
  <c r="BX105" i="59"/>
  <c r="BW105" i="59"/>
  <c r="BV105" i="59"/>
  <c r="BM105" i="59"/>
  <c r="BK105" i="59"/>
  <c r="BJ105" i="59"/>
  <c r="BI105" i="59"/>
  <c r="BH105" i="59"/>
  <c r="BG105" i="59"/>
  <c r="BF105" i="59"/>
  <c r="AE105" i="59"/>
  <c r="AK105" i="59" s="1"/>
  <c r="AD105" i="59"/>
  <c r="AJ105" i="59" s="1"/>
  <c r="U105" i="59"/>
  <c r="T105" i="59"/>
  <c r="A105" i="59"/>
  <c r="CB104" i="59"/>
  <c r="CA104" i="59"/>
  <c r="BY104" i="59"/>
  <c r="BX104" i="59"/>
  <c r="BW104" i="59"/>
  <c r="BV104" i="59"/>
  <c r="BS104" i="59"/>
  <c r="BR104" i="59"/>
  <c r="BQ104" i="59"/>
  <c r="BM104" i="59"/>
  <c r="BK104" i="59"/>
  <c r="BJ104" i="59"/>
  <c r="BI104" i="59"/>
  <c r="BH104" i="59"/>
  <c r="BG104" i="59"/>
  <c r="BF104" i="59"/>
  <c r="AE104" i="59"/>
  <c r="AK104" i="59" s="1"/>
  <c r="AD104" i="59"/>
  <c r="AJ104" i="59" s="1"/>
  <c r="V104" i="59"/>
  <c r="BZ104" i="59" s="1"/>
  <c r="U104" i="59"/>
  <c r="T104" i="59"/>
  <c r="A104" i="59"/>
  <c r="CB103" i="59"/>
  <c r="CA103" i="59"/>
  <c r="BY103" i="59"/>
  <c r="BX103" i="59"/>
  <c r="BW103" i="59"/>
  <c r="BV103" i="59"/>
  <c r="BS103" i="59"/>
  <c r="BR103" i="59"/>
  <c r="BQ103" i="59"/>
  <c r="BM103" i="59"/>
  <c r="BK103" i="59"/>
  <c r="BJ103" i="59"/>
  <c r="BI103" i="59"/>
  <c r="BH103" i="59"/>
  <c r="BG103" i="59"/>
  <c r="BF103" i="59"/>
  <c r="AE103" i="59"/>
  <c r="AK103" i="59" s="1"/>
  <c r="AD103" i="59"/>
  <c r="AJ103" i="59" s="1"/>
  <c r="V103" i="59"/>
  <c r="U103" i="59"/>
  <c r="T103" i="59"/>
  <c r="A103" i="59"/>
  <c r="CB102" i="59"/>
  <c r="CA102" i="59"/>
  <c r="BY102" i="59"/>
  <c r="BX102" i="59"/>
  <c r="BW102" i="59"/>
  <c r="BV102" i="59"/>
  <c r="BS102" i="59"/>
  <c r="BR102" i="59"/>
  <c r="BQ102" i="59"/>
  <c r="BM102" i="59"/>
  <c r="BK102" i="59"/>
  <c r="BJ102" i="59"/>
  <c r="BI102" i="59"/>
  <c r="BH102" i="59"/>
  <c r="BG102" i="59"/>
  <c r="BF102" i="59"/>
  <c r="AE102" i="59"/>
  <c r="AK102" i="59" s="1"/>
  <c r="AD102" i="59"/>
  <c r="AJ102" i="59" s="1"/>
  <c r="V102" i="59"/>
  <c r="BZ102" i="59" s="1"/>
  <c r="U102" i="59"/>
  <c r="T102" i="59"/>
  <c r="A102" i="59"/>
  <c r="CB101" i="59"/>
  <c r="CA101" i="59"/>
  <c r="BY101" i="59"/>
  <c r="BX101" i="59"/>
  <c r="BW101" i="59"/>
  <c r="BV101" i="59"/>
  <c r="BS101" i="59"/>
  <c r="BR101" i="59"/>
  <c r="BQ101" i="59"/>
  <c r="BM101" i="59"/>
  <c r="BK101" i="59"/>
  <c r="BJ101" i="59"/>
  <c r="BI101" i="59"/>
  <c r="BH101" i="59"/>
  <c r="BG101" i="59"/>
  <c r="BF101" i="59"/>
  <c r="AE101" i="59"/>
  <c r="AK101" i="59" s="1"/>
  <c r="AD101" i="59"/>
  <c r="AJ101" i="59" s="1"/>
  <c r="V101" i="59"/>
  <c r="BL101" i="59" s="1"/>
  <c r="U101" i="59"/>
  <c r="T101" i="59"/>
  <c r="A101" i="59"/>
  <c r="CB100" i="59"/>
  <c r="CA100" i="59"/>
  <c r="BY100" i="59"/>
  <c r="BX100" i="59"/>
  <c r="BW100" i="59"/>
  <c r="BV100" i="59"/>
  <c r="BS100" i="59"/>
  <c r="BR100" i="59"/>
  <c r="BQ100" i="59"/>
  <c r="BM100" i="59"/>
  <c r="BK100" i="59"/>
  <c r="BJ100" i="59"/>
  <c r="BI100" i="59"/>
  <c r="BH100" i="59"/>
  <c r="BG100" i="59"/>
  <c r="BF100" i="59"/>
  <c r="AE100" i="59"/>
  <c r="AK100" i="59" s="1"/>
  <c r="AD100" i="59"/>
  <c r="AJ100" i="59" s="1"/>
  <c r="V100" i="59"/>
  <c r="BZ100" i="59" s="1"/>
  <c r="U100" i="59"/>
  <c r="T100" i="59"/>
  <c r="A100" i="59"/>
  <c r="CB99" i="59"/>
  <c r="CA99" i="59"/>
  <c r="BY99" i="59"/>
  <c r="BX99" i="59"/>
  <c r="BW99" i="59"/>
  <c r="BV99" i="59"/>
  <c r="BS99" i="59"/>
  <c r="BR99" i="59"/>
  <c r="BQ99" i="59"/>
  <c r="BM99" i="59"/>
  <c r="BK99" i="59"/>
  <c r="BJ99" i="59"/>
  <c r="BI99" i="59"/>
  <c r="BH99" i="59"/>
  <c r="BG99" i="59"/>
  <c r="BF99" i="59"/>
  <c r="AE99" i="59"/>
  <c r="AK99" i="59" s="1"/>
  <c r="AD99" i="59"/>
  <c r="AJ99" i="59" s="1"/>
  <c r="V99" i="59"/>
  <c r="U99" i="59"/>
  <c r="T99" i="59"/>
  <c r="A99" i="59"/>
  <c r="CB98" i="59"/>
  <c r="CA98" i="59"/>
  <c r="BY98" i="59"/>
  <c r="BX98" i="59"/>
  <c r="BW98" i="59"/>
  <c r="BV98" i="59"/>
  <c r="BS98" i="59"/>
  <c r="BR98" i="59"/>
  <c r="BQ98" i="59"/>
  <c r="BM98" i="59"/>
  <c r="BK98" i="59"/>
  <c r="BJ98" i="59"/>
  <c r="BI98" i="59"/>
  <c r="BH98" i="59"/>
  <c r="BG98" i="59"/>
  <c r="BF98" i="59"/>
  <c r="AE98" i="59"/>
  <c r="AK98" i="59" s="1"/>
  <c r="AD98" i="59"/>
  <c r="AJ98" i="59" s="1"/>
  <c r="V98" i="59"/>
  <c r="BZ98" i="59" s="1"/>
  <c r="U98" i="59"/>
  <c r="T98" i="59"/>
  <c r="A98" i="59"/>
  <c r="CB97" i="59"/>
  <c r="CA97" i="59"/>
  <c r="BY97" i="59"/>
  <c r="BX97" i="59"/>
  <c r="BW97" i="59"/>
  <c r="BV97" i="59"/>
  <c r="BS97" i="59"/>
  <c r="BR97" i="59"/>
  <c r="BQ97" i="59"/>
  <c r="BM97" i="59"/>
  <c r="BK97" i="59"/>
  <c r="BJ97" i="59"/>
  <c r="BI97" i="59"/>
  <c r="BH97" i="59"/>
  <c r="BG97" i="59"/>
  <c r="BF97" i="59"/>
  <c r="AE97" i="59"/>
  <c r="AK97" i="59" s="1"/>
  <c r="AD97" i="59"/>
  <c r="AJ97" i="59" s="1"/>
  <c r="V97" i="59"/>
  <c r="BL97" i="59" s="1"/>
  <c r="U97" i="59"/>
  <c r="T97" i="59"/>
  <c r="A97" i="59"/>
  <c r="CB96" i="59"/>
  <c r="CA96" i="59"/>
  <c r="BY96" i="59"/>
  <c r="BX96" i="59"/>
  <c r="BW96" i="59"/>
  <c r="BV96" i="59"/>
  <c r="BS96" i="59"/>
  <c r="BR96" i="59"/>
  <c r="BQ96" i="59"/>
  <c r="BM96" i="59"/>
  <c r="BK96" i="59"/>
  <c r="BJ96" i="59"/>
  <c r="BI96" i="59"/>
  <c r="BH96" i="59"/>
  <c r="BG96" i="59"/>
  <c r="BF96" i="59"/>
  <c r="AE96" i="59"/>
  <c r="AK96" i="59" s="1"/>
  <c r="AD96" i="59"/>
  <c r="AJ96" i="59" s="1"/>
  <c r="V96" i="59"/>
  <c r="BZ96" i="59" s="1"/>
  <c r="U96" i="59"/>
  <c r="T96" i="59"/>
  <c r="A96" i="59"/>
  <c r="CB95" i="59"/>
  <c r="CA95" i="59"/>
  <c r="BY95" i="59"/>
  <c r="BX95" i="59"/>
  <c r="BW95" i="59"/>
  <c r="BV95" i="59"/>
  <c r="BS95" i="59"/>
  <c r="BR95" i="59"/>
  <c r="BQ95" i="59"/>
  <c r="BM95" i="59"/>
  <c r="BK95" i="59"/>
  <c r="BJ95" i="59"/>
  <c r="BI95" i="59"/>
  <c r="BH95" i="59"/>
  <c r="BG95" i="59"/>
  <c r="BF95" i="59"/>
  <c r="AE95" i="59"/>
  <c r="AK95" i="59" s="1"/>
  <c r="AD95" i="59"/>
  <c r="AJ95" i="59" s="1"/>
  <c r="V95" i="59"/>
  <c r="U95" i="59"/>
  <c r="T95" i="59"/>
  <c r="A95" i="59"/>
  <c r="CB94" i="59"/>
  <c r="CA94" i="59"/>
  <c r="BY94" i="59"/>
  <c r="BX94" i="59"/>
  <c r="BW94" i="59"/>
  <c r="BV94" i="59"/>
  <c r="BS94" i="59"/>
  <c r="BR94" i="59"/>
  <c r="BQ94" i="59"/>
  <c r="BM94" i="59"/>
  <c r="BK94" i="59"/>
  <c r="BJ94" i="59"/>
  <c r="BI94" i="59"/>
  <c r="BH94" i="59"/>
  <c r="BG94" i="59"/>
  <c r="BF94" i="59"/>
  <c r="AE94" i="59"/>
  <c r="AK94" i="59" s="1"/>
  <c r="AD94" i="59"/>
  <c r="AJ94" i="59" s="1"/>
  <c r="V94" i="59"/>
  <c r="BL94" i="59" s="1"/>
  <c r="U94" i="59"/>
  <c r="T94" i="59"/>
  <c r="A94" i="59"/>
  <c r="CB93" i="59"/>
  <c r="CA93" i="59"/>
  <c r="BY93" i="59"/>
  <c r="BX93" i="59"/>
  <c r="BW93" i="59"/>
  <c r="BV93" i="59"/>
  <c r="BS93" i="59"/>
  <c r="BR93" i="59"/>
  <c r="BQ93" i="59"/>
  <c r="BM93" i="59"/>
  <c r="BK93" i="59"/>
  <c r="BJ93" i="59"/>
  <c r="BI93" i="59"/>
  <c r="BH93" i="59"/>
  <c r="BG93" i="59"/>
  <c r="BF93" i="59"/>
  <c r="AE93" i="59"/>
  <c r="AK93" i="59" s="1"/>
  <c r="AD93" i="59"/>
  <c r="AJ93" i="59" s="1"/>
  <c r="V93" i="59"/>
  <c r="BL93" i="59" s="1"/>
  <c r="U93" i="59"/>
  <c r="T93" i="59"/>
  <c r="A93" i="59"/>
  <c r="CB92" i="59"/>
  <c r="CA92" i="59"/>
  <c r="BY92" i="59"/>
  <c r="BX92" i="59"/>
  <c r="BW92" i="59"/>
  <c r="BV92" i="59"/>
  <c r="BS92" i="59"/>
  <c r="BR92" i="59"/>
  <c r="BQ92" i="59"/>
  <c r="BM92" i="59"/>
  <c r="BK92" i="59"/>
  <c r="BJ92" i="59"/>
  <c r="BI92" i="59"/>
  <c r="BH92" i="59"/>
  <c r="BG92" i="59"/>
  <c r="BF92" i="59"/>
  <c r="AE92" i="59"/>
  <c r="AK92" i="59" s="1"/>
  <c r="AD92" i="59"/>
  <c r="AJ92" i="59" s="1"/>
  <c r="V92" i="59"/>
  <c r="AO93" i="59" s="1"/>
  <c r="U92" i="59"/>
  <c r="T92" i="59"/>
  <c r="A92" i="59"/>
  <c r="CB91" i="59"/>
  <c r="CA91" i="59"/>
  <c r="BY91" i="59"/>
  <c r="BX91" i="59"/>
  <c r="BW91" i="59"/>
  <c r="BV91" i="59"/>
  <c r="BS91" i="59"/>
  <c r="BR91" i="59"/>
  <c r="BQ91" i="59"/>
  <c r="BM91" i="59"/>
  <c r="BK91" i="59"/>
  <c r="BJ91" i="59"/>
  <c r="BI91" i="59"/>
  <c r="BH91" i="59"/>
  <c r="BG91" i="59"/>
  <c r="BF91" i="59"/>
  <c r="AE91" i="59"/>
  <c r="AK91" i="59" s="1"/>
  <c r="AD91" i="59"/>
  <c r="AJ91" i="59" s="1"/>
  <c r="V91" i="59"/>
  <c r="U91" i="59"/>
  <c r="T91" i="59"/>
  <c r="A91" i="59"/>
  <c r="CB90" i="59"/>
  <c r="CA90" i="59"/>
  <c r="BY90" i="59"/>
  <c r="BX90" i="59"/>
  <c r="BW90" i="59"/>
  <c r="BV90" i="59"/>
  <c r="BS90" i="59"/>
  <c r="BR90" i="59"/>
  <c r="BQ90" i="59"/>
  <c r="BM90" i="59"/>
  <c r="BK90" i="59"/>
  <c r="BJ90" i="59"/>
  <c r="BI90" i="59"/>
  <c r="BH90" i="59"/>
  <c r="BG90" i="59"/>
  <c r="BF90" i="59"/>
  <c r="AE90" i="59"/>
  <c r="AK90" i="59" s="1"/>
  <c r="AD90" i="59"/>
  <c r="AJ90" i="59" s="1"/>
  <c r="V90" i="59"/>
  <c r="AO91" i="59" s="1"/>
  <c r="U90" i="59"/>
  <c r="T90" i="59"/>
  <c r="A90" i="59"/>
  <c r="CB89" i="59"/>
  <c r="CA89" i="59"/>
  <c r="BY89" i="59"/>
  <c r="BX89" i="59"/>
  <c r="BW89" i="59"/>
  <c r="BV89" i="59"/>
  <c r="BS89" i="59"/>
  <c r="BR89" i="59"/>
  <c r="BQ89" i="59"/>
  <c r="BM89" i="59"/>
  <c r="BK89" i="59"/>
  <c r="BJ89" i="59"/>
  <c r="BI89" i="59"/>
  <c r="BH89" i="59"/>
  <c r="BG89" i="59"/>
  <c r="BF89" i="59"/>
  <c r="AE89" i="59"/>
  <c r="AK89" i="59" s="1"/>
  <c r="AD89" i="59"/>
  <c r="AJ89" i="59" s="1"/>
  <c r="V89" i="59"/>
  <c r="BL89" i="59" s="1"/>
  <c r="U89" i="59"/>
  <c r="T89" i="59"/>
  <c r="A89" i="59"/>
  <c r="CB88" i="59"/>
  <c r="CA88" i="59"/>
  <c r="BY88" i="59"/>
  <c r="BX88" i="59"/>
  <c r="BW88" i="59"/>
  <c r="BV88" i="59"/>
  <c r="BS88" i="59"/>
  <c r="BR88" i="59"/>
  <c r="BQ88" i="59"/>
  <c r="BM88" i="59"/>
  <c r="BK88" i="59"/>
  <c r="BJ88" i="59"/>
  <c r="BI88" i="59"/>
  <c r="BH88" i="59"/>
  <c r="BG88" i="59"/>
  <c r="BF88" i="59"/>
  <c r="AE88" i="59"/>
  <c r="AK88" i="59" s="1"/>
  <c r="AD88" i="59"/>
  <c r="AJ88" i="59" s="1"/>
  <c r="V88" i="59"/>
  <c r="AO89" i="59" s="1"/>
  <c r="U88" i="59"/>
  <c r="T88" i="59"/>
  <c r="A88" i="59"/>
  <c r="CB87" i="59"/>
  <c r="CA87" i="59"/>
  <c r="BY87" i="59"/>
  <c r="BX87" i="59"/>
  <c r="BW87" i="59"/>
  <c r="BV87" i="59"/>
  <c r="BS87" i="59"/>
  <c r="BR87" i="59"/>
  <c r="BQ87" i="59"/>
  <c r="BM87" i="59"/>
  <c r="BK87" i="59"/>
  <c r="BJ87" i="59"/>
  <c r="BI87" i="59"/>
  <c r="BH87" i="59"/>
  <c r="BG87" i="59"/>
  <c r="BF87" i="59"/>
  <c r="AE87" i="59"/>
  <c r="AK87" i="59" s="1"/>
  <c r="AD87" i="59"/>
  <c r="AJ87" i="59" s="1"/>
  <c r="V87" i="59"/>
  <c r="U87" i="59"/>
  <c r="T87" i="59"/>
  <c r="A87" i="59"/>
  <c r="CB86" i="59"/>
  <c r="CA86" i="59"/>
  <c r="BY86" i="59"/>
  <c r="BX86" i="59"/>
  <c r="BW86" i="59"/>
  <c r="BV86" i="59"/>
  <c r="BS86" i="59"/>
  <c r="BR86" i="59"/>
  <c r="BQ86" i="59"/>
  <c r="BM86" i="59"/>
  <c r="BK86" i="59"/>
  <c r="BJ86" i="59"/>
  <c r="BI86" i="59"/>
  <c r="BH86" i="59"/>
  <c r="BG86" i="59"/>
  <c r="BF86" i="59"/>
  <c r="AE86" i="59"/>
  <c r="AK86" i="59" s="1"/>
  <c r="AD86" i="59"/>
  <c r="AJ86" i="59" s="1"/>
  <c r="V86" i="59"/>
  <c r="AO87" i="59" s="1"/>
  <c r="U86" i="59"/>
  <c r="T86" i="59"/>
  <c r="A86" i="59"/>
  <c r="CB85" i="59"/>
  <c r="CA85" i="59"/>
  <c r="BY85" i="59"/>
  <c r="BX85" i="59"/>
  <c r="BW85" i="59"/>
  <c r="BV85" i="59"/>
  <c r="BS85" i="59"/>
  <c r="BR85" i="59"/>
  <c r="BQ85" i="59"/>
  <c r="BM85" i="59"/>
  <c r="BK85" i="59"/>
  <c r="BJ85" i="59"/>
  <c r="BI85" i="59"/>
  <c r="BH85" i="59"/>
  <c r="BG85" i="59"/>
  <c r="BF85" i="59"/>
  <c r="AE85" i="59"/>
  <c r="AK85" i="59" s="1"/>
  <c r="AD85" i="59"/>
  <c r="AJ85" i="59" s="1"/>
  <c r="V85" i="59"/>
  <c r="BL85" i="59" s="1"/>
  <c r="U85" i="59"/>
  <c r="T85" i="59"/>
  <c r="A85" i="59"/>
  <c r="CB84" i="59"/>
  <c r="CA84" i="59"/>
  <c r="BY84" i="59"/>
  <c r="BX84" i="59"/>
  <c r="BW84" i="59"/>
  <c r="BV84" i="59"/>
  <c r="BS84" i="59"/>
  <c r="BR84" i="59"/>
  <c r="BQ84" i="59"/>
  <c r="BM84" i="59"/>
  <c r="BK84" i="59"/>
  <c r="BJ84" i="59"/>
  <c r="BI84" i="59"/>
  <c r="BH84" i="59"/>
  <c r="BG84" i="59"/>
  <c r="BF84" i="59"/>
  <c r="AE84" i="59"/>
  <c r="AK84" i="59" s="1"/>
  <c r="AD84" i="59"/>
  <c r="AJ84" i="59" s="1"/>
  <c r="V84" i="59"/>
  <c r="AO85" i="59" s="1"/>
  <c r="U84" i="59"/>
  <c r="T84" i="59"/>
  <c r="A84" i="59"/>
  <c r="CB83" i="59"/>
  <c r="CA83" i="59"/>
  <c r="BY83" i="59"/>
  <c r="BX83" i="59"/>
  <c r="BW83" i="59"/>
  <c r="BV83" i="59"/>
  <c r="BS83" i="59"/>
  <c r="BR83" i="59"/>
  <c r="BQ83" i="59"/>
  <c r="BM83" i="59"/>
  <c r="BK83" i="59"/>
  <c r="BJ83" i="59"/>
  <c r="BI83" i="59"/>
  <c r="BH83" i="59"/>
  <c r="BG83" i="59"/>
  <c r="BF83" i="59"/>
  <c r="AE83" i="59"/>
  <c r="AK83" i="59" s="1"/>
  <c r="AD83" i="59"/>
  <c r="AJ83" i="59" s="1"/>
  <c r="V83" i="59"/>
  <c r="U83" i="59"/>
  <c r="T83" i="59"/>
  <c r="A83" i="59"/>
  <c r="CB82" i="59"/>
  <c r="CA82" i="59"/>
  <c r="BY82" i="59"/>
  <c r="BX82" i="59"/>
  <c r="BW82" i="59"/>
  <c r="BV82" i="59"/>
  <c r="BS82" i="59"/>
  <c r="BR82" i="59"/>
  <c r="BQ82" i="59"/>
  <c r="BM82" i="59"/>
  <c r="BK82" i="59"/>
  <c r="BJ82" i="59"/>
  <c r="BI82" i="59"/>
  <c r="BH82" i="59"/>
  <c r="BG82" i="59"/>
  <c r="BF82" i="59"/>
  <c r="AE82" i="59"/>
  <c r="AK82" i="59" s="1"/>
  <c r="AD82" i="59"/>
  <c r="AJ82" i="59" s="1"/>
  <c r="V82" i="59"/>
  <c r="AO83" i="59" s="1"/>
  <c r="U82" i="59"/>
  <c r="T82" i="59"/>
  <c r="A82" i="59"/>
  <c r="CB81" i="59"/>
  <c r="CA81" i="59"/>
  <c r="BY81" i="59"/>
  <c r="BX81" i="59"/>
  <c r="BW81" i="59"/>
  <c r="BV81" i="59"/>
  <c r="BS81" i="59"/>
  <c r="BR81" i="59"/>
  <c r="BQ81" i="59"/>
  <c r="BM81" i="59"/>
  <c r="BK81" i="59"/>
  <c r="BJ81" i="59"/>
  <c r="BI81" i="59"/>
  <c r="BH81" i="59"/>
  <c r="BG81" i="59"/>
  <c r="BF81" i="59"/>
  <c r="AE81" i="59"/>
  <c r="AK81" i="59" s="1"/>
  <c r="AD81" i="59"/>
  <c r="AJ81" i="59" s="1"/>
  <c r="V81" i="59"/>
  <c r="BL81" i="59" s="1"/>
  <c r="U81" i="59"/>
  <c r="T81" i="59"/>
  <c r="A81" i="59"/>
  <c r="CB80" i="59"/>
  <c r="CA80" i="59"/>
  <c r="BY80" i="59"/>
  <c r="BX80" i="59"/>
  <c r="BW80" i="59"/>
  <c r="BV80" i="59"/>
  <c r="BS80" i="59"/>
  <c r="BR80" i="59"/>
  <c r="BQ80" i="59"/>
  <c r="BM80" i="59"/>
  <c r="BK80" i="59"/>
  <c r="BJ80" i="59"/>
  <c r="BI80" i="59"/>
  <c r="BH80" i="59"/>
  <c r="BG80" i="59"/>
  <c r="BF80" i="59"/>
  <c r="AE80" i="59"/>
  <c r="AK80" i="59" s="1"/>
  <c r="AD80" i="59"/>
  <c r="AJ80" i="59" s="1"/>
  <c r="V80" i="59"/>
  <c r="AO81" i="59" s="1"/>
  <c r="U80" i="59"/>
  <c r="T80" i="59"/>
  <c r="A80" i="59"/>
  <c r="CB79" i="59"/>
  <c r="CA79" i="59"/>
  <c r="BY79" i="59"/>
  <c r="BX79" i="59"/>
  <c r="BW79" i="59"/>
  <c r="BV79" i="59"/>
  <c r="BS79" i="59"/>
  <c r="BR79" i="59"/>
  <c r="BQ79" i="59"/>
  <c r="BM79" i="59"/>
  <c r="BK79" i="59"/>
  <c r="BJ79" i="59"/>
  <c r="BI79" i="59"/>
  <c r="BH79" i="59"/>
  <c r="BG79" i="59"/>
  <c r="BF79" i="59"/>
  <c r="AE79" i="59"/>
  <c r="AK79" i="59" s="1"/>
  <c r="AD79" i="59"/>
  <c r="AJ79" i="59" s="1"/>
  <c r="V79" i="59"/>
  <c r="U79" i="59"/>
  <c r="T79" i="59"/>
  <c r="A79" i="59"/>
  <c r="CB78" i="59"/>
  <c r="CA78" i="59"/>
  <c r="BY78" i="59"/>
  <c r="BX78" i="59"/>
  <c r="BW78" i="59"/>
  <c r="BV78" i="59"/>
  <c r="BS78" i="59"/>
  <c r="BR78" i="59"/>
  <c r="BQ78" i="59"/>
  <c r="BM78" i="59"/>
  <c r="BK78" i="59"/>
  <c r="BJ78" i="59"/>
  <c r="BI78" i="59"/>
  <c r="BH78" i="59"/>
  <c r="BG78" i="59"/>
  <c r="BF78" i="59"/>
  <c r="AE78" i="59"/>
  <c r="AK78" i="59" s="1"/>
  <c r="AD78" i="59"/>
  <c r="AJ78" i="59" s="1"/>
  <c r="V78" i="59"/>
  <c r="AO79" i="59" s="1"/>
  <c r="U78" i="59"/>
  <c r="T78" i="59"/>
  <c r="A78" i="59"/>
  <c r="CB77" i="59"/>
  <c r="CA77" i="59"/>
  <c r="BY77" i="59"/>
  <c r="BX77" i="59"/>
  <c r="BW77" i="59"/>
  <c r="BV77" i="59"/>
  <c r="BS77" i="59"/>
  <c r="BR77" i="59"/>
  <c r="BQ77" i="59"/>
  <c r="BM77" i="59"/>
  <c r="BK77" i="59"/>
  <c r="BJ77" i="59"/>
  <c r="BI77" i="59"/>
  <c r="BH77" i="59"/>
  <c r="BG77" i="59"/>
  <c r="BF77" i="59"/>
  <c r="AE77" i="59"/>
  <c r="AK77" i="59" s="1"/>
  <c r="AD77" i="59"/>
  <c r="AJ77" i="59" s="1"/>
  <c r="V77" i="59"/>
  <c r="BL77" i="59" s="1"/>
  <c r="U77" i="59"/>
  <c r="T77" i="59"/>
  <c r="A77" i="59"/>
  <c r="CB76" i="59"/>
  <c r="CA76" i="59"/>
  <c r="BY76" i="59"/>
  <c r="BX76" i="59"/>
  <c r="BW76" i="59"/>
  <c r="BV76" i="59"/>
  <c r="BS76" i="59"/>
  <c r="BR76" i="59"/>
  <c r="BQ76" i="59"/>
  <c r="BM76" i="59"/>
  <c r="BK76" i="59"/>
  <c r="BJ76" i="59"/>
  <c r="BI76" i="59"/>
  <c r="BH76" i="59"/>
  <c r="BG76" i="59"/>
  <c r="BF76" i="59"/>
  <c r="AE76" i="59"/>
  <c r="AK76" i="59" s="1"/>
  <c r="AD76" i="59"/>
  <c r="AJ76" i="59" s="1"/>
  <c r="V76" i="59"/>
  <c r="BZ76" i="59" s="1"/>
  <c r="U76" i="59"/>
  <c r="T76" i="59"/>
  <c r="A76" i="59"/>
  <c r="CB75" i="59"/>
  <c r="CA75" i="59"/>
  <c r="BY75" i="59"/>
  <c r="BX75" i="59"/>
  <c r="BW75" i="59"/>
  <c r="BV75" i="59"/>
  <c r="BS75" i="59"/>
  <c r="BR75" i="59"/>
  <c r="BQ75" i="59"/>
  <c r="BM75" i="59"/>
  <c r="BK75" i="59"/>
  <c r="BJ75" i="59"/>
  <c r="BI75" i="59"/>
  <c r="BH75" i="59"/>
  <c r="BG75" i="59"/>
  <c r="BF75" i="59"/>
  <c r="AE75" i="59"/>
  <c r="AK75" i="59" s="1"/>
  <c r="AD75" i="59"/>
  <c r="AJ75" i="59" s="1"/>
  <c r="V75" i="59"/>
  <c r="AO76" i="59" s="1"/>
  <c r="U75" i="59"/>
  <c r="T75" i="59"/>
  <c r="A75" i="59"/>
  <c r="CB74" i="59"/>
  <c r="CA74" i="59"/>
  <c r="BY74" i="59"/>
  <c r="BX74" i="59"/>
  <c r="BW74" i="59"/>
  <c r="BV74" i="59"/>
  <c r="BS74" i="59"/>
  <c r="BR74" i="59"/>
  <c r="BQ74" i="59"/>
  <c r="BM74" i="59"/>
  <c r="BK74" i="59"/>
  <c r="BJ74" i="59"/>
  <c r="BI74" i="59"/>
  <c r="BH74" i="59"/>
  <c r="BG74" i="59"/>
  <c r="BF74" i="59"/>
  <c r="AE74" i="59"/>
  <c r="AK74" i="59" s="1"/>
  <c r="AD74" i="59"/>
  <c r="AJ74" i="59" s="1"/>
  <c r="V74" i="59"/>
  <c r="U74" i="59"/>
  <c r="T74" i="59"/>
  <c r="A74" i="59"/>
  <c r="CB73" i="59"/>
  <c r="CA73" i="59"/>
  <c r="BY73" i="59"/>
  <c r="BX73" i="59"/>
  <c r="BW73" i="59"/>
  <c r="BV73" i="59"/>
  <c r="BS73" i="59"/>
  <c r="BR73" i="59"/>
  <c r="BQ73" i="59"/>
  <c r="BM73" i="59"/>
  <c r="BK73" i="59"/>
  <c r="BJ73" i="59"/>
  <c r="BI73" i="59"/>
  <c r="BH73" i="59"/>
  <c r="BG73" i="59"/>
  <c r="BF73" i="59"/>
  <c r="AE73" i="59"/>
  <c r="AK73" i="59" s="1"/>
  <c r="AD73" i="59"/>
  <c r="AJ73" i="59" s="1"/>
  <c r="V73" i="59"/>
  <c r="AO74" i="59" s="1"/>
  <c r="U73" i="59"/>
  <c r="T73" i="59"/>
  <c r="A73" i="59"/>
  <c r="CB72" i="59"/>
  <c r="CA72" i="59"/>
  <c r="BY72" i="59"/>
  <c r="BX72" i="59"/>
  <c r="BW72" i="59"/>
  <c r="BV72" i="59"/>
  <c r="BS72" i="59"/>
  <c r="BR72" i="59"/>
  <c r="BQ72" i="59"/>
  <c r="BM72" i="59"/>
  <c r="BK72" i="59"/>
  <c r="BJ72" i="59"/>
  <c r="BI72" i="59"/>
  <c r="BH72" i="59"/>
  <c r="BG72" i="59"/>
  <c r="BF72" i="59"/>
  <c r="AE72" i="59"/>
  <c r="AK72" i="59" s="1"/>
  <c r="AD72" i="59"/>
  <c r="AJ72" i="59" s="1"/>
  <c r="V72" i="59"/>
  <c r="BL72" i="59" s="1"/>
  <c r="U72" i="59"/>
  <c r="T72" i="59"/>
  <c r="A72" i="59"/>
  <c r="CB71" i="59"/>
  <c r="CA71" i="59"/>
  <c r="BY71" i="59"/>
  <c r="BX71" i="59"/>
  <c r="BW71" i="59"/>
  <c r="BV71" i="59"/>
  <c r="BS71" i="59"/>
  <c r="BR71" i="59"/>
  <c r="BQ71" i="59"/>
  <c r="BM71" i="59"/>
  <c r="BK71" i="59"/>
  <c r="BJ71" i="59"/>
  <c r="BI71" i="59"/>
  <c r="BH71" i="59"/>
  <c r="BG71" i="59"/>
  <c r="BF71" i="59"/>
  <c r="AE71" i="59"/>
  <c r="AK71" i="59" s="1"/>
  <c r="AD71" i="59"/>
  <c r="AJ71" i="59" s="1"/>
  <c r="V71" i="59"/>
  <c r="AO72" i="59" s="1"/>
  <c r="U71" i="59"/>
  <c r="T71" i="59"/>
  <c r="A71" i="59"/>
  <c r="CB70" i="59"/>
  <c r="CA70" i="59"/>
  <c r="BY70" i="59"/>
  <c r="BX70" i="59"/>
  <c r="BW70" i="59"/>
  <c r="BV70" i="59"/>
  <c r="BS70" i="59"/>
  <c r="BR70" i="59"/>
  <c r="BQ70" i="59"/>
  <c r="BM70" i="59"/>
  <c r="BK70" i="59"/>
  <c r="BJ70" i="59"/>
  <c r="BI70" i="59"/>
  <c r="BH70" i="59"/>
  <c r="BG70" i="59"/>
  <c r="BF70" i="59"/>
  <c r="AE70" i="59"/>
  <c r="AK70" i="59" s="1"/>
  <c r="AD70" i="59"/>
  <c r="AJ70" i="59" s="1"/>
  <c r="V70" i="59"/>
  <c r="U70" i="59"/>
  <c r="T70" i="59"/>
  <c r="A70" i="59"/>
  <c r="CB69" i="59"/>
  <c r="CA69" i="59"/>
  <c r="BY69" i="59"/>
  <c r="BX69" i="59"/>
  <c r="BW69" i="59"/>
  <c r="BV69" i="59"/>
  <c r="BS69" i="59"/>
  <c r="BR69" i="59"/>
  <c r="BQ69" i="59"/>
  <c r="BM69" i="59"/>
  <c r="BK69" i="59"/>
  <c r="BJ69" i="59"/>
  <c r="BI69" i="59"/>
  <c r="BH69" i="59"/>
  <c r="BG69" i="59"/>
  <c r="BF69" i="59"/>
  <c r="AE69" i="59"/>
  <c r="AK69" i="59" s="1"/>
  <c r="AD69" i="59"/>
  <c r="AJ69" i="59" s="1"/>
  <c r="V69" i="59"/>
  <c r="AO70" i="59" s="1"/>
  <c r="U69" i="59"/>
  <c r="T69" i="59"/>
  <c r="A69" i="59"/>
  <c r="CB68" i="59"/>
  <c r="CA68" i="59"/>
  <c r="BY68" i="59"/>
  <c r="BX68" i="59"/>
  <c r="BW68" i="59"/>
  <c r="BV68" i="59"/>
  <c r="BS68" i="59"/>
  <c r="BR68" i="59"/>
  <c r="BQ68" i="59"/>
  <c r="BM68" i="59"/>
  <c r="BK68" i="59"/>
  <c r="BJ68" i="59"/>
  <c r="BI68" i="59"/>
  <c r="BH68" i="59"/>
  <c r="BG68" i="59"/>
  <c r="BF68" i="59"/>
  <c r="AE68" i="59"/>
  <c r="AK68" i="59" s="1"/>
  <c r="AD68" i="59"/>
  <c r="AJ68" i="59" s="1"/>
  <c r="V68" i="59"/>
  <c r="BL68" i="59" s="1"/>
  <c r="U68" i="59"/>
  <c r="T68" i="59"/>
  <c r="A68" i="59"/>
  <c r="CB67" i="59"/>
  <c r="CA67" i="59"/>
  <c r="BY67" i="59"/>
  <c r="BX67" i="59"/>
  <c r="BW67" i="59"/>
  <c r="BV67" i="59"/>
  <c r="BS67" i="59"/>
  <c r="BR67" i="59"/>
  <c r="BQ67" i="59"/>
  <c r="BM67" i="59"/>
  <c r="BK67" i="59"/>
  <c r="BJ67" i="59"/>
  <c r="BI67" i="59"/>
  <c r="BH67" i="59"/>
  <c r="BG67" i="59"/>
  <c r="BF67" i="59"/>
  <c r="AE67" i="59"/>
  <c r="AK67" i="59" s="1"/>
  <c r="AD67" i="59"/>
  <c r="AJ67" i="59" s="1"/>
  <c r="V67" i="59"/>
  <c r="AO68" i="59" s="1"/>
  <c r="U67" i="59"/>
  <c r="T67" i="59"/>
  <c r="A67" i="59"/>
  <c r="CB66" i="59"/>
  <c r="CA66" i="59"/>
  <c r="BY66" i="59"/>
  <c r="BX66" i="59"/>
  <c r="BW66" i="59"/>
  <c r="BV66" i="59"/>
  <c r="BS66" i="59"/>
  <c r="BR66" i="59"/>
  <c r="BQ66" i="59"/>
  <c r="BM66" i="59"/>
  <c r="BK66" i="59"/>
  <c r="BJ66" i="59"/>
  <c r="BI66" i="59"/>
  <c r="BH66" i="59"/>
  <c r="BG66" i="59"/>
  <c r="BF66" i="59"/>
  <c r="AE66" i="59"/>
  <c r="AK66" i="59" s="1"/>
  <c r="AD66" i="59"/>
  <c r="AJ66" i="59" s="1"/>
  <c r="V66" i="59"/>
  <c r="U66" i="59"/>
  <c r="T66" i="59"/>
  <c r="A66" i="59"/>
  <c r="CB65" i="59"/>
  <c r="CA65" i="59"/>
  <c r="BY65" i="59"/>
  <c r="BX65" i="59"/>
  <c r="BW65" i="59"/>
  <c r="BV65" i="59"/>
  <c r="BS65" i="59"/>
  <c r="BR65" i="59"/>
  <c r="BQ65" i="59"/>
  <c r="BM65" i="59"/>
  <c r="BK65" i="59"/>
  <c r="BJ65" i="59"/>
  <c r="BI65" i="59"/>
  <c r="BH65" i="59"/>
  <c r="BG65" i="59"/>
  <c r="BF65" i="59"/>
  <c r="AE65" i="59"/>
  <c r="AK65" i="59" s="1"/>
  <c r="AD65" i="59"/>
  <c r="AJ65" i="59" s="1"/>
  <c r="V65" i="59"/>
  <c r="AO66" i="59" s="1"/>
  <c r="U65" i="59"/>
  <c r="T65" i="59"/>
  <c r="A65" i="59"/>
  <c r="CB64" i="59"/>
  <c r="CA64" i="59"/>
  <c r="BY64" i="59"/>
  <c r="BX64" i="59"/>
  <c r="BW64" i="59"/>
  <c r="BV64" i="59"/>
  <c r="BS64" i="59"/>
  <c r="BR64" i="59"/>
  <c r="BQ64" i="59"/>
  <c r="BM64" i="59"/>
  <c r="BK64" i="59"/>
  <c r="BJ64" i="59"/>
  <c r="BI64" i="59"/>
  <c r="BH64" i="59"/>
  <c r="BG64" i="59"/>
  <c r="BF64" i="59"/>
  <c r="AE64" i="59"/>
  <c r="AK64" i="59" s="1"/>
  <c r="AD64" i="59"/>
  <c r="AJ64" i="59" s="1"/>
  <c r="V64" i="59"/>
  <c r="BL64" i="59" s="1"/>
  <c r="U64" i="59"/>
  <c r="T64" i="59"/>
  <c r="A64" i="59"/>
  <c r="CB63" i="59"/>
  <c r="CA63" i="59"/>
  <c r="BY63" i="59"/>
  <c r="BX63" i="59"/>
  <c r="BW63" i="59"/>
  <c r="BV63" i="59"/>
  <c r="BS63" i="59"/>
  <c r="BR63" i="59"/>
  <c r="BQ63" i="59"/>
  <c r="BM63" i="59"/>
  <c r="BK63" i="59"/>
  <c r="BJ63" i="59"/>
  <c r="BI63" i="59"/>
  <c r="BH63" i="59"/>
  <c r="BG63" i="59"/>
  <c r="BF63" i="59"/>
  <c r="AE63" i="59"/>
  <c r="AK63" i="59" s="1"/>
  <c r="AD63" i="59"/>
  <c r="AJ63" i="59" s="1"/>
  <c r="V63" i="59"/>
  <c r="AO64" i="59" s="1"/>
  <c r="U63" i="59"/>
  <c r="T63" i="59"/>
  <c r="A63" i="59"/>
  <c r="CB62" i="59"/>
  <c r="CA62" i="59"/>
  <c r="BY62" i="59"/>
  <c r="BX62" i="59"/>
  <c r="BW62" i="59"/>
  <c r="BV62" i="59"/>
  <c r="BS62" i="59"/>
  <c r="BR62" i="59"/>
  <c r="BQ62" i="59"/>
  <c r="BM62" i="59"/>
  <c r="BK62" i="59"/>
  <c r="BJ62" i="59"/>
  <c r="BI62" i="59"/>
  <c r="BH62" i="59"/>
  <c r="BG62" i="59"/>
  <c r="BF62" i="59"/>
  <c r="AE62" i="59"/>
  <c r="AK62" i="59" s="1"/>
  <c r="AD62" i="59"/>
  <c r="AJ62" i="59" s="1"/>
  <c r="V62" i="59"/>
  <c r="U62" i="59"/>
  <c r="T62" i="59"/>
  <c r="A62" i="59"/>
  <c r="CB61" i="59"/>
  <c r="CA61" i="59"/>
  <c r="BY61" i="59"/>
  <c r="BX61" i="59"/>
  <c r="BW61" i="59"/>
  <c r="BV61" i="59"/>
  <c r="BS61" i="59"/>
  <c r="BR61" i="59"/>
  <c r="BQ61" i="59"/>
  <c r="BM61" i="59"/>
  <c r="BK61" i="59"/>
  <c r="BJ61" i="59"/>
  <c r="BI61" i="59"/>
  <c r="BH61" i="59"/>
  <c r="BG61" i="59"/>
  <c r="BF61" i="59"/>
  <c r="AE61" i="59"/>
  <c r="AK61" i="59" s="1"/>
  <c r="AD61" i="59"/>
  <c r="AJ61" i="59" s="1"/>
  <c r="V61" i="59"/>
  <c r="AO62" i="59" s="1"/>
  <c r="U61" i="59"/>
  <c r="T61" i="59"/>
  <c r="A61" i="59"/>
  <c r="CB60" i="59"/>
  <c r="CA60" i="59"/>
  <c r="BY60" i="59"/>
  <c r="BX60" i="59"/>
  <c r="BW60" i="59"/>
  <c r="BV60" i="59"/>
  <c r="BS60" i="59"/>
  <c r="BR60" i="59"/>
  <c r="BQ60" i="59"/>
  <c r="BM60" i="59"/>
  <c r="BK60" i="59"/>
  <c r="BJ60" i="59"/>
  <c r="BI60" i="59"/>
  <c r="BH60" i="59"/>
  <c r="BG60" i="59"/>
  <c r="BF60" i="59"/>
  <c r="AE60" i="59"/>
  <c r="AK60" i="59" s="1"/>
  <c r="AD60" i="59"/>
  <c r="AJ60" i="59" s="1"/>
  <c r="V60" i="59"/>
  <c r="BL60" i="59" s="1"/>
  <c r="U60" i="59"/>
  <c r="T60" i="59"/>
  <c r="A60" i="59"/>
  <c r="CB59" i="59"/>
  <c r="CA59" i="59"/>
  <c r="BY59" i="59"/>
  <c r="BX59" i="59"/>
  <c r="BW59" i="59"/>
  <c r="BV59" i="59"/>
  <c r="BS59" i="59"/>
  <c r="BR59" i="59"/>
  <c r="BQ59" i="59"/>
  <c r="BM59" i="59"/>
  <c r="BK59" i="59"/>
  <c r="BJ59" i="59"/>
  <c r="BI59" i="59"/>
  <c r="BH59" i="59"/>
  <c r="BG59" i="59"/>
  <c r="BF59" i="59"/>
  <c r="AE59" i="59"/>
  <c r="AK59" i="59" s="1"/>
  <c r="AD59" i="59"/>
  <c r="AJ59" i="59" s="1"/>
  <c r="V59" i="59"/>
  <c r="AO60" i="59" s="1"/>
  <c r="U59" i="59"/>
  <c r="T59" i="59"/>
  <c r="A59" i="59"/>
  <c r="CB58" i="59"/>
  <c r="CA58" i="59"/>
  <c r="BY58" i="59"/>
  <c r="BX58" i="59"/>
  <c r="BW58" i="59"/>
  <c r="BV58" i="59"/>
  <c r="BS58" i="59"/>
  <c r="BR58" i="59"/>
  <c r="BQ58" i="59"/>
  <c r="BM58" i="59"/>
  <c r="BK58" i="59"/>
  <c r="BJ58" i="59"/>
  <c r="BI58" i="59"/>
  <c r="BH58" i="59"/>
  <c r="BG58" i="59"/>
  <c r="BF58" i="59"/>
  <c r="AE58" i="59"/>
  <c r="AK58" i="59" s="1"/>
  <c r="AD58" i="59"/>
  <c r="AJ58" i="59" s="1"/>
  <c r="V58" i="59"/>
  <c r="U58" i="59"/>
  <c r="T58" i="59"/>
  <c r="A58" i="59"/>
  <c r="CB57" i="59"/>
  <c r="CA57" i="59"/>
  <c r="BY57" i="59"/>
  <c r="BX57" i="59"/>
  <c r="BW57" i="59"/>
  <c r="BV57" i="59"/>
  <c r="BS57" i="59"/>
  <c r="BR57" i="59"/>
  <c r="BQ57" i="59"/>
  <c r="BM57" i="59"/>
  <c r="BK57" i="59"/>
  <c r="BJ57" i="59"/>
  <c r="BI57" i="59"/>
  <c r="BH57" i="59"/>
  <c r="BG57" i="59"/>
  <c r="BF57" i="59"/>
  <c r="AE57" i="59"/>
  <c r="AK57" i="59" s="1"/>
  <c r="AD57" i="59"/>
  <c r="AJ57" i="59" s="1"/>
  <c r="V57" i="59"/>
  <c r="AO58" i="59" s="1"/>
  <c r="U57" i="59"/>
  <c r="T57" i="59"/>
  <c r="A57" i="59"/>
  <c r="CB56" i="59"/>
  <c r="CA56" i="59"/>
  <c r="BY56" i="59"/>
  <c r="BX56" i="59"/>
  <c r="BW56" i="59"/>
  <c r="BV56" i="59"/>
  <c r="BS56" i="59"/>
  <c r="BR56" i="59"/>
  <c r="BQ56" i="59"/>
  <c r="BM56" i="59"/>
  <c r="BK56" i="59"/>
  <c r="BJ56" i="59"/>
  <c r="BI56" i="59"/>
  <c r="BH56" i="59"/>
  <c r="BG56" i="59"/>
  <c r="BF56" i="59"/>
  <c r="AE56" i="59"/>
  <c r="AK56" i="59" s="1"/>
  <c r="AD56" i="59"/>
  <c r="AJ56" i="59" s="1"/>
  <c r="V56" i="59"/>
  <c r="BL56" i="59" s="1"/>
  <c r="U56" i="59"/>
  <c r="T56" i="59"/>
  <c r="A56" i="59"/>
  <c r="CB55" i="59"/>
  <c r="CA55" i="59"/>
  <c r="BY55" i="59"/>
  <c r="BX55" i="59"/>
  <c r="BW55" i="59"/>
  <c r="BV55" i="59"/>
  <c r="BS55" i="59"/>
  <c r="BR55" i="59"/>
  <c r="BQ55" i="59"/>
  <c r="BM55" i="59"/>
  <c r="BK55" i="59"/>
  <c r="BJ55" i="59"/>
  <c r="BI55" i="59"/>
  <c r="BH55" i="59"/>
  <c r="BG55" i="59"/>
  <c r="BF55" i="59"/>
  <c r="AE55" i="59"/>
  <c r="AK55" i="59" s="1"/>
  <c r="AD55" i="59"/>
  <c r="AJ55" i="59" s="1"/>
  <c r="V55" i="59"/>
  <c r="AO56" i="59" s="1"/>
  <c r="U55" i="59"/>
  <c r="T55" i="59"/>
  <c r="A55" i="59"/>
  <c r="CB54" i="59"/>
  <c r="CA54" i="59"/>
  <c r="BY54" i="59"/>
  <c r="BX54" i="59"/>
  <c r="BW54" i="59"/>
  <c r="BV54" i="59"/>
  <c r="BS54" i="59"/>
  <c r="BR54" i="59"/>
  <c r="BQ54" i="59"/>
  <c r="BM54" i="59"/>
  <c r="BK54" i="59"/>
  <c r="BJ54" i="59"/>
  <c r="BI54" i="59"/>
  <c r="BH54" i="59"/>
  <c r="BG54" i="59"/>
  <c r="BF54" i="59"/>
  <c r="AE54" i="59"/>
  <c r="AK54" i="59" s="1"/>
  <c r="AD54" i="59"/>
  <c r="AJ54" i="59" s="1"/>
  <c r="V54" i="59"/>
  <c r="U54" i="59"/>
  <c r="T54" i="59"/>
  <c r="A54" i="59"/>
  <c r="CB53" i="59"/>
  <c r="CA53" i="59"/>
  <c r="BY53" i="59"/>
  <c r="BX53" i="59"/>
  <c r="BW53" i="59"/>
  <c r="BV53" i="59"/>
  <c r="BS53" i="59"/>
  <c r="BR53" i="59"/>
  <c r="BQ53" i="59"/>
  <c r="BM53" i="59"/>
  <c r="BK53" i="59"/>
  <c r="BJ53" i="59"/>
  <c r="BI53" i="59"/>
  <c r="BH53" i="59"/>
  <c r="BG53" i="59"/>
  <c r="BF53" i="59"/>
  <c r="AE53" i="59"/>
  <c r="AK53" i="59" s="1"/>
  <c r="AD53" i="59"/>
  <c r="AJ53" i="59" s="1"/>
  <c r="V53" i="59"/>
  <c r="AO54" i="59" s="1"/>
  <c r="U53" i="59"/>
  <c r="T53" i="59"/>
  <c r="A53" i="59"/>
  <c r="CB52" i="59"/>
  <c r="CA52" i="59"/>
  <c r="BY52" i="59"/>
  <c r="BX52" i="59"/>
  <c r="BW52" i="59"/>
  <c r="BV52" i="59"/>
  <c r="BS52" i="59"/>
  <c r="BR52" i="59"/>
  <c r="BQ52" i="59"/>
  <c r="BM52" i="59"/>
  <c r="BK52" i="59"/>
  <c r="BJ52" i="59"/>
  <c r="BI52" i="59"/>
  <c r="BH52" i="59"/>
  <c r="BG52" i="59"/>
  <c r="BF52" i="59"/>
  <c r="AE52" i="59"/>
  <c r="AK52" i="59" s="1"/>
  <c r="AD52" i="59"/>
  <c r="AJ52" i="59" s="1"/>
  <c r="V52" i="59"/>
  <c r="BL52" i="59" s="1"/>
  <c r="U52" i="59"/>
  <c r="T52" i="59"/>
  <c r="A52" i="59"/>
  <c r="CB51" i="59"/>
  <c r="CA51" i="59"/>
  <c r="BY51" i="59"/>
  <c r="BX51" i="59"/>
  <c r="BW51" i="59"/>
  <c r="BV51" i="59"/>
  <c r="BS51" i="59"/>
  <c r="BR51" i="59"/>
  <c r="BQ51" i="59"/>
  <c r="BM51" i="59"/>
  <c r="BK51" i="59"/>
  <c r="BJ51" i="59"/>
  <c r="BI51" i="59"/>
  <c r="BH51" i="59"/>
  <c r="BG51" i="59"/>
  <c r="BF51" i="59"/>
  <c r="AE51" i="59"/>
  <c r="AK51" i="59" s="1"/>
  <c r="AD51" i="59"/>
  <c r="AJ51" i="59" s="1"/>
  <c r="V51" i="59"/>
  <c r="AO52" i="59" s="1"/>
  <c r="U51" i="59"/>
  <c r="T51" i="59"/>
  <c r="A51" i="59"/>
  <c r="CB50" i="59"/>
  <c r="CA50" i="59"/>
  <c r="BY50" i="59"/>
  <c r="BX50" i="59"/>
  <c r="BW50" i="59"/>
  <c r="BV50" i="59"/>
  <c r="BS50" i="59"/>
  <c r="BR50" i="59"/>
  <c r="BQ50" i="59"/>
  <c r="BM50" i="59"/>
  <c r="BK50" i="59"/>
  <c r="BJ50" i="59"/>
  <c r="BI50" i="59"/>
  <c r="BH50" i="59"/>
  <c r="BG50" i="59"/>
  <c r="BF50" i="59"/>
  <c r="AE50" i="59"/>
  <c r="AK50" i="59" s="1"/>
  <c r="AD50" i="59"/>
  <c r="AJ50" i="59" s="1"/>
  <c r="V50" i="59"/>
  <c r="U50" i="59"/>
  <c r="T50" i="59"/>
  <c r="A50" i="59"/>
  <c r="CB49" i="59"/>
  <c r="CA49" i="59"/>
  <c r="BY49" i="59"/>
  <c r="BX49" i="59"/>
  <c r="BW49" i="59"/>
  <c r="BV49" i="59"/>
  <c r="BS49" i="59"/>
  <c r="BR49" i="59"/>
  <c r="BQ49" i="59"/>
  <c r="BM49" i="59"/>
  <c r="BK49" i="59"/>
  <c r="BJ49" i="59"/>
  <c r="BI49" i="59"/>
  <c r="BH49" i="59"/>
  <c r="BG49" i="59"/>
  <c r="BF49" i="59"/>
  <c r="AE49" i="59"/>
  <c r="AK49" i="59" s="1"/>
  <c r="AD49" i="59"/>
  <c r="AJ49" i="59" s="1"/>
  <c r="V49" i="59"/>
  <c r="AO50" i="59" s="1"/>
  <c r="U49" i="59"/>
  <c r="T49" i="59"/>
  <c r="A49" i="59"/>
  <c r="CB48" i="59"/>
  <c r="CA48" i="59"/>
  <c r="BY48" i="59"/>
  <c r="BX48" i="59"/>
  <c r="BW48" i="59"/>
  <c r="BV48" i="59"/>
  <c r="BS48" i="59"/>
  <c r="BR48" i="59"/>
  <c r="BQ48" i="59"/>
  <c r="BM48" i="59"/>
  <c r="BK48" i="59"/>
  <c r="BJ48" i="59"/>
  <c r="BI48" i="59"/>
  <c r="BH48" i="59"/>
  <c r="BG48" i="59"/>
  <c r="BF48" i="59"/>
  <c r="AE48" i="59"/>
  <c r="AK48" i="59" s="1"/>
  <c r="AD48" i="59"/>
  <c r="AJ48" i="59" s="1"/>
  <c r="V48" i="59"/>
  <c r="BL48" i="59" s="1"/>
  <c r="U48" i="59"/>
  <c r="T48" i="59"/>
  <c r="A48" i="59"/>
  <c r="CB47" i="59"/>
  <c r="CA47" i="59"/>
  <c r="BY47" i="59"/>
  <c r="BX47" i="59"/>
  <c r="BW47" i="59"/>
  <c r="BV47" i="59"/>
  <c r="BS47" i="59"/>
  <c r="BR47" i="59"/>
  <c r="BQ47" i="59"/>
  <c r="BM47" i="59"/>
  <c r="BK47" i="59"/>
  <c r="BJ47" i="59"/>
  <c r="BI47" i="59"/>
  <c r="BH47" i="59"/>
  <c r="BG47" i="59"/>
  <c r="BF47" i="59"/>
  <c r="AE47" i="59"/>
  <c r="AK47" i="59" s="1"/>
  <c r="AD47" i="59"/>
  <c r="AJ47" i="59" s="1"/>
  <c r="V47" i="59"/>
  <c r="U47" i="59"/>
  <c r="T47" i="59"/>
  <c r="A47" i="59"/>
  <c r="CB46" i="59"/>
  <c r="CA46" i="59"/>
  <c r="BY46" i="59"/>
  <c r="BX46" i="59"/>
  <c r="BW46" i="59"/>
  <c r="BV46" i="59"/>
  <c r="BS46" i="59"/>
  <c r="BR46" i="59"/>
  <c r="BQ46" i="59"/>
  <c r="BM46" i="59"/>
  <c r="BK46" i="59"/>
  <c r="BJ46" i="59"/>
  <c r="BI46" i="59"/>
  <c r="BH46" i="59"/>
  <c r="BG46" i="59"/>
  <c r="BF46" i="59"/>
  <c r="AE46" i="59"/>
  <c r="AK46" i="59" s="1"/>
  <c r="AD46" i="59"/>
  <c r="AJ46" i="59" s="1"/>
  <c r="V46" i="59"/>
  <c r="BL46" i="59" s="1"/>
  <c r="U46" i="59"/>
  <c r="T46" i="59"/>
  <c r="A46" i="59"/>
  <c r="CB45" i="59"/>
  <c r="CA45" i="59"/>
  <c r="BY45" i="59"/>
  <c r="BX45" i="59"/>
  <c r="BW45" i="59"/>
  <c r="BV45" i="59"/>
  <c r="BS45" i="59"/>
  <c r="BR45" i="59"/>
  <c r="BQ45" i="59"/>
  <c r="BM45" i="59"/>
  <c r="BK45" i="59"/>
  <c r="BJ45" i="59"/>
  <c r="BI45" i="59"/>
  <c r="BH45" i="59"/>
  <c r="BG45" i="59"/>
  <c r="BF45" i="59"/>
  <c r="AE45" i="59"/>
  <c r="AK45" i="59" s="1"/>
  <c r="AD45" i="59"/>
  <c r="AJ45" i="59" s="1"/>
  <c r="V45" i="59"/>
  <c r="BL45" i="59" s="1"/>
  <c r="U45" i="59"/>
  <c r="T45" i="59"/>
  <c r="A45" i="59"/>
  <c r="CB44" i="59"/>
  <c r="CA44" i="59"/>
  <c r="BY44" i="59"/>
  <c r="BX44" i="59"/>
  <c r="BW44" i="59"/>
  <c r="BV44" i="59"/>
  <c r="BS44" i="59"/>
  <c r="BR44" i="59"/>
  <c r="BQ44" i="59"/>
  <c r="BM44" i="59"/>
  <c r="BK44" i="59"/>
  <c r="BJ44" i="59"/>
  <c r="BI44" i="59"/>
  <c r="BH44" i="59"/>
  <c r="BG44" i="59"/>
  <c r="BF44" i="59"/>
  <c r="AE44" i="59"/>
  <c r="AK44" i="59" s="1"/>
  <c r="AD44" i="59"/>
  <c r="AJ44" i="59" s="1"/>
  <c r="V44" i="59"/>
  <c r="AO45" i="59" s="1"/>
  <c r="U44" i="59"/>
  <c r="T44" i="59"/>
  <c r="A44" i="59"/>
  <c r="CB43" i="59"/>
  <c r="CA43" i="59"/>
  <c r="BY43" i="59"/>
  <c r="BX43" i="59"/>
  <c r="BW43" i="59"/>
  <c r="BV43" i="59"/>
  <c r="BS43" i="59"/>
  <c r="BR43" i="59"/>
  <c r="BQ43" i="59"/>
  <c r="BM43" i="59"/>
  <c r="BK43" i="59"/>
  <c r="BJ43" i="59"/>
  <c r="BI43" i="59"/>
  <c r="BH43" i="59"/>
  <c r="BG43" i="59"/>
  <c r="BF43" i="59"/>
  <c r="AE43" i="59"/>
  <c r="AK43" i="59" s="1"/>
  <c r="AD43" i="59"/>
  <c r="AJ43" i="59" s="1"/>
  <c r="V43" i="59"/>
  <c r="U43" i="59"/>
  <c r="T43" i="59"/>
  <c r="A43" i="59"/>
  <c r="CB42" i="59"/>
  <c r="CA42" i="59"/>
  <c r="BY42" i="59"/>
  <c r="BX42" i="59"/>
  <c r="BW42" i="59"/>
  <c r="BV42" i="59"/>
  <c r="BS42" i="59"/>
  <c r="BR42" i="59"/>
  <c r="BQ42" i="59"/>
  <c r="BM42" i="59"/>
  <c r="BK42" i="59"/>
  <c r="BJ42" i="59"/>
  <c r="BI42" i="59"/>
  <c r="BH42" i="59"/>
  <c r="BG42" i="59"/>
  <c r="BF42" i="59"/>
  <c r="AE42" i="59"/>
  <c r="AK42" i="59" s="1"/>
  <c r="AD42" i="59"/>
  <c r="AJ42" i="59" s="1"/>
  <c r="V42" i="59"/>
  <c r="AO43" i="59" s="1"/>
  <c r="U42" i="59"/>
  <c r="T42" i="59"/>
  <c r="A42" i="59"/>
  <c r="CB41" i="59"/>
  <c r="CA41" i="59"/>
  <c r="BY41" i="59"/>
  <c r="BX41" i="59"/>
  <c r="BW41" i="59"/>
  <c r="BV41" i="59"/>
  <c r="BS41" i="59"/>
  <c r="BR41" i="59"/>
  <c r="BQ41" i="59"/>
  <c r="BM41" i="59"/>
  <c r="BK41" i="59"/>
  <c r="BJ41" i="59"/>
  <c r="BI41" i="59"/>
  <c r="BH41" i="59"/>
  <c r="BG41" i="59"/>
  <c r="BF41" i="59"/>
  <c r="AE41" i="59"/>
  <c r="AK41" i="59" s="1"/>
  <c r="AD41" i="59"/>
  <c r="AJ41" i="59" s="1"/>
  <c r="V41" i="59"/>
  <c r="BL41" i="59" s="1"/>
  <c r="U41" i="59"/>
  <c r="T41" i="59"/>
  <c r="A41" i="59"/>
  <c r="CB40" i="59"/>
  <c r="CA40" i="59"/>
  <c r="BY40" i="59"/>
  <c r="BX40" i="59"/>
  <c r="BW40" i="59"/>
  <c r="BV40" i="59"/>
  <c r="BS40" i="59"/>
  <c r="BR40" i="59"/>
  <c r="BQ40" i="59"/>
  <c r="BM40" i="59"/>
  <c r="BK40" i="59"/>
  <c r="BJ40" i="59"/>
  <c r="BI40" i="59"/>
  <c r="BH40" i="59"/>
  <c r="BG40" i="59"/>
  <c r="BF40" i="59"/>
  <c r="AE40" i="59"/>
  <c r="AK40" i="59" s="1"/>
  <c r="AD40" i="59"/>
  <c r="AJ40" i="59" s="1"/>
  <c r="V40" i="59"/>
  <c r="AO41" i="59" s="1"/>
  <c r="U40" i="59"/>
  <c r="T40" i="59"/>
  <c r="A40" i="59"/>
  <c r="CB39" i="59"/>
  <c r="CA39" i="59"/>
  <c r="BY39" i="59"/>
  <c r="BX39" i="59"/>
  <c r="BW39" i="59"/>
  <c r="BV39" i="59"/>
  <c r="BS39" i="59"/>
  <c r="BR39" i="59"/>
  <c r="BQ39" i="59"/>
  <c r="BM39" i="59"/>
  <c r="BK39" i="59"/>
  <c r="BJ39" i="59"/>
  <c r="BI39" i="59"/>
  <c r="BH39" i="59"/>
  <c r="BG39" i="59"/>
  <c r="BF39" i="59"/>
  <c r="AE39" i="59"/>
  <c r="AK39" i="59" s="1"/>
  <c r="AD39" i="59"/>
  <c r="AJ39" i="59" s="1"/>
  <c r="V39" i="59"/>
  <c r="U39" i="59"/>
  <c r="T39" i="59"/>
  <c r="A39" i="59"/>
  <c r="CB38" i="59"/>
  <c r="CA38" i="59"/>
  <c r="BY38" i="59"/>
  <c r="BX38" i="59"/>
  <c r="BW38" i="59"/>
  <c r="BV38" i="59"/>
  <c r="BS38" i="59"/>
  <c r="BR38" i="59"/>
  <c r="BQ38" i="59"/>
  <c r="BM38" i="59"/>
  <c r="BK38" i="59"/>
  <c r="BJ38" i="59"/>
  <c r="BI38" i="59"/>
  <c r="BH38" i="59"/>
  <c r="BG38" i="59"/>
  <c r="BF38" i="59"/>
  <c r="AE38" i="59"/>
  <c r="AK38" i="59" s="1"/>
  <c r="AD38" i="59"/>
  <c r="AJ38" i="59" s="1"/>
  <c r="V38" i="59"/>
  <c r="AO39" i="59" s="1"/>
  <c r="U38" i="59"/>
  <c r="T38" i="59"/>
  <c r="A38" i="59"/>
  <c r="CB37" i="59"/>
  <c r="CA37" i="59"/>
  <c r="BY37" i="59"/>
  <c r="BX37" i="59"/>
  <c r="BW37" i="59"/>
  <c r="BV37" i="59"/>
  <c r="BS37" i="59"/>
  <c r="BR37" i="59"/>
  <c r="BQ37" i="59"/>
  <c r="BM37" i="59"/>
  <c r="BK37" i="59"/>
  <c r="BJ37" i="59"/>
  <c r="BI37" i="59"/>
  <c r="BH37" i="59"/>
  <c r="BG37" i="59"/>
  <c r="BF37" i="59"/>
  <c r="AE37" i="59"/>
  <c r="AK37" i="59" s="1"/>
  <c r="AD37" i="59"/>
  <c r="AJ37" i="59" s="1"/>
  <c r="V37" i="59"/>
  <c r="BL37" i="59" s="1"/>
  <c r="U37" i="59"/>
  <c r="T37" i="59"/>
  <c r="A37" i="59"/>
  <c r="CB36" i="59"/>
  <c r="CA36" i="59"/>
  <c r="BY36" i="59"/>
  <c r="BX36" i="59"/>
  <c r="BW36" i="59"/>
  <c r="BV36" i="59"/>
  <c r="BS36" i="59"/>
  <c r="BR36" i="59"/>
  <c r="BQ36" i="59"/>
  <c r="BM36" i="59"/>
  <c r="BK36" i="59"/>
  <c r="BJ36" i="59"/>
  <c r="BI36" i="59"/>
  <c r="BH36" i="59"/>
  <c r="BG36" i="59"/>
  <c r="BF36" i="59"/>
  <c r="AE36" i="59"/>
  <c r="AK36" i="59" s="1"/>
  <c r="AD36" i="59"/>
  <c r="AJ36" i="59" s="1"/>
  <c r="V36" i="59"/>
  <c r="AO37" i="59" s="1"/>
  <c r="U36" i="59"/>
  <c r="T36" i="59"/>
  <c r="A36" i="59"/>
  <c r="CB35" i="59"/>
  <c r="CA35" i="59"/>
  <c r="BY35" i="59"/>
  <c r="BX35" i="59"/>
  <c r="BW35" i="59"/>
  <c r="BV35" i="59"/>
  <c r="BS35" i="59"/>
  <c r="BR35" i="59"/>
  <c r="BQ35" i="59"/>
  <c r="BM35" i="59"/>
  <c r="BK35" i="59"/>
  <c r="BJ35" i="59"/>
  <c r="BI35" i="59"/>
  <c r="BH35" i="59"/>
  <c r="BG35" i="59"/>
  <c r="BF35" i="59"/>
  <c r="AE35" i="59"/>
  <c r="AK35" i="59" s="1"/>
  <c r="AD35" i="59"/>
  <c r="AJ35" i="59" s="1"/>
  <c r="V35" i="59"/>
  <c r="U35" i="59"/>
  <c r="T35" i="59"/>
  <c r="A35" i="59"/>
  <c r="CB34" i="59"/>
  <c r="CA34" i="59"/>
  <c r="BY34" i="59"/>
  <c r="BX34" i="59"/>
  <c r="BW34" i="59"/>
  <c r="BV34" i="59"/>
  <c r="BS34" i="59"/>
  <c r="BR34" i="59"/>
  <c r="BQ34" i="59"/>
  <c r="BM34" i="59"/>
  <c r="BK34" i="59"/>
  <c r="BJ34" i="59"/>
  <c r="BI34" i="59"/>
  <c r="BH34" i="59"/>
  <c r="BG34" i="59"/>
  <c r="BF34" i="59"/>
  <c r="AE34" i="59"/>
  <c r="AK34" i="59" s="1"/>
  <c r="AD34" i="59"/>
  <c r="AJ34" i="59" s="1"/>
  <c r="V34" i="59"/>
  <c r="AO35" i="59" s="1"/>
  <c r="U34" i="59"/>
  <c r="T34" i="59"/>
  <c r="A34" i="59"/>
  <c r="CB33" i="59"/>
  <c r="CA33" i="59"/>
  <c r="BY33" i="59"/>
  <c r="BX33" i="59"/>
  <c r="BW33" i="59"/>
  <c r="BV33" i="59"/>
  <c r="BS33" i="59"/>
  <c r="BR33" i="59"/>
  <c r="BQ33" i="59"/>
  <c r="BM33" i="59"/>
  <c r="BK33" i="59"/>
  <c r="BJ33" i="59"/>
  <c r="BI33" i="59"/>
  <c r="BH33" i="59"/>
  <c r="BG33" i="59"/>
  <c r="BF33" i="59"/>
  <c r="AE33" i="59"/>
  <c r="AK33" i="59" s="1"/>
  <c r="AD33" i="59"/>
  <c r="AJ33" i="59" s="1"/>
  <c r="V33" i="59"/>
  <c r="BL33" i="59" s="1"/>
  <c r="U33" i="59"/>
  <c r="T33" i="59"/>
  <c r="A33" i="59"/>
  <c r="CB32" i="59"/>
  <c r="CA32" i="59"/>
  <c r="BY32" i="59"/>
  <c r="BX32" i="59"/>
  <c r="BW32" i="59"/>
  <c r="BV32" i="59"/>
  <c r="BS32" i="59"/>
  <c r="BR32" i="59"/>
  <c r="BQ32" i="59"/>
  <c r="BM32" i="59"/>
  <c r="BK32" i="59"/>
  <c r="BJ32" i="59"/>
  <c r="BI32" i="59"/>
  <c r="BH32" i="59"/>
  <c r="BG32" i="59"/>
  <c r="BF32" i="59"/>
  <c r="AE32" i="59"/>
  <c r="AK32" i="59" s="1"/>
  <c r="AD32" i="59"/>
  <c r="AJ32" i="59" s="1"/>
  <c r="V32" i="59"/>
  <c r="AO33" i="59" s="1"/>
  <c r="U32" i="59"/>
  <c r="T32" i="59"/>
  <c r="A32" i="59"/>
  <c r="CB31" i="59"/>
  <c r="CA31" i="59"/>
  <c r="BY31" i="59"/>
  <c r="BX31" i="59"/>
  <c r="BW31" i="59"/>
  <c r="BV31" i="59"/>
  <c r="BS31" i="59"/>
  <c r="BR31" i="59"/>
  <c r="BQ31" i="59"/>
  <c r="BM31" i="59"/>
  <c r="BK31" i="59"/>
  <c r="BJ31" i="59"/>
  <c r="BI31" i="59"/>
  <c r="BH31" i="59"/>
  <c r="BG31" i="59"/>
  <c r="BF31" i="59"/>
  <c r="AE31" i="59"/>
  <c r="AK31" i="59" s="1"/>
  <c r="AD31" i="59"/>
  <c r="AJ31" i="59" s="1"/>
  <c r="V31" i="59"/>
  <c r="BL31" i="59" s="1"/>
  <c r="U31" i="59"/>
  <c r="T31" i="59"/>
  <c r="A31" i="59"/>
  <c r="CB30" i="59"/>
  <c r="CA30" i="59"/>
  <c r="BY30" i="59"/>
  <c r="BX30" i="59"/>
  <c r="BW30" i="59"/>
  <c r="BV30" i="59"/>
  <c r="BS30" i="59"/>
  <c r="BR30" i="59"/>
  <c r="BQ30" i="59"/>
  <c r="BM30" i="59"/>
  <c r="BK30" i="59"/>
  <c r="BJ30" i="59"/>
  <c r="BI30" i="59"/>
  <c r="BH30" i="59"/>
  <c r="BG30" i="59"/>
  <c r="BF30" i="59"/>
  <c r="AE30" i="59"/>
  <c r="AK30" i="59" s="1"/>
  <c r="AD30" i="59"/>
  <c r="AJ30" i="59" s="1"/>
  <c r="V30" i="59"/>
  <c r="AO31" i="59" s="1"/>
  <c r="U30" i="59"/>
  <c r="T30" i="59"/>
  <c r="A30" i="59"/>
  <c r="CB29" i="59"/>
  <c r="CA29" i="59"/>
  <c r="BY29" i="59"/>
  <c r="BX29" i="59"/>
  <c r="BW29" i="59"/>
  <c r="BV29" i="59"/>
  <c r="BS29" i="59"/>
  <c r="BR29" i="59"/>
  <c r="BQ29" i="59"/>
  <c r="BM29" i="59"/>
  <c r="BK29" i="59"/>
  <c r="BJ29" i="59"/>
  <c r="BI29" i="59"/>
  <c r="BH29" i="59"/>
  <c r="BG29" i="59"/>
  <c r="BF29" i="59"/>
  <c r="AE29" i="59"/>
  <c r="AK29" i="59" s="1"/>
  <c r="AD29" i="59"/>
  <c r="AJ29" i="59" s="1"/>
  <c r="V29" i="59"/>
  <c r="BL29" i="59" s="1"/>
  <c r="U29" i="59"/>
  <c r="T29" i="59"/>
  <c r="A29" i="59"/>
  <c r="CB28" i="59"/>
  <c r="CA28" i="59"/>
  <c r="BY28" i="59"/>
  <c r="BX28" i="59"/>
  <c r="BW28" i="59"/>
  <c r="BV28" i="59"/>
  <c r="BS28" i="59"/>
  <c r="BR28" i="59"/>
  <c r="BQ28" i="59"/>
  <c r="BM28" i="59"/>
  <c r="BK28" i="59"/>
  <c r="BJ28" i="59"/>
  <c r="BI28" i="59"/>
  <c r="BH28" i="59"/>
  <c r="BG28" i="59"/>
  <c r="BF28" i="59"/>
  <c r="AE28" i="59"/>
  <c r="AK28" i="59" s="1"/>
  <c r="AD28" i="59"/>
  <c r="AJ28" i="59" s="1"/>
  <c r="V28" i="59"/>
  <c r="AO29" i="59" s="1"/>
  <c r="U28" i="59"/>
  <c r="T28" i="59"/>
  <c r="A28" i="59"/>
  <c r="CB27" i="59"/>
  <c r="CA27" i="59"/>
  <c r="BY27" i="59"/>
  <c r="BX27" i="59"/>
  <c r="BW27" i="59"/>
  <c r="BV27" i="59"/>
  <c r="BS27" i="59"/>
  <c r="BR27" i="59"/>
  <c r="BQ27" i="59"/>
  <c r="BM27" i="59"/>
  <c r="BK27" i="59"/>
  <c r="BJ27" i="59"/>
  <c r="BI27" i="59"/>
  <c r="BH27" i="59"/>
  <c r="BG27" i="59"/>
  <c r="BF27" i="59"/>
  <c r="AE27" i="59"/>
  <c r="AK27" i="59" s="1"/>
  <c r="AD27" i="59"/>
  <c r="AJ27" i="59" s="1"/>
  <c r="V27" i="59"/>
  <c r="BL27" i="59" s="1"/>
  <c r="U27" i="59"/>
  <c r="T27" i="59"/>
  <c r="A27" i="59"/>
  <c r="CB26" i="59"/>
  <c r="CA26" i="59"/>
  <c r="BY26" i="59"/>
  <c r="BX26" i="59"/>
  <c r="BW26" i="59"/>
  <c r="BV26" i="59"/>
  <c r="BS26" i="59"/>
  <c r="BR26" i="59"/>
  <c r="BQ26" i="59"/>
  <c r="BM26" i="59"/>
  <c r="BK26" i="59"/>
  <c r="BJ26" i="59"/>
  <c r="BI26" i="59"/>
  <c r="BH26" i="59"/>
  <c r="BG26" i="59"/>
  <c r="BF26" i="59"/>
  <c r="AE26" i="59"/>
  <c r="AK26" i="59" s="1"/>
  <c r="AD26" i="59"/>
  <c r="AJ26" i="59" s="1"/>
  <c r="V26" i="59"/>
  <c r="AO27" i="59" s="1"/>
  <c r="U26" i="59"/>
  <c r="T26" i="59"/>
  <c r="A26" i="59"/>
  <c r="CB25" i="59"/>
  <c r="CA25" i="59"/>
  <c r="BY25" i="59"/>
  <c r="BX25" i="59"/>
  <c r="BW25" i="59"/>
  <c r="BV25" i="59"/>
  <c r="BS25" i="59"/>
  <c r="BR25" i="59"/>
  <c r="BQ25" i="59"/>
  <c r="BM25" i="59"/>
  <c r="BK25" i="59"/>
  <c r="BJ25" i="59"/>
  <c r="BI25" i="59"/>
  <c r="BH25" i="59"/>
  <c r="BG25" i="59"/>
  <c r="BF25" i="59"/>
  <c r="AE25" i="59"/>
  <c r="AK25" i="59" s="1"/>
  <c r="AD25" i="59"/>
  <c r="AJ25" i="59" s="1"/>
  <c r="V25" i="59"/>
  <c r="BL25" i="59" s="1"/>
  <c r="U25" i="59"/>
  <c r="T25" i="59"/>
  <c r="A25" i="59"/>
  <c r="CB24" i="59"/>
  <c r="CA24" i="59"/>
  <c r="BY24" i="59"/>
  <c r="BX24" i="59"/>
  <c r="BW24" i="59"/>
  <c r="BV24" i="59"/>
  <c r="BS24" i="59"/>
  <c r="BR24" i="59"/>
  <c r="BQ24" i="59"/>
  <c r="BM24" i="59"/>
  <c r="BK24" i="59"/>
  <c r="BJ24" i="59"/>
  <c r="BI24" i="59"/>
  <c r="BH24" i="59"/>
  <c r="BG24" i="59"/>
  <c r="BF24" i="59"/>
  <c r="AE24" i="59"/>
  <c r="AK24" i="59" s="1"/>
  <c r="AD24" i="59"/>
  <c r="AJ24" i="59" s="1"/>
  <c r="V24" i="59"/>
  <c r="AO25" i="59" s="1"/>
  <c r="U24" i="59"/>
  <c r="T24" i="59"/>
  <c r="A24" i="59"/>
  <c r="CB23" i="59"/>
  <c r="CA23" i="59"/>
  <c r="BY23" i="59"/>
  <c r="BX23" i="59"/>
  <c r="BW23" i="59"/>
  <c r="BV23" i="59"/>
  <c r="BS23" i="59"/>
  <c r="BR23" i="59"/>
  <c r="BQ23" i="59"/>
  <c r="BM23" i="59"/>
  <c r="BK23" i="59"/>
  <c r="BJ23" i="59"/>
  <c r="BI23" i="59"/>
  <c r="BH23" i="59"/>
  <c r="BG23" i="59"/>
  <c r="BF23" i="59"/>
  <c r="AE23" i="59"/>
  <c r="AK23" i="59" s="1"/>
  <c r="AD23" i="59"/>
  <c r="AJ23" i="59" s="1"/>
  <c r="V23" i="59"/>
  <c r="BL23" i="59" s="1"/>
  <c r="U23" i="59"/>
  <c r="T23" i="59"/>
  <c r="A23" i="59"/>
  <c r="CB22" i="59"/>
  <c r="CA22" i="59"/>
  <c r="BY22" i="59"/>
  <c r="BX22" i="59"/>
  <c r="BW22" i="59"/>
  <c r="BV22" i="59"/>
  <c r="BS22" i="59"/>
  <c r="BR22" i="59"/>
  <c r="BQ22" i="59"/>
  <c r="BM22" i="59"/>
  <c r="BK22" i="59"/>
  <c r="BJ22" i="59"/>
  <c r="BI22" i="59"/>
  <c r="BH22" i="59"/>
  <c r="BG22" i="59"/>
  <c r="BF22" i="59"/>
  <c r="AE22" i="59"/>
  <c r="AK22" i="59" s="1"/>
  <c r="AD22" i="59"/>
  <c r="AJ22" i="59" s="1"/>
  <c r="V22" i="59"/>
  <c r="AO23" i="59" s="1"/>
  <c r="U22" i="59"/>
  <c r="T22" i="59"/>
  <c r="A22" i="59"/>
  <c r="CB21" i="59"/>
  <c r="CA21" i="59"/>
  <c r="BY21" i="59"/>
  <c r="BX21" i="59"/>
  <c r="BW21" i="59"/>
  <c r="BV21" i="59"/>
  <c r="BS21" i="59"/>
  <c r="BR21" i="59"/>
  <c r="BQ21" i="59"/>
  <c r="BM21" i="59"/>
  <c r="BK21" i="59"/>
  <c r="BJ21" i="59"/>
  <c r="BI21" i="59"/>
  <c r="BH21" i="59"/>
  <c r="BG21" i="59"/>
  <c r="BF21" i="59"/>
  <c r="AE21" i="59"/>
  <c r="AK21" i="59" s="1"/>
  <c r="AD21" i="59"/>
  <c r="AJ21" i="59" s="1"/>
  <c r="V21" i="59"/>
  <c r="BL21" i="59" s="1"/>
  <c r="U21" i="59"/>
  <c r="T21" i="59"/>
  <c r="A21" i="59"/>
  <c r="CB20" i="59"/>
  <c r="CA20" i="59"/>
  <c r="BY20" i="59"/>
  <c r="BX20" i="59"/>
  <c r="BW20" i="59"/>
  <c r="BV20" i="59"/>
  <c r="BS20" i="59"/>
  <c r="BR20" i="59"/>
  <c r="BQ20" i="59"/>
  <c r="BM20" i="59"/>
  <c r="BK20" i="59"/>
  <c r="BJ20" i="59"/>
  <c r="BI20" i="59"/>
  <c r="BH20" i="59"/>
  <c r="BG20" i="59"/>
  <c r="BF20" i="59"/>
  <c r="AN20" i="59"/>
  <c r="AM20" i="59"/>
  <c r="AG20" i="59"/>
  <c r="AK20" i="59"/>
  <c r="AD20" i="59"/>
  <c r="AJ20" i="59" s="1"/>
  <c r="V20" i="59"/>
  <c r="U20" i="59"/>
  <c r="T20" i="59"/>
  <c r="A20" i="59"/>
  <c r="CB19" i="59"/>
  <c r="CA19" i="59"/>
  <c r="BY19" i="59"/>
  <c r="BX19" i="59"/>
  <c r="BW19" i="59"/>
  <c r="BV19" i="59"/>
  <c r="BS19" i="59"/>
  <c r="BR19" i="59"/>
  <c r="BQ19" i="59"/>
  <c r="BM19" i="59"/>
  <c r="BH19" i="59"/>
  <c r="BG19" i="59"/>
  <c r="BF19" i="59"/>
  <c r="AJ19" i="59"/>
  <c r="AD19" i="59"/>
  <c r="V19" i="59"/>
  <c r="BL19" i="59" s="1"/>
  <c r="U19" i="59"/>
  <c r="T19" i="59"/>
  <c r="A19" i="59"/>
  <c r="AG18" i="59"/>
  <c r="U18" i="59"/>
  <c r="T18" i="59"/>
  <c r="AE20" i="58"/>
  <c r="AK20" i="58" s="1"/>
  <c r="T19" i="58"/>
  <c r="BM108" i="58"/>
  <c r="BK108" i="58"/>
  <c r="BJ108" i="58"/>
  <c r="BI108" i="58"/>
  <c r="BH108" i="58"/>
  <c r="BG108" i="58"/>
  <c r="BF108" i="58"/>
  <c r="AE108" i="58"/>
  <c r="AK108" i="58" s="1"/>
  <c r="AD108" i="58"/>
  <c r="AJ108" i="58" s="1"/>
  <c r="U108" i="58"/>
  <c r="T108" i="58"/>
  <c r="A108" i="58"/>
  <c r="CB107" i="58"/>
  <c r="CA107" i="58"/>
  <c r="BY107" i="58"/>
  <c r="BX107" i="58"/>
  <c r="BW107" i="58"/>
  <c r="BV107" i="58"/>
  <c r="BM107" i="58"/>
  <c r="BK107" i="58"/>
  <c r="BJ107" i="58"/>
  <c r="BI107" i="58"/>
  <c r="BH107" i="58"/>
  <c r="BG107" i="58"/>
  <c r="BF107" i="58"/>
  <c r="AE107" i="58"/>
  <c r="AK107" i="58" s="1"/>
  <c r="AD107" i="58"/>
  <c r="AJ107" i="58" s="1"/>
  <c r="U107" i="58"/>
  <c r="T107" i="58"/>
  <c r="A107" i="58"/>
  <c r="CB106" i="58"/>
  <c r="CA106" i="58"/>
  <c r="BY106" i="58"/>
  <c r="BX106" i="58"/>
  <c r="BW106" i="58"/>
  <c r="BV106" i="58"/>
  <c r="BM106" i="58"/>
  <c r="BK106" i="58"/>
  <c r="BJ106" i="58"/>
  <c r="BI106" i="58"/>
  <c r="BH106" i="58"/>
  <c r="BG106" i="58"/>
  <c r="BF106" i="58"/>
  <c r="AE106" i="58"/>
  <c r="AK106" i="58" s="1"/>
  <c r="AD106" i="58"/>
  <c r="AJ106" i="58" s="1"/>
  <c r="U106" i="58"/>
  <c r="T106" i="58"/>
  <c r="A106" i="58"/>
  <c r="CB105" i="58"/>
  <c r="CA105" i="58"/>
  <c r="BY105" i="58"/>
  <c r="BX105" i="58"/>
  <c r="BW105" i="58"/>
  <c r="BV105" i="58"/>
  <c r="BM105" i="58"/>
  <c r="BK105" i="58"/>
  <c r="BJ105" i="58"/>
  <c r="BI105" i="58"/>
  <c r="BH105" i="58"/>
  <c r="BG105" i="58"/>
  <c r="BF105" i="58"/>
  <c r="AE105" i="58"/>
  <c r="AK105" i="58" s="1"/>
  <c r="AD105" i="58"/>
  <c r="AJ105" i="58" s="1"/>
  <c r="U105" i="58"/>
  <c r="T105" i="58"/>
  <c r="A105" i="58"/>
  <c r="CB104" i="58"/>
  <c r="CA104" i="58"/>
  <c r="BY104" i="58"/>
  <c r="BX104" i="58"/>
  <c r="BW104" i="58"/>
  <c r="BV104" i="58"/>
  <c r="BS104" i="58"/>
  <c r="BR104" i="58"/>
  <c r="BQ104" i="58"/>
  <c r="BM104" i="58"/>
  <c r="BK104" i="58"/>
  <c r="BJ104" i="58"/>
  <c r="BI104" i="58"/>
  <c r="BH104" i="58"/>
  <c r="BG104" i="58"/>
  <c r="BF104" i="58"/>
  <c r="AE104" i="58"/>
  <c r="AK104" i="58" s="1"/>
  <c r="AD104" i="58"/>
  <c r="AJ104" i="58" s="1"/>
  <c r="V104" i="58"/>
  <c r="BZ104" i="58" s="1"/>
  <c r="U104" i="58"/>
  <c r="T104" i="58"/>
  <c r="A104" i="58"/>
  <c r="CB103" i="58"/>
  <c r="CA103" i="58"/>
  <c r="BY103" i="58"/>
  <c r="BX103" i="58"/>
  <c r="BW103" i="58"/>
  <c r="BV103" i="58"/>
  <c r="BS103" i="58"/>
  <c r="BR103" i="58"/>
  <c r="BQ103" i="58"/>
  <c r="BM103" i="58"/>
  <c r="BK103" i="58"/>
  <c r="BJ103" i="58"/>
  <c r="BI103" i="58"/>
  <c r="BH103" i="58"/>
  <c r="BG103" i="58"/>
  <c r="BF103" i="58"/>
  <c r="AE103" i="58"/>
  <c r="AK103" i="58" s="1"/>
  <c r="AD103" i="58"/>
  <c r="AJ103" i="58" s="1"/>
  <c r="V103" i="58"/>
  <c r="BL103" i="58" s="1"/>
  <c r="U103" i="58"/>
  <c r="T103" i="58"/>
  <c r="A103" i="58"/>
  <c r="CB102" i="58"/>
  <c r="CA102" i="58"/>
  <c r="BY102" i="58"/>
  <c r="BX102" i="58"/>
  <c r="BW102" i="58"/>
  <c r="BV102" i="58"/>
  <c r="BS102" i="58"/>
  <c r="BR102" i="58"/>
  <c r="BQ102" i="58"/>
  <c r="BM102" i="58"/>
  <c r="BK102" i="58"/>
  <c r="BJ102" i="58"/>
  <c r="BI102" i="58"/>
  <c r="BH102" i="58"/>
  <c r="BG102" i="58"/>
  <c r="BF102" i="58"/>
  <c r="AE102" i="58"/>
  <c r="AK102" i="58" s="1"/>
  <c r="AD102" i="58"/>
  <c r="AJ102" i="58" s="1"/>
  <c r="V102" i="58"/>
  <c r="BZ102" i="58" s="1"/>
  <c r="U102" i="58"/>
  <c r="T102" i="58"/>
  <c r="A102" i="58"/>
  <c r="CB101" i="58"/>
  <c r="CA101" i="58"/>
  <c r="BY101" i="58"/>
  <c r="BX101" i="58"/>
  <c r="BW101" i="58"/>
  <c r="BV101" i="58"/>
  <c r="BS101" i="58"/>
  <c r="BR101" i="58"/>
  <c r="BQ101" i="58"/>
  <c r="BM101" i="58"/>
  <c r="BK101" i="58"/>
  <c r="BJ101" i="58"/>
  <c r="BI101" i="58"/>
  <c r="BH101" i="58"/>
  <c r="BG101" i="58"/>
  <c r="BF101" i="58"/>
  <c r="AE101" i="58"/>
  <c r="AK101" i="58" s="1"/>
  <c r="AD101" i="58"/>
  <c r="AJ101" i="58" s="1"/>
  <c r="V101" i="58"/>
  <c r="U101" i="58"/>
  <c r="T101" i="58"/>
  <c r="A101" i="58"/>
  <c r="CB100" i="58"/>
  <c r="CA100" i="58"/>
  <c r="BY100" i="58"/>
  <c r="BX100" i="58"/>
  <c r="BW100" i="58"/>
  <c r="BV100" i="58"/>
  <c r="BS100" i="58"/>
  <c r="BR100" i="58"/>
  <c r="BQ100" i="58"/>
  <c r="BM100" i="58"/>
  <c r="BK100" i="58"/>
  <c r="BJ100" i="58"/>
  <c r="BI100" i="58"/>
  <c r="BH100" i="58"/>
  <c r="BG100" i="58"/>
  <c r="BF100" i="58"/>
  <c r="AE100" i="58"/>
  <c r="AK100" i="58" s="1"/>
  <c r="AD100" i="58"/>
  <c r="AJ100" i="58" s="1"/>
  <c r="V100" i="58"/>
  <c r="BZ100" i="58" s="1"/>
  <c r="U100" i="58"/>
  <c r="T100" i="58"/>
  <c r="A100" i="58"/>
  <c r="CB99" i="58"/>
  <c r="CA99" i="58"/>
  <c r="BY99" i="58"/>
  <c r="BX99" i="58"/>
  <c r="BW99" i="58"/>
  <c r="BV99" i="58"/>
  <c r="BS99" i="58"/>
  <c r="BR99" i="58"/>
  <c r="BQ99" i="58"/>
  <c r="BM99" i="58"/>
  <c r="BK99" i="58"/>
  <c r="BJ99" i="58"/>
  <c r="BI99" i="58"/>
  <c r="BH99" i="58"/>
  <c r="BG99" i="58"/>
  <c r="BF99" i="58"/>
  <c r="AE99" i="58"/>
  <c r="AK99" i="58" s="1"/>
  <c r="AD99" i="58"/>
  <c r="AJ99" i="58" s="1"/>
  <c r="V99" i="58"/>
  <c r="AO100" i="58" s="1"/>
  <c r="U99" i="58"/>
  <c r="T99" i="58"/>
  <c r="A99" i="58"/>
  <c r="CB98" i="58"/>
  <c r="CA98" i="58"/>
  <c r="BY98" i="58"/>
  <c r="BX98" i="58"/>
  <c r="BW98" i="58"/>
  <c r="BV98" i="58"/>
  <c r="BS98" i="58"/>
  <c r="BR98" i="58"/>
  <c r="BQ98" i="58"/>
  <c r="BM98" i="58"/>
  <c r="BK98" i="58"/>
  <c r="BJ98" i="58"/>
  <c r="BI98" i="58"/>
  <c r="BH98" i="58"/>
  <c r="BG98" i="58"/>
  <c r="BF98" i="58"/>
  <c r="AE98" i="58"/>
  <c r="AK98" i="58" s="1"/>
  <c r="AD98" i="58"/>
  <c r="AJ98" i="58" s="1"/>
  <c r="V98" i="58"/>
  <c r="BZ98" i="58" s="1"/>
  <c r="U98" i="58"/>
  <c r="T98" i="58"/>
  <c r="A98" i="58"/>
  <c r="CB97" i="58"/>
  <c r="CA97" i="58"/>
  <c r="BY97" i="58"/>
  <c r="BX97" i="58"/>
  <c r="BW97" i="58"/>
  <c r="BV97" i="58"/>
  <c r="BS97" i="58"/>
  <c r="BR97" i="58"/>
  <c r="BQ97" i="58"/>
  <c r="BM97" i="58"/>
  <c r="BK97" i="58"/>
  <c r="BJ97" i="58"/>
  <c r="BI97" i="58"/>
  <c r="BH97" i="58"/>
  <c r="BG97" i="58"/>
  <c r="BF97" i="58"/>
  <c r="AE97" i="58"/>
  <c r="AK97" i="58" s="1"/>
  <c r="AD97" i="58"/>
  <c r="AJ97" i="58" s="1"/>
  <c r="V97" i="58"/>
  <c r="U97" i="58"/>
  <c r="T97" i="58"/>
  <c r="A97" i="58"/>
  <c r="CB96" i="58"/>
  <c r="CA96" i="58"/>
  <c r="BY96" i="58"/>
  <c r="BX96" i="58"/>
  <c r="BW96" i="58"/>
  <c r="BV96" i="58"/>
  <c r="BS96" i="58"/>
  <c r="BR96" i="58"/>
  <c r="BQ96" i="58"/>
  <c r="BM96" i="58"/>
  <c r="BK96" i="58"/>
  <c r="BJ96" i="58"/>
  <c r="BI96" i="58"/>
  <c r="BH96" i="58"/>
  <c r="BG96" i="58"/>
  <c r="BF96" i="58"/>
  <c r="AE96" i="58"/>
  <c r="AK96" i="58" s="1"/>
  <c r="AD96" i="58"/>
  <c r="AJ96" i="58" s="1"/>
  <c r="V96" i="58"/>
  <c r="BZ96" i="58" s="1"/>
  <c r="U96" i="58"/>
  <c r="T96" i="58"/>
  <c r="A96" i="58"/>
  <c r="CB95" i="58"/>
  <c r="CA95" i="58"/>
  <c r="BY95" i="58"/>
  <c r="BX95" i="58"/>
  <c r="BW95" i="58"/>
  <c r="BV95" i="58"/>
  <c r="BS95" i="58"/>
  <c r="BR95" i="58"/>
  <c r="BQ95" i="58"/>
  <c r="BM95" i="58"/>
  <c r="BK95" i="58"/>
  <c r="BJ95" i="58"/>
  <c r="BI95" i="58"/>
  <c r="BH95" i="58"/>
  <c r="BG95" i="58"/>
  <c r="BF95" i="58"/>
  <c r="AE95" i="58"/>
  <c r="AK95" i="58" s="1"/>
  <c r="AD95" i="58"/>
  <c r="AJ95" i="58" s="1"/>
  <c r="V95" i="58"/>
  <c r="AO96" i="58" s="1"/>
  <c r="U95" i="58"/>
  <c r="T95" i="58"/>
  <c r="A95" i="58"/>
  <c r="CB94" i="58"/>
  <c r="CA94" i="58"/>
  <c r="BY94" i="58"/>
  <c r="BX94" i="58"/>
  <c r="BW94" i="58"/>
  <c r="BV94" i="58"/>
  <c r="BS94" i="58"/>
  <c r="BR94" i="58"/>
  <c r="BQ94" i="58"/>
  <c r="BM94" i="58"/>
  <c r="BK94" i="58"/>
  <c r="BJ94" i="58"/>
  <c r="BI94" i="58"/>
  <c r="BH94" i="58"/>
  <c r="BG94" i="58"/>
  <c r="BF94" i="58"/>
  <c r="AE94" i="58"/>
  <c r="AK94" i="58" s="1"/>
  <c r="AD94" i="58"/>
  <c r="AJ94" i="58" s="1"/>
  <c r="V94" i="58"/>
  <c r="BZ94" i="58" s="1"/>
  <c r="U94" i="58"/>
  <c r="T94" i="58"/>
  <c r="A94" i="58"/>
  <c r="CB93" i="58"/>
  <c r="CA93" i="58"/>
  <c r="BY93" i="58"/>
  <c r="BX93" i="58"/>
  <c r="BW93" i="58"/>
  <c r="BV93" i="58"/>
  <c r="BS93" i="58"/>
  <c r="BR93" i="58"/>
  <c r="BQ93" i="58"/>
  <c r="BM93" i="58"/>
  <c r="BK93" i="58"/>
  <c r="BJ93" i="58"/>
  <c r="BI93" i="58"/>
  <c r="BH93" i="58"/>
  <c r="BG93" i="58"/>
  <c r="BF93" i="58"/>
  <c r="AE93" i="58"/>
  <c r="AK93" i="58" s="1"/>
  <c r="AD93" i="58"/>
  <c r="AJ93" i="58" s="1"/>
  <c r="V93" i="58"/>
  <c r="U93" i="58"/>
  <c r="T93" i="58"/>
  <c r="A93" i="58"/>
  <c r="CB92" i="58"/>
  <c r="CA92" i="58"/>
  <c r="BY92" i="58"/>
  <c r="BX92" i="58"/>
  <c r="BW92" i="58"/>
  <c r="BV92" i="58"/>
  <c r="BS92" i="58"/>
  <c r="BR92" i="58"/>
  <c r="BQ92" i="58"/>
  <c r="BM92" i="58"/>
  <c r="BK92" i="58"/>
  <c r="BJ92" i="58"/>
  <c r="BI92" i="58"/>
  <c r="BH92" i="58"/>
  <c r="BG92" i="58"/>
  <c r="BF92" i="58"/>
  <c r="AE92" i="58"/>
  <c r="AK92" i="58" s="1"/>
  <c r="AD92" i="58"/>
  <c r="AJ92" i="58" s="1"/>
  <c r="V92" i="58"/>
  <c r="BZ92" i="58" s="1"/>
  <c r="U92" i="58"/>
  <c r="T92" i="58"/>
  <c r="A92" i="58"/>
  <c r="CB91" i="58"/>
  <c r="CA91" i="58"/>
  <c r="BY91" i="58"/>
  <c r="BX91" i="58"/>
  <c r="BW91" i="58"/>
  <c r="BV91" i="58"/>
  <c r="BS91" i="58"/>
  <c r="BR91" i="58"/>
  <c r="BQ91" i="58"/>
  <c r="BM91" i="58"/>
  <c r="BK91" i="58"/>
  <c r="BJ91" i="58"/>
  <c r="BI91" i="58"/>
  <c r="BH91" i="58"/>
  <c r="BG91" i="58"/>
  <c r="BF91" i="58"/>
  <c r="AE91" i="58"/>
  <c r="AK91" i="58" s="1"/>
  <c r="AD91" i="58"/>
  <c r="AJ91" i="58" s="1"/>
  <c r="V91" i="58"/>
  <c r="BZ91" i="58" s="1"/>
  <c r="U91" i="58"/>
  <c r="T91" i="58"/>
  <c r="A91" i="58"/>
  <c r="CB90" i="58"/>
  <c r="CA90" i="58"/>
  <c r="BY90" i="58"/>
  <c r="BX90" i="58"/>
  <c r="BW90" i="58"/>
  <c r="BV90" i="58"/>
  <c r="BS90" i="58"/>
  <c r="BR90" i="58"/>
  <c r="BQ90" i="58"/>
  <c r="BM90" i="58"/>
  <c r="BK90" i="58"/>
  <c r="BJ90" i="58"/>
  <c r="BI90" i="58"/>
  <c r="BH90" i="58"/>
  <c r="BG90" i="58"/>
  <c r="BF90" i="58"/>
  <c r="AE90" i="58"/>
  <c r="AK90" i="58" s="1"/>
  <c r="AD90" i="58"/>
  <c r="AJ90" i="58" s="1"/>
  <c r="V90" i="58"/>
  <c r="BZ90" i="58" s="1"/>
  <c r="U90" i="58"/>
  <c r="Z90" i="58" s="1"/>
  <c r="AA90" i="58" s="1"/>
  <c r="AF91" i="58" s="1"/>
  <c r="AL91" i="58" s="1"/>
  <c r="T90" i="58"/>
  <c r="A90" i="58"/>
  <c r="CB89" i="58"/>
  <c r="CA89" i="58"/>
  <c r="BY89" i="58"/>
  <c r="BX89" i="58"/>
  <c r="BW89" i="58"/>
  <c r="BV89" i="58"/>
  <c r="BS89" i="58"/>
  <c r="BR89" i="58"/>
  <c r="BQ89" i="58"/>
  <c r="BM89" i="58"/>
  <c r="BK89" i="58"/>
  <c r="BJ89" i="58"/>
  <c r="BI89" i="58"/>
  <c r="BH89" i="58"/>
  <c r="BG89" i="58"/>
  <c r="BF89" i="58"/>
  <c r="AE89" i="58"/>
  <c r="AK89" i="58" s="1"/>
  <c r="AD89" i="58"/>
  <c r="AJ89" i="58" s="1"/>
  <c r="V89" i="58"/>
  <c r="BL89" i="58" s="1"/>
  <c r="U89" i="58"/>
  <c r="T89" i="58"/>
  <c r="A89" i="58"/>
  <c r="CB88" i="58"/>
  <c r="CA88" i="58"/>
  <c r="BY88" i="58"/>
  <c r="BX88" i="58"/>
  <c r="BW88" i="58"/>
  <c r="BV88" i="58"/>
  <c r="BS88" i="58"/>
  <c r="BR88" i="58"/>
  <c r="BQ88" i="58"/>
  <c r="BM88" i="58"/>
  <c r="BK88" i="58"/>
  <c r="BJ88" i="58"/>
  <c r="BI88" i="58"/>
  <c r="BH88" i="58"/>
  <c r="BG88" i="58"/>
  <c r="BF88" i="58"/>
  <c r="AE88" i="58"/>
  <c r="AK88" i="58" s="1"/>
  <c r="AD88" i="58"/>
  <c r="AJ88" i="58" s="1"/>
  <c r="V88" i="58"/>
  <c r="BZ88" i="58" s="1"/>
  <c r="U88" i="58"/>
  <c r="Z88" i="58" s="1"/>
  <c r="AA88" i="58" s="1"/>
  <c r="AF89" i="58" s="1"/>
  <c r="AL89" i="58" s="1"/>
  <c r="T88" i="58"/>
  <c r="A88" i="58"/>
  <c r="CB87" i="58"/>
  <c r="CA87" i="58"/>
  <c r="BY87" i="58"/>
  <c r="BX87" i="58"/>
  <c r="BW87" i="58"/>
  <c r="BV87" i="58"/>
  <c r="BS87" i="58"/>
  <c r="BR87" i="58"/>
  <c r="BQ87" i="58"/>
  <c r="BM87" i="58"/>
  <c r="BK87" i="58"/>
  <c r="BJ87" i="58"/>
  <c r="BI87" i="58"/>
  <c r="BH87" i="58"/>
  <c r="BG87" i="58"/>
  <c r="BF87" i="58"/>
  <c r="AE87" i="58"/>
  <c r="AK87" i="58" s="1"/>
  <c r="AD87" i="58"/>
  <c r="AJ87" i="58" s="1"/>
  <c r="V87" i="58"/>
  <c r="BL87" i="58" s="1"/>
  <c r="U87" i="58"/>
  <c r="T87" i="58"/>
  <c r="A87" i="58"/>
  <c r="CB86" i="58"/>
  <c r="CA86" i="58"/>
  <c r="BY86" i="58"/>
  <c r="BX86" i="58"/>
  <c r="BW86" i="58"/>
  <c r="BV86" i="58"/>
  <c r="BS86" i="58"/>
  <c r="BR86" i="58"/>
  <c r="BQ86" i="58"/>
  <c r="BM86" i="58"/>
  <c r="BK86" i="58"/>
  <c r="BJ86" i="58"/>
  <c r="BI86" i="58"/>
  <c r="BH86" i="58"/>
  <c r="BG86" i="58"/>
  <c r="BF86" i="58"/>
  <c r="AE86" i="58"/>
  <c r="AK86" i="58" s="1"/>
  <c r="AD86" i="58"/>
  <c r="AJ86" i="58" s="1"/>
  <c r="V86" i="58"/>
  <c r="BZ86" i="58" s="1"/>
  <c r="U86" i="58"/>
  <c r="Z86" i="58" s="1"/>
  <c r="AA86" i="58" s="1"/>
  <c r="AF87" i="58" s="1"/>
  <c r="AL87" i="58" s="1"/>
  <c r="T86" i="58"/>
  <c r="A86" i="58"/>
  <c r="CB85" i="58"/>
  <c r="CA85" i="58"/>
  <c r="BY85" i="58"/>
  <c r="BX85" i="58"/>
  <c r="BW85" i="58"/>
  <c r="BV85" i="58"/>
  <c r="BS85" i="58"/>
  <c r="BR85" i="58"/>
  <c r="BQ85" i="58"/>
  <c r="BM85" i="58"/>
  <c r="BK85" i="58"/>
  <c r="BJ85" i="58"/>
  <c r="BI85" i="58"/>
  <c r="BH85" i="58"/>
  <c r="BG85" i="58"/>
  <c r="BF85" i="58"/>
  <c r="AE85" i="58"/>
  <c r="AK85" i="58" s="1"/>
  <c r="AD85" i="58"/>
  <c r="AJ85" i="58" s="1"/>
  <c r="V85" i="58"/>
  <c r="BL85" i="58" s="1"/>
  <c r="U85" i="58"/>
  <c r="Z85" i="58" s="1"/>
  <c r="AA85" i="58" s="1"/>
  <c r="AF86" i="58" s="1"/>
  <c r="AL86" i="58" s="1"/>
  <c r="T85" i="58"/>
  <c r="A85" i="58"/>
  <c r="CB84" i="58"/>
  <c r="CA84" i="58"/>
  <c r="BY84" i="58"/>
  <c r="BX84" i="58"/>
  <c r="BW84" i="58"/>
  <c r="BV84" i="58"/>
  <c r="BS84" i="58"/>
  <c r="BR84" i="58"/>
  <c r="BQ84" i="58"/>
  <c r="BM84" i="58"/>
  <c r="BK84" i="58"/>
  <c r="BJ84" i="58"/>
  <c r="BI84" i="58"/>
  <c r="BH84" i="58"/>
  <c r="BG84" i="58"/>
  <c r="BF84" i="58"/>
  <c r="AE84" i="58"/>
  <c r="AK84" i="58" s="1"/>
  <c r="AD84" i="58"/>
  <c r="AJ84" i="58" s="1"/>
  <c r="V84" i="58"/>
  <c r="BZ84" i="58" s="1"/>
  <c r="U84" i="58"/>
  <c r="T84" i="58"/>
  <c r="A84" i="58"/>
  <c r="CB83" i="58"/>
  <c r="CA83" i="58"/>
  <c r="BY83" i="58"/>
  <c r="BX83" i="58"/>
  <c r="BW83" i="58"/>
  <c r="BV83" i="58"/>
  <c r="BS83" i="58"/>
  <c r="BR83" i="58"/>
  <c r="BQ83" i="58"/>
  <c r="BM83" i="58"/>
  <c r="BK83" i="58"/>
  <c r="BJ83" i="58"/>
  <c r="BI83" i="58"/>
  <c r="BH83" i="58"/>
  <c r="BG83" i="58"/>
  <c r="BF83" i="58"/>
  <c r="AE83" i="58"/>
  <c r="AK83" i="58" s="1"/>
  <c r="AD83" i="58"/>
  <c r="AJ83" i="58" s="1"/>
  <c r="V83" i="58"/>
  <c r="BL83" i="58" s="1"/>
  <c r="U83" i="58"/>
  <c r="T83" i="58"/>
  <c r="A83" i="58"/>
  <c r="CB82" i="58"/>
  <c r="CA82" i="58"/>
  <c r="BY82" i="58"/>
  <c r="BX82" i="58"/>
  <c r="BW82" i="58"/>
  <c r="BV82" i="58"/>
  <c r="BS82" i="58"/>
  <c r="BR82" i="58"/>
  <c r="BQ82" i="58"/>
  <c r="BM82" i="58"/>
  <c r="BK82" i="58"/>
  <c r="BJ82" i="58"/>
  <c r="BI82" i="58"/>
  <c r="BH82" i="58"/>
  <c r="BG82" i="58"/>
  <c r="BF82" i="58"/>
  <c r="AE82" i="58"/>
  <c r="AK82" i="58" s="1"/>
  <c r="AD82" i="58"/>
  <c r="AJ82" i="58" s="1"/>
  <c r="V82" i="58"/>
  <c r="BZ82" i="58" s="1"/>
  <c r="U82" i="58"/>
  <c r="Z82" i="58" s="1"/>
  <c r="AA82" i="58" s="1"/>
  <c r="AF83" i="58" s="1"/>
  <c r="AL83" i="58" s="1"/>
  <c r="T82" i="58"/>
  <c r="A82" i="58"/>
  <c r="CB81" i="58"/>
  <c r="CA81" i="58"/>
  <c r="BY81" i="58"/>
  <c r="BX81" i="58"/>
  <c r="BW81" i="58"/>
  <c r="BV81" i="58"/>
  <c r="BS81" i="58"/>
  <c r="BR81" i="58"/>
  <c r="BQ81" i="58"/>
  <c r="BM81" i="58"/>
  <c r="BK81" i="58"/>
  <c r="BJ81" i="58"/>
  <c r="BI81" i="58"/>
  <c r="BH81" i="58"/>
  <c r="BG81" i="58"/>
  <c r="BF81" i="58"/>
  <c r="AE81" i="58"/>
  <c r="AK81" i="58" s="1"/>
  <c r="AD81" i="58"/>
  <c r="AJ81" i="58" s="1"/>
  <c r="V81" i="58"/>
  <c r="BL81" i="58" s="1"/>
  <c r="U81" i="58"/>
  <c r="T81" i="58"/>
  <c r="A81" i="58"/>
  <c r="CB80" i="58"/>
  <c r="CA80" i="58"/>
  <c r="BY80" i="58"/>
  <c r="BX80" i="58"/>
  <c r="BW80" i="58"/>
  <c r="BV80" i="58"/>
  <c r="BS80" i="58"/>
  <c r="BR80" i="58"/>
  <c r="BQ80" i="58"/>
  <c r="BM80" i="58"/>
  <c r="BK80" i="58"/>
  <c r="BJ80" i="58"/>
  <c r="BI80" i="58"/>
  <c r="BH80" i="58"/>
  <c r="BG80" i="58"/>
  <c r="BF80" i="58"/>
  <c r="AE80" i="58"/>
  <c r="AK80" i="58" s="1"/>
  <c r="AD80" i="58"/>
  <c r="AJ80" i="58" s="1"/>
  <c r="V80" i="58"/>
  <c r="BZ80" i="58" s="1"/>
  <c r="U80" i="58"/>
  <c r="Z80" i="58" s="1"/>
  <c r="AA80" i="58" s="1"/>
  <c r="AF81" i="58" s="1"/>
  <c r="AL81" i="58" s="1"/>
  <c r="T80" i="58"/>
  <c r="A80" i="58"/>
  <c r="CB79" i="58"/>
  <c r="CA79" i="58"/>
  <c r="BY79" i="58"/>
  <c r="BX79" i="58"/>
  <c r="BW79" i="58"/>
  <c r="BV79" i="58"/>
  <c r="BS79" i="58"/>
  <c r="BR79" i="58"/>
  <c r="BQ79" i="58"/>
  <c r="BM79" i="58"/>
  <c r="BK79" i="58"/>
  <c r="BJ79" i="58"/>
  <c r="BI79" i="58"/>
  <c r="BH79" i="58"/>
  <c r="BG79" i="58"/>
  <c r="BF79" i="58"/>
  <c r="AE79" i="58"/>
  <c r="AK79" i="58" s="1"/>
  <c r="AD79" i="58"/>
  <c r="AJ79" i="58" s="1"/>
  <c r="V79" i="58"/>
  <c r="BL79" i="58" s="1"/>
  <c r="U79" i="58"/>
  <c r="T79" i="58"/>
  <c r="A79" i="58"/>
  <c r="CB78" i="58"/>
  <c r="CA78" i="58"/>
  <c r="BY78" i="58"/>
  <c r="BX78" i="58"/>
  <c r="BW78" i="58"/>
  <c r="BV78" i="58"/>
  <c r="BS78" i="58"/>
  <c r="BR78" i="58"/>
  <c r="BQ78" i="58"/>
  <c r="BM78" i="58"/>
  <c r="BK78" i="58"/>
  <c r="BJ78" i="58"/>
  <c r="BI78" i="58"/>
  <c r="BH78" i="58"/>
  <c r="BG78" i="58"/>
  <c r="BF78" i="58"/>
  <c r="AE78" i="58"/>
  <c r="AK78" i="58" s="1"/>
  <c r="AD78" i="58"/>
  <c r="AJ78" i="58" s="1"/>
  <c r="V78" i="58"/>
  <c r="BZ78" i="58" s="1"/>
  <c r="U78" i="58"/>
  <c r="Z78" i="58" s="1"/>
  <c r="AA78" i="58" s="1"/>
  <c r="AF79" i="58" s="1"/>
  <c r="AL79" i="58" s="1"/>
  <c r="T78" i="58"/>
  <c r="A78" i="58"/>
  <c r="CB77" i="58"/>
  <c r="CA77" i="58"/>
  <c r="BY77" i="58"/>
  <c r="BX77" i="58"/>
  <c r="BW77" i="58"/>
  <c r="BV77" i="58"/>
  <c r="BS77" i="58"/>
  <c r="BR77" i="58"/>
  <c r="BQ77" i="58"/>
  <c r="BM77" i="58"/>
  <c r="BK77" i="58"/>
  <c r="BJ77" i="58"/>
  <c r="BI77" i="58"/>
  <c r="BH77" i="58"/>
  <c r="BG77" i="58"/>
  <c r="BF77" i="58"/>
  <c r="AE77" i="58"/>
  <c r="AK77" i="58" s="1"/>
  <c r="AD77" i="58"/>
  <c r="AJ77" i="58" s="1"/>
  <c r="V77" i="58"/>
  <c r="BL77" i="58" s="1"/>
  <c r="U77" i="58"/>
  <c r="Z77" i="58" s="1"/>
  <c r="AA77" i="58" s="1"/>
  <c r="AF78" i="58" s="1"/>
  <c r="AL78" i="58" s="1"/>
  <c r="T77" i="58"/>
  <c r="A77" i="58"/>
  <c r="CB76" i="58"/>
  <c r="CA76" i="58"/>
  <c r="BY76" i="58"/>
  <c r="BX76" i="58"/>
  <c r="BW76" i="58"/>
  <c r="BV76" i="58"/>
  <c r="BS76" i="58"/>
  <c r="BR76" i="58"/>
  <c r="BQ76" i="58"/>
  <c r="BM76" i="58"/>
  <c r="BK76" i="58"/>
  <c r="BJ76" i="58"/>
  <c r="BI76" i="58"/>
  <c r="BH76" i="58"/>
  <c r="BG76" i="58"/>
  <c r="BF76" i="58"/>
  <c r="AE76" i="58"/>
  <c r="AK76" i="58" s="1"/>
  <c r="AD76" i="58"/>
  <c r="AJ76" i="58" s="1"/>
  <c r="V76" i="58"/>
  <c r="BZ76" i="58" s="1"/>
  <c r="U76" i="58"/>
  <c r="T76" i="58"/>
  <c r="A76" i="58"/>
  <c r="CB75" i="58"/>
  <c r="CA75" i="58"/>
  <c r="BY75" i="58"/>
  <c r="BX75" i="58"/>
  <c r="BW75" i="58"/>
  <c r="BV75" i="58"/>
  <c r="BS75" i="58"/>
  <c r="BR75" i="58"/>
  <c r="BQ75" i="58"/>
  <c r="BM75" i="58"/>
  <c r="BK75" i="58"/>
  <c r="BJ75" i="58"/>
  <c r="BI75" i="58"/>
  <c r="BH75" i="58"/>
  <c r="BG75" i="58"/>
  <c r="BF75" i="58"/>
  <c r="AE75" i="58"/>
  <c r="AK75" i="58" s="1"/>
  <c r="AD75" i="58"/>
  <c r="AJ75" i="58" s="1"/>
  <c r="V75" i="58"/>
  <c r="U75" i="58"/>
  <c r="T75" i="58"/>
  <c r="A75" i="58"/>
  <c r="CB74" i="58"/>
  <c r="CA74" i="58"/>
  <c r="BY74" i="58"/>
  <c r="BX74" i="58"/>
  <c r="BW74" i="58"/>
  <c r="BV74" i="58"/>
  <c r="BS74" i="58"/>
  <c r="BR74" i="58"/>
  <c r="BQ74" i="58"/>
  <c r="BM74" i="58"/>
  <c r="BK74" i="58"/>
  <c r="BJ74" i="58"/>
  <c r="BI74" i="58"/>
  <c r="BH74" i="58"/>
  <c r="BG74" i="58"/>
  <c r="BF74" i="58"/>
  <c r="AE74" i="58"/>
  <c r="AK74" i="58" s="1"/>
  <c r="AD74" i="58"/>
  <c r="AJ74" i="58" s="1"/>
  <c r="V74" i="58"/>
  <c r="BL74" i="58" s="1"/>
  <c r="U74" i="58"/>
  <c r="T74" i="58"/>
  <c r="A74" i="58"/>
  <c r="CB73" i="58"/>
  <c r="CA73" i="58"/>
  <c r="BY73" i="58"/>
  <c r="BX73" i="58"/>
  <c r="BW73" i="58"/>
  <c r="BV73" i="58"/>
  <c r="BS73" i="58"/>
  <c r="BR73" i="58"/>
  <c r="BQ73" i="58"/>
  <c r="BM73" i="58"/>
  <c r="BK73" i="58"/>
  <c r="BJ73" i="58"/>
  <c r="BI73" i="58"/>
  <c r="BH73" i="58"/>
  <c r="BG73" i="58"/>
  <c r="BF73" i="58"/>
  <c r="AE73" i="58"/>
  <c r="AK73" i="58" s="1"/>
  <c r="AD73" i="58"/>
  <c r="AJ73" i="58" s="1"/>
  <c r="V73" i="58"/>
  <c r="AO74" i="58" s="1"/>
  <c r="U73" i="58"/>
  <c r="T73" i="58"/>
  <c r="A73" i="58"/>
  <c r="CB72" i="58"/>
  <c r="CA72" i="58"/>
  <c r="BY72" i="58"/>
  <c r="BX72" i="58"/>
  <c r="BW72" i="58"/>
  <c r="BV72" i="58"/>
  <c r="BS72" i="58"/>
  <c r="BR72" i="58"/>
  <c r="BQ72" i="58"/>
  <c r="BM72" i="58"/>
  <c r="BK72" i="58"/>
  <c r="BJ72" i="58"/>
  <c r="BI72" i="58"/>
  <c r="BH72" i="58"/>
  <c r="BG72" i="58"/>
  <c r="BF72" i="58"/>
  <c r="AE72" i="58"/>
  <c r="AK72" i="58" s="1"/>
  <c r="AD72" i="58"/>
  <c r="AJ72" i="58" s="1"/>
  <c r="V72" i="58"/>
  <c r="U72" i="58"/>
  <c r="T72" i="58"/>
  <c r="A72" i="58"/>
  <c r="CB71" i="58"/>
  <c r="CA71" i="58"/>
  <c r="BY71" i="58"/>
  <c r="BX71" i="58"/>
  <c r="BW71" i="58"/>
  <c r="BV71" i="58"/>
  <c r="BS71" i="58"/>
  <c r="BR71" i="58"/>
  <c r="BQ71" i="58"/>
  <c r="BM71" i="58"/>
  <c r="BK71" i="58"/>
  <c r="BJ71" i="58"/>
  <c r="BI71" i="58"/>
  <c r="BH71" i="58"/>
  <c r="BG71" i="58"/>
  <c r="BF71" i="58"/>
  <c r="AE71" i="58"/>
  <c r="AK71" i="58" s="1"/>
  <c r="AD71" i="58"/>
  <c r="AJ71" i="58" s="1"/>
  <c r="V71" i="58"/>
  <c r="AO72" i="58" s="1"/>
  <c r="U71" i="58"/>
  <c r="T71" i="58"/>
  <c r="A71" i="58"/>
  <c r="CB70" i="58"/>
  <c r="CA70" i="58"/>
  <c r="BZ70" i="58"/>
  <c r="BY70" i="58"/>
  <c r="BX70" i="58"/>
  <c r="BW70" i="58"/>
  <c r="BV70" i="58"/>
  <c r="BS70" i="58"/>
  <c r="BR70" i="58"/>
  <c r="BQ70" i="58"/>
  <c r="BM70" i="58"/>
  <c r="BK70" i="58"/>
  <c r="BJ70" i="58"/>
  <c r="BI70" i="58"/>
  <c r="BH70" i="58"/>
  <c r="BG70" i="58"/>
  <c r="BF70" i="58"/>
  <c r="AE70" i="58"/>
  <c r="AK70" i="58" s="1"/>
  <c r="AD70" i="58"/>
  <c r="AJ70" i="58" s="1"/>
  <c r="V70" i="58"/>
  <c r="BL70" i="58" s="1"/>
  <c r="U70" i="58"/>
  <c r="Z70" i="58" s="1"/>
  <c r="AA70" i="58" s="1"/>
  <c r="AF71" i="58" s="1"/>
  <c r="AL71" i="58" s="1"/>
  <c r="T70" i="58"/>
  <c r="A70" i="58"/>
  <c r="CB69" i="58"/>
  <c r="CA69" i="58"/>
  <c r="BY69" i="58"/>
  <c r="BX69" i="58"/>
  <c r="BW69" i="58"/>
  <c r="BV69" i="58"/>
  <c r="BS69" i="58"/>
  <c r="BR69" i="58"/>
  <c r="BQ69" i="58"/>
  <c r="BM69" i="58"/>
  <c r="BK69" i="58"/>
  <c r="BJ69" i="58"/>
  <c r="BI69" i="58"/>
  <c r="BH69" i="58"/>
  <c r="BG69" i="58"/>
  <c r="BF69" i="58"/>
  <c r="AE69" i="58"/>
  <c r="AK69" i="58" s="1"/>
  <c r="AD69" i="58"/>
  <c r="AJ69" i="58" s="1"/>
  <c r="V69" i="58"/>
  <c r="AO70" i="58" s="1"/>
  <c r="U69" i="58"/>
  <c r="Z69" i="58" s="1"/>
  <c r="AA69" i="58" s="1"/>
  <c r="AF70" i="58" s="1"/>
  <c r="AL70" i="58" s="1"/>
  <c r="T69" i="58"/>
  <c r="A69" i="58"/>
  <c r="CB68" i="58"/>
  <c r="CA68" i="58"/>
  <c r="BY68" i="58"/>
  <c r="BX68" i="58"/>
  <c r="BW68" i="58"/>
  <c r="BV68" i="58"/>
  <c r="BS68" i="58"/>
  <c r="BR68" i="58"/>
  <c r="BQ68" i="58"/>
  <c r="BM68" i="58"/>
  <c r="BK68" i="58"/>
  <c r="BJ68" i="58"/>
  <c r="BI68" i="58"/>
  <c r="BH68" i="58"/>
  <c r="BG68" i="58"/>
  <c r="BF68" i="58"/>
  <c r="AE68" i="58"/>
  <c r="AK68" i="58" s="1"/>
  <c r="AD68" i="58"/>
  <c r="AJ68" i="58" s="1"/>
  <c r="V68" i="58"/>
  <c r="U68" i="58"/>
  <c r="T68" i="58"/>
  <c r="A68" i="58"/>
  <c r="CB67" i="58"/>
  <c r="CA67" i="58"/>
  <c r="BY67" i="58"/>
  <c r="BX67" i="58"/>
  <c r="BW67" i="58"/>
  <c r="BV67" i="58"/>
  <c r="BS67" i="58"/>
  <c r="BR67" i="58"/>
  <c r="BQ67" i="58"/>
  <c r="BM67" i="58"/>
  <c r="BK67" i="58"/>
  <c r="BJ67" i="58"/>
  <c r="BI67" i="58"/>
  <c r="BH67" i="58"/>
  <c r="BG67" i="58"/>
  <c r="BF67" i="58"/>
  <c r="AE67" i="58"/>
  <c r="AK67" i="58" s="1"/>
  <c r="AD67" i="58"/>
  <c r="AJ67" i="58" s="1"/>
  <c r="V67" i="58"/>
  <c r="AO68" i="58" s="1"/>
  <c r="U67" i="58"/>
  <c r="T67" i="58"/>
  <c r="A67" i="58"/>
  <c r="CB66" i="58"/>
  <c r="CA66" i="58"/>
  <c r="BY66" i="58"/>
  <c r="BX66" i="58"/>
  <c r="BW66" i="58"/>
  <c r="BV66" i="58"/>
  <c r="BS66" i="58"/>
  <c r="BR66" i="58"/>
  <c r="BQ66" i="58"/>
  <c r="BM66" i="58"/>
  <c r="BK66" i="58"/>
  <c r="BJ66" i="58"/>
  <c r="BI66" i="58"/>
  <c r="BH66" i="58"/>
  <c r="BG66" i="58"/>
  <c r="BF66" i="58"/>
  <c r="AE66" i="58"/>
  <c r="AK66" i="58" s="1"/>
  <c r="AD66" i="58"/>
  <c r="AJ66" i="58" s="1"/>
  <c r="V66" i="58"/>
  <c r="BL66" i="58" s="1"/>
  <c r="U66" i="58"/>
  <c r="T66" i="58"/>
  <c r="A66" i="58"/>
  <c r="CB65" i="58"/>
  <c r="CA65" i="58"/>
  <c r="BY65" i="58"/>
  <c r="BX65" i="58"/>
  <c r="BW65" i="58"/>
  <c r="BV65" i="58"/>
  <c r="BS65" i="58"/>
  <c r="BR65" i="58"/>
  <c r="BQ65" i="58"/>
  <c r="BM65" i="58"/>
  <c r="BK65" i="58"/>
  <c r="BJ65" i="58"/>
  <c r="BI65" i="58"/>
  <c r="BH65" i="58"/>
  <c r="BG65" i="58"/>
  <c r="BF65" i="58"/>
  <c r="AE65" i="58"/>
  <c r="AK65" i="58" s="1"/>
  <c r="AD65" i="58"/>
  <c r="AJ65" i="58" s="1"/>
  <c r="V65" i="58"/>
  <c r="AO66" i="58" s="1"/>
  <c r="U65" i="58"/>
  <c r="T65" i="58"/>
  <c r="A65" i="58"/>
  <c r="CB64" i="58"/>
  <c r="CA64" i="58"/>
  <c r="BY64" i="58"/>
  <c r="BX64" i="58"/>
  <c r="BW64" i="58"/>
  <c r="BV64" i="58"/>
  <c r="BS64" i="58"/>
  <c r="BR64" i="58"/>
  <c r="BQ64" i="58"/>
  <c r="BM64" i="58"/>
  <c r="BK64" i="58"/>
  <c r="BJ64" i="58"/>
  <c r="BI64" i="58"/>
  <c r="BH64" i="58"/>
  <c r="BG64" i="58"/>
  <c r="BF64" i="58"/>
  <c r="AE64" i="58"/>
  <c r="AK64" i="58" s="1"/>
  <c r="AD64" i="58"/>
  <c r="AJ64" i="58" s="1"/>
  <c r="V64" i="58"/>
  <c r="U64" i="58"/>
  <c r="T64" i="58"/>
  <c r="A64" i="58"/>
  <c r="CB63" i="58"/>
  <c r="CA63" i="58"/>
  <c r="BY63" i="58"/>
  <c r="BX63" i="58"/>
  <c r="BW63" i="58"/>
  <c r="BV63" i="58"/>
  <c r="BS63" i="58"/>
  <c r="BR63" i="58"/>
  <c r="BQ63" i="58"/>
  <c r="BM63" i="58"/>
  <c r="BK63" i="58"/>
  <c r="BJ63" i="58"/>
  <c r="BI63" i="58"/>
  <c r="BH63" i="58"/>
  <c r="BG63" i="58"/>
  <c r="BF63" i="58"/>
  <c r="AE63" i="58"/>
  <c r="AK63" i="58" s="1"/>
  <c r="AD63" i="58"/>
  <c r="AJ63" i="58" s="1"/>
  <c r="V63" i="58"/>
  <c r="AO64" i="58" s="1"/>
  <c r="U63" i="58"/>
  <c r="T63" i="58"/>
  <c r="A63" i="58"/>
  <c r="CB62" i="58"/>
  <c r="CA62" i="58"/>
  <c r="BZ62" i="58"/>
  <c r="BY62" i="58"/>
  <c r="BX62" i="58"/>
  <c r="BW62" i="58"/>
  <c r="BV62" i="58"/>
  <c r="BS62" i="58"/>
  <c r="BR62" i="58"/>
  <c r="BQ62" i="58"/>
  <c r="BM62" i="58"/>
  <c r="BK62" i="58"/>
  <c r="BJ62" i="58"/>
  <c r="BI62" i="58"/>
  <c r="BH62" i="58"/>
  <c r="BG62" i="58"/>
  <c r="BF62" i="58"/>
  <c r="AE62" i="58"/>
  <c r="AK62" i="58" s="1"/>
  <c r="AD62" i="58"/>
  <c r="AJ62" i="58" s="1"/>
  <c r="V62" i="58"/>
  <c r="BL62" i="58" s="1"/>
  <c r="U62" i="58"/>
  <c r="Z62" i="58" s="1"/>
  <c r="AA62" i="58" s="1"/>
  <c r="AF63" i="58" s="1"/>
  <c r="AL63" i="58" s="1"/>
  <c r="T62" i="58"/>
  <c r="A62" i="58"/>
  <c r="CB61" i="58"/>
  <c r="CA61" i="58"/>
  <c r="BY61" i="58"/>
  <c r="BX61" i="58"/>
  <c r="BW61" i="58"/>
  <c r="BV61" i="58"/>
  <c r="BS61" i="58"/>
  <c r="BR61" i="58"/>
  <c r="BQ61" i="58"/>
  <c r="BM61" i="58"/>
  <c r="BK61" i="58"/>
  <c r="BJ61" i="58"/>
  <c r="BI61" i="58"/>
  <c r="BH61" i="58"/>
  <c r="BG61" i="58"/>
  <c r="BF61" i="58"/>
  <c r="AE61" i="58"/>
  <c r="AK61" i="58" s="1"/>
  <c r="AD61" i="58"/>
  <c r="AJ61" i="58" s="1"/>
  <c r="V61" i="58"/>
  <c r="AO62" i="58" s="1"/>
  <c r="U61" i="58"/>
  <c r="Z61" i="58" s="1"/>
  <c r="AA61" i="58" s="1"/>
  <c r="AF62" i="58" s="1"/>
  <c r="AL62" i="58" s="1"/>
  <c r="T61" i="58"/>
  <c r="A61" i="58"/>
  <c r="CB60" i="58"/>
  <c r="CA60" i="58"/>
  <c r="BY60" i="58"/>
  <c r="BX60" i="58"/>
  <c r="BW60" i="58"/>
  <c r="BV60" i="58"/>
  <c r="BS60" i="58"/>
  <c r="BR60" i="58"/>
  <c r="BQ60" i="58"/>
  <c r="BM60" i="58"/>
  <c r="BK60" i="58"/>
  <c r="BJ60" i="58"/>
  <c r="BI60" i="58"/>
  <c r="BH60" i="58"/>
  <c r="BG60" i="58"/>
  <c r="BF60" i="58"/>
  <c r="AE60" i="58"/>
  <c r="AK60" i="58" s="1"/>
  <c r="AD60" i="58"/>
  <c r="AJ60" i="58" s="1"/>
  <c r="V60" i="58"/>
  <c r="U60" i="58"/>
  <c r="T60" i="58"/>
  <c r="A60" i="58"/>
  <c r="CB59" i="58"/>
  <c r="CA59" i="58"/>
  <c r="BY59" i="58"/>
  <c r="BX59" i="58"/>
  <c r="BW59" i="58"/>
  <c r="BV59" i="58"/>
  <c r="BS59" i="58"/>
  <c r="BR59" i="58"/>
  <c r="BQ59" i="58"/>
  <c r="BM59" i="58"/>
  <c r="BK59" i="58"/>
  <c r="BJ59" i="58"/>
  <c r="BI59" i="58"/>
  <c r="BH59" i="58"/>
  <c r="BG59" i="58"/>
  <c r="BF59" i="58"/>
  <c r="AE59" i="58"/>
  <c r="AK59" i="58" s="1"/>
  <c r="AD59" i="58"/>
  <c r="AJ59" i="58" s="1"/>
  <c r="V59" i="58"/>
  <c r="AO60" i="58" s="1"/>
  <c r="U59" i="58"/>
  <c r="T59" i="58"/>
  <c r="A59" i="58"/>
  <c r="CB58" i="58"/>
  <c r="CA58" i="58"/>
  <c r="BY58" i="58"/>
  <c r="BX58" i="58"/>
  <c r="BW58" i="58"/>
  <c r="BV58" i="58"/>
  <c r="BS58" i="58"/>
  <c r="BR58" i="58"/>
  <c r="BQ58" i="58"/>
  <c r="BM58" i="58"/>
  <c r="BK58" i="58"/>
  <c r="BJ58" i="58"/>
  <c r="BI58" i="58"/>
  <c r="BH58" i="58"/>
  <c r="BG58" i="58"/>
  <c r="BF58" i="58"/>
  <c r="AE58" i="58"/>
  <c r="AK58" i="58" s="1"/>
  <c r="AD58" i="58"/>
  <c r="AJ58" i="58" s="1"/>
  <c r="V58" i="58"/>
  <c r="BL58" i="58" s="1"/>
  <c r="U58" i="58"/>
  <c r="T58" i="58"/>
  <c r="A58" i="58"/>
  <c r="CB57" i="58"/>
  <c r="CA57" i="58"/>
  <c r="BY57" i="58"/>
  <c r="BX57" i="58"/>
  <c r="BW57" i="58"/>
  <c r="BV57" i="58"/>
  <c r="BS57" i="58"/>
  <c r="BR57" i="58"/>
  <c r="BQ57" i="58"/>
  <c r="BM57" i="58"/>
  <c r="BK57" i="58"/>
  <c r="BJ57" i="58"/>
  <c r="BI57" i="58"/>
  <c r="BH57" i="58"/>
  <c r="BG57" i="58"/>
  <c r="BF57" i="58"/>
  <c r="AE57" i="58"/>
  <c r="AK57" i="58" s="1"/>
  <c r="AD57" i="58"/>
  <c r="AJ57" i="58" s="1"/>
  <c r="V57" i="58"/>
  <c r="AO58" i="58" s="1"/>
  <c r="U57" i="58"/>
  <c r="T57" i="58"/>
  <c r="A57" i="58"/>
  <c r="CB56" i="58"/>
  <c r="CA56" i="58"/>
  <c r="BY56" i="58"/>
  <c r="BX56" i="58"/>
  <c r="BW56" i="58"/>
  <c r="BV56" i="58"/>
  <c r="BS56" i="58"/>
  <c r="BR56" i="58"/>
  <c r="BQ56" i="58"/>
  <c r="BM56" i="58"/>
  <c r="BK56" i="58"/>
  <c r="BJ56" i="58"/>
  <c r="BI56" i="58"/>
  <c r="BH56" i="58"/>
  <c r="BG56" i="58"/>
  <c r="BF56" i="58"/>
  <c r="AE56" i="58"/>
  <c r="AK56" i="58" s="1"/>
  <c r="AD56" i="58"/>
  <c r="AJ56" i="58" s="1"/>
  <c r="V56" i="58"/>
  <c r="U56" i="58"/>
  <c r="T56" i="58"/>
  <c r="A56" i="58"/>
  <c r="CB55" i="58"/>
  <c r="CA55" i="58"/>
  <c r="BY55" i="58"/>
  <c r="BX55" i="58"/>
  <c r="BW55" i="58"/>
  <c r="BV55" i="58"/>
  <c r="BS55" i="58"/>
  <c r="BR55" i="58"/>
  <c r="BQ55" i="58"/>
  <c r="BM55" i="58"/>
  <c r="BK55" i="58"/>
  <c r="BJ55" i="58"/>
  <c r="BI55" i="58"/>
  <c r="BH55" i="58"/>
  <c r="BG55" i="58"/>
  <c r="BF55" i="58"/>
  <c r="AE55" i="58"/>
  <c r="AK55" i="58" s="1"/>
  <c r="AD55" i="58"/>
  <c r="AJ55" i="58" s="1"/>
  <c r="V55" i="58"/>
  <c r="AO56" i="58" s="1"/>
  <c r="U55" i="58"/>
  <c r="T55" i="58"/>
  <c r="A55" i="58"/>
  <c r="CB54" i="58"/>
  <c r="CA54" i="58"/>
  <c r="BZ54" i="58"/>
  <c r="BY54" i="58"/>
  <c r="BX54" i="58"/>
  <c r="BW54" i="58"/>
  <c r="BV54" i="58"/>
  <c r="BS54" i="58"/>
  <c r="BR54" i="58"/>
  <c r="BQ54" i="58"/>
  <c r="BM54" i="58"/>
  <c r="BK54" i="58"/>
  <c r="BJ54" i="58"/>
  <c r="BI54" i="58"/>
  <c r="BH54" i="58"/>
  <c r="BG54" i="58"/>
  <c r="BF54" i="58"/>
  <c r="AE54" i="58"/>
  <c r="AK54" i="58" s="1"/>
  <c r="AD54" i="58"/>
  <c r="AJ54" i="58" s="1"/>
  <c r="V54" i="58"/>
  <c r="BL54" i="58" s="1"/>
  <c r="U54" i="58"/>
  <c r="Z54" i="58" s="1"/>
  <c r="AA54" i="58" s="1"/>
  <c r="AF55" i="58" s="1"/>
  <c r="AL55" i="58" s="1"/>
  <c r="T54" i="58"/>
  <c r="A54" i="58"/>
  <c r="CB53" i="58"/>
  <c r="CA53" i="58"/>
  <c r="BY53" i="58"/>
  <c r="BX53" i="58"/>
  <c r="BW53" i="58"/>
  <c r="BV53" i="58"/>
  <c r="BS53" i="58"/>
  <c r="BR53" i="58"/>
  <c r="BQ53" i="58"/>
  <c r="BM53" i="58"/>
  <c r="BK53" i="58"/>
  <c r="BJ53" i="58"/>
  <c r="BI53" i="58"/>
  <c r="BH53" i="58"/>
  <c r="BG53" i="58"/>
  <c r="BF53" i="58"/>
  <c r="AE53" i="58"/>
  <c r="AK53" i="58" s="1"/>
  <c r="AD53" i="58"/>
  <c r="AJ53" i="58" s="1"/>
  <c r="V53" i="58"/>
  <c r="AO54" i="58" s="1"/>
  <c r="U53" i="58"/>
  <c r="Z53" i="58" s="1"/>
  <c r="AA53" i="58" s="1"/>
  <c r="AF54" i="58" s="1"/>
  <c r="AL54" i="58" s="1"/>
  <c r="T53" i="58"/>
  <c r="A53" i="58"/>
  <c r="CB52" i="58"/>
  <c r="CA52" i="58"/>
  <c r="BY52" i="58"/>
  <c r="BX52" i="58"/>
  <c r="BW52" i="58"/>
  <c r="BV52" i="58"/>
  <c r="BS52" i="58"/>
  <c r="BR52" i="58"/>
  <c r="BQ52" i="58"/>
  <c r="BM52" i="58"/>
  <c r="BK52" i="58"/>
  <c r="BJ52" i="58"/>
  <c r="BI52" i="58"/>
  <c r="BH52" i="58"/>
  <c r="BG52" i="58"/>
  <c r="BF52" i="58"/>
  <c r="AE52" i="58"/>
  <c r="AK52" i="58" s="1"/>
  <c r="AD52" i="58"/>
  <c r="AJ52" i="58" s="1"/>
  <c r="V52" i="58"/>
  <c r="U52" i="58"/>
  <c r="T52" i="58"/>
  <c r="A52" i="58"/>
  <c r="CB51" i="58"/>
  <c r="CA51" i="58"/>
  <c r="BY51" i="58"/>
  <c r="BX51" i="58"/>
  <c r="BW51" i="58"/>
  <c r="BV51" i="58"/>
  <c r="BS51" i="58"/>
  <c r="BR51" i="58"/>
  <c r="BQ51" i="58"/>
  <c r="BM51" i="58"/>
  <c r="BK51" i="58"/>
  <c r="BJ51" i="58"/>
  <c r="BI51" i="58"/>
  <c r="BH51" i="58"/>
  <c r="BG51" i="58"/>
  <c r="BF51" i="58"/>
  <c r="AE51" i="58"/>
  <c r="AK51" i="58" s="1"/>
  <c r="AD51" i="58"/>
  <c r="AJ51" i="58" s="1"/>
  <c r="V51" i="58"/>
  <c r="AO52" i="58" s="1"/>
  <c r="U51" i="58"/>
  <c r="T51" i="58"/>
  <c r="A51" i="58"/>
  <c r="CB50" i="58"/>
  <c r="CA50" i="58"/>
  <c r="BY50" i="58"/>
  <c r="BX50" i="58"/>
  <c r="BW50" i="58"/>
  <c r="BV50" i="58"/>
  <c r="BS50" i="58"/>
  <c r="BR50" i="58"/>
  <c r="BQ50" i="58"/>
  <c r="BM50" i="58"/>
  <c r="BK50" i="58"/>
  <c r="BJ50" i="58"/>
  <c r="BI50" i="58"/>
  <c r="BH50" i="58"/>
  <c r="BG50" i="58"/>
  <c r="BF50" i="58"/>
  <c r="AE50" i="58"/>
  <c r="AK50" i="58" s="1"/>
  <c r="AD50" i="58"/>
  <c r="AJ50" i="58" s="1"/>
  <c r="V50" i="58"/>
  <c r="BL50" i="58" s="1"/>
  <c r="U50" i="58"/>
  <c r="T50" i="58"/>
  <c r="A50" i="58"/>
  <c r="CB49" i="58"/>
  <c r="CA49" i="58"/>
  <c r="BY49" i="58"/>
  <c r="BX49" i="58"/>
  <c r="BW49" i="58"/>
  <c r="BV49" i="58"/>
  <c r="BS49" i="58"/>
  <c r="BR49" i="58"/>
  <c r="BQ49" i="58"/>
  <c r="BM49" i="58"/>
  <c r="BK49" i="58"/>
  <c r="BJ49" i="58"/>
  <c r="BI49" i="58"/>
  <c r="BH49" i="58"/>
  <c r="BG49" i="58"/>
  <c r="BF49" i="58"/>
  <c r="AE49" i="58"/>
  <c r="AK49" i="58" s="1"/>
  <c r="AD49" i="58"/>
  <c r="AJ49" i="58" s="1"/>
  <c r="V49" i="58"/>
  <c r="AO50" i="58" s="1"/>
  <c r="U49" i="58"/>
  <c r="T49" i="58"/>
  <c r="A49" i="58"/>
  <c r="CB48" i="58"/>
  <c r="CA48" i="58"/>
  <c r="BY48" i="58"/>
  <c r="BX48" i="58"/>
  <c r="BW48" i="58"/>
  <c r="BV48" i="58"/>
  <c r="BS48" i="58"/>
  <c r="BR48" i="58"/>
  <c r="BQ48" i="58"/>
  <c r="BM48" i="58"/>
  <c r="BK48" i="58"/>
  <c r="BJ48" i="58"/>
  <c r="BI48" i="58"/>
  <c r="BH48" i="58"/>
  <c r="BG48" i="58"/>
  <c r="BF48" i="58"/>
  <c r="AE48" i="58"/>
  <c r="AK48" i="58" s="1"/>
  <c r="AD48" i="58"/>
  <c r="AJ48" i="58" s="1"/>
  <c r="V48" i="58"/>
  <c r="U48" i="58"/>
  <c r="T48" i="58"/>
  <c r="A48" i="58"/>
  <c r="CB47" i="58"/>
  <c r="CA47" i="58"/>
  <c r="BY47" i="58"/>
  <c r="BX47" i="58"/>
  <c r="BW47" i="58"/>
  <c r="BV47" i="58"/>
  <c r="BS47" i="58"/>
  <c r="BR47" i="58"/>
  <c r="BQ47" i="58"/>
  <c r="BM47" i="58"/>
  <c r="BK47" i="58"/>
  <c r="BJ47" i="58"/>
  <c r="BI47" i="58"/>
  <c r="BH47" i="58"/>
  <c r="BG47" i="58"/>
  <c r="BF47" i="58"/>
  <c r="AE47" i="58"/>
  <c r="AK47" i="58" s="1"/>
  <c r="AD47" i="58"/>
  <c r="AJ47" i="58" s="1"/>
  <c r="V47" i="58"/>
  <c r="AO48" i="58" s="1"/>
  <c r="U47" i="58"/>
  <c r="T47" i="58"/>
  <c r="A47" i="58"/>
  <c r="CB46" i="58"/>
  <c r="CA46" i="58"/>
  <c r="BZ46" i="58"/>
  <c r="BY46" i="58"/>
  <c r="BX46" i="58"/>
  <c r="BW46" i="58"/>
  <c r="BV46" i="58"/>
  <c r="BS46" i="58"/>
  <c r="BR46" i="58"/>
  <c r="BQ46" i="58"/>
  <c r="BM46" i="58"/>
  <c r="BK46" i="58"/>
  <c r="BJ46" i="58"/>
  <c r="BI46" i="58"/>
  <c r="BH46" i="58"/>
  <c r="BG46" i="58"/>
  <c r="BF46" i="58"/>
  <c r="AE46" i="58"/>
  <c r="AK46" i="58" s="1"/>
  <c r="AD46" i="58"/>
  <c r="AJ46" i="58" s="1"/>
  <c r="V46" i="58"/>
  <c r="BL46" i="58" s="1"/>
  <c r="U46" i="58"/>
  <c r="Z46" i="58" s="1"/>
  <c r="AA46" i="58" s="1"/>
  <c r="AF47" i="58" s="1"/>
  <c r="AL47" i="58" s="1"/>
  <c r="T46" i="58"/>
  <c r="A46" i="58"/>
  <c r="CB45" i="58"/>
  <c r="CA45" i="58"/>
  <c r="BY45" i="58"/>
  <c r="BX45" i="58"/>
  <c r="BW45" i="58"/>
  <c r="BV45" i="58"/>
  <c r="BS45" i="58"/>
  <c r="BR45" i="58"/>
  <c r="BQ45" i="58"/>
  <c r="BM45" i="58"/>
  <c r="BK45" i="58"/>
  <c r="BJ45" i="58"/>
  <c r="BI45" i="58"/>
  <c r="BH45" i="58"/>
  <c r="BG45" i="58"/>
  <c r="BF45" i="58"/>
  <c r="AE45" i="58"/>
  <c r="AK45" i="58" s="1"/>
  <c r="AD45" i="58"/>
  <c r="AJ45" i="58" s="1"/>
  <c r="V45" i="58"/>
  <c r="AO46" i="58" s="1"/>
  <c r="U45" i="58"/>
  <c r="Z45" i="58" s="1"/>
  <c r="AA45" i="58" s="1"/>
  <c r="AF46" i="58" s="1"/>
  <c r="AL46" i="58" s="1"/>
  <c r="T45" i="58"/>
  <c r="A45" i="58"/>
  <c r="CB44" i="58"/>
  <c r="CA44" i="58"/>
  <c r="BY44" i="58"/>
  <c r="BX44" i="58"/>
  <c r="BW44" i="58"/>
  <c r="BV44" i="58"/>
  <c r="BS44" i="58"/>
  <c r="BR44" i="58"/>
  <c r="BQ44" i="58"/>
  <c r="BM44" i="58"/>
  <c r="BK44" i="58"/>
  <c r="BJ44" i="58"/>
  <c r="BI44" i="58"/>
  <c r="BH44" i="58"/>
  <c r="BG44" i="58"/>
  <c r="BF44" i="58"/>
  <c r="AE44" i="58"/>
  <c r="AK44" i="58" s="1"/>
  <c r="AD44" i="58"/>
  <c r="AJ44" i="58" s="1"/>
  <c r="V44" i="58"/>
  <c r="U44" i="58"/>
  <c r="T44" i="58"/>
  <c r="A44" i="58"/>
  <c r="CB43" i="58"/>
  <c r="CA43" i="58"/>
  <c r="BY43" i="58"/>
  <c r="BX43" i="58"/>
  <c r="BW43" i="58"/>
  <c r="BV43" i="58"/>
  <c r="BS43" i="58"/>
  <c r="BR43" i="58"/>
  <c r="BQ43" i="58"/>
  <c r="BM43" i="58"/>
  <c r="BK43" i="58"/>
  <c r="BJ43" i="58"/>
  <c r="BI43" i="58"/>
  <c r="BH43" i="58"/>
  <c r="BG43" i="58"/>
  <c r="BF43" i="58"/>
  <c r="AE43" i="58"/>
  <c r="AK43" i="58" s="1"/>
  <c r="AD43" i="58"/>
  <c r="AJ43" i="58" s="1"/>
  <c r="V43" i="58"/>
  <c r="AO44" i="58" s="1"/>
  <c r="U43" i="58"/>
  <c r="T43" i="58"/>
  <c r="A43" i="58"/>
  <c r="CB42" i="58"/>
  <c r="CA42" i="58"/>
  <c r="BY42" i="58"/>
  <c r="BX42" i="58"/>
  <c r="BW42" i="58"/>
  <c r="BV42" i="58"/>
  <c r="BS42" i="58"/>
  <c r="BR42" i="58"/>
  <c r="BQ42" i="58"/>
  <c r="BM42" i="58"/>
  <c r="BK42" i="58"/>
  <c r="BJ42" i="58"/>
  <c r="BI42" i="58"/>
  <c r="BH42" i="58"/>
  <c r="BG42" i="58"/>
  <c r="BF42" i="58"/>
  <c r="AE42" i="58"/>
  <c r="AK42" i="58" s="1"/>
  <c r="AD42" i="58"/>
  <c r="AJ42" i="58" s="1"/>
  <c r="V42" i="58"/>
  <c r="BL42" i="58" s="1"/>
  <c r="U42" i="58"/>
  <c r="T42" i="58"/>
  <c r="A42" i="58"/>
  <c r="CB41" i="58"/>
  <c r="CA41" i="58"/>
  <c r="BY41" i="58"/>
  <c r="BX41" i="58"/>
  <c r="BW41" i="58"/>
  <c r="BV41" i="58"/>
  <c r="BS41" i="58"/>
  <c r="BR41" i="58"/>
  <c r="BQ41" i="58"/>
  <c r="BM41" i="58"/>
  <c r="BK41" i="58"/>
  <c r="BJ41" i="58"/>
  <c r="BI41" i="58"/>
  <c r="BH41" i="58"/>
  <c r="BG41" i="58"/>
  <c r="BF41" i="58"/>
  <c r="AE41" i="58"/>
  <c r="AK41" i="58" s="1"/>
  <c r="AD41" i="58"/>
  <c r="AJ41" i="58" s="1"/>
  <c r="V41" i="58"/>
  <c r="AO42" i="58" s="1"/>
  <c r="U41" i="58"/>
  <c r="T41" i="58"/>
  <c r="A41" i="58"/>
  <c r="CB40" i="58"/>
  <c r="CA40" i="58"/>
  <c r="BY40" i="58"/>
  <c r="BX40" i="58"/>
  <c r="BW40" i="58"/>
  <c r="BV40" i="58"/>
  <c r="BS40" i="58"/>
  <c r="BR40" i="58"/>
  <c r="BQ40" i="58"/>
  <c r="BM40" i="58"/>
  <c r="BK40" i="58"/>
  <c r="BJ40" i="58"/>
  <c r="BI40" i="58"/>
  <c r="BH40" i="58"/>
  <c r="BG40" i="58"/>
  <c r="BF40" i="58"/>
  <c r="AE40" i="58"/>
  <c r="AK40" i="58" s="1"/>
  <c r="AD40" i="58"/>
  <c r="AJ40" i="58" s="1"/>
  <c r="V40" i="58"/>
  <c r="BZ40" i="58" s="1"/>
  <c r="U40" i="58"/>
  <c r="T40" i="58"/>
  <c r="A40" i="58"/>
  <c r="CB39" i="58"/>
  <c r="CA39" i="58"/>
  <c r="BY39" i="58"/>
  <c r="BX39" i="58"/>
  <c r="BW39" i="58"/>
  <c r="BV39" i="58"/>
  <c r="BS39" i="58"/>
  <c r="BR39" i="58"/>
  <c r="BQ39" i="58"/>
  <c r="BM39" i="58"/>
  <c r="BK39" i="58"/>
  <c r="BJ39" i="58"/>
  <c r="BI39" i="58"/>
  <c r="BH39" i="58"/>
  <c r="BG39" i="58"/>
  <c r="BF39" i="58"/>
  <c r="AE39" i="58"/>
  <c r="AK39" i="58" s="1"/>
  <c r="AD39" i="58"/>
  <c r="AJ39" i="58" s="1"/>
  <c r="V39" i="58"/>
  <c r="BL39" i="58" s="1"/>
  <c r="U39" i="58"/>
  <c r="T39" i="58"/>
  <c r="A39" i="58"/>
  <c r="CB38" i="58"/>
  <c r="CA38" i="58"/>
  <c r="BY38" i="58"/>
  <c r="BX38" i="58"/>
  <c r="BW38" i="58"/>
  <c r="BV38" i="58"/>
  <c r="BS38" i="58"/>
  <c r="BR38" i="58"/>
  <c r="BQ38" i="58"/>
  <c r="BM38" i="58"/>
  <c r="BK38" i="58"/>
  <c r="BJ38" i="58"/>
  <c r="BI38" i="58"/>
  <c r="BH38" i="58"/>
  <c r="BG38" i="58"/>
  <c r="BF38" i="58"/>
  <c r="AE38" i="58"/>
  <c r="AK38" i="58" s="1"/>
  <c r="AD38" i="58"/>
  <c r="AJ38" i="58" s="1"/>
  <c r="V38" i="58"/>
  <c r="BZ38" i="58" s="1"/>
  <c r="U38" i="58"/>
  <c r="T38" i="58"/>
  <c r="A38" i="58"/>
  <c r="CB37" i="58"/>
  <c r="CA37" i="58"/>
  <c r="BY37" i="58"/>
  <c r="BX37" i="58"/>
  <c r="BW37" i="58"/>
  <c r="BV37" i="58"/>
  <c r="BS37" i="58"/>
  <c r="BR37" i="58"/>
  <c r="BQ37" i="58"/>
  <c r="BM37" i="58"/>
  <c r="BK37" i="58"/>
  <c r="BJ37" i="58"/>
  <c r="BI37" i="58"/>
  <c r="BH37" i="58"/>
  <c r="BG37" i="58"/>
  <c r="BF37" i="58"/>
  <c r="AE37" i="58"/>
  <c r="AK37" i="58" s="1"/>
  <c r="AD37" i="58"/>
  <c r="AJ37" i="58" s="1"/>
  <c r="V37" i="58"/>
  <c r="BL37" i="58" s="1"/>
  <c r="U37" i="58"/>
  <c r="T37" i="58"/>
  <c r="A37" i="58"/>
  <c r="CB36" i="58"/>
  <c r="CA36" i="58"/>
  <c r="BY36" i="58"/>
  <c r="BX36" i="58"/>
  <c r="BW36" i="58"/>
  <c r="BV36" i="58"/>
  <c r="BS36" i="58"/>
  <c r="BR36" i="58"/>
  <c r="BQ36" i="58"/>
  <c r="BM36" i="58"/>
  <c r="BK36" i="58"/>
  <c r="BJ36" i="58"/>
  <c r="BI36" i="58"/>
  <c r="BH36" i="58"/>
  <c r="BG36" i="58"/>
  <c r="BF36" i="58"/>
  <c r="AE36" i="58"/>
  <c r="AK36" i="58" s="1"/>
  <c r="AD36" i="58"/>
  <c r="AJ36" i="58" s="1"/>
  <c r="V36" i="58"/>
  <c r="BZ36" i="58" s="1"/>
  <c r="U36" i="58"/>
  <c r="T36" i="58"/>
  <c r="A36" i="58"/>
  <c r="CB35" i="58"/>
  <c r="CA35" i="58"/>
  <c r="BY35" i="58"/>
  <c r="BX35" i="58"/>
  <c r="BW35" i="58"/>
  <c r="BV35" i="58"/>
  <c r="BS35" i="58"/>
  <c r="BR35" i="58"/>
  <c r="BQ35" i="58"/>
  <c r="BM35" i="58"/>
  <c r="BK35" i="58"/>
  <c r="BJ35" i="58"/>
  <c r="BI35" i="58"/>
  <c r="BH35" i="58"/>
  <c r="BG35" i="58"/>
  <c r="BF35" i="58"/>
  <c r="AE35" i="58"/>
  <c r="AK35" i="58" s="1"/>
  <c r="AD35" i="58"/>
  <c r="AJ35" i="58" s="1"/>
  <c r="V35" i="58"/>
  <c r="BL35" i="58" s="1"/>
  <c r="U35" i="58"/>
  <c r="T35" i="58"/>
  <c r="A35" i="58"/>
  <c r="CB34" i="58"/>
  <c r="CA34" i="58"/>
  <c r="BY34" i="58"/>
  <c r="BX34" i="58"/>
  <c r="BW34" i="58"/>
  <c r="BV34" i="58"/>
  <c r="BS34" i="58"/>
  <c r="BR34" i="58"/>
  <c r="BQ34" i="58"/>
  <c r="BM34" i="58"/>
  <c r="BK34" i="58"/>
  <c r="BJ34" i="58"/>
  <c r="BI34" i="58"/>
  <c r="BH34" i="58"/>
  <c r="BG34" i="58"/>
  <c r="BF34" i="58"/>
  <c r="AE34" i="58"/>
  <c r="AK34" i="58" s="1"/>
  <c r="AD34" i="58"/>
  <c r="AJ34" i="58" s="1"/>
  <c r="V34" i="58"/>
  <c r="BZ34" i="58" s="1"/>
  <c r="U34" i="58"/>
  <c r="T34" i="58"/>
  <c r="A34" i="58"/>
  <c r="CB33" i="58"/>
  <c r="CA33" i="58"/>
  <c r="BY33" i="58"/>
  <c r="BX33" i="58"/>
  <c r="BW33" i="58"/>
  <c r="BV33" i="58"/>
  <c r="BS33" i="58"/>
  <c r="BR33" i="58"/>
  <c r="BQ33" i="58"/>
  <c r="BM33" i="58"/>
  <c r="BK33" i="58"/>
  <c r="BJ33" i="58"/>
  <c r="BI33" i="58"/>
  <c r="BH33" i="58"/>
  <c r="BG33" i="58"/>
  <c r="BF33" i="58"/>
  <c r="AE33" i="58"/>
  <c r="AK33" i="58" s="1"/>
  <c r="AD33" i="58"/>
  <c r="AJ33" i="58" s="1"/>
  <c r="V33" i="58"/>
  <c r="AO34" i="58" s="1"/>
  <c r="U33" i="58"/>
  <c r="T33" i="58"/>
  <c r="A33" i="58"/>
  <c r="CB32" i="58"/>
  <c r="CA32" i="58"/>
  <c r="BY32" i="58"/>
  <c r="BX32" i="58"/>
  <c r="BW32" i="58"/>
  <c r="BV32" i="58"/>
  <c r="BS32" i="58"/>
  <c r="BR32" i="58"/>
  <c r="BQ32" i="58"/>
  <c r="BM32" i="58"/>
  <c r="BK32" i="58"/>
  <c r="BJ32" i="58"/>
  <c r="BI32" i="58"/>
  <c r="BH32" i="58"/>
  <c r="BG32" i="58"/>
  <c r="BF32" i="58"/>
  <c r="AE32" i="58"/>
  <c r="AK32" i="58" s="1"/>
  <c r="AD32" i="58"/>
  <c r="AJ32" i="58" s="1"/>
  <c r="V32" i="58"/>
  <c r="U32" i="58"/>
  <c r="T32" i="58"/>
  <c r="A32" i="58"/>
  <c r="CB31" i="58"/>
  <c r="CA31" i="58"/>
  <c r="BY31" i="58"/>
  <c r="BX31" i="58"/>
  <c r="BW31" i="58"/>
  <c r="BV31" i="58"/>
  <c r="BS31" i="58"/>
  <c r="BR31" i="58"/>
  <c r="BQ31" i="58"/>
  <c r="BM31" i="58"/>
  <c r="BK31" i="58"/>
  <c r="BJ31" i="58"/>
  <c r="BI31" i="58"/>
  <c r="BH31" i="58"/>
  <c r="BG31" i="58"/>
  <c r="BF31" i="58"/>
  <c r="AE31" i="58"/>
  <c r="AK31" i="58" s="1"/>
  <c r="AD31" i="58"/>
  <c r="AJ31" i="58" s="1"/>
  <c r="V31" i="58"/>
  <c r="U31" i="58"/>
  <c r="T31" i="58"/>
  <c r="A31" i="58"/>
  <c r="CB30" i="58"/>
  <c r="CA30" i="58"/>
  <c r="BY30" i="58"/>
  <c r="BX30" i="58"/>
  <c r="BW30" i="58"/>
  <c r="BV30" i="58"/>
  <c r="BS30" i="58"/>
  <c r="BR30" i="58"/>
  <c r="BQ30" i="58"/>
  <c r="BM30" i="58"/>
  <c r="BK30" i="58"/>
  <c r="BJ30" i="58"/>
  <c r="BI30" i="58"/>
  <c r="BH30" i="58"/>
  <c r="BG30" i="58"/>
  <c r="BF30" i="58"/>
  <c r="AE30" i="58"/>
  <c r="AK30" i="58" s="1"/>
  <c r="AD30" i="58"/>
  <c r="AJ30" i="58" s="1"/>
  <c r="V30" i="58"/>
  <c r="BL30" i="58" s="1"/>
  <c r="U30" i="58"/>
  <c r="T30" i="58"/>
  <c r="A30" i="58"/>
  <c r="CB29" i="58"/>
  <c r="CA29" i="58"/>
  <c r="BY29" i="58"/>
  <c r="BX29" i="58"/>
  <c r="BW29" i="58"/>
  <c r="BV29" i="58"/>
  <c r="BS29" i="58"/>
  <c r="BR29" i="58"/>
  <c r="BQ29" i="58"/>
  <c r="BM29" i="58"/>
  <c r="BK29" i="58"/>
  <c r="BJ29" i="58"/>
  <c r="BI29" i="58"/>
  <c r="BH29" i="58"/>
  <c r="BG29" i="58"/>
  <c r="BF29" i="58"/>
  <c r="AE29" i="58"/>
  <c r="AK29" i="58" s="1"/>
  <c r="AD29" i="58"/>
  <c r="AJ29" i="58" s="1"/>
  <c r="V29" i="58"/>
  <c r="AO30" i="58" s="1"/>
  <c r="U29" i="58"/>
  <c r="T29" i="58"/>
  <c r="A29" i="58"/>
  <c r="CB28" i="58"/>
  <c r="CA28" i="58"/>
  <c r="BY28" i="58"/>
  <c r="BX28" i="58"/>
  <c r="BW28" i="58"/>
  <c r="BV28" i="58"/>
  <c r="BS28" i="58"/>
  <c r="BR28" i="58"/>
  <c r="BQ28" i="58"/>
  <c r="BM28" i="58"/>
  <c r="BK28" i="58"/>
  <c r="BJ28" i="58"/>
  <c r="BI28" i="58"/>
  <c r="BH28" i="58"/>
  <c r="BG28" i="58"/>
  <c r="BF28" i="58"/>
  <c r="AE28" i="58"/>
  <c r="AK28" i="58" s="1"/>
  <c r="AD28" i="58"/>
  <c r="AJ28" i="58" s="1"/>
  <c r="V28" i="58"/>
  <c r="U28" i="58"/>
  <c r="T28" i="58"/>
  <c r="A28" i="58"/>
  <c r="CB27" i="58"/>
  <c r="CA27" i="58"/>
  <c r="BY27" i="58"/>
  <c r="BX27" i="58"/>
  <c r="BW27" i="58"/>
  <c r="BV27" i="58"/>
  <c r="BS27" i="58"/>
  <c r="BR27" i="58"/>
  <c r="BQ27" i="58"/>
  <c r="BM27" i="58"/>
  <c r="BK27" i="58"/>
  <c r="BJ27" i="58"/>
  <c r="BI27" i="58"/>
  <c r="BH27" i="58"/>
  <c r="BG27" i="58"/>
  <c r="BF27" i="58"/>
  <c r="AE27" i="58"/>
  <c r="AK27" i="58" s="1"/>
  <c r="AD27" i="58"/>
  <c r="AJ27" i="58" s="1"/>
  <c r="V27" i="58"/>
  <c r="U27" i="58"/>
  <c r="T27" i="58"/>
  <c r="A27" i="58"/>
  <c r="CB26" i="58"/>
  <c r="CA26" i="58"/>
  <c r="BY26" i="58"/>
  <c r="BX26" i="58"/>
  <c r="BW26" i="58"/>
  <c r="BV26" i="58"/>
  <c r="BS26" i="58"/>
  <c r="BR26" i="58"/>
  <c r="BQ26" i="58"/>
  <c r="BM26" i="58"/>
  <c r="BK26" i="58"/>
  <c r="BJ26" i="58"/>
  <c r="BI26" i="58"/>
  <c r="BH26" i="58"/>
  <c r="BG26" i="58"/>
  <c r="BF26" i="58"/>
  <c r="AE26" i="58"/>
  <c r="AK26" i="58" s="1"/>
  <c r="AD26" i="58"/>
  <c r="AJ26" i="58" s="1"/>
  <c r="V26" i="58"/>
  <c r="BL26" i="58" s="1"/>
  <c r="U26" i="58"/>
  <c r="T26" i="58"/>
  <c r="A26" i="58"/>
  <c r="CB25" i="58"/>
  <c r="CA25" i="58"/>
  <c r="BY25" i="58"/>
  <c r="BX25" i="58"/>
  <c r="BW25" i="58"/>
  <c r="BV25" i="58"/>
  <c r="BS25" i="58"/>
  <c r="BR25" i="58"/>
  <c r="BQ25" i="58"/>
  <c r="BM25" i="58"/>
  <c r="BK25" i="58"/>
  <c r="BJ25" i="58"/>
  <c r="BI25" i="58"/>
  <c r="BH25" i="58"/>
  <c r="BG25" i="58"/>
  <c r="BF25" i="58"/>
  <c r="AE25" i="58"/>
  <c r="AK25" i="58" s="1"/>
  <c r="AD25" i="58"/>
  <c r="AJ25" i="58" s="1"/>
  <c r="V25" i="58"/>
  <c r="AO26" i="58" s="1"/>
  <c r="U25" i="58"/>
  <c r="T25" i="58"/>
  <c r="A25" i="58"/>
  <c r="CB24" i="58"/>
  <c r="CA24" i="58"/>
  <c r="BZ24" i="58"/>
  <c r="BY24" i="58"/>
  <c r="BX24" i="58"/>
  <c r="BW24" i="58"/>
  <c r="BV24" i="58"/>
  <c r="BS24" i="58"/>
  <c r="BR24" i="58"/>
  <c r="BQ24" i="58"/>
  <c r="BM24" i="58"/>
  <c r="BK24" i="58"/>
  <c r="BJ24" i="58"/>
  <c r="BI24" i="58"/>
  <c r="BH24" i="58"/>
  <c r="BG24" i="58"/>
  <c r="BF24" i="58"/>
  <c r="AE24" i="58"/>
  <c r="AK24" i="58" s="1"/>
  <c r="AD24" i="58"/>
  <c r="AJ24" i="58" s="1"/>
  <c r="V24" i="58"/>
  <c r="BL24" i="58" s="1"/>
  <c r="U24" i="58"/>
  <c r="Z24" i="58" s="1"/>
  <c r="AA24" i="58" s="1"/>
  <c r="AF25" i="58" s="1"/>
  <c r="AL25" i="58" s="1"/>
  <c r="T24" i="58"/>
  <c r="A24" i="58"/>
  <c r="CB23" i="58"/>
  <c r="CA23" i="58"/>
  <c r="BY23" i="58"/>
  <c r="BX23" i="58"/>
  <c r="BW23" i="58"/>
  <c r="BV23" i="58"/>
  <c r="BS23" i="58"/>
  <c r="BR23" i="58"/>
  <c r="BQ23" i="58"/>
  <c r="BM23" i="58"/>
  <c r="BK23" i="58"/>
  <c r="BJ23" i="58"/>
  <c r="BI23" i="58"/>
  <c r="BH23" i="58"/>
  <c r="BG23" i="58"/>
  <c r="BF23" i="58"/>
  <c r="AE23" i="58"/>
  <c r="AK23" i="58" s="1"/>
  <c r="AD23" i="58"/>
  <c r="AJ23" i="58" s="1"/>
  <c r="V23" i="58"/>
  <c r="AO24" i="58" s="1"/>
  <c r="U23" i="58"/>
  <c r="Z23" i="58" s="1"/>
  <c r="AA23" i="58" s="1"/>
  <c r="AF24" i="58" s="1"/>
  <c r="AL24" i="58" s="1"/>
  <c r="T23" i="58"/>
  <c r="A23" i="58"/>
  <c r="CB22" i="58"/>
  <c r="CA22" i="58"/>
  <c r="BY22" i="58"/>
  <c r="BX22" i="58"/>
  <c r="BW22" i="58"/>
  <c r="BV22" i="58"/>
  <c r="BS22" i="58"/>
  <c r="BR22" i="58"/>
  <c r="BQ22" i="58"/>
  <c r="BM22" i="58"/>
  <c r="BK22" i="58"/>
  <c r="BJ22" i="58"/>
  <c r="BI22" i="58"/>
  <c r="BH22" i="58"/>
  <c r="BG22" i="58"/>
  <c r="BF22" i="58"/>
  <c r="AE22" i="58"/>
  <c r="AK22" i="58" s="1"/>
  <c r="AD22" i="58"/>
  <c r="AJ22" i="58" s="1"/>
  <c r="V22" i="58"/>
  <c r="BZ22" i="58" s="1"/>
  <c r="U22" i="58"/>
  <c r="Z22" i="58" s="1"/>
  <c r="AA22" i="58" s="1"/>
  <c r="AF23" i="58" s="1"/>
  <c r="AL23" i="58" s="1"/>
  <c r="T22" i="58"/>
  <c r="A22" i="58"/>
  <c r="CB21" i="58"/>
  <c r="CA21" i="58"/>
  <c r="BY21" i="58"/>
  <c r="BX21" i="58"/>
  <c r="BW21" i="58"/>
  <c r="BV21" i="58"/>
  <c r="BS21" i="58"/>
  <c r="BR21" i="58"/>
  <c r="BQ21" i="58"/>
  <c r="BM21" i="58"/>
  <c r="BK21" i="58"/>
  <c r="BJ21" i="58"/>
  <c r="BI21" i="58"/>
  <c r="BH21" i="58"/>
  <c r="BG21" i="58"/>
  <c r="BF21" i="58"/>
  <c r="AE21" i="58"/>
  <c r="AK21" i="58" s="1"/>
  <c r="AD21" i="58"/>
  <c r="AJ21" i="58" s="1"/>
  <c r="V21" i="58"/>
  <c r="AO22" i="58" s="1"/>
  <c r="U21" i="58"/>
  <c r="Z21" i="58" s="1"/>
  <c r="AA21" i="58" s="1"/>
  <c r="AF22" i="58" s="1"/>
  <c r="AL22" i="58" s="1"/>
  <c r="T21" i="58"/>
  <c r="A21" i="58"/>
  <c r="CB20" i="58"/>
  <c r="CA20" i="58"/>
  <c r="BY20" i="58"/>
  <c r="BX20" i="58"/>
  <c r="BW20" i="58"/>
  <c r="BV20" i="58"/>
  <c r="BS20" i="58"/>
  <c r="BR20" i="58"/>
  <c r="BQ20" i="58"/>
  <c r="BM20" i="58"/>
  <c r="BK20" i="58"/>
  <c r="BJ20" i="58"/>
  <c r="BI20" i="58"/>
  <c r="BH20" i="58"/>
  <c r="BG20" i="58"/>
  <c r="BF20" i="58"/>
  <c r="AD20" i="58"/>
  <c r="AJ20" i="58" s="1"/>
  <c r="V20" i="58"/>
  <c r="BZ20" i="58" s="1"/>
  <c r="U20" i="58"/>
  <c r="T20" i="58"/>
  <c r="A20" i="58"/>
  <c r="CB19" i="58"/>
  <c r="CA19" i="58"/>
  <c r="BY19" i="58"/>
  <c r="BX19" i="58"/>
  <c r="BW19" i="58"/>
  <c r="BV19" i="58"/>
  <c r="BS19" i="58"/>
  <c r="BR19" i="58"/>
  <c r="BQ19" i="58"/>
  <c r="BM19" i="58"/>
  <c r="BH19" i="58"/>
  <c r="BG19" i="58"/>
  <c r="BF19" i="58"/>
  <c r="AJ19" i="58"/>
  <c r="AD19" i="58"/>
  <c r="V19" i="58"/>
  <c r="U19" i="58"/>
  <c r="A19" i="58"/>
  <c r="AG18" i="58"/>
  <c r="U18" i="58"/>
  <c r="T18" i="58"/>
  <c r="I12" i="58"/>
  <c r="Z41" i="58" l="1"/>
  <c r="AA41" i="58" s="1"/>
  <c r="AF42" i="58" s="1"/>
  <c r="AL42" i="58" s="1"/>
  <c r="Z42" i="58"/>
  <c r="AA42" i="58" s="1"/>
  <c r="AF43" i="58" s="1"/>
  <c r="AL43" i="58" s="1"/>
  <c r="BZ42" i="58"/>
  <c r="Z49" i="58"/>
  <c r="AA49" i="58" s="1"/>
  <c r="AF50" i="58" s="1"/>
  <c r="AL50" i="58" s="1"/>
  <c r="Z50" i="58"/>
  <c r="AA50" i="58" s="1"/>
  <c r="AF51" i="58" s="1"/>
  <c r="AL51" i="58" s="1"/>
  <c r="BZ50" i="58"/>
  <c r="Z57" i="58"/>
  <c r="AA57" i="58" s="1"/>
  <c r="AF58" i="58" s="1"/>
  <c r="AL58" i="58" s="1"/>
  <c r="Z58" i="58"/>
  <c r="AA58" i="58" s="1"/>
  <c r="AF59" i="58" s="1"/>
  <c r="AL59" i="58" s="1"/>
  <c r="BZ58" i="58"/>
  <c r="Z65" i="58"/>
  <c r="AA65" i="58" s="1"/>
  <c r="AF66" i="58" s="1"/>
  <c r="AL66" i="58" s="1"/>
  <c r="Z66" i="58"/>
  <c r="AA66" i="58" s="1"/>
  <c r="AF67" i="58" s="1"/>
  <c r="AL67" i="58" s="1"/>
  <c r="BZ66" i="58"/>
  <c r="Z73" i="58"/>
  <c r="AA73" i="58" s="1"/>
  <c r="AF74" i="58" s="1"/>
  <c r="AL74" i="58" s="1"/>
  <c r="Z74" i="58"/>
  <c r="AA74" i="58" s="1"/>
  <c r="AF75" i="58" s="1"/>
  <c r="AL75" i="58" s="1"/>
  <c r="BZ74" i="58"/>
  <c r="AH75" i="58"/>
  <c r="Z30" i="64"/>
  <c r="Z33" i="64"/>
  <c r="Z39" i="64"/>
  <c r="Z77" i="64"/>
  <c r="Z81" i="64"/>
  <c r="Z85" i="64"/>
  <c r="Z89" i="64"/>
  <c r="Z22" i="60"/>
  <c r="AA22" i="60" s="1"/>
  <c r="AF23" i="60" s="1"/>
  <c r="AL23" i="60" s="1"/>
  <c r="Z24" i="60"/>
  <c r="AA24" i="60" s="1"/>
  <c r="AF25" i="60" s="1"/>
  <c r="AL25" i="60" s="1"/>
  <c r="Z26" i="60"/>
  <c r="AA26" i="60" s="1"/>
  <c r="AF27" i="60" s="1"/>
  <c r="AL27" i="60" s="1"/>
  <c r="Z29" i="60"/>
  <c r="AA29" i="60" s="1"/>
  <c r="AF30" i="60" s="1"/>
  <c r="AL30" i="60" s="1"/>
  <c r="Z31" i="60"/>
  <c r="AA31" i="60" s="1"/>
  <c r="AF32" i="60" s="1"/>
  <c r="AL32" i="60" s="1"/>
  <c r="Z33" i="60"/>
  <c r="AA33" i="60" s="1"/>
  <c r="AF34" i="60" s="1"/>
  <c r="AL34" i="60" s="1"/>
  <c r="Z35" i="60"/>
  <c r="AA35" i="60" s="1"/>
  <c r="AF36" i="60" s="1"/>
  <c r="AL36" i="60" s="1"/>
  <c r="Z37" i="60"/>
  <c r="AA37" i="60" s="1"/>
  <c r="AF38" i="60" s="1"/>
  <c r="AL38" i="60" s="1"/>
  <c r="Z39" i="60"/>
  <c r="AA39" i="60" s="1"/>
  <c r="AF40" i="60" s="1"/>
  <c r="AL40" i="60" s="1"/>
  <c r="Z53" i="60"/>
  <c r="AA53" i="60" s="1"/>
  <c r="AF54" i="60" s="1"/>
  <c r="AL54" i="60" s="1"/>
  <c r="Z54" i="60"/>
  <c r="AA54" i="60" s="1"/>
  <c r="AF55" i="60" s="1"/>
  <c r="AL55" i="60" s="1"/>
  <c r="BZ54" i="60"/>
  <c r="Z61" i="60"/>
  <c r="AA61" i="60" s="1"/>
  <c r="AF62" i="60" s="1"/>
  <c r="AL62" i="60" s="1"/>
  <c r="Z62" i="60"/>
  <c r="AA62" i="60" s="1"/>
  <c r="AF63" i="60" s="1"/>
  <c r="AL63" i="60" s="1"/>
  <c r="BZ62" i="60"/>
  <c r="AO23" i="61"/>
  <c r="Z69" i="61"/>
  <c r="AA69" i="61" s="1"/>
  <c r="AF70" i="61" s="1"/>
  <c r="AL70" i="61" s="1"/>
  <c r="AO74" i="61"/>
  <c r="AH94" i="61"/>
  <c r="AO96" i="61"/>
  <c r="Z23" i="62"/>
  <c r="AA23" i="62" s="1"/>
  <c r="AF24" i="62" s="1"/>
  <c r="AL24" i="62" s="1"/>
  <c r="BZ23" i="62"/>
  <c r="Z30" i="62"/>
  <c r="AA30" i="62" s="1"/>
  <c r="AF31" i="62" s="1"/>
  <c r="AL31" i="62" s="1"/>
  <c r="Z31" i="62"/>
  <c r="AA31" i="62" s="1"/>
  <c r="AF32" i="62" s="1"/>
  <c r="AL32" i="62" s="1"/>
  <c r="BZ31" i="62"/>
  <c r="Z20" i="63"/>
  <c r="AO22" i="63"/>
  <c r="Z22" i="63"/>
  <c r="AO24" i="63"/>
  <c r="AO26" i="63"/>
  <c r="Z26" i="63"/>
  <c r="AO28" i="63"/>
  <c r="AO30" i="63"/>
  <c r="Z30" i="63"/>
  <c r="AO32" i="63"/>
  <c r="Z34" i="63"/>
  <c r="Z36" i="63"/>
  <c r="Z38" i="63"/>
  <c r="Z40" i="63"/>
  <c r="Z42" i="63"/>
  <c r="Z44" i="63"/>
  <c r="Z46" i="63"/>
  <c r="Z48" i="63"/>
  <c r="Z50" i="63"/>
  <c r="Z52" i="63"/>
  <c r="Z54" i="63"/>
  <c r="Z56" i="63"/>
  <c r="AO63" i="63"/>
  <c r="AO65" i="63"/>
  <c r="AO67" i="63"/>
  <c r="Z78" i="63"/>
  <c r="Z82" i="63"/>
  <c r="Z86" i="63"/>
  <c r="Z90" i="63"/>
  <c r="AO102" i="63"/>
  <c r="Z29" i="64"/>
  <c r="Z34" i="64"/>
  <c r="Z40" i="64"/>
  <c r="Z78" i="64"/>
  <c r="Z82" i="64"/>
  <c r="Z86" i="64"/>
  <c r="Z90" i="64"/>
  <c r="Z92" i="64"/>
  <c r="AO20" i="58"/>
  <c r="Z20" i="58"/>
  <c r="AA20" i="58" s="1"/>
  <c r="AF21" i="58" s="1"/>
  <c r="AL21" i="58" s="1"/>
  <c r="AO28" i="58"/>
  <c r="Z29" i="58"/>
  <c r="AA29" i="58" s="1"/>
  <c r="AF30" i="58" s="1"/>
  <c r="AL30" i="58" s="1"/>
  <c r="Z30" i="58"/>
  <c r="AA30" i="58" s="1"/>
  <c r="AF31" i="58" s="1"/>
  <c r="AL31" i="58" s="1"/>
  <c r="BZ30" i="58"/>
  <c r="AO32" i="58"/>
  <c r="Z33" i="58"/>
  <c r="AA33" i="58" s="1"/>
  <c r="AF34" i="58" s="1"/>
  <c r="AL34" i="58" s="1"/>
  <c r="Z34" i="58"/>
  <c r="AA34" i="58" s="1"/>
  <c r="AF35" i="58" s="1"/>
  <c r="AL35" i="58" s="1"/>
  <c r="Z35" i="58"/>
  <c r="AA35" i="58" s="1"/>
  <c r="AF36" i="58" s="1"/>
  <c r="AL36" i="58" s="1"/>
  <c r="Z36" i="58"/>
  <c r="AA36" i="58" s="1"/>
  <c r="AF37" i="58" s="1"/>
  <c r="AL37" i="58" s="1"/>
  <c r="AO94" i="58"/>
  <c r="AO98" i="58"/>
  <c r="AO102" i="58"/>
  <c r="Z100" i="59"/>
  <c r="AA100" i="59" s="1"/>
  <c r="AF101" i="59" s="1"/>
  <c r="AL101" i="59" s="1"/>
  <c r="Z101" i="59"/>
  <c r="AA101" i="59" s="1"/>
  <c r="AF102" i="59" s="1"/>
  <c r="AL102" i="59" s="1"/>
  <c r="BZ101" i="59"/>
  <c r="Z20" i="60"/>
  <c r="AA20" i="60" s="1"/>
  <c r="AF21" i="60" s="1"/>
  <c r="AL21" i="60" s="1"/>
  <c r="AH46" i="60"/>
  <c r="AO50" i="60"/>
  <c r="BZ67" i="60"/>
  <c r="Z70" i="60"/>
  <c r="AA70" i="60" s="1"/>
  <c r="AF71" i="60" s="1"/>
  <c r="AL71" i="60" s="1"/>
  <c r="Z71" i="60"/>
  <c r="AA71" i="60" s="1"/>
  <c r="AF72" i="60" s="1"/>
  <c r="AL72" i="60" s="1"/>
  <c r="BZ71" i="60"/>
  <c r="Z74" i="60"/>
  <c r="AA74" i="60" s="1"/>
  <c r="AF75" i="60" s="1"/>
  <c r="AL75" i="60" s="1"/>
  <c r="Z75" i="60"/>
  <c r="AA75" i="60" s="1"/>
  <c r="AF76" i="60" s="1"/>
  <c r="AL76" i="60" s="1"/>
  <c r="BZ75" i="60"/>
  <c r="Z78" i="60"/>
  <c r="AA78" i="60" s="1"/>
  <c r="AF79" i="60" s="1"/>
  <c r="AL79" i="60" s="1"/>
  <c r="Z79" i="60"/>
  <c r="AA79" i="60" s="1"/>
  <c r="AF80" i="60" s="1"/>
  <c r="AL80" i="60" s="1"/>
  <c r="BZ79" i="60"/>
  <c r="Z82" i="60"/>
  <c r="AA82" i="60" s="1"/>
  <c r="AF83" i="60" s="1"/>
  <c r="AL83" i="60" s="1"/>
  <c r="Z83" i="60"/>
  <c r="AA83" i="60" s="1"/>
  <c r="AF84" i="60" s="1"/>
  <c r="AL84" i="60" s="1"/>
  <c r="BZ83" i="60"/>
  <c r="Z86" i="60"/>
  <c r="AA86" i="60" s="1"/>
  <c r="AF87" i="60" s="1"/>
  <c r="AL87" i="60" s="1"/>
  <c r="Z87" i="60"/>
  <c r="AA87" i="60" s="1"/>
  <c r="AF88" i="60" s="1"/>
  <c r="AL88" i="60" s="1"/>
  <c r="BZ87" i="60"/>
  <c r="Z90" i="60"/>
  <c r="AA90" i="60" s="1"/>
  <c r="AF91" i="60" s="1"/>
  <c r="AL91" i="60" s="1"/>
  <c r="Z91" i="60"/>
  <c r="AA91" i="60" s="1"/>
  <c r="AF92" i="60" s="1"/>
  <c r="AL92" i="60" s="1"/>
  <c r="Z92" i="60"/>
  <c r="AA92" i="60" s="1"/>
  <c r="AF93" i="60" s="1"/>
  <c r="AL93" i="60" s="1"/>
  <c r="Z93" i="60"/>
  <c r="AA93" i="60" s="1"/>
  <c r="AF94" i="60" s="1"/>
  <c r="AL94" i="60" s="1"/>
  <c r="Z94" i="60"/>
  <c r="AA94" i="60" s="1"/>
  <c r="AF95" i="60" s="1"/>
  <c r="AL95" i="60" s="1"/>
  <c r="Z95" i="60"/>
  <c r="AA95" i="60" s="1"/>
  <c r="AF96" i="60" s="1"/>
  <c r="AL96" i="60" s="1"/>
  <c r="Z96" i="60"/>
  <c r="AA96" i="60" s="1"/>
  <c r="AF97" i="60" s="1"/>
  <c r="AL97" i="60" s="1"/>
  <c r="Z97" i="60"/>
  <c r="AA97" i="60" s="1"/>
  <c r="AF98" i="60" s="1"/>
  <c r="AL98" i="60" s="1"/>
  <c r="BZ102" i="60"/>
  <c r="Z22" i="61"/>
  <c r="AA22" i="61" s="1"/>
  <c r="AF23" i="61" s="1"/>
  <c r="AL23" i="61" s="1"/>
  <c r="BZ23" i="61"/>
  <c r="Z26" i="61"/>
  <c r="AA26" i="61" s="1"/>
  <c r="AF27" i="61" s="1"/>
  <c r="AL27" i="61" s="1"/>
  <c r="BZ27" i="61"/>
  <c r="Z30" i="61"/>
  <c r="AA30" i="61" s="1"/>
  <c r="AF31" i="61" s="1"/>
  <c r="AL31" i="61" s="1"/>
  <c r="BZ31" i="61"/>
  <c r="Z34" i="61"/>
  <c r="AA34" i="61" s="1"/>
  <c r="AF35" i="61" s="1"/>
  <c r="AL35" i="61" s="1"/>
  <c r="BZ35" i="61"/>
  <c r="Z38" i="61"/>
  <c r="AA38" i="61" s="1"/>
  <c r="AF39" i="61" s="1"/>
  <c r="AL39" i="61" s="1"/>
  <c r="BZ39" i="61"/>
  <c r="Z42" i="61"/>
  <c r="AA42" i="61" s="1"/>
  <c r="AF43" i="61" s="1"/>
  <c r="AL43" i="61" s="1"/>
  <c r="AO46" i="61"/>
  <c r="Z46" i="61"/>
  <c r="AA46" i="61" s="1"/>
  <c r="AF47" i="61" s="1"/>
  <c r="AL47" i="61" s="1"/>
  <c r="AO50" i="61"/>
  <c r="Z50" i="61"/>
  <c r="AA50" i="61" s="1"/>
  <c r="AF51" i="61" s="1"/>
  <c r="AL51" i="61" s="1"/>
  <c r="AO54" i="61"/>
  <c r="Z54" i="61"/>
  <c r="AA54" i="61" s="1"/>
  <c r="AF55" i="61" s="1"/>
  <c r="AL55" i="61" s="1"/>
  <c r="AO58" i="61"/>
  <c r="Z58" i="61"/>
  <c r="AA58" i="61" s="1"/>
  <c r="AF59" i="61" s="1"/>
  <c r="AL59" i="61" s="1"/>
  <c r="AO62" i="61"/>
  <c r="Z62" i="61"/>
  <c r="AA62" i="61" s="1"/>
  <c r="AF63" i="61" s="1"/>
  <c r="AL63" i="61" s="1"/>
  <c r="AO66" i="61"/>
  <c r="Z66" i="61"/>
  <c r="AA66" i="61" s="1"/>
  <c r="AF67" i="61" s="1"/>
  <c r="AL67" i="61" s="1"/>
  <c r="Z70" i="61"/>
  <c r="AA70" i="61" s="1"/>
  <c r="AF71" i="61" s="1"/>
  <c r="AL71" i="61" s="1"/>
  <c r="Z74" i="61"/>
  <c r="AA74" i="61" s="1"/>
  <c r="AF75" i="61" s="1"/>
  <c r="AL75" i="61" s="1"/>
  <c r="Z77" i="61"/>
  <c r="AA77" i="61" s="1"/>
  <c r="AF78" i="61" s="1"/>
  <c r="AL78" i="61" s="1"/>
  <c r="Z81" i="61"/>
  <c r="AA81" i="61" s="1"/>
  <c r="AF82" i="61" s="1"/>
  <c r="AL82" i="61" s="1"/>
  <c r="Z83" i="61"/>
  <c r="AA83" i="61" s="1"/>
  <c r="AF84" i="61" s="1"/>
  <c r="AL84" i="61" s="1"/>
  <c r="Z87" i="61"/>
  <c r="AA87" i="61" s="1"/>
  <c r="AF88" i="61" s="1"/>
  <c r="AL88" i="61" s="1"/>
  <c r="Z91" i="61"/>
  <c r="AA91" i="61" s="1"/>
  <c r="AF92" i="61" s="1"/>
  <c r="AL92" i="61" s="1"/>
  <c r="Z21" i="62"/>
  <c r="AA21" i="62" s="1"/>
  <c r="AF22" i="62" s="1"/>
  <c r="AL22" i="62" s="1"/>
  <c r="AO35" i="62"/>
  <c r="Z36" i="62"/>
  <c r="AA36" i="62" s="1"/>
  <c r="AF37" i="62" s="1"/>
  <c r="AL37" i="62" s="1"/>
  <c r="Z37" i="62"/>
  <c r="AA37" i="62" s="1"/>
  <c r="AF38" i="62" s="1"/>
  <c r="AL38" i="62" s="1"/>
  <c r="BZ37" i="62"/>
  <c r="AO39" i="62"/>
  <c r="Z40" i="62"/>
  <c r="AA40" i="62" s="1"/>
  <c r="AF41" i="62" s="1"/>
  <c r="AL41" i="62" s="1"/>
  <c r="Z41" i="62"/>
  <c r="AA41" i="62" s="1"/>
  <c r="AF42" i="62" s="1"/>
  <c r="AL42" i="62" s="1"/>
  <c r="BZ41" i="62"/>
  <c r="AO43" i="62"/>
  <c r="Z44" i="62"/>
  <c r="AA44" i="62" s="1"/>
  <c r="AF45" i="62" s="1"/>
  <c r="AL45" i="62" s="1"/>
  <c r="Z45" i="62"/>
  <c r="AA45" i="62" s="1"/>
  <c r="AF46" i="62" s="1"/>
  <c r="AL46" i="62" s="1"/>
  <c r="BZ45" i="62"/>
  <c r="AO47" i="62"/>
  <c r="Z48" i="62"/>
  <c r="AA48" i="62" s="1"/>
  <c r="AF49" i="62" s="1"/>
  <c r="AL49" i="62" s="1"/>
  <c r="Z49" i="62"/>
  <c r="AA49" i="62" s="1"/>
  <c r="AF50" i="62" s="1"/>
  <c r="AL50" i="62" s="1"/>
  <c r="BZ49" i="62"/>
  <c r="AO51" i="62"/>
  <c r="Z52" i="62"/>
  <c r="AA52" i="62" s="1"/>
  <c r="AF53" i="62" s="1"/>
  <c r="AL53" i="62" s="1"/>
  <c r="Z53" i="62"/>
  <c r="AA53" i="62" s="1"/>
  <c r="AF54" i="62" s="1"/>
  <c r="AL54" i="62" s="1"/>
  <c r="BZ53" i="62"/>
  <c r="AO55" i="62"/>
  <c r="Z56" i="62"/>
  <c r="AA56" i="62" s="1"/>
  <c r="AF57" i="62" s="1"/>
  <c r="AL57" i="62" s="1"/>
  <c r="Z57" i="62"/>
  <c r="AA57" i="62" s="1"/>
  <c r="AF58" i="62" s="1"/>
  <c r="AL58" i="62" s="1"/>
  <c r="BZ57" i="62"/>
  <c r="AO59" i="62"/>
  <c r="AH20" i="58"/>
  <c r="Z104" i="59"/>
  <c r="AA104" i="59" s="1"/>
  <c r="AF105" i="59" s="1"/>
  <c r="AL105" i="59" s="1"/>
  <c r="Z23" i="61"/>
  <c r="AA23" i="61" s="1"/>
  <c r="AF24" i="61" s="1"/>
  <c r="AL24" i="61" s="1"/>
  <c r="Z27" i="61"/>
  <c r="AA27" i="61" s="1"/>
  <c r="AF28" i="61" s="1"/>
  <c r="AL28" i="61" s="1"/>
  <c r="Z31" i="61"/>
  <c r="AA31" i="61" s="1"/>
  <c r="AF32" i="61" s="1"/>
  <c r="AL32" i="61" s="1"/>
  <c r="BZ42" i="61"/>
  <c r="BZ46" i="61"/>
  <c r="BZ50" i="61"/>
  <c r="BZ54" i="61"/>
  <c r="BZ58" i="61"/>
  <c r="BZ62" i="61"/>
  <c r="BZ66" i="61"/>
  <c r="BZ70" i="61"/>
  <c r="BZ74" i="61"/>
  <c r="Z76" i="61"/>
  <c r="AA76" i="61" s="1"/>
  <c r="AF77" i="61" s="1"/>
  <c r="AL77" i="61" s="1"/>
  <c r="Z80" i="61"/>
  <c r="AA80" i="61" s="1"/>
  <c r="AF81" i="61" s="1"/>
  <c r="AL81" i="61" s="1"/>
  <c r="Z82" i="61"/>
  <c r="AA82" i="61" s="1"/>
  <c r="AF83" i="61" s="1"/>
  <c r="AL83" i="61" s="1"/>
  <c r="Z86" i="61"/>
  <c r="AA86" i="61" s="1"/>
  <c r="AF87" i="61" s="1"/>
  <c r="AL87" i="61" s="1"/>
  <c r="Z90" i="61"/>
  <c r="AA90" i="61" s="1"/>
  <c r="AF91" i="61" s="1"/>
  <c r="AL91" i="61" s="1"/>
  <c r="BZ21" i="62"/>
  <c r="BZ69" i="62"/>
  <c r="BZ59" i="63"/>
  <c r="Z62" i="63"/>
  <c r="AA62" i="63" s="1"/>
  <c r="AF63" i="63" s="1"/>
  <c r="AL63" i="63" s="1"/>
  <c r="BZ63" i="63"/>
  <c r="Z66" i="63"/>
  <c r="AA66" i="63" s="1"/>
  <c r="AF67" i="63" s="1"/>
  <c r="AL67" i="63" s="1"/>
  <c r="BZ67" i="63"/>
  <c r="Z70" i="63"/>
  <c r="AA70" i="63" s="1"/>
  <c r="AF71" i="63" s="1"/>
  <c r="AL71" i="63" s="1"/>
  <c r="Z71" i="63"/>
  <c r="Z73" i="63"/>
  <c r="AA73" i="63" s="1"/>
  <c r="AF74" i="63" s="1"/>
  <c r="AL74" i="63" s="1"/>
  <c r="Z74" i="63"/>
  <c r="Z75" i="63"/>
  <c r="Z77" i="63"/>
  <c r="AA77" i="63" s="1"/>
  <c r="AF78" i="63" s="1"/>
  <c r="AL78" i="63" s="1"/>
  <c r="Z81" i="63"/>
  <c r="AA81" i="63" s="1"/>
  <c r="AF82" i="63" s="1"/>
  <c r="AL82" i="63" s="1"/>
  <c r="Z85" i="63"/>
  <c r="AA85" i="63" s="1"/>
  <c r="AF86" i="63" s="1"/>
  <c r="AL86" i="63" s="1"/>
  <c r="Z89" i="63"/>
  <c r="AA89" i="63" s="1"/>
  <c r="AF90" i="63" s="1"/>
  <c r="AL90" i="63" s="1"/>
  <c r="BZ94" i="63"/>
  <c r="Z97" i="63"/>
  <c r="AA97" i="63" s="1"/>
  <c r="AF98" i="63" s="1"/>
  <c r="AL98" i="63" s="1"/>
  <c r="BZ98" i="63"/>
  <c r="Z101" i="63"/>
  <c r="AA101" i="63" s="1"/>
  <c r="AF102" i="63" s="1"/>
  <c r="AL102" i="63" s="1"/>
  <c r="BZ102" i="63"/>
  <c r="Z24" i="63"/>
  <c r="AA24" i="63" s="1"/>
  <c r="AF25" i="63" s="1"/>
  <c r="AL25" i="63" s="1"/>
  <c r="Z28" i="63"/>
  <c r="AA28" i="63" s="1"/>
  <c r="AF29" i="63" s="1"/>
  <c r="AL29" i="63" s="1"/>
  <c r="Z32" i="63"/>
  <c r="AA32" i="63" s="1"/>
  <c r="AF33" i="63" s="1"/>
  <c r="AL33" i="63" s="1"/>
  <c r="Z60" i="62"/>
  <c r="AA60" i="62" s="1"/>
  <c r="AF61" i="62" s="1"/>
  <c r="AL61" i="62" s="1"/>
  <c r="Z61" i="62"/>
  <c r="AA61" i="62" s="1"/>
  <c r="AF62" i="62" s="1"/>
  <c r="AL62" i="62" s="1"/>
  <c r="BZ61" i="62"/>
  <c r="Z64" i="62"/>
  <c r="AA64" i="62" s="1"/>
  <c r="AF65" i="62" s="1"/>
  <c r="AL65" i="62" s="1"/>
  <c r="Z65" i="62"/>
  <c r="AA65" i="62" s="1"/>
  <c r="AF66" i="62" s="1"/>
  <c r="AL66" i="62" s="1"/>
  <c r="BZ65" i="62"/>
  <c r="Z67" i="62"/>
  <c r="AA67" i="62" s="1"/>
  <c r="AF68" i="62" s="1"/>
  <c r="AL68" i="62" s="1"/>
  <c r="BZ24" i="63"/>
  <c r="BZ28" i="63"/>
  <c r="BZ32" i="63"/>
  <c r="Z57" i="63"/>
  <c r="AA57" i="63" s="1"/>
  <c r="AF58" i="63" s="1"/>
  <c r="AL58" i="63" s="1"/>
  <c r="Z59" i="63"/>
  <c r="AA59" i="63" s="1"/>
  <c r="AF60" i="63" s="1"/>
  <c r="AL60" i="63" s="1"/>
  <c r="Z60" i="63"/>
  <c r="AA60" i="63" s="1"/>
  <c r="AF61" i="63" s="1"/>
  <c r="AL61" i="63" s="1"/>
  <c r="Z61" i="63"/>
  <c r="AA61" i="63" s="1"/>
  <c r="AF62" i="63" s="1"/>
  <c r="AL62" i="63" s="1"/>
  <c r="Z63" i="63"/>
  <c r="AA63" i="63" s="1"/>
  <c r="AF64" i="63" s="1"/>
  <c r="AL64" i="63" s="1"/>
  <c r="Z64" i="63"/>
  <c r="AA64" i="63" s="1"/>
  <c r="AF65" i="63" s="1"/>
  <c r="AL65" i="63" s="1"/>
  <c r="Z65" i="63"/>
  <c r="Z67" i="63"/>
  <c r="AA67" i="63" s="1"/>
  <c r="AF68" i="63" s="1"/>
  <c r="AL68" i="63" s="1"/>
  <c r="Z68" i="63"/>
  <c r="Z69" i="63"/>
  <c r="AA69" i="63" s="1"/>
  <c r="AF70" i="63" s="1"/>
  <c r="AL70" i="63" s="1"/>
  <c r="Z72" i="63"/>
  <c r="AA72" i="63" s="1"/>
  <c r="AF73" i="63" s="1"/>
  <c r="AL73" i="63" s="1"/>
  <c r="BZ73" i="63"/>
  <c r="Z76" i="63"/>
  <c r="AA76" i="63" s="1"/>
  <c r="AF77" i="63" s="1"/>
  <c r="AL77" i="63" s="1"/>
  <c r="BZ77" i="63"/>
  <c r="Z80" i="63"/>
  <c r="AA80" i="63" s="1"/>
  <c r="AF81" i="63" s="1"/>
  <c r="AL81" i="63" s="1"/>
  <c r="BZ81" i="63"/>
  <c r="Z84" i="63"/>
  <c r="AA84" i="63" s="1"/>
  <c r="AF85" i="63" s="1"/>
  <c r="AL85" i="63" s="1"/>
  <c r="BZ85" i="63"/>
  <c r="Z88" i="63"/>
  <c r="AA88" i="63" s="1"/>
  <c r="AF89" i="63" s="1"/>
  <c r="AL89" i="63" s="1"/>
  <c r="BZ89" i="63"/>
  <c r="Z92" i="63"/>
  <c r="Z94" i="63"/>
  <c r="AA94" i="63" s="1"/>
  <c r="AF95" i="63" s="1"/>
  <c r="AL95" i="63" s="1"/>
  <c r="Z95" i="63"/>
  <c r="Z96" i="63"/>
  <c r="AA96" i="63" s="1"/>
  <c r="AF97" i="63" s="1"/>
  <c r="AL97" i="63" s="1"/>
  <c r="Z98" i="63"/>
  <c r="AA98" i="63" s="1"/>
  <c r="AF99" i="63" s="1"/>
  <c r="AL99" i="63" s="1"/>
  <c r="Z99" i="63"/>
  <c r="AA99" i="63" s="1"/>
  <c r="AF100" i="63" s="1"/>
  <c r="AL100" i="63" s="1"/>
  <c r="Z100" i="63"/>
  <c r="Z102" i="63"/>
  <c r="AA102" i="63" s="1"/>
  <c r="AF103" i="63" s="1"/>
  <c r="AL103" i="63" s="1"/>
  <c r="Z103" i="63"/>
  <c r="Z104" i="63"/>
  <c r="AA104" i="63" s="1"/>
  <c r="AF105" i="63" s="1"/>
  <c r="AL105" i="63" s="1"/>
  <c r="Z19" i="63"/>
  <c r="Z23" i="63"/>
  <c r="AA23" i="63" s="1"/>
  <c r="AF24" i="63" s="1"/>
  <c r="AL24" i="63" s="1"/>
  <c r="Z27" i="63"/>
  <c r="AA27" i="63" s="1"/>
  <c r="AF28" i="63" s="1"/>
  <c r="AL28" i="63" s="1"/>
  <c r="Z31" i="63"/>
  <c r="AA31" i="63" s="1"/>
  <c r="AF32" i="63" s="1"/>
  <c r="AL32" i="63" s="1"/>
  <c r="Z35" i="63"/>
  <c r="AA35" i="63" s="1"/>
  <c r="AF36" i="63" s="1"/>
  <c r="AL36" i="63" s="1"/>
  <c r="Z37" i="63"/>
  <c r="AA37" i="63" s="1"/>
  <c r="AF38" i="63" s="1"/>
  <c r="AL38" i="63" s="1"/>
  <c r="Z39" i="63"/>
  <c r="AA39" i="63" s="1"/>
  <c r="AF40" i="63" s="1"/>
  <c r="AL40" i="63" s="1"/>
  <c r="Z41" i="63"/>
  <c r="AA41" i="63" s="1"/>
  <c r="AF42" i="63" s="1"/>
  <c r="AL42" i="63" s="1"/>
  <c r="Z43" i="63"/>
  <c r="AA43" i="63" s="1"/>
  <c r="AF44" i="63" s="1"/>
  <c r="AL44" i="63" s="1"/>
  <c r="Z45" i="63"/>
  <c r="AA45" i="63" s="1"/>
  <c r="AF46" i="63" s="1"/>
  <c r="AL46" i="63" s="1"/>
  <c r="Z47" i="63"/>
  <c r="AA47" i="63" s="1"/>
  <c r="AF48" i="63" s="1"/>
  <c r="AL48" i="63" s="1"/>
  <c r="Z49" i="63"/>
  <c r="AA49" i="63" s="1"/>
  <c r="AF50" i="63" s="1"/>
  <c r="AL50" i="63" s="1"/>
  <c r="Z51" i="63"/>
  <c r="AA51" i="63" s="1"/>
  <c r="AF52" i="63" s="1"/>
  <c r="AL52" i="63" s="1"/>
  <c r="Z53" i="63"/>
  <c r="AA53" i="63" s="1"/>
  <c r="AF54" i="63" s="1"/>
  <c r="AL54" i="63" s="1"/>
  <c r="Z55" i="63"/>
  <c r="AA55" i="63" s="1"/>
  <c r="AF56" i="63" s="1"/>
  <c r="AL56" i="63" s="1"/>
  <c r="Z58" i="63"/>
  <c r="AA58" i="63" s="1"/>
  <c r="AF59" i="63" s="1"/>
  <c r="AL59" i="63" s="1"/>
  <c r="Z19" i="64"/>
  <c r="AA19" i="64" s="1"/>
  <c r="AF20" i="64" s="1"/>
  <c r="AL20" i="64" s="1"/>
  <c r="Z21" i="64"/>
  <c r="AA21" i="64" s="1"/>
  <c r="AF22" i="64" s="1"/>
  <c r="AL22" i="64" s="1"/>
  <c r="Z23" i="64"/>
  <c r="AA23" i="64" s="1"/>
  <c r="AF24" i="64" s="1"/>
  <c r="AL24" i="64" s="1"/>
  <c r="Z25" i="64"/>
  <c r="AA25" i="64" s="1"/>
  <c r="AF26" i="64" s="1"/>
  <c r="AL26" i="64" s="1"/>
  <c r="Z27" i="64"/>
  <c r="Z28" i="64"/>
  <c r="Z31" i="64"/>
  <c r="Z32" i="64"/>
  <c r="Z35" i="64"/>
  <c r="AA35" i="64" s="1"/>
  <c r="AF36" i="64" s="1"/>
  <c r="AL36" i="64" s="1"/>
  <c r="Z37" i="64"/>
  <c r="AA37" i="64" s="1"/>
  <c r="AF38" i="64" s="1"/>
  <c r="AL38" i="64" s="1"/>
  <c r="BZ38" i="64"/>
  <c r="Z41" i="64"/>
  <c r="AA41" i="64" s="1"/>
  <c r="AF42" i="64" s="1"/>
  <c r="AL42" i="64" s="1"/>
  <c r="Z43" i="64"/>
  <c r="AA43" i="64" s="1"/>
  <c r="AF44" i="64" s="1"/>
  <c r="AL44" i="64" s="1"/>
  <c r="AO45" i="64"/>
  <c r="Z45" i="64"/>
  <c r="AA45" i="64" s="1"/>
  <c r="AF46" i="64" s="1"/>
  <c r="AL46" i="64" s="1"/>
  <c r="Z46" i="64"/>
  <c r="Z47" i="64"/>
  <c r="AA47" i="64" s="1"/>
  <c r="AF48" i="64" s="1"/>
  <c r="AL48" i="64" s="1"/>
  <c r="AO49" i="64"/>
  <c r="Z49" i="64"/>
  <c r="AA49" i="64" s="1"/>
  <c r="AF50" i="64" s="1"/>
  <c r="AL50" i="64" s="1"/>
  <c r="Z50" i="64"/>
  <c r="Z51" i="64"/>
  <c r="AO53" i="64"/>
  <c r="AA53" i="64"/>
  <c r="AF54" i="64" s="1"/>
  <c r="AL54" i="64" s="1"/>
  <c r="Z53" i="64"/>
  <c r="Z54" i="64"/>
  <c r="Z55" i="64"/>
  <c r="AO57" i="64"/>
  <c r="Z57" i="64"/>
  <c r="AA57" i="64" s="1"/>
  <c r="AF58" i="64" s="1"/>
  <c r="AL58" i="64" s="1"/>
  <c r="Z58" i="64"/>
  <c r="AA58" i="64" s="1"/>
  <c r="AF59" i="64" s="1"/>
  <c r="AL59" i="64" s="1"/>
  <c r="Z59" i="64"/>
  <c r="AO61" i="64"/>
  <c r="Z61" i="64"/>
  <c r="AA61" i="64" s="1"/>
  <c r="AF62" i="64" s="1"/>
  <c r="AL62" i="64" s="1"/>
  <c r="Z62" i="64"/>
  <c r="Z63" i="64"/>
  <c r="AA63" i="64" s="1"/>
  <c r="AF64" i="64" s="1"/>
  <c r="AL64" i="64" s="1"/>
  <c r="AO65" i="64"/>
  <c r="Z65" i="64"/>
  <c r="AA65" i="64" s="1"/>
  <c r="AF66" i="64" s="1"/>
  <c r="AL66" i="64" s="1"/>
  <c r="Z66" i="64"/>
  <c r="Z67" i="64"/>
  <c r="AO69" i="64"/>
  <c r="AA69" i="64"/>
  <c r="AF70" i="64" s="1"/>
  <c r="AL70" i="64" s="1"/>
  <c r="Z69" i="64"/>
  <c r="Z70" i="64"/>
  <c r="Z71" i="64"/>
  <c r="AO73" i="64"/>
  <c r="Z73" i="64"/>
  <c r="AA73" i="64" s="1"/>
  <c r="AF74" i="64" s="1"/>
  <c r="AL74" i="64" s="1"/>
  <c r="Z74" i="64"/>
  <c r="AA74" i="64" s="1"/>
  <c r="AF75" i="64" s="1"/>
  <c r="AL75" i="64" s="1"/>
  <c r="Z75" i="64"/>
  <c r="BZ76" i="64"/>
  <c r="Z79" i="64"/>
  <c r="AA79" i="64" s="1"/>
  <c r="AF80" i="64" s="1"/>
  <c r="AL80" i="64" s="1"/>
  <c r="BZ80" i="64"/>
  <c r="Z83" i="64"/>
  <c r="AA83" i="64" s="1"/>
  <c r="AF84" i="64" s="1"/>
  <c r="AL84" i="64" s="1"/>
  <c r="BZ84" i="64"/>
  <c r="AA87" i="64"/>
  <c r="AF88" i="64" s="1"/>
  <c r="AL88" i="64" s="1"/>
  <c r="Z87" i="64"/>
  <c r="BZ88" i="64"/>
  <c r="Z91" i="64"/>
  <c r="AA93" i="64"/>
  <c r="AF94" i="64" s="1"/>
  <c r="AL94" i="64" s="1"/>
  <c r="Z93" i="64"/>
  <c r="Z94" i="64"/>
  <c r="AA94" i="64" s="1"/>
  <c r="AF95" i="64" s="1"/>
  <c r="AL95" i="64" s="1"/>
  <c r="Z95" i="64"/>
  <c r="AA97" i="64"/>
  <c r="AF98" i="64" s="1"/>
  <c r="AL98" i="64" s="1"/>
  <c r="Z97" i="64"/>
  <c r="Z98" i="64"/>
  <c r="Z99" i="64"/>
  <c r="AA101" i="64"/>
  <c r="AF102" i="64" s="1"/>
  <c r="AL102" i="64" s="1"/>
  <c r="Z101" i="64"/>
  <c r="Z103" i="64"/>
  <c r="AA103" i="64" s="1"/>
  <c r="AF104" i="64" s="1"/>
  <c r="AL104" i="64" s="1"/>
  <c r="Z104" i="64"/>
  <c r="Z36" i="64"/>
  <c r="AA36" i="64" s="1"/>
  <c r="AF37" i="64" s="1"/>
  <c r="AL37" i="64" s="1"/>
  <c r="Z38" i="64"/>
  <c r="AA38" i="64" s="1"/>
  <c r="AF39" i="64" s="1"/>
  <c r="AL39" i="64" s="1"/>
  <c r="Z42" i="64"/>
  <c r="AA42" i="64" s="1"/>
  <c r="AF43" i="64" s="1"/>
  <c r="AL43" i="64" s="1"/>
  <c r="Z44" i="64"/>
  <c r="AA44" i="64" s="1"/>
  <c r="AF45" i="64" s="1"/>
  <c r="AL45" i="64" s="1"/>
  <c r="BZ45" i="64"/>
  <c r="Z48" i="64"/>
  <c r="AA48" i="64" s="1"/>
  <c r="AF49" i="64" s="1"/>
  <c r="AL49" i="64" s="1"/>
  <c r="BZ49" i="64"/>
  <c r="Z52" i="64"/>
  <c r="AA52" i="64" s="1"/>
  <c r="AF53" i="64" s="1"/>
  <c r="AL53" i="64" s="1"/>
  <c r="BZ53" i="64"/>
  <c r="AA56" i="64"/>
  <c r="AF57" i="64" s="1"/>
  <c r="AL57" i="64" s="1"/>
  <c r="Z56" i="64"/>
  <c r="BZ57" i="64"/>
  <c r="Z60" i="64"/>
  <c r="AA60" i="64" s="1"/>
  <c r="AF61" i="64" s="1"/>
  <c r="AL61" i="64" s="1"/>
  <c r="BZ61" i="64"/>
  <c r="Z64" i="64"/>
  <c r="AA64" i="64" s="1"/>
  <c r="AF65" i="64" s="1"/>
  <c r="AL65" i="64" s="1"/>
  <c r="BZ65" i="64"/>
  <c r="Z68" i="64"/>
  <c r="AA68" i="64" s="1"/>
  <c r="AF69" i="64" s="1"/>
  <c r="AL69" i="64" s="1"/>
  <c r="BZ69" i="64"/>
  <c r="AA72" i="64"/>
  <c r="AF73" i="64" s="1"/>
  <c r="AL73" i="64" s="1"/>
  <c r="Z72" i="64"/>
  <c r="BZ73" i="64"/>
  <c r="Z76" i="64"/>
  <c r="AA76" i="64" s="1"/>
  <c r="AF77" i="64" s="1"/>
  <c r="AL77" i="64" s="1"/>
  <c r="Z80" i="64"/>
  <c r="AA80" i="64" s="1"/>
  <c r="AF81" i="64" s="1"/>
  <c r="AL81" i="64" s="1"/>
  <c r="Z84" i="64"/>
  <c r="AA84" i="64" s="1"/>
  <c r="AF85" i="64" s="1"/>
  <c r="AL85" i="64" s="1"/>
  <c r="Z88" i="64"/>
  <c r="AA88" i="64" s="1"/>
  <c r="AF89" i="64" s="1"/>
  <c r="AL89" i="64" s="1"/>
  <c r="BZ93" i="64"/>
  <c r="AA96" i="64"/>
  <c r="AF97" i="64" s="1"/>
  <c r="AL97" i="64" s="1"/>
  <c r="Z96" i="64"/>
  <c r="BZ97" i="64"/>
  <c r="Z100" i="64"/>
  <c r="AA100" i="64" s="1"/>
  <c r="AF101" i="64" s="1"/>
  <c r="AL101" i="64" s="1"/>
  <c r="Z102" i="64"/>
  <c r="AA102" i="64" s="1"/>
  <c r="AF103" i="64" s="1"/>
  <c r="AL103" i="64" s="1"/>
  <c r="AO21" i="59"/>
  <c r="Z67" i="59"/>
  <c r="AA67" i="59" s="1"/>
  <c r="AF68" i="59" s="1"/>
  <c r="AL68" i="59" s="1"/>
  <c r="Z68" i="59"/>
  <c r="AA68" i="59" s="1"/>
  <c r="AF69" i="59" s="1"/>
  <c r="AL69" i="59" s="1"/>
  <c r="Z75" i="59"/>
  <c r="AA75" i="59" s="1"/>
  <c r="AF76" i="59" s="1"/>
  <c r="AL76" i="59" s="1"/>
  <c r="Z76" i="59"/>
  <c r="AA76" i="59" s="1"/>
  <c r="AF77" i="59" s="1"/>
  <c r="AL77" i="59" s="1"/>
  <c r="Z77" i="59"/>
  <c r="AA77" i="59" s="1"/>
  <c r="AF78" i="59" s="1"/>
  <c r="AL78" i="59" s="1"/>
  <c r="Z26" i="59"/>
  <c r="AA26" i="59" s="1"/>
  <c r="AF27" i="59" s="1"/>
  <c r="AL27" i="59" s="1"/>
  <c r="Z27" i="59"/>
  <c r="AA27" i="59" s="1"/>
  <c r="AF28" i="59" s="1"/>
  <c r="AL28" i="59" s="1"/>
  <c r="BZ27" i="59"/>
  <c r="Z34" i="59"/>
  <c r="AA34" i="59" s="1"/>
  <c r="AF35" i="59" s="1"/>
  <c r="AL35" i="59" s="1"/>
  <c r="Z36" i="59"/>
  <c r="AA36" i="59" s="1"/>
  <c r="AF37" i="59" s="1"/>
  <c r="AL37" i="59" s="1"/>
  <c r="Z37" i="59"/>
  <c r="AA37" i="59" s="1"/>
  <c r="AF38" i="59" s="1"/>
  <c r="AL38" i="59" s="1"/>
  <c r="BZ37" i="59"/>
  <c r="Z44" i="59"/>
  <c r="AA44" i="59" s="1"/>
  <c r="AF45" i="59" s="1"/>
  <c r="AL45" i="59" s="1"/>
  <c r="Z45" i="59"/>
  <c r="AA45" i="59" s="1"/>
  <c r="AF46" i="59" s="1"/>
  <c r="AL46" i="59" s="1"/>
  <c r="BZ45" i="59"/>
  <c r="Z52" i="59"/>
  <c r="AA52" i="59" s="1"/>
  <c r="AF53" i="59" s="1"/>
  <c r="AL53" i="59" s="1"/>
  <c r="BZ52" i="59"/>
  <c r="Z60" i="59"/>
  <c r="AA60" i="59" s="1"/>
  <c r="AF61" i="59" s="1"/>
  <c r="AL61" i="59" s="1"/>
  <c r="BZ60" i="59"/>
  <c r="BZ68" i="59"/>
  <c r="BZ77" i="59"/>
  <c r="Z84" i="59"/>
  <c r="AA84" i="59" s="1"/>
  <c r="AF85" i="59" s="1"/>
  <c r="AL85" i="59" s="1"/>
  <c r="Z85" i="59"/>
  <c r="AA85" i="59" s="1"/>
  <c r="AF86" i="59" s="1"/>
  <c r="AL86" i="59" s="1"/>
  <c r="BZ85" i="59"/>
  <c r="Z93" i="59"/>
  <c r="AA93" i="59" s="1"/>
  <c r="AF94" i="59" s="1"/>
  <c r="AL94" i="59" s="1"/>
  <c r="BZ93" i="59"/>
  <c r="Z22" i="59"/>
  <c r="AA22" i="59" s="1"/>
  <c r="AF23" i="59" s="1"/>
  <c r="AL23" i="59" s="1"/>
  <c r="Z23" i="59"/>
  <c r="AA23" i="59" s="1"/>
  <c r="AF24" i="59" s="1"/>
  <c r="AL24" i="59" s="1"/>
  <c r="BZ23" i="59"/>
  <c r="Z30" i="59"/>
  <c r="AA30" i="59" s="1"/>
  <c r="AF31" i="59" s="1"/>
  <c r="AL31" i="59" s="1"/>
  <c r="Z31" i="59"/>
  <c r="AA31" i="59" s="1"/>
  <c r="AF32" i="59" s="1"/>
  <c r="AL32" i="59" s="1"/>
  <c r="BZ31" i="59"/>
  <c r="Z40" i="59"/>
  <c r="AA40" i="59" s="1"/>
  <c r="AF41" i="59" s="1"/>
  <c r="AL41" i="59" s="1"/>
  <c r="Z41" i="59"/>
  <c r="AA41" i="59" s="1"/>
  <c r="AF42" i="59" s="1"/>
  <c r="AL42" i="59" s="1"/>
  <c r="BZ41" i="59"/>
  <c r="Z48" i="59"/>
  <c r="AA48" i="59" s="1"/>
  <c r="AF49" i="59" s="1"/>
  <c r="AL49" i="59" s="1"/>
  <c r="BZ48" i="59"/>
  <c r="Z56" i="59"/>
  <c r="AA56" i="59" s="1"/>
  <c r="AF57" i="59" s="1"/>
  <c r="AL57" i="59" s="1"/>
  <c r="BZ56" i="59"/>
  <c r="Z63" i="59"/>
  <c r="AA63" i="59" s="1"/>
  <c r="AF64" i="59" s="1"/>
  <c r="AL64" i="59" s="1"/>
  <c r="Z64" i="59"/>
  <c r="AA64" i="59" s="1"/>
  <c r="AF65" i="59" s="1"/>
  <c r="AL65" i="59" s="1"/>
  <c r="BZ64" i="59"/>
  <c r="Z71" i="59"/>
  <c r="AA71" i="59" s="1"/>
  <c r="AF72" i="59" s="1"/>
  <c r="AL72" i="59" s="1"/>
  <c r="Z72" i="59"/>
  <c r="AA72" i="59" s="1"/>
  <c r="AF73" i="59" s="1"/>
  <c r="AL73" i="59" s="1"/>
  <c r="BZ72" i="59"/>
  <c r="Z81" i="59"/>
  <c r="AA81" i="59" s="1"/>
  <c r="AF82" i="59" s="1"/>
  <c r="AL82" i="59" s="1"/>
  <c r="BZ81" i="59"/>
  <c r="Z88" i="59"/>
  <c r="AA88" i="59" s="1"/>
  <c r="AF89" i="59" s="1"/>
  <c r="AL89" i="59" s="1"/>
  <c r="Z89" i="59"/>
  <c r="AA89" i="59" s="1"/>
  <c r="AF90" i="59" s="1"/>
  <c r="AL90" i="59" s="1"/>
  <c r="BZ89" i="59"/>
  <c r="Z96" i="59"/>
  <c r="AA96" i="59" s="1"/>
  <c r="AF97" i="59" s="1"/>
  <c r="AL97" i="59" s="1"/>
  <c r="Z97" i="59"/>
  <c r="AA97" i="59" s="1"/>
  <c r="AF98" i="59" s="1"/>
  <c r="AL98" i="59" s="1"/>
  <c r="BZ97" i="59"/>
  <c r="AA20" i="64"/>
  <c r="AF21" i="64" s="1"/>
  <c r="AL21" i="64" s="1"/>
  <c r="AA22" i="64"/>
  <c r="AF23" i="64" s="1"/>
  <c r="AL23" i="64" s="1"/>
  <c r="AA24" i="64"/>
  <c r="AF25" i="64" s="1"/>
  <c r="AL25" i="64" s="1"/>
  <c r="AA26" i="64"/>
  <c r="AF27" i="64" s="1"/>
  <c r="AL27" i="64" s="1"/>
  <c r="AA27" i="64"/>
  <c r="AF28" i="64" s="1"/>
  <c r="AL28" i="64" s="1"/>
  <c r="AA28" i="64"/>
  <c r="AF29" i="64" s="1"/>
  <c r="AL29" i="64" s="1"/>
  <c r="AA29" i="64"/>
  <c r="AF30" i="64" s="1"/>
  <c r="AL30" i="64" s="1"/>
  <c r="AA30" i="64"/>
  <c r="AF31" i="64" s="1"/>
  <c r="AL31" i="64" s="1"/>
  <c r="AA31" i="64"/>
  <c r="AF32" i="64" s="1"/>
  <c r="AL32" i="64" s="1"/>
  <c r="AA32" i="64"/>
  <c r="AF33" i="64" s="1"/>
  <c r="AL33" i="64" s="1"/>
  <c r="AA33" i="64"/>
  <c r="AF34" i="64" s="1"/>
  <c r="AL34" i="64" s="1"/>
  <c r="AA34" i="64"/>
  <c r="AF35" i="64" s="1"/>
  <c r="AL35" i="64" s="1"/>
  <c r="BZ34" i="64"/>
  <c r="BL36" i="64"/>
  <c r="BZ36" i="64"/>
  <c r="BL40" i="64"/>
  <c r="BZ40" i="64"/>
  <c r="AA39" i="64"/>
  <c r="AF40" i="64" s="1"/>
  <c r="AL40" i="64" s="1"/>
  <c r="AA40" i="64"/>
  <c r="AF41" i="64" s="1"/>
  <c r="AL41" i="64" s="1"/>
  <c r="AA46" i="64"/>
  <c r="AF47" i="64" s="1"/>
  <c r="AL47" i="64" s="1"/>
  <c r="BZ47" i="64"/>
  <c r="AA50" i="64"/>
  <c r="AF51" i="64" s="1"/>
  <c r="AL51" i="64" s="1"/>
  <c r="AA51" i="64"/>
  <c r="AF52" i="64" s="1"/>
  <c r="AL52" i="64" s="1"/>
  <c r="BZ51" i="64"/>
  <c r="AA54" i="64"/>
  <c r="AF55" i="64" s="1"/>
  <c r="AL55" i="64" s="1"/>
  <c r="AA55" i="64"/>
  <c r="AF56" i="64" s="1"/>
  <c r="AL56" i="64" s="1"/>
  <c r="BZ55" i="64"/>
  <c r="AA59" i="64"/>
  <c r="AF60" i="64" s="1"/>
  <c r="AL60" i="64" s="1"/>
  <c r="BZ59" i="64"/>
  <c r="AA62" i="64"/>
  <c r="AF63" i="64" s="1"/>
  <c r="AL63" i="64" s="1"/>
  <c r="BZ63" i="64"/>
  <c r="AA66" i="64"/>
  <c r="AF67" i="64" s="1"/>
  <c r="AL67" i="64" s="1"/>
  <c r="AA67" i="64"/>
  <c r="AF68" i="64" s="1"/>
  <c r="AL68" i="64" s="1"/>
  <c r="BZ67" i="64"/>
  <c r="AA70" i="64"/>
  <c r="AF71" i="64" s="1"/>
  <c r="AL71" i="64" s="1"/>
  <c r="AA71" i="64"/>
  <c r="AF72" i="64" s="1"/>
  <c r="AL72" i="64" s="1"/>
  <c r="BZ71" i="64"/>
  <c r="AA75" i="64"/>
  <c r="AF76" i="64" s="1"/>
  <c r="AL76" i="64" s="1"/>
  <c r="AA78" i="64"/>
  <c r="AF79" i="64" s="1"/>
  <c r="AL79" i="64" s="1"/>
  <c r="BZ78" i="64"/>
  <c r="AA81" i="64"/>
  <c r="AF82" i="64" s="1"/>
  <c r="AL82" i="64" s="1"/>
  <c r="AA82" i="64"/>
  <c r="AF83" i="64" s="1"/>
  <c r="AL83" i="64" s="1"/>
  <c r="BZ82" i="64"/>
  <c r="AA85" i="64"/>
  <c r="AF86" i="64" s="1"/>
  <c r="AL86" i="64" s="1"/>
  <c r="AA86" i="64"/>
  <c r="AF87" i="64" s="1"/>
  <c r="AL87" i="64" s="1"/>
  <c r="BZ86" i="64"/>
  <c r="AA89" i="64"/>
  <c r="AF90" i="64" s="1"/>
  <c r="AL90" i="64" s="1"/>
  <c r="AA90" i="64"/>
  <c r="AF91" i="64" s="1"/>
  <c r="AL91" i="64" s="1"/>
  <c r="AA91" i="64"/>
  <c r="AF92" i="64" s="1"/>
  <c r="AL92" i="64" s="1"/>
  <c r="BZ91" i="64"/>
  <c r="AA95" i="64"/>
  <c r="AF96" i="64" s="1"/>
  <c r="AL96" i="64" s="1"/>
  <c r="BZ95" i="64"/>
  <c r="AA98" i="64"/>
  <c r="AF99" i="64" s="1"/>
  <c r="AL99" i="64" s="1"/>
  <c r="AA99" i="64"/>
  <c r="AF100" i="64" s="1"/>
  <c r="AL100" i="64" s="1"/>
  <c r="BZ99" i="64"/>
  <c r="AA104" i="64"/>
  <c r="AF105" i="64" s="1"/>
  <c r="AL105" i="64" s="1"/>
  <c r="BZ19" i="64"/>
  <c r="BL20" i="64"/>
  <c r="AH21" i="64"/>
  <c r="AO21" i="64"/>
  <c r="BZ21" i="64"/>
  <c r="BL22" i="64"/>
  <c r="AH23" i="64"/>
  <c r="AO23" i="64"/>
  <c r="BZ23" i="64"/>
  <c r="BL24" i="64"/>
  <c r="AH25" i="64"/>
  <c r="AO25" i="64"/>
  <c r="BZ25" i="64"/>
  <c r="BL26" i="64"/>
  <c r="AH27" i="64"/>
  <c r="AO27" i="64"/>
  <c r="BZ27" i="64"/>
  <c r="BL28" i="64"/>
  <c r="AH29" i="64"/>
  <c r="AO29" i="64"/>
  <c r="BZ29" i="64"/>
  <c r="BL30" i="64"/>
  <c r="AH31" i="64"/>
  <c r="AO31" i="64"/>
  <c r="BZ31" i="64"/>
  <c r="BL32" i="64"/>
  <c r="AH33" i="64"/>
  <c r="AO33" i="64"/>
  <c r="BZ33" i="64"/>
  <c r="AH35" i="64"/>
  <c r="AO35" i="64"/>
  <c r="BZ35" i="64"/>
  <c r="AH37" i="64"/>
  <c r="AO37" i="64"/>
  <c r="BZ37" i="64"/>
  <c r="AH39" i="64"/>
  <c r="AO39" i="64"/>
  <c r="BZ39" i="64"/>
  <c r="AH41" i="64"/>
  <c r="AO41" i="64"/>
  <c r="BZ41" i="64"/>
  <c r="AO43" i="64"/>
  <c r="BZ42" i="64"/>
  <c r="BL42" i="64"/>
  <c r="AH43" i="64"/>
  <c r="AH20" i="64"/>
  <c r="AO20" i="64"/>
  <c r="AH22" i="64"/>
  <c r="AO22" i="64"/>
  <c r="AH24" i="64"/>
  <c r="AO24" i="64"/>
  <c r="AH26" i="64"/>
  <c r="AO26" i="64"/>
  <c r="BL27" i="64"/>
  <c r="AO28" i="64"/>
  <c r="BL29" i="64"/>
  <c r="AH30" i="64"/>
  <c r="BL31" i="64"/>
  <c r="AH32" i="64"/>
  <c r="BL33" i="64"/>
  <c r="AH34" i="64"/>
  <c r="BL35" i="64"/>
  <c r="AH36" i="64"/>
  <c r="BL37" i="64"/>
  <c r="AH38" i="64"/>
  <c r="BL39" i="64"/>
  <c r="AH40" i="64"/>
  <c r="BL41" i="64"/>
  <c r="AH42" i="64"/>
  <c r="BL43" i="64"/>
  <c r="AH44" i="64"/>
  <c r="AO44" i="64"/>
  <c r="BZ44" i="64"/>
  <c r="AH46" i="64"/>
  <c r="AO46" i="64"/>
  <c r="BZ46" i="64"/>
  <c r="AH48" i="64"/>
  <c r="AO48" i="64"/>
  <c r="BZ48" i="64"/>
  <c r="AH50" i="64"/>
  <c r="AO50" i="64"/>
  <c r="BZ50" i="64"/>
  <c r="AH52" i="64"/>
  <c r="AO52" i="64"/>
  <c r="BZ52" i="64"/>
  <c r="AH54" i="64"/>
  <c r="AO54" i="64"/>
  <c r="BZ54" i="64"/>
  <c r="AH56" i="64"/>
  <c r="AO56" i="64"/>
  <c r="BZ56" i="64"/>
  <c r="AH58" i="64"/>
  <c r="AO58" i="64"/>
  <c r="BZ58" i="64"/>
  <c r="AH60" i="64"/>
  <c r="AO60" i="64"/>
  <c r="BZ60" i="64"/>
  <c r="AH62" i="64"/>
  <c r="AO62" i="64"/>
  <c r="BZ62" i="64"/>
  <c r="AH64" i="64"/>
  <c r="AO64" i="64"/>
  <c r="BZ64" i="64"/>
  <c r="AH66" i="64"/>
  <c r="AO66" i="64"/>
  <c r="BZ66" i="64"/>
  <c r="AH68" i="64"/>
  <c r="AO68" i="64"/>
  <c r="BZ68" i="64"/>
  <c r="AH70" i="64"/>
  <c r="AO70" i="64"/>
  <c r="BZ70" i="64"/>
  <c r="AH72" i="64"/>
  <c r="AO72" i="64"/>
  <c r="BZ72" i="64"/>
  <c r="AH74" i="64"/>
  <c r="AO74" i="64"/>
  <c r="BZ74" i="64"/>
  <c r="BZ75" i="64"/>
  <c r="AO75" i="64"/>
  <c r="AH75" i="64"/>
  <c r="BL75" i="64"/>
  <c r="AH76" i="64"/>
  <c r="AO76" i="64"/>
  <c r="AA77" i="64"/>
  <c r="AF78" i="64" s="1"/>
  <c r="AL78" i="64" s="1"/>
  <c r="BL44" i="64"/>
  <c r="AH45" i="64"/>
  <c r="BL46" i="64"/>
  <c r="AH47" i="64"/>
  <c r="BL48" i="64"/>
  <c r="AH49" i="64"/>
  <c r="BL50" i="64"/>
  <c r="AH51" i="64"/>
  <c r="BL52" i="64"/>
  <c r="AH53" i="64"/>
  <c r="BL54" i="64"/>
  <c r="AH55" i="64"/>
  <c r="BL56" i="64"/>
  <c r="AH57" i="64"/>
  <c r="BL58" i="64"/>
  <c r="AH59" i="64"/>
  <c r="BL60" i="64"/>
  <c r="AH61" i="64"/>
  <c r="BL62" i="64"/>
  <c r="AH63" i="64"/>
  <c r="BL64" i="64"/>
  <c r="AH65" i="64"/>
  <c r="BL66" i="64"/>
  <c r="AH67" i="64"/>
  <c r="BL68" i="64"/>
  <c r="AH69" i="64"/>
  <c r="BL70" i="64"/>
  <c r="AH71" i="64"/>
  <c r="BL72" i="64"/>
  <c r="AH73" i="64"/>
  <c r="AO78" i="64"/>
  <c r="AH78" i="64"/>
  <c r="BZ77" i="64"/>
  <c r="AO77" i="64"/>
  <c r="AH77" i="64"/>
  <c r="AH79" i="64"/>
  <c r="AO79" i="64"/>
  <c r="BZ79" i="64"/>
  <c r="AH81" i="64"/>
  <c r="AO81" i="64"/>
  <c r="BZ81" i="64"/>
  <c r="AH83" i="64"/>
  <c r="AO83" i="64"/>
  <c r="BZ83" i="64"/>
  <c r="AH85" i="64"/>
  <c r="AO85" i="64"/>
  <c r="BZ85" i="64"/>
  <c r="AH87" i="64"/>
  <c r="AO87" i="64"/>
  <c r="BZ87" i="64"/>
  <c r="AH89" i="64"/>
  <c r="AO89" i="64"/>
  <c r="BZ89" i="64"/>
  <c r="BL90" i="64"/>
  <c r="AH91" i="64"/>
  <c r="AO91" i="64"/>
  <c r="AA92" i="64"/>
  <c r="AF93" i="64" s="1"/>
  <c r="AL93" i="64" s="1"/>
  <c r="BL79" i="64"/>
  <c r="AH80" i="64"/>
  <c r="BL81" i="64"/>
  <c r="AH82" i="64"/>
  <c r="BL83" i="64"/>
  <c r="AH84" i="64"/>
  <c r="BL85" i="64"/>
  <c r="AH86" i="64"/>
  <c r="BL87" i="64"/>
  <c r="AH88" i="64"/>
  <c r="BL89" i="64"/>
  <c r="AH90" i="64"/>
  <c r="BZ92" i="64"/>
  <c r="AO92" i="64"/>
  <c r="AH92" i="64"/>
  <c r="AO93" i="64"/>
  <c r="AH93" i="64"/>
  <c r="BL94" i="64"/>
  <c r="AH95" i="64"/>
  <c r="AO95" i="64"/>
  <c r="BL96" i="64"/>
  <c r="AH97" i="64"/>
  <c r="AO97" i="64"/>
  <c r="BL98" i="64"/>
  <c r="AH99" i="64"/>
  <c r="AO99" i="64"/>
  <c r="BL100" i="64"/>
  <c r="AH101" i="64"/>
  <c r="AO101" i="64"/>
  <c r="BZ101" i="64"/>
  <c r="BL102" i="64"/>
  <c r="AH103" i="64"/>
  <c r="AO103" i="64"/>
  <c r="BZ103" i="64"/>
  <c r="BL104" i="64"/>
  <c r="AH94" i="64"/>
  <c r="AO94" i="64"/>
  <c r="AH96" i="64"/>
  <c r="AO96" i="64"/>
  <c r="AH98" i="64"/>
  <c r="AO98" i="64"/>
  <c r="AH100" i="64"/>
  <c r="AO100" i="64"/>
  <c r="AH102" i="64"/>
  <c r="AO102" i="64"/>
  <c r="AH104" i="64"/>
  <c r="AO104" i="64"/>
  <c r="BL26" i="63"/>
  <c r="BZ26" i="63"/>
  <c r="BL65" i="63"/>
  <c r="BZ65" i="63"/>
  <c r="BL75" i="63"/>
  <c r="BZ75" i="63"/>
  <c r="BL83" i="63"/>
  <c r="BZ83" i="63"/>
  <c r="BL92" i="63"/>
  <c r="BZ92" i="63"/>
  <c r="BL100" i="63"/>
  <c r="BZ100" i="63"/>
  <c r="AH20" i="63"/>
  <c r="AA20" i="63"/>
  <c r="AF21" i="63" s="1"/>
  <c r="AL21" i="63" s="1"/>
  <c r="AA21" i="63"/>
  <c r="AF22" i="63" s="1"/>
  <c r="AL22" i="63" s="1"/>
  <c r="AA22" i="63"/>
  <c r="AF23" i="63" s="1"/>
  <c r="AL23" i="63" s="1"/>
  <c r="BZ22" i="63"/>
  <c r="BL30" i="63"/>
  <c r="BZ30" i="63"/>
  <c r="BL61" i="63"/>
  <c r="BZ61" i="63"/>
  <c r="BL71" i="63"/>
  <c r="BZ71" i="63"/>
  <c r="BL79" i="63"/>
  <c r="BZ79" i="63"/>
  <c r="BL87" i="63"/>
  <c r="BZ87" i="63"/>
  <c r="BL96" i="63"/>
  <c r="BZ96" i="63"/>
  <c r="BL104" i="63"/>
  <c r="BZ104" i="63"/>
  <c r="AA25" i="63"/>
  <c r="AF26" i="63" s="1"/>
  <c r="AL26" i="63" s="1"/>
  <c r="AA26" i="63"/>
  <c r="AF27" i="63" s="1"/>
  <c r="AL27" i="63" s="1"/>
  <c r="AA29" i="63"/>
  <c r="AF30" i="63" s="1"/>
  <c r="AL30" i="63" s="1"/>
  <c r="AA30" i="63"/>
  <c r="AF31" i="63" s="1"/>
  <c r="AL31" i="63" s="1"/>
  <c r="AA33" i="63"/>
  <c r="AF34" i="63" s="1"/>
  <c r="AL34" i="63" s="1"/>
  <c r="AA34" i="63"/>
  <c r="AF35" i="63" s="1"/>
  <c r="AL35" i="63" s="1"/>
  <c r="AA36" i="63"/>
  <c r="AF37" i="63" s="1"/>
  <c r="AL37" i="63" s="1"/>
  <c r="AA38" i="63"/>
  <c r="AF39" i="63" s="1"/>
  <c r="AL39" i="63" s="1"/>
  <c r="AA40" i="63"/>
  <c r="AF41" i="63" s="1"/>
  <c r="AL41" i="63" s="1"/>
  <c r="AA42" i="63"/>
  <c r="AF43" i="63" s="1"/>
  <c r="AL43" i="63" s="1"/>
  <c r="AA44" i="63"/>
  <c r="AF45" i="63" s="1"/>
  <c r="AL45" i="63" s="1"/>
  <c r="AA46" i="63"/>
  <c r="AF47" i="63" s="1"/>
  <c r="AL47" i="63" s="1"/>
  <c r="AA48" i="63"/>
  <c r="AF49" i="63" s="1"/>
  <c r="AL49" i="63" s="1"/>
  <c r="AA50" i="63"/>
  <c r="AF51" i="63" s="1"/>
  <c r="AL51" i="63" s="1"/>
  <c r="AA52" i="63"/>
  <c r="AF53" i="63" s="1"/>
  <c r="AL53" i="63" s="1"/>
  <c r="AA54" i="63"/>
  <c r="AF55" i="63" s="1"/>
  <c r="AL55" i="63" s="1"/>
  <c r="AA56" i="63"/>
  <c r="AF57" i="63" s="1"/>
  <c r="AL57" i="63" s="1"/>
  <c r="AA65" i="63"/>
  <c r="AF66" i="63" s="1"/>
  <c r="AL66" i="63" s="1"/>
  <c r="AA71" i="63"/>
  <c r="AF72" i="63" s="1"/>
  <c r="AL72" i="63" s="1"/>
  <c r="AA74" i="63"/>
  <c r="AF75" i="63" s="1"/>
  <c r="AL75" i="63" s="1"/>
  <c r="AA75" i="63"/>
  <c r="AF76" i="63" s="1"/>
  <c r="AL76" i="63" s="1"/>
  <c r="AA78" i="63"/>
  <c r="AF79" i="63" s="1"/>
  <c r="AL79" i="63" s="1"/>
  <c r="AA79" i="63"/>
  <c r="AF80" i="63" s="1"/>
  <c r="AL80" i="63" s="1"/>
  <c r="AA82" i="63"/>
  <c r="AF83" i="63" s="1"/>
  <c r="AL83" i="63" s="1"/>
  <c r="AA83" i="63"/>
  <c r="AF84" i="63" s="1"/>
  <c r="AL84" i="63" s="1"/>
  <c r="AA86" i="63"/>
  <c r="AF87" i="63" s="1"/>
  <c r="AL87" i="63" s="1"/>
  <c r="AA87" i="63"/>
  <c r="AF88" i="63" s="1"/>
  <c r="AL88" i="63" s="1"/>
  <c r="AA90" i="63"/>
  <c r="AF91" i="63" s="1"/>
  <c r="AL91" i="63" s="1"/>
  <c r="AA91" i="63"/>
  <c r="AF92" i="63" s="1"/>
  <c r="AL92" i="63" s="1"/>
  <c r="AA92" i="63"/>
  <c r="AF93" i="63" s="1"/>
  <c r="AL93" i="63" s="1"/>
  <c r="AA95" i="63"/>
  <c r="AF96" i="63" s="1"/>
  <c r="AL96" i="63" s="1"/>
  <c r="AA100" i="63"/>
  <c r="AF101" i="63" s="1"/>
  <c r="AL101" i="63" s="1"/>
  <c r="AA103" i="63"/>
  <c r="AF104" i="63" s="1"/>
  <c r="AL104" i="63" s="1"/>
  <c r="BZ19" i="63"/>
  <c r="BL20" i="63"/>
  <c r="AH21" i="63"/>
  <c r="AO21" i="63"/>
  <c r="BZ21" i="63"/>
  <c r="AH23" i="63"/>
  <c r="AO23" i="63"/>
  <c r="BZ23" i="63"/>
  <c r="AH25" i="63"/>
  <c r="AO25" i="63"/>
  <c r="BZ25" i="63"/>
  <c r="AH27" i="63"/>
  <c r="AO27" i="63"/>
  <c r="BZ27" i="63"/>
  <c r="AH29" i="63"/>
  <c r="AO29" i="63"/>
  <c r="BZ29" i="63"/>
  <c r="AH31" i="63"/>
  <c r="AO31" i="63"/>
  <c r="BZ31" i="63"/>
  <c r="AH33" i="63"/>
  <c r="AO33" i="63"/>
  <c r="BZ33" i="63"/>
  <c r="BL34" i="63"/>
  <c r="BZ34" i="63"/>
  <c r="AO34" i="63"/>
  <c r="AH34" i="63"/>
  <c r="BL19" i="63"/>
  <c r="AO20" i="63"/>
  <c r="BL21" i="63"/>
  <c r="AH22" i="63"/>
  <c r="BL23" i="63"/>
  <c r="AH24" i="63"/>
  <c r="BL25" i="63"/>
  <c r="AH26" i="63"/>
  <c r="BL27" i="63"/>
  <c r="AH28" i="63"/>
  <c r="BL29" i="63"/>
  <c r="AH30" i="63"/>
  <c r="BL31" i="63"/>
  <c r="AH32" i="63"/>
  <c r="BL35" i="63"/>
  <c r="AH36" i="63"/>
  <c r="AO36" i="63"/>
  <c r="BZ36" i="63"/>
  <c r="BL37" i="63"/>
  <c r="AH38" i="63"/>
  <c r="AO38" i="63"/>
  <c r="BZ38" i="63"/>
  <c r="BL39" i="63"/>
  <c r="AH40" i="63"/>
  <c r="AO40" i="63"/>
  <c r="BZ40" i="63"/>
  <c r="BL41" i="63"/>
  <c r="AH42" i="63"/>
  <c r="AO42" i="63"/>
  <c r="BZ42" i="63"/>
  <c r="BL43" i="63"/>
  <c r="AH44" i="63"/>
  <c r="AO44" i="63"/>
  <c r="BZ44" i="63"/>
  <c r="BL45" i="63"/>
  <c r="AH46" i="63"/>
  <c r="AO46" i="63"/>
  <c r="BZ46" i="63"/>
  <c r="BL47" i="63"/>
  <c r="AH48" i="63"/>
  <c r="AO48" i="63"/>
  <c r="BZ48" i="63"/>
  <c r="BL49" i="63"/>
  <c r="AH50" i="63"/>
  <c r="AO50" i="63"/>
  <c r="BZ50" i="63"/>
  <c r="BL51" i="63"/>
  <c r="AH52" i="63"/>
  <c r="AO52" i="63"/>
  <c r="BZ52" i="63"/>
  <c r="BL53" i="63"/>
  <c r="AH54" i="63"/>
  <c r="AO54" i="63"/>
  <c r="BZ54" i="63"/>
  <c r="BL55" i="63"/>
  <c r="AH56" i="63"/>
  <c r="AO56" i="63"/>
  <c r="BZ56" i="63"/>
  <c r="BL57" i="63"/>
  <c r="AH58" i="63"/>
  <c r="AO58" i="63"/>
  <c r="BZ58" i="63"/>
  <c r="AH60" i="63"/>
  <c r="AO60" i="63"/>
  <c r="BZ60" i="63"/>
  <c r="AH62" i="63"/>
  <c r="AO62" i="63"/>
  <c r="BZ62" i="63"/>
  <c r="AH64" i="63"/>
  <c r="AO64" i="63"/>
  <c r="BZ64" i="63"/>
  <c r="AH66" i="63"/>
  <c r="AO66" i="63"/>
  <c r="BZ66" i="63"/>
  <c r="AA68" i="63"/>
  <c r="AF69" i="63" s="1"/>
  <c r="AL69" i="63" s="1"/>
  <c r="AH35" i="63"/>
  <c r="AO35" i="63"/>
  <c r="AH37" i="63"/>
  <c r="AO37" i="63"/>
  <c r="AH39" i="63"/>
  <c r="AO39" i="63"/>
  <c r="AH41" i="63"/>
  <c r="AO41" i="63"/>
  <c r="AH43" i="63"/>
  <c r="AO43" i="63"/>
  <c r="AH45" i="63"/>
  <c r="AO45" i="63"/>
  <c r="AH47" i="63"/>
  <c r="AO47" i="63"/>
  <c r="AH49" i="63"/>
  <c r="AO49" i="63"/>
  <c r="AH51" i="63"/>
  <c r="AO51" i="63"/>
  <c r="AH53" i="63"/>
  <c r="AO53" i="63"/>
  <c r="AH55" i="63"/>
  <c r="AO55" i="63"/>
  <c r="AH57" i="63"/>
  <c r="AO57" i="63"/>
  <c r="BL58" i="63"/>
  <c r="AH59" i="63"/>
  <c r="BL60" i="63"/>
  <c r="AH61" i="63"/>
  <c r="BL62" i="63"/>
  <c r="AH63" i="63"/>
  <c r="BL64" i="63"/>
  <c r="AH65" i="63"/>
  <c r="BL66" i="63"/>
  <c r="AH67" i="63"/>
  <c r="AO69" i="63"/>
  <c r="AH69" i="63"/>
  <c r="BL68" i="63"/>
  <c r="BZ68" i="63"/>
  <c r="AO68" i="63"/>
  <c r="AH68" i="63"/>
  <c r="BL69" i="63"/>
  <c r="AH70" i="63"/>
  <c r="AO70" i="63"/>
  <c r="BZ70" i="63"/>
  <c r="AH72" i="63"/>
  <c r="AO72" i="63"/>
  <c r="BZ72" i="63"/>
  <c r="AH74" i="63"/>
  <c r="AO74" i="63"/>
  <c r="BZ74" i="63"/>
  <c r="AH76" i="63"/>
  <c r="AO76" i="63"/>
  <c r="BZ76" i="63"/>
  <c r="AH78" i="63"/>
  <c r="AO78" i="63"/>
  <c r="BZ78" i="63"/>
  <c r="AH80" i="63"/>
  <c r="AO80" i="63"/>
  <c r="BZ80" i="63"/>
  <c r="AH82" i="63"/>
  <c r="AO82" i="63"/>
  <c r="BZ82" i="63"/>
  <c r="AH84" i="63"/>
  <c r="AO84" i="63"/>
  <c r="BZ84" i="63"/>
  <c r="AH86" i="63"/>
  <c r="AO86" i="63"/>
  <c r="BZ86" i="63"/>
  <c r="AH88" i="63"/>
  <c r="AO88" i="63"/>
  <c r="BZ88" i="63"/>
  <c r="AH90" i="63"/>
  <c r="AO90" i="63"/>
  <c r="BZ90" i="63"/>
  <c r="BL91" i="63"/>
  <c r="AH92" i="63"/>
  <c r="AO92" i="63"/>
  <c r="AA93" i="63"/>
  <c r="AF94" i="63" s="1"/>
  <c r="AL94" i="63" s="1"/>
  <c r="BL70" i="63"/>
  <c r="AH71" i="63"/>
  <c r="BL72" i="63"/>
  <c r="AH73" i="63"/>
  <c r="BL74" i="63"/>
  <c r="AH75" i="63"/>
  <c r="BL76" i="63"/>
  <c r="AH77" i="63"/>
  <c r="BL78" i="63"/>
  <c r="AH79" i="63"/>
  <c r="BL80" i="63"/>
  <c r="AH81" i="63"/>
  <c r="BL82" i="63"/>
  <c r="AH83" i="63"/>
  <c r="BL84" i="63"/>
  <c r="AH85" i="63"/>
  <c r="BL86" i="63"/>
  <c r="AH87" i="63"/>
  <c r="BL88" i="63"/>
  <c r="AH89" i="63"/>
  <c r="BL90" i="63"/>
  <c r="AH91" i="63"/>
  <c r="AO94" i="63"/>
  <c r="AH94" i="63"/>
  <c r="BZ93" i="63"/>
  <c r="AO93" i="63"/>
  <c r="AH93" i="63"/>
  <c r="AH95" i="63"/>
  <c r="AO95" i="63"/>
  <c r="BZ95" i="63"/>
  <c r="AH97" i="63"/>
  <c r="AO97" i="63"/>
  <c r="BZ97" i="63"/>
  <c r="AH99" i="63"/>
  <c r="AO99" i="63"/>
  <c r="BZ99" i="63"/>
  <c r="AH101" i="63"/>
  <c r="AO101" i="63"/>
  <c r="BZ101" i="63"/>
  <c r="AH103" i="63"/>
  <c r="AO103" i="63"/>
  <c r="BZ103" i="63"/>
  <c r="BL95" i="63"/>
  <c r="AH96" i="63"/>
  <c r="BL97" i="63"/>
  <c r="AH98" i="63"/>
  <c r="BL99" i="63"/>
  <c r="AH100" i="63"/>
  <c r="BL101" i="63"/>
  <c r="AH102" i="63"/>
  <c r="BL103" i="63"/>
  <c r="AH104" i="63"/>
  <c r="Z19" i="62"/>
  <c r="Z20" i="62"/>
  <c r="AA20" i="62" s="1"/>
  <c r="AF21" i="62" s="1"/>
  <c r="AL21" i="62" s="1"/>
  <c r="AH21" i="62"/>
  <c r="AO21" i="62"/>
  <c r="Z22" i="62"/>
  <c r="AA22" i="62" s="1"/>
  <c r="AF23" i="62" s="1"/>
  <c r="AL23" i="62" s="1"/>
  <c r="Z24" i="62"/>
  <c r="AA24" i="62" s="1"/>
  <c r="AF25" i="62" s="1"/>
  <c r="AL25" i="62" s="1"/>
  <c r="Z25" i="62"/>
  <c r="AA25" i="62" s="1"/>
  <c r="AF26" i="62" s="1"/>
  <c r="AL26" i="62" s="1"/>
  <c r="BZ25" i="62"/>
  <c r="Z28" i="62"/>
  <c r="AA28" i="62" s="1"/>
  <c r="AF29" i="62" s="1"/>
  <c r="AL29" i="62" s="1"/>
  <c r="Z29" i="62"/>
  <c r="AA29" i="62" s="1"/>
  <c r="AF30" i="62" s="1"/>
  <c r="AL30" i="62" s="1"/>
  <c r="BZ29" i="62"/>
  <c r="Z32" i="62"/>
  <c r="AA32" i="62" s="1"/>
  <c r="AF33" i="62" s="1"/>
  <c r="AL33" i="62" s="1"/>
  <c r="Z33" i="62"/>
  <c r="AA33" i="62" s="1"/>
  <c r="AF34" i="62" s="1"/>
  <c r="AL34" i="62" s="1"/>
  <c r="BZ33" i="62"/>
  <c r="BL35" i="62"/>
  <c r="BZ35" i="62"/>
  <c r="BL43" i="62"/>
  <c r="BZ43" i="62"/>
  <c r="BZ19" i="62"/>
  <c r="BL39" i="62"/>
  <c r="BZ39" i="62"/>
  <c r="Z73" i="62"/>
  <c r="AA73" i="62" s="1"/>
  <c r="AF74" i="62" s="1"/>
  <c r="AL74" i="62" s="1"/>
  <c r="BZ73" i="62"/>
  <c r="Z77" i="62"/>
  <c r="AA77" i="62" s="1"/>
  <c r="AF78" i="62" s="1"/>
  <c r="AL78" i="62" s="1"/>
  <c r="BZ77" i="62"/>
  <c r="Z81" i="62"/>
  <c r="AA81" i="62" s="1"/>
  <c r="AF82" i="62" s="1"/>
  <c r="AL82" i="62" s="1"/>
  <c r="BZ81" i="62"/>
  <c r="Z85" i="62"/>
  <c r="AA85" i="62" s="1"/>
  <c r="AF86" i="62" s="1"/>
  <c r="AL86" i="62" s="1"/>
  <c r="BZ85" i="62"/>
  <c r="BZ89" i="62"/>
  <c r="Z94" i="62"/>
  <c r="AA94" i="62" s="1"/>
  <c r="AF95" i="62" s="1"/>
  <c r="AL95" i="62" s="1"/>
  <c r="BZ94" i="62"/>
  <c r="Z98" i="62"/>
  <c r="AA98" i="62" s="1"/>
  <c r="AF99" i="62" s="1"/>
  <c r="AL99" i="62" s="1"/>
  <c r="BZ98" i="62"/>
  <c r="Z102" i="62"/>
  <c r="AA102" i="62" s="1"/>
  <c r="AF103" i="62" s="1"/>
  <c r="AL103" i="62" s="1"/>
  <c r="BZ102" i="62"/>
  <c r="Z34" i="62"/>
  <c r="AA34" i="62" s="1"/>
  <c r="AF35" i="62" s="1"/>
  <c r="AL35" i="62" s="1"/>
  <c r="Z35" i="62"/>
  <c r="AA35" i="62" s="1"/>
  <c r="AF36" i="62" s="1"/>
  <c r="AL36" i="62" s="1"/>
  <c r="Z38" i="62"/>
  <c r="AA38" i="62" s="1"/>
  <c r="AF39" i="62" s="1"/>
  <c r="AL39" i="62" s="1"/>
  <c r="Z39" i="62"/>
  <c r="AA39" i="62" s="1"/>
  <c r="AF40" i="62" s="1"/>
  <c r="AL40" i="62" s="1"/>
  <c r="Z42" i="62"/>
  <c r="AA42" i="62" s="1"/>
  <c r="AF43" i="62" s="1"/>
  <c r="AL43" i="62" s="1"/>
  <c r="Z43" i="62"/>
  <c r="AA43" i="62" s="1"/>
  <c r="AF44" i="62" s="1"/>
  <c r="AL44" i="62" s="1"/>
  <c r="Z46" i="62"/>
  <c r="AA46" i="62" s="1"/>
  <c r="AF47" i="62" s="1"/>
  <c r="AL47" i="62" s="1"/>
  <c r="Z47" i="62"/>
  <c r="AA47" i="62" s="1"/>
  <c r="AF48" i="62" s="1"/>
  <c r="AL48" i="62" s="1"/>
  <c r="BZ47" i="62"/>
  <c r="Z50" i="62"/>
  <c r="AA50" i="62" s="1"/>
  <c r="AF51" i="62" s="1"/>
  <c r="AL51" i="62" s="1"/>
  <c r="Z51" i="62"/>
  <c r="AA51" i="62" s="1"/>
  <c r="AF52" i="62" s="1"/>
  <c r="AL52" i="62" s="1"/>
  <c r="BZ51" i="62"/>
  <c r="Z54" i="62"/>
  <c r="AA54" i="62" s="1"/>
  <c r="AF55" i="62" s="1"/>
  <c r="AL55" i="62" s="1"/>
  <c r="Z55" i="62"/>
  <c r="AA55" i="62" s="1"/>
  <c r="AF56" i="62" s="1"/>
  <c r="AL56" i="62" s="1"/>
  <c r="BZ55" i="62"/>
  <c r="Z58" i="62"/>
  <c r="AA58" i="62" s="1"/>
  <c r="AF59" i="62" s="1"/>
  <c r="AL59" i="62" s="1"/>
  <c r="Z59" i="62"/>
  <c r="AA59" i="62" s="1"/>
  <c r="AF60" i="62" s="1"/>
  <c r="AL60" i="62" s="1"/>
  <c r="BZ59" i="62"/>
  <c r="Z62" i="62"/>
  <c r="AA62" i="62" s="1"/>
  <c r="AF63" i="62" s="1"/>
  <c r="AL63" i="62" s="1"/>
  <c r="Z63" i="62"/>
  <c r="AA63" i="62" s="1"/>
  <c r="AF64" i="62" s="1"/>
  <c r="AL64" i="62" s="1"/>
  <c r="BZ63" i="62"/>
  <c r="Z66" i="62"/>
  <c r="AA66" i="62" s="1"/>
  <c r="AF67" i="62" s="1"/>
  <c r="AL67" i="62" s="1"/>
  <c r="Z71" i="62"/>
  <c r="AA71" i="62" s="1"/>
  <c r="AF72" i="62" s="1"/>
  <c r="AL72" i="62" s="1"/>
  <c r="BZ71" i="62"/>
  <c r="Z75" i="62"/>
  <c r="AA75" i="62" s="1"/>
  <c r="AF76" i="62" s="1"/>
  <c r="AL76" i="62" s="1"/>
  <c r="BZ75" i="62"/>
  <c r="Z79" i="62"/>
  <c r="AA79" i="62" s="1"/>
  <c r="AF80" i="62" s="1"/>
  <c r="AL80" i="62" s="1"/>
  <c r="BZ79" i="62"/>
  <c r="Z83" i="62"/>
  <c r="AA83" i="62" s="1"/>
  <c r="AF84" i="62" s="1"/>
  <c r="AL84" i="62" s="1"/>
  <c r="BZ83" i="62"/>
  <c r="Z87" i="62"/>
  <c r="AA87" i="62" s="1"/>
  <c r="AF88" i="62" s="1"/>
  <c r="AL88" i="62" s="1"/>
  <c r="BZ87" i="62"/>
  <c r="Z91" i="62"/>
  <c r="AA91" i="62" s="1"/>
  <c r="AF92" i="62" s="1"/>
  <c r="AL92" i="62" s="1"/>
  <c r="Z92" i="62"/>
  <c r="AA92" i="62" s="1"/>
  <c r="AF93" i="62" s="1"/>
  <c r="AL93" i="62" s="1"/>
  <c r="BZ92" i="62"/>
  <c r="Z96" i="62"/>
  <c r="AA96" i="62" s="1"/>
  <c r="AF97" i="62" s="1"/>
  <c r="AL97" i="62" s="1"/>
  <c r="BZ96" i="62"/>
  <c r="Z100" i="62"/>
  <c r="AA100" i="62" s="1"/>
  <c r="AF101" i="62" s="1"/>
  <c r="AL101" i="62" s="1"/>
  <c r="BZ100" i="62"/>
  <c r="Z104" i="62"/>
  <c r="AA104" i="62" s="1"/>
  <c r="AF105" i="62" s="1"/>
  <c r="AL105" i="62" s="1"/>
  <c r="BZ104" i="62"/>
  <c r="BZ20" i="62"/>
  <c r="AO20" i="62"/>
  <c r="AH20" i="62"/>
  <c r="AO23" i="62"/>
  <c r="AH23" i="62"/>
  <c r="BZ22" i="62"/>
  <c r="AO22" i="62"/>
  <c r="AH22" i="62"/>
  <c r="AH24" i="62"/>
  <c r="AO24" i="62"/>
  <c r="BZ24" i="62"/>
  <c r="AH26" i="62"/>
  <c r="AO26" i="62"/>
  <c r="BZ26" i="62"/>
  <c r="AH28" i="62"/>
  <c r="AO28" i="62"/>
  <c r="BZ28" i="62"/>
  <c r="AH30" i="62"/>
  <c r="AO30" i="62"/>
  <c r="BZ30" i="62"/>
  <c r="AH32" i="62"/>
  <c r="AO32" i="62"/>
  <c r="BZ32" i="62"/>
  <c r="AH34" i="62"/>
  <c r="AO34" i="62"/>
  <c r="BZ34" i="62"/>
  <c r="AH36" i="62"/>
  <c r="AO36" i="62"/>
  <c r="BZ36" i="62"/>
  <c r="AH38" i="62"/>
  <c r="AO38" i="62"/>
  <c r="BZ38" i="62"/>
  <c r="AH40" i="62"/>
  <c r="AO40" i="62"/>
  <c r="BZ40" i="62"/>
  <c r="AH42" i="62"/>
  <c r="AO42" i="62"/>
  <c r="BZ42" i="62"/>
  <c r="AH44" i="62"/>
  <c r="AO44" i="62"/>
  <c r="BZ44" i="62"/>
  <c r="AH46" i="62"/>
  <c r="AO46" i="62"/>
  <c r="BZ46" i="62"/>
  <c r="AH48" i="62"/>
  <c r="AO48" i="62"/>
  <c r="BZ48" i="62"/>
  <c r="AH50" i="62"/>
  <c r="AO50" i="62"/>
  <c r="BZ50" i="62"/>
  <c r="AH52" i="62"/>
  <c r="AO52" i="62"/>
  <c r="BZ52" i="62"/>
  <c r="AH54" i="62"/>
  <c r="AO54" i="62"/>
  <c r="BZ54" i="62"/>
  <c r="AH56" i="62"/>
  <c r="AO56" i="62"/>
  <c r="BZ56" i="62"/>
  <c r="AH58" i="62"/>
  <c r="AO58" i="62"/>
  <c r="BZ58" i="62"/>
  <c r="AH60" i="62"/>
  <c r="AO60" i="62"/>
  <c r="BZ60" i="62"/>
  <c r="AH62" i="62"/>
  <c r="AO62" i="62"/>
  <c r="BZ62" i="62"/>
  <c r="AH64" i="62"/>
  <c r="AO64" i="62"/>
  <c r="BZ64" i="62"/>
  <c r="AH66" i="62"/>
  <c r="AO66" i="62"/>
  <c r="BZ66" i="62"/>
  <c r="BL67" i="62"/>
  <c r="AO67" i="62"/>
  <c r="AH67" i="62"/>
  <c r="BZ70" i="62"/>
  <c r="AO70" i="62"/>
  <c r="AH70" i="62"/>
  <c r="AO71" i="62"/>
  <c r="AH71" i="62"/>
  <c r="BL70" i="62"/>
  <c r="BZ74" i="62"/>
  <c r="AO74" i="62"/>
  <c r="AH74" i="62"/>
  <c r="AO75" i="62"/>
  <c r="AH75" i="62"/>
  <c r="BL74" i="62"/>
  <c r="BZ78" i="62"/>
  <c r="AO78" i="62"/>
  <c r="AH78" i="62"/>
  <c r="AO79" i="62"/>
  <c r="AH79" i="62"/>
  <c r="BL78" i="62"/>
  <c r="BZ82" i="62"/>
  <c r="AO82" i="62"/>
  <c r="AH82" i="62"/>
  <c r="AO83" i="62"/>
  <c r="AH83" i="62"/>
  <c r="BL82" i="62"/>
  <c r="BZ86" i="62"/>
  <c r="AO86" i="62"/>
  <c r="AH86" i="62"/>
  <c r="AO87" i="62"/>
  <c r="AH87" i="62"/>
  <c r="BL86" i="62"/>
  <c r="BZ90" i="62"/>
  <c r="AO90" i="62"/>
  <c r="AH90" i="62"/>
  <c r="AO91" i="62"/>
  <c r="AH91" i="62"/>
  <c r="BL90" i="62"/>
  <c r="BL24" i="62"/>
  <c r="AH25" i="62"/>
  <c r="BL26" i="62"/>
  <c r="AH27" i="62"/>
  <c r="BL28" i="62"/>
  <c r="AH29" i="62"/>
  <c r="BL30" i="62"/>
  <c r="AH31" i="62"/>
  <c r="BL32" i="62"/>
  <c r="AH33" i="62"/>
  <c r="BL34" i="62"/>
  <c r="AH35" i="62"/>
  <c r="BL36" i="62"/>
  <c r="AH37" i="62"/>
  <c r="BL38" i="62"/>
  <c r="AH39" i="62"/>
  <c r="BL40" i="62"/>
  <c r="AH41" i="62"/>
  <c r="BL42" i="62"/>
  <c r="AH43" i="62"/>
  <c r="BL44" i="62"/>
  <c r="AH45" i="62"/>
  <c r="BL46" i="62"/>
  <c r="AH47" i="62"/>
  <c r="BL48" i="62"/>
  <c r="AH49" i="62"/>
  <c r="BL50" i="62"/>
  <c r="AH51" i="62"/>
  <c r="BL52" i="62"/>
  <c r="AH53" i="62"/>
  <c r="BL54" i="62"/>
  <c r="AH55" i="62"/>
  <c r="BL56" i="62"/>
  <c r="AH57" i="62"/>
  <c r="BL58" i="62"/>
  <c r="AH59" i="62"/>
  <c r="BL60" i="62"/>
  <c r="AH61" i="62"/>
  <c r="BL62" i="62"/>
  <c r="AH63" i="62"/>
  <c r="BL64" i="62"/>
  <c r="AH65" i="62"/>
  <c r="BZ68" i="62"/>
  <c r="AO68" i="62"/>
  <c r="AH68" i="62"/>
  <c r="AO69" i="62"/>
  <c r="AH69" i="62"/>
  <c r="BL68" i="62"/>
  <c r="BZ72" i="62"/>
  <c r="AO72" i="62"/>
  <c r="AH72" i="62"/>
  <c r="AO73" i="62"/>
  <c r="AH73" i="62"/>
  <c r="BL72" i="62"/>
  <c r="BZ76" i="62"/>
  <c r="AO76" i="62"/>
  <c r="AH76" i="62"/>
  <c r="AO77" i="62"/>
  <c r="AH77" i="62"/>
  <c r="BL76" i="62"/>
  <c r="BZ80" i="62"/>
  <c r="AO80" i="62"/>
  <c r="AH80" i="62"/>
  <c r="AO81" i="62"/>
  <c r="AH81" i="62"/>
  <c r="BL80" i="62"/>
  <c r="BZ84" i="62"/>
  <c r="AO84" i="62"/>
  <c r="AH84" i="62"/>
  <c r="AO85" i="62"/>
  <c r="AH85" i="62"/>
  <c r="BL84" i="62"/>
  <c r="BZ88" i="62"/>
  <c r="AO88" i="62"/>
  <c r="AH88" i="62"/>
  <c r="AO89" i="62"/>
  <c r="AH89" i="62"/>
  <c r="BL88" i="62"/>
  <c r="BZ95" i="62"/>
  <c r="AO95" i="62"/>
  <c r="AH95" i="62"/>
  <c r="AO96" i="62"/>
  <c r="AH96" i="62"/>
  <c r="BL95" i="62"/>
  <c r="BZ99" i="62"/>
  <c r="AO99" i="62"/>
  <c r="AH99" i="62"/>
  <c r="AO100" i="62"/>
  <c r="AH100" i="62"/>
  <c r="BL99" i="62"/>
  <c r="BZ103" i="62"/>
  <c r="AO103" i="62"/>
  <c r="AH103" i="62"/>
  <c r="AO104" i="62"/>
  <c r="AH104" i="62"/>
  <c r="BL103" i="62"/>
  <c r="Z68" i="62"/>
  <c r="AA68" i="62" s="1"/>
  <c r="AF69" i="62" s="1"/>
  <c r="AL69" i="62" s="1"/>
  <c r="Z70" i="62"/>
  <c r="AA70" i="62" s="1"/>
  <c r="AF71" i="62" s="1"/>
  <c r="AL71" i="62" s="1"/>
  <c r="Z72" i="62"/>
  <c r="AA72" i="62" s="1"/>
  <c r="AF73" i="62" s="1"/>
  <c r="AL73" i="62" s="1"/>
  <c r="Z74" i="62"/>
  <c r="AA74" i="62" s="1"/>
  <c r="AF75" i="62" s="1"/>
  <c r="AL75" i="62" s="1"/>
  <c r="Z76" i="62"/>
  <c r="AA76" i="62" s="1"/>
  <c r="AF77" i="62" s="1"/>
  <c r="AL77" i="62" s="1"/>
  <c r="Z78" i="62"/>
  <c r="AA78" i="62" s="1"/>
  <c r="AF79" i="62" s="1"/>
  <c r="AL79" i="62" s="1"/>
  <c r="Z80" i="62"/>
  <c r="AA80" i="62" s="1"/>
  <c r="AF81" i="62" s="1"/>
  <c r="AL81" i="62" s="1"/>
  <c r="Z82" i="62"/>
  <c r="AA82" i="62" s="1"/>
  <c r="AF83" i="62" s="1"/>
  <c r="AL83" i="62" s="1"/>
  <c r="Z84" i="62"/>
  <c r="AA84" i="62" s="1"/>
  <c r="AF85" i="62" s="1"/>
  <c r="AL85" i="62" s="1"/>
  <c r="Z86" i="62"/>
  <c r="AA86" i="62" s="1"/>
  <c r="AF87" i="62" s="1"/>
  <c r="AL87" i="62" s="1"/>
  <c r="Z88" i="62"/>
  <c r="AA88" i="62" s="1"/>
  <c r="AF89" i="62" s="1"/>
  <c r="AL89" i="62" s="1"/>
  <c r="Z90" i="62"/>
  <c r="AA90" i="62" s="1"/>
  <c r="AF91" i="62" s="1"/>
  <c r="AL91" i="62" s="1"/>
  <c r="BZ93" i="62"/>
  <c r="AO93" i="62"/>
  <c r="AH93" i="62"/>
  <c r="AO94" i="62"/>
  <c r="AH94" i="62"/>
  <c r="BL93" i="62"/>
  <c r="BZ97" i="62"/>
  <c r="AO97" i="62"/>
  <c r="AH97" i="62"/>
  <c r="AO98" i="62"/>
  <c r="AH98" i="62"/>
  <c r="BL97" i="62"/>
  <c r="BZ101" i="62"/>
  <c r="AO101" i="62"/>
  <c r="AH101" i="62"/>
  <c r="AO102" i="62"/>
  <c r="AH102" i="62"/>
  <c r="BL101" i="62"/>
  <c r="BL91" i="62"/>
  <c r="AH92" i="62"/>
  <c r="AO92" i="62"/>
  <c r="Z93" i="62"/>
  <c r="AA93" i="62" s="1"/>
  <c r="AF94" i="62" s="1"/>
  <c r="AL94" i="62" s="1"/>
  <c r="Z95" i="62"/>
  <c r="AA95" i="62" s="1"/>
  <c r="AF96" i="62" s="1"/>
  <c r="AL96" i="62" s="1"/>
  <c r="Z97" i="62"/>
  <c r="AA97" i="62" s="1"/>
  <c r="AF98" i="62" s="1"/>
  <c r="AL98" i="62" s="1"/>
  <c r="Z99" i="62"/>
  <c r="AA99" i="62" s="1"/>
  <c r="AF100" i="62" s="1"/>
  <c r="AL100" i="62" s="1"/>
  <c r="Z101" i="62"/>
  <c r="AA101" i="62" s="1"/>
  <c r="AF102" i="62" s="1"/>
  <c r="AL102" i="62" s="1"/>
  <c r="Z103" i="62"/>
  <c r="AA103" i="62" s="1"/>
  <c r="AF104" i="62" s="1"/>
  <c r="AL104" i="62" s="1"/>
  <c r="BZ19" i="61"/>
  <c r="BL25" i="61"/>
  <c r="BZ25" i="61"/>
  <c r="BL33" i="61"/>
  <c r="BZ33" i="61"/>
  <c r="BL48" i="61"/>
  <c r="BZ48" i="61"/>
  <c r="BL56" i="61"/>
  <c r="BZ56" i="61"/>
  <c r="BL64" i="61"/>
  <c r="BZ64" i="61"/>
  <c r="BL72" i="61"/>
  <c r="BZ72" i="61"/>
  <c r="Z19" i="61"/>
  <c r="Z20" i="61"/>
  <c r="AA20" i="61" s="1"/>
  <c r="AF21" i="61" s="1"/>
  <c r="AL21" i="61" s="1"/>
  <c r="Z21" i="61"/>
  <c r="AA21" i="61" s="1"/>
  <c r="AF22" i="61" s="1"/>
  <c r="AL22" i="61" s="1"/>
  <c r="BZ21" i="61"/>
  <c r="Z24" i="61"/>
  <c r="AA24" i="61" s="1"/>
  <c r="AF25" i="61" s="1"/>
  <c r="AL25" i="61" s="1"/>
  <c r="BL29" i="61"/>
  <c r="BZ29" i="61"/>
  <c r="BL37" i="61"/>
  <c r="BZ37" i="61"/>
  <c r="BL44" i="61"/>
  <c r="BZ44" i="61"/>
  <c r="BL52" i="61"/>
  <c r="BZ52" i="61"/>
  <c r="BL60" i="61"/>
  <c r="BZ60" i="61"/>
  <c r="BL68" i="61"/>
  <c r="BZ68" i="61"/>
  <c r="Z25" i="61"/>
  <c r="AA25" i="61" s="1"/>
  <c r="AF26" i="61" s="1"/>
  <c r="AL26" i="61" s="1"/>
  <c r="Z28" i="61"/>
  <c r="AA28" i="61" s="1"/>
  <c r="AF29" i="61" s="1"/>
  <c r="AL29" i="61" s="1"/>
  <c r="Z29" i="61"/>
  <c r="AA29" i="61" s="1"/>
  <c r="AF30" i="61" s="1"/>
  <c r="AL30" i="61" s="1"/>
  <c r="Z32" i="61"/>
  <c r="AA32" i="61" s="1"/>
  <c r="AF33" i="61" s="1"/>
  <c r="AL33" i="61" s="1"/>
  <c r="Z33" i="61"/>
  <c r="AA33" i="61" s="1"/>
  <c r="AF34" i="61" s="1"/>
  <c r="AL34" i="61" s="1"/>
  <c r="Z36" i="61"/>
  <c r="AA36" i="61" s="1"/>
  <c r="AF37" i="61" s="1"/>
  <c r="AL37" i="61" s="1"/>
  <c r="Z37" i="61"/>
  <c r="AA37" i="61" s="1"/>
  <c r="AF38" i="61" s="1"/>
  <c r="AL38" i="61" s="1"/>
  <c r="Z40" i="61"/>
  <c r="AA40" i="61" s="1"/>
  <c r="AF41" i="61" s="1"/>
  <c r="AL41" i="61" s="1"/>
  <c r="Z41" i="61"/>
  <c r="AA41" i="61" s="1"/>
  <c r="AF42" i="61" s="1"/>
  <c r="AL42" i="61" s="1"/>
  <c r="Z44" i="61"/>
  <c r="AA44" i="61" s="1"/>
  <c r="AF45" i="61" s="1"/>
  <c r="AL45" i="61" s="1"/>
  <c r="Z48" i="61"/>
  <c r="AA48" i="61" s="1"/>
  <c r="AF49" i="61" s="1"/>
  <c r="AL49" i="61" s="1"/>
  <c r="Z52" i="61"/>
  <c r="AA52" i="61" s="1"/>
  <c r="AF53" i="61" s="1"/>
  <c r="AL53" i="61" s="1"/>
  <c r="Z56" i="61"/>
  <c r="AA56" i="61" s="1"/>
  <c r="AF57" i="61" s="1"/>
  <c r="AL57" i="61" s="1"/>
  <c r="Z60" i="61"/>
  <c r="AA60" i="61" s="1"/>
  <c r="AF61" i="61" s="1"/>
  <c r="AL61" i="61" s="1"/>
  <c r="Z64" i="61"/>
  <c r="AA64" i="61" s="1"/>
  <c r="AF65" i="61" s="1"/>
  <c r="AL65" i="61" s="1"/>
  <c r="Z67" i="61"/>
  <c r="AA67" i="61" s="1"/>
  <c r="AF68" i="61" s="1"/>
  <c r="AL68" i="61" s="1"/>
  <c r="Z68" i="61"/>
  <c r="AA68" i="61" s="1"/>
  <c r="AF69" i="61" s="1"/>
  <c r="AL69" i="61" s="1"/>
  <c r="Z71" i="61"/>
  <c r="AA71" i="61" s="1"/>
  <c r="AF72" i="61" s="1"/>
  <c r="AL72" i="61" s="1"/>
  <c r="Z72" i="61"/>
  <c r="AA72" i="61" s="1"/>
  <c r="AF73" i="61" s="1"/>
  <c r="AL73" i="61" s="1"/>
  <c r="Z75" i="61"/>
  <c r="AA75" i="61" s="1"/>
  <c r="AF76" i="61" s="1"/>
  <c r="AL76" i="61" s="1"/>
  <c r="Z78" i="61"/>
  <c r="AA78" i="61" s="1"/>
  <c r="AF79" i="61" s="1"/>
  <c r="AL79" i="61" s="1"/>
  <c r="Z79" i="61"/>
  <c r="AA79" i="61" s="1"/>
  <c r="AF80" i="61" s="1"/>
  <c r="AL80" i="61" s="1"/>
  <c r="Z84" i="61"/>
  <c r="AA84" i="61" s="1"/>
  <c r="AF85" i="61" s="1"/>
  <c r="AL85" i="61" s="1"/>
  <c r="Z85" i="61"/>
  <c r="AA85" i="61" s="1"/>
  <c r="AF86" i="61" s="1"/>
  <c r="AL86" i="61" s="1"/>
  <c r="Z88" i="61"/>
  <c r="AA88" i="61" s="1"/>
  <c r="AF89" i="61" s="1"/>
  <c r="AL89" i="61" s="1"/>
  <c r="Z89" i="61"/>
  <c r="AA89" i="61" s="1"/>
  <c r="AF90" i="61" s="1"/>
  <c r="AL90" i="61" s="1"/>
  <c r="Z92" i="61"/>
  <c r="AA92" i="61" s="1"/>
  <c r="AF93" i="61" s="1"/>
  <c r="AL93" i="61" s="1"/>
  <c r="Z93" i="61"/>
  <c r="AA93" i="61" s="1"/>
  <c r="AF94" i="61" s="1"/>
  <c r="AL94" i="61" s="1"/>
  <c r="Z94" i="61"/>
  <c r="AA94" i="61" s="1"/>
  <c r="AF95" i="61" s="1"/>
  <c r="AL95" i="61" s="1"/>
  <c r="Z95" i="61"/>
  <c r="AA95" i="61" s="1"/>
  <c r="AF96" i="61" s="1"/>
  <c r="AL96" i="61" s="1"/>
  <c r="Z96" i="61"/>
  <c r="AA96" i="61" s="1"/>
  <c r="AF97" i="61" s="1"/>
  <c r="AL97" i="61" s="1"/>
  <c r="Z97" i="61"/>
  <c r="AA97" i="61" s="1"/>
  <c r="AF98" i="61" s="1"/>
  <c r="AL98" i="61" s="1"/>
  <c r="Z98" i="61"/>
  <c r="AA98" i="61" s="1"/>
  <c r="AF99" i="61" s="1"/>
  <c r="AL99" i="61" s="1"/>
  <c r="Z99" i="61"/>
  <c r="AA99" i="61" s="1"/>
  <c r="AF100" i="61" s="1"/>
  <c r="AL100" i="61" s="1"/>
  <c r="Z100" i="61"/>
  <c r="AA100" i="61" s="1"/>
  <c r="AF101" i="61" s="1"/>
  <c r="AL101" i="61" s="1"/>
  <c r="Z101" i="61"/>
  <c r="AA101" i="61" s="1"/>
  <c r="AF102" i="61" s="1"/>
  <c r="AL102" i="61" s="1"/>
  <c r="Z102" i="61"/>
  <c r="AA102" i="61" s="1"/>
  <c r="AF103" i="61" s="1"/>
  <c r="AL103" i="61" s="1"/>
  <c r="Z103" i="61"/>
  <c r="AA103" i="61" s="1"/>
  <c r="AF104" i="61" s="1"/>
  <c r="AL104" i="61" s="1"/>
  <c r="Z104" i="61"/>
  <c r="AA104" i="61" s="1"/>
  <c r="AF105" i="61" s="1"/>
  <c r="AL105" i="61" s="1"/>
  <c r="AH20" i="61"/>
  <c r="AO20" i="61"/>
  <c r="BZ20" i="61"/>
  <c r="AH22" i="61"/>
  <c r="AO22" i="61"/>
  <c r="BZ22" i="61"/>
  <c r="AH24" i="61"/>
  <c r="AO24" i="61"/>
  <c r="BZ24" i="61"/>
  <c r="AH26" i="61"/>
  <c r="AO26" i="61"/>
  <c r="BZ26" i="61"/>
  <c r="AH28" i="61"/>
  <c r="AO28" i="61"/>
  <c r="BZ28" i="61"/>
  <c r="AH30" i="61"/>
  <c r="AO30" i="61"/>
  <c r="BZ30" i="61"/>
  <c r="AH32" i="61"/>
  <c r="AO32" i="61"/>
  <c r="BZ32" i="61"/>
  <c r="AH34" i="61"/>
  <c r="AO34" i="61"/>
  <c r="BZ34" i="61"/>
  <c r="AH36" i="61"/>
  <c r="AO36" i="61"/>
  <c r="BZ36" i="61"/>
  <c r="AH38" i="61"/>
  <c r="AO38" i="61"/>
  <c r="BZ38" i="61"/>
  <c r="AH40" i="61"/>
  <c r="AO40" i="61"/>
  <c r="BZ40" i="61"/>
  <c r="BZ41" i="61"/>
  <c r="AO41" i="61"/>
  <c r="AH41" i="61"/>
  <c r="BL41" i="61"/>
  <c r="AH42" i="61"/>
  <c r="AO42" i="61"/>
  <c r="Z43" i="61"/>
  <c r="AA43" i="61" s="1"/>
  <c r="AF44" i="61" s="1"/>
  <c r="AL44" i="61" s="1"/>
  <c r="BL43" i="61"/>
  <c r="AH44" i="61"/>
  <c r="Z45" i="61"/>
  <c r="AA45" i="61" s="1"/>
  <c r="AF46" i="61" s="1"/>
  <c r="AL46" i="61" s="1"/>
  <c r="BL45" i="61"/>
  <c r="AH46" i="61"/>
  <c r="Z47" i="61"/>
  <c r="AA47" i="61" s="1"/>
  <c r="AF48" i="61" s="1"/>
  <c r="AL48" i="61" s="1"/>
  <c r="BL47" i="61"/>
  <c r="AH48" i="61"/>
  <c r="Z49" i="61"/>
  <c r="AA49" i="61" s="1"/>
  <c r="AF50" i="61" s="1"/>
  <c r="AL50" i="61" s="1"/>
  <c r="BL49" i="61"/>
  <c r="AH50" i="61"/>
  <c r="Z51" i="61"/>
  <c r="AA51" i="61" s="1"/>
  <c r="AF52" i="61" s="1"/>
  <c r="AL52" i="61" s="1"/>
  <c r="BL51" i="61"/>
  <c r="AH52" i="61"/>
  <c r="Z53" i="61"/>
  <c r="AA53" i="61" s="1"/>
  <c r="AF54" i="61" s="1"/>
  <c r="AL54" i="61" s="1"/>
  <c r="BL53" i="61"/>
  <c r="AH54" i="61"/>
  <c r="Z55" i="61"/>
  <c r="AA55" i="61" s="1"/>
  <c r="AF56" i="61" s="1"/>
  <c r="AL56" i="61" s="1"/>
  <c r="BL55" i="61"/>
  <c r="AH56" i="61"/>
  <c r="Z57" i="61"/>
  <c r="AA57" i="61" s="1"/>
  <c r="AF58" i="61" s="1"/>
  <c r="AL58" i="61" s="1"/>
  <c r="BL57" i="61"/>
  <c r="AH58" i="61"/>
  <c r="Z59" i="61"/>
  <c r="AA59" i="61" s="1"/>
  <c r="AF60" i="61" s="1"/>
  <c r="AL60" i="61" s="1"/>
  <c r="BL59" i="61"/>
  <c r="AH60" i="61"/>
  <c r="Z61" i="61"/>
  <c r="AA61" i="61" s="1"/>
  <c r="AF62" i="61" s="1"/>
  <c r="AL62" i="61" s="1"/>
  <c r="BL61" i="61"/>
  <c r="AH62" i="61"/>
  <c r="Z63" i="61"/>
  <c r="AA63" i="61" s="1"/>
  <c r="AF64" i="61" s="1"/>
  <c r="AL64" i="61" s="1"/>
  <c r="BL63" i="61"/>
  <c r="AH64" i="61"/>
  <c r="Z65" i="61"/>
  <c r="AA65" i="61" s="1"/>
  <c r="AF66" i="61" s="1"/>
  <c r="AL66" i="61" s="1"/>
  <c r="BL65" i="61"/>
  <c r="AH66" i="61"/>
  <c r="BL20" i="61"/>
  <c r="AH21" i="61"/>
  <c r="BL22" i="61"/>
  <c r="AH23" i="61"/>
  <c r="BL24" i="61"/>
  <c r="AH25" i="61"/>
  <c r="BL26" i="61"/>
  <c r="AH27" i="61"/>
  <c r="BL28" i="61"/>
  <c r="AH29" i="61"/>
  <c r="BL30" i="61"/>
  <c r="AH31" i="61"/>
  <c r="BL32" i="61"/>
  <c r="AH33" i="61"/>
  <c r="BL34" i="61"/>
  <c r="AH35" i="61"/>
  <c r="BL36" i="61"/>
  <c r="AH37" i="61"/>
  <c r="BL38" i="61"/>
  <c r="AH39" i="61"/>
  <c r="BZ43" i="61"/>
  <c r="AO43" i="61"/>
  <c r="AH43" i="61"/>
  <c r="BZ45" i="61"/>
  <c r="AO45" i="61"/>
  <c r="AH45" i="61"/>
  <c r="BZ47" i="61"/>
  <c r="AO47" i="61"/>
  <c r="AH47" i="61"/>
  <c r="BZ49" i="61"/>
  <c r="AO49" i="61"/>
  <c r="AH49" i="61"/>
  <c r="BZ51" i="61"/>
  <c r="AO51" i="61"/>
  <c r="AH51" i="61"/>
  <c r="BZ53" i="61"/>
  <c r="AO53" i="61"/>
  <c r="AH53" i="61"/>
  <c r="BZ55" i="61"/>
  <c r="AO55" i="61"/>
  <c r="AH55" i="61"/>
  <c r="BZ57" i="61"/>
  <c r="AO57" i="61"/>
  <c r="AH57" i="61"/>
  <c r="BZ59" i="61"/>
  <c r="AO59" i="61"/>
  <c r="AH59" i="61"/>
  <c r="BZ61" i="61"/>
  <c r="AO61" i="61"/>
  <c r="AH61" i="61"/>
  <c r="BZ63" i="61"/>
  <c r="AO63" i="61"/>
  <c r="AH63" i="61"/>
  <c r="BZ65" i="61"/>
  <c r="AO65" i="61"/>
  <c r="AH65" i="61"/>
  <c r="AH67" i="61"/>
  <c r="AO67" i="61"/>
  <c r="BZ67" i="61"/>
  <c r="AH69" i="61"/>
  <c r="AO69" i="61"/>
  <c r="BZ69" i="61"/>
  <c r="AH71" i="61"/>
  <c r="AO71" i="61"/>
  <c r="BZ71" i="61"/>
  <c r="AH73" i="61"/>
  <c r="AO73" i="61"/>
  <c r="BZ73" i="61"/>
  <c r="BL67" i="61"/>
  <c r="AH68" i="61"/>
  <c r="BL69" i="61"/>
  <c r="AH70" i="61"/>
  <c r="BL71" i="61"/>
  <c r="AH72" i="61"/>
  <c r="BL73" i="61"/>
  <c r="AH74" i="61"/>
  <c r="BZ75" i="61"/>
  <c r="AO75" i="61"/>
  <c r="AH75" i="61"/>
  <c r="BL75" i="61"/>
  <c r="AH76" i="61"/>
  <c r="AO76" i="61"/>
  <c r="BZ76" i="61"/>
  <c r="BL77" i="61"/>
  <c r="AH78" i="61"/>
  <c r="AO78" i="61"/>
  <c r="BZ78" i="61"/>
  <c r="BL79" i="61"/>
  <c r="AH80" i="61"/>
  <c r="AO80" i="61"/>
  <c r="BZ80" i="61"/>
  <c r="BL81" i="61"/>
  <c r="AH82" i="61"/>
  <c r="AO82" i="61"/>
  <c r="BZ82" i="61"/>
  <c r="BL83" i="61"/>
  <c r="AH84" i="61"/>
  <c r="AO84" i="61"/>
  <c r="BZ84" i="61"/>
  <c r="BL85" i="61"/>
  <c r="AH86" i="61"/>
  <c r="AO86" i="61"/>
  <c r="BZ86" i="61"/>
  <c r="BL87" i="61"/>
  <c r="AH88" i="61"/>
  <c r="AO88" i="61"/>
  <c r="BZ88" i="61"/>
  <c r="BL89" i="61"/>
  <c r="AH90" i="61"/>
  <c r="AO90" i="61"/>
  <c r="BZ90" i="61"/>
  <c r="AO92" i="61"/>
  <c r="BZ91" i="61"/>
  <c r="BL91" i="61"/>
  <c r="AH92" i="61"/>
  <c r="AH77" i="61"/>
  <c r="AO77" i="61"/>
  <c r="AH79" i="61"/>
  <c r="AO79" i="61"/>
  <c r="AH81" i="61"/>
  <c r="AO81" i="61"/>
  <c r="AH83" i="61"/>
  <c r="AO83" i="61"/>
  <c r="AH85" i="61"/>
  <c r="AO85" i="61"/>
  <c r="AH87" i="61"/>
  <c r="AO87" i="61"/>
  <c r="AH89" i="61"/>
  <c r="AO89" i="61"/>
  <c r="AH91" i="61"/>
  <c r="AO91" i="61"/>
  <c r="BL92" i="61"/>
  <c r="AH93" i="61"/>
  <c r="AO93" i="61"/>
  <c r="BZ93" i="61"/>
  <c r="BL94" i="61"/>
  <c r="AH95" i="61"/>
  <c r="AO95" i="61"/>
  <c r="BZ95" i="61"/>
  <c r="BL96" i="61"/>
  <c r="AH97" i="61"/>
  <c r="AO97" i="61"/>
  <c r="BZ97" i="61"/>
  <c r="BL98" i="61"/>
  <c r="AH99" i="61"/>
  <c r="AO99" i="61"/>
  <c r="BZ99" i="61"/>
  <c r="BL100" i="61"/>
  <c r="AH101" i="61"/>
  <c r="AO101" i="61"/>
  <c r="BZ101" i="61"/>
  <c r="BL102" i="61"/>
  <c r="AH103" i="61"/>
  <c r="AO103" i="61"/>
  <c r="BZ103" i="61"/>
  <c r="BL104" i="61"/>
  <c r="BL93" i="61"/>
  <c r="AO94" i="61"/>
  <c r="BL95" i="61"/>
  <c r="AH96" i="61"/>
  <c r="BL97" i="61"/>
  <c r="AH98" i="61"/>
  <c r="BL99" i="61"/>
  <c r="AH100" i="61"/>
  <c r="BL101" i="61"/>
  <c r="AH102" i="61"/>
  <c r="AH104" i="61"/>
  <c r="AO104" i="61"/>
  <c r="BL56" i="60"/>
  <c r="BZ56" i="60"/>
  <c r="BL64" i="60"/>
  <c r="BZ64" i="60"/>
  <c r="BL69" i="60"/>
  <c r="BZ69" i="60"/>
  <c r="BL77" i="60"/>
  <c r="BZ77" i="60"/>
  <c r="BL85" i="60"/>
  <c r="BZ85" i="60"/>
  <c r="Z19" i="60"/>
  <c r="Z21" i="60"/>
  <c r="AA21" i="60" s="1"/>
  <c r="AF22" i="60" s="1"/>
  <c r="AL22" i="60" s="1"/>
  <c r="Z23" i="60"/>
  <c r="AA23" i="60" s="1"/>
  <c r="AF24" i="60" s="1"/>
  <c r="AL24" i="60" s="1"/>
  <c r="Z25" i="60"/>
  <c r="AA25" i="60" s="1"/>
  <c r="AF26" i="60" s="1"/>
  <c r="AL26" i="60" s="1"/>
  <c r="Z27" i="60"/>
  <c r="AA27" i="60" s="1"/>
  <c r="AF28" i="60" s="1"/>
  <c r="AL28" i="60" s="1"/>
  <c r="BL52" i="60"/>
  <c r="BZ52" i="60"/>
  <c r="BL60" i="60"/>
  <c r="BZ60" i="60"/>
  <c r="AH67" i="60"/>
  <c r="BL73" i="60"/>
  <c r="BZ73" i="60"/>
  <c r="BL81" i="60"/>
  <c r="BZ81" i="60"/>
  <c r="BL89" i="60"/>
  <c r="BZ89" i="60"/>
  <c r="Z28" i="60"/>
  <c r="AA28" i="60" s="1"/>
  <c r="AF29" i="60" s="1"/>
  <c r="AL29" i="60" s="1"/>
  <c r="Z30" i="60"/>
  <c r="AA30" i="60" s="1"/>
  <c r="AF31" i="60" s="1"/>
  <c r="AL31" i="60" s="1"/>
  <c r="Z32" i="60"/>
  <c r="AA32" i="60" s="1"/>
  <c r="AF33" i="60" s="1"/>
  <c r="AL33" i="60" s="1"/>
  <c r="Z34" i="60"/>
  <c r="AA34" i="60" s="1"/>
  <c r="AF35" i="60" s="1"/>
  <c r="AL35" i="60" s="1"/>
  <c r="Z36" i="60"/>
  <c r="AA36" i="60" s="1"/>
  <c r="AF37" i="60" s="1"/>
  <c r="AL37" i="60" s="1"/>
  <c r="Z38" i="60"/>
  <c r="AA38" i="60" s="1"/>
  <c r="AF39" i="60" s="1"/>
  <c r="AL39" i="60" s="1"/>
  <c r="Z40" i="60"/>
  <c r="AA40" i="60" s="1"/>
  <c r="AF41" i="60" s="1"/>
  <c r="AL41" i="60" s="1"/>
  <c r="Z41" i="60"/>
  <c r="AA41" i="60" s="1"/>
  <c r="AF42" i="60" s="1"/>
  <c r="AL42" i="60" s="1"/>
  <c r="Z42" i="60"/>
  <c r="AA42" i="60" s="1"/>
  <c r="AF43" i="60" s="1"/>
  <c r="AL43" i="60" s="1"/>
  <c r="Z43" i="60"/>
  <c r="AA43" i="60" s="1"/>
  <c r="AF44" i="60" s="1"/>
  <c r="AL44" i="60" s="1"/>
  <c r="Z44" i="60"/>
  <c r="AA44" i="60" s="1"/>
  <c r="AF45" i="60" s="1"/>
  <c r="AL45" i="60" s="1"/>
  <c r="Z45" i="60"/>
  <c r="AA45" i="60" s="1"/>
  <c r="AF46" i="60" s="1"/>
  <c r="AL46" i="60" s="1"/>
  <c r="Z46" i="60"/>
  <c r="AA46" i="60" s="1"/>
  <c r="AF47" i="60" s="1"/>
  <c r="AL47" i="60" s="1"/>
  <c r="Z47" i="60"/>
  <c r="AA47" i="60" s="1"/>
  <c r="AF48" i="60" s="1"/>
  <c r="AL48" i="60" s="1"/>
  <c r="Z48" i="60"/>
  <c r="AA48" i="60" s="1"/>
  <c r="AF49" i="60" s="1"/>
  <c r="AL49" i="60" s="1"/>
  <c r="Z49" i="60"/>
  <c r="AA49" i="60" s="1"/>
  <c r="AF50" i="60" s="1"/>
  <c r="AL50" i="60" s="1"/>
  <c r="Z50" i="60"/>
  <c r="AA50" i="60" s="1"/>
  <c r="AF51" i="60" s="1"/>
  <c r="AL51" i="60" s="1"/>
  <c r="Z51" i="60"/>
  <c r="AA51" i="60" s="1"/>
  <c r="AF52" i="60" s="1"/>
  <c r="AL52" i="60" s="1"/>
  <c r="Z52" i="60"/>
  <c r="AA52" i="60" s="1"/>
  <c r="AF53" i="60" s="1"/>
  <c r="AL53" i="60" s="1"/>
  <c r="Z55" i="60"/>
  <c r="AA55" i="60" s="1"/>
  <c r="AF56" i="60" s="1"/>
  <c r="AL56" i="60" s="1"/>
  <c r="Z56" i="60"/>
  <c r="AA56" i="60" s="1"/>
  <c r="AF57" i="60" s="1"/>
  <c r="AL57" i="60" s="1"/>
  <c r="Z59" i="60"/>
  <c r="AA59" i="60" s="1"/>
  <c r="AF60" i="60" s="1"/>
  <c r="AL60" i="60" s="1"/>
  <c r="Z60" i="60"/>
  <c r="AA60" i="60" s="1"/>
  <c r="AF61" i="60" s="1"/>
  <c r="AL61" i="60" s="1"/>
  <c r="Z63" i="60"/>
  <c r="AA63" i="60" s="1"/>
  <c r="AF64" i="60" s="1"/>
  <c r="AL64" i="60" s="1"/>
  <c r="Z64" i="60"/>
  <c r="AA64" i="60" s="1"/>
  <c r="AF65" i="60" s="1"/>
  <c r="AL65" i="60" s="1"/>
  <c r="Z67" i="60"/>
  <c r="AA67" i="60" s="1"/>
  <c r="AF68" i="60" s="1"/>
  <c r="AL68" i="60" s="1"/>
  <c r="Z68" i="60"/>
  <c r="AA68" i="60" s="1"/>
  <c r="AF69" i="60" s="1"/>
  <c r="AL69" i="60" s="1"/>
  <c r="Z69" i="60"/>
  <c r="AA69" i="60" s="1"/>
  <c r="AF70" i="60" s="1"/>
  <c r="AL70" i="60" s="1"/>
  <c r="Z72" i="60"/>
  <c r="AA72" i="60" s="1"/>
  <c r="AF73" i="60" s="1"/>
  <c r="AL73" i="60" s="1"/>
  <c r="Z73" i="60"/>
  <c r="AA73" i="60" s="1"/>
  <c r="AF74" i="60" s="1"/>
  <c r="AL74" i="60" s="1"/>
  <c r="Z76" i="60"/>
  <c r="AA76" i="60" s="1"/>
  <c r="AF77" i="60" s="1"/>
  <c r="AL77" i="60" s="1"/>
  <c r="Z77" i="60"/>
  <c r="AA77" i="60" s="1"/>
  <c r="AF78" i="60" s="1"/>
  <c r="AL78" i="60" s="1"/>
  <c r="Z80" i="60"/>
  <c r="AA80" i="60" s="1"/>
  <c r="AF81" i="60" s="1"/>
  <c r="AL81" i="60" s="1"/>
  <c r="Z81" i="60"/>
  <c r="AA81" i="60" s="1"/>
  <c r="AF82" i="60" s="1"/>
  <c r="AL82" i="60" s="1"/>
  <c r="Z84" i="60"/>
  <c r="AA84" i="60" s="1"/>
  <c r="AF85" i="60" s="1"/>
  <c r="AL85" i="60" s="1"/>
  <c r="Z85" i="60"/>
  <c r="AA85" i="60" s="1"/>
  <c r="AF86" i="60" s="1"/>
  <c r="AL86" i="60" s="1"/>
  <c r="Z88" i="60"/>
  <c r="AA88" i="60" s="1"/>
  <c r="AF89" i="60" s="1"/>
  <c r="AL89" i="60" s="1"/>
  <c r="Z89" i="60"/>
  <c r="AA89" i="60" s="1"/>
  <c r="AF90" i="60" s="1"/>
  <c r="AL90" i="60" s="1"/>
  <c r="Z103" i="60"/>
  <c r="AA103" i="60" s="1"/>
  <c r="AF104" i="60" s="1"/>
  <c r="AL104" i="60" s="1"/>
  <c r="Z104" i="60"/>
  <c r="AA104" i="60" s="1"/>
  <c r="AF105" i="60" s="1"/>
  <c r="AL105" i="60" s="1"/>
  <c r="BL19" i="60"/>
  <c r="AH20" i="60"/>
  <c r="AO20" i="60"/>
  <c r="BZ20" i="60"/>
  <c r="BL21" i="60"/>
  <c r="AH22" i="60"/>
  <c r="AO22" i="60"/>
  <c r="BZ22" i="60"/>
  <c r="BL23" i="60"/>
  <c r="AH24" i="60"/>
  <c r="AO24" i="60"/>
  <c r="BZ24" i="60"/>
  <c r="BL25" i="60"/>
  <c r="AH26" i="60"/>
  <c r="AO26" i="60"/>
  <c r="BZ26" i="60"/>
  <c r="BL27" i="60"/>
  <c r="AH28" i="60"/>
  <c r="AO28" i="60"/>
  <c r="BZ28" i="60"/>
  <c r="BL29" i="60"/>
  <c r="AH30" i="60"/>
  <c r="AO30" i="60"/>
  <c r="BZ30" i="60"/>
  <c r="BL31" i="60"/>
  <c r="AH21" i="60"/>
  <c r="AO21" i="60"/>
  <c r="AH23" i="60"/>
  <c r="AO23" i="60"/>
  <c r="AH25" i="60"/>
  <c r="AO25" i="60"/>
  <c r="AH27" i="60"/>
  <c r="AO27" i="60"/>
  <c r="AH29" i="60"/>
  <c r="AO29" i="60"/>
  <c r="AH31" i="60"/>
  <c r="AO31" i="60"/>
  <c r="BZ32" i="60"/>
  <c r="AO32" i="60"/>
  <c r="AH32" i="60"/>
  <c r="BL32" i="60"/>
  <c r="AH33" i="60"/>
  <c r="AO33" i="60"/>
  <c r="BZ33" i="60"/>
  <c r="BL34" i="60"/>
  <c r="AH35" i="60"/>
  <c r="AO35" i="60"/>
  <c r="BZ35" i="60"/>
  <c r="BL36" i="60"/>
  <c r="AH37" i="60"/>
  <c r="AO37" i="60"/>
  <c r="BZ37" i="60"/>
  <c r="BL38" i="60"/>
  <c r="AH39" i="60"/>
  <c r="AO39" i="60"/>
  <c r="BZ39" i="60"/>
  <c r="BL40" i="60"/>
  <c r="AH41" i="60"/>
  <c r="AO41" i="60"/>
  <c r="BZ41" i="60"/>
  <c r="BL42" i="60"/>
  <c r="AH43" i="60"/>
  <c r="AO43" i="60"/>
  <c r="BZ43" i="60"/>
  <c r="BL44" i="60"/>
  <c r="AH45" i="60"/>
  <c r="AO45" i="60"/>
  <c r="BZ45" i="60"/>
  <c r="BL46" i="60"/>
  <c r="AH47" i="60"/>
  <c r="AO47" i="60"/>
  <c r="BZ47" i="60"/>
  <c r="BL48" i="60"/>
  <c r="AH49" i="60"/>
  <c r="AO49" i="60"/>
  <c r="BZ49" i="60"/>
  <c r="BL50" i="60"/>
  <c r="AH51" i="60"/>
  <c r="AO51" i="60"/>
  <c r="BZ51" i="60"/>
  <c r="AH53" i="60"/>
  <c r="AO53" i="60"/>
  <c r="BZ53" i="60"/>
  <c r="AH55" i="60"/>
  <c r="AO55" i="60"/>
  <c r="BZ55" i="60"/>
  <c r="AH57" i="60"/>
  <c r="AO57" i="60"/>
  <c r="BZ57" i="60"/>
  <c r="AH59" i="60"/>
  <c r="AO59" i="60"/>
  <c r="BZ59" i="60"/>
  <c r="AH61" i="60"/>
  <c r="AO61" i="60"/>
  <c r="BZ61" i="60"/>
  <c r="AH63" i="60"/>
  <c r="AO63" i="60"/>
  <c r="BZ63" i="60"/>
  <c r="AH65" i="60"/>
  <c r="AO65" i="60"/>
  <c r="BZ65" i="60"/>
  <c r="AO67" i="60"/>
  <c r="BZ66" i="60"/>
  <c r="AO66" i="60"/>
  <c r="AH66" i="60"/>
  <c r="AH34" i="60"/>
  <c r="AO34" i="60"/>
  <c r="AH36" i="60"/>
  <c r="AO36" i="60"/>
  <c r="AH38" i="60"/>
  <c r="AO38" i="60"/>
  <c r="AH40" i="60"/>
  <c r="AO40" i="60"/>
  <c r="AH42" i="60"/>
  <c r="AO42" i="60"/>
  <c r="AH44" i="60"/>
  <c r="AO44" i="60"/>
  <c r="BL45" i="60"/>
  <c r="AO46" i="60"/>
  <c r="BL47" i="60"/>
  <c r="AO48" i="60"/>
  <c r="BL49" i="60"/>
  <c r="AH50" i="60"/>
  <c r="BL51" i="60"/>
  <c r="AH52" i="60"/>
  <c r="BL53" i="60"/>
  <c r="AH54" i="60"/>
  <c r="BL55" i="60"/>
  <c r="AH56" i="60"/>
  <c r="BL57" i="60"/>
  <c r="AH58" i="60"/>
  <c r="BL59" i="60"/>
  <c r="AH60" i="60"/>
  <c r="BL61" i="60"/>
  <c r="AH62" i="60"/>
  <c r="BL63" i="60"/>
  <c r="AH64" i="60"/>
  <c r="AH68" i="60"/>
  <c r="AO68" i="60"/>
  <c r="BZ68" i="60"/>
  <c r="AH70" i="60"/>
  <c r="AO70" i="60"/>
  <c r="BZ70" i="60"/>
  <c r="AH72" i="60"/>
  <c r="AO72" i="60"/>
  <c r="BZ72" i="60"/>
  <c r="AH74" i="60"/>
  <c r="AO74" i="60"/>
  <c r="BZ74" i="60"/>
  <c r="AH76" i="60"/>
  <c r="AO76" i="60"/>
  <c r="BZ76" i="60"/>
  <c r="AH78" i="60"/>
  <c r="AO78" i="60"/>
  <c r="BZ78" i="60"/>
  <c r="AH80" i="60"/>
  <c r="AO80" i="60"/>
  <c r="BZ80" i="60"/>
  <c r="AH82" i="60"/>
  <c r="AO82" i="60"/>
  <c r="BZ82" i="60"/>
  <c r="AH84" i="60"/>
  <c r="AO84" i="60"/>
  <c r="BZ84" i="60"/>
  <c r="AH86" i="60"/>
  <c r="AO86" i="60"/>
  <c r="BZ86" i="60"/>
  <c r="AH88" i="60"/>
  <c r="AO88" i="60"/>
  <c r="BZ88" i="60"/>
  <c r="AH90" i="60"/>
  <c r="AO90" i="60"/>
  <c r="BZ90" i="60"/>
  <c r="BL91" i="60"/>
  <c r="BL68" i="60"/>
  <c r="AH69" i="60"/>
  <c r="BL70" i="60"/>
  <c r="AH71" i="60"/>
  <c r="BL72" i="60"/>
  <c r="AH73" i="60"/>
  <c r="BL74" i="60"/>
  <c r="AH75" i="60"/>
  <c r="BL76" i="60"/>
  <c r="AH77" i="60"/>
  <c r="BL78" i="60"/>
  <c r="AH79" i="60"/>
  <c r="BL80" i="60"/>
  <c r="AH81" i="60"/>
  <c r="BL82" i="60"/>
  <c r="AH83" i="60"/>
  <c r="BL84" i="60"/>
  <c r="AH85" i="60"/>
  <c r="BL86" i="60"/>
  <c r="AH87" i="60"/>
  <c r="BL88" i="60"/>
  <c r="AH89" i="60"/>
  <c r="BL90" i="60"/>
  <c r="AH91" i="60"/>
  <c r="BL92" i="60"/>
  <c r="AH93" i="60"/>
  <c r="AO93" i="60"/>
  <c r="BZ93" i="60"/>
  <c r="BL94" i="60"/>
  <c r="AH95" i="60"/>
  <c r="AO95" i="60"/>
  <c r="BZ95" i="60"/>
  <c r="BL96" i="60"/>
  <c r="AH97" i="60"/>
  <c r="AO97" i="60"/>
  <c r="BZ97" i="60"/>
  <c r="BL98" i="60"/>
  <c r="AH99" i="60"/>
  <c r="AO99" i="60"/>
  <c r="BZ99" i="60"/>
  <c r="BL100" i="60"/>
  <c r="AH101" i="60"/>
  <c r="AO101" i="60"/>
  <c r="BZ101" i="60"/>
  <c r="AH103" i="60"/>
  <c r="AO103" i="60"/>
  <c r="BZ103" i="60"/>
  <c r="BL104" i="60"/>
  <c r="AH92" i="60"/>
  <c r="AO92" i="60"/>
  <c r="BL93" i="60"/>
  <c r="AO94" i="60"/>
  <c r="BL95" i="60"/>
  <c r="AO96" i="60"/>
  <c r="BL97" i="60"/>
  <c r="AH98" i="60"/>
  <c r="BL99" i="60"/>
  <c r="AH100" i="60"/>
  <c r="BL101" i="60"/>
  <c r="AH102" i="60"/>
  <c r="BL103" i="60"/>
  <c r="AH104" i="60"/>
  <c r="BZ19" i="59"/>
  <c r="BL39" i="59"/>
  <c r="BZ39" i="59"/>
  <c r="BL54" i="59"/>
  <c r="BZ54" i="59"/>
  <c r="BL62" i="59"/>
  <c r="BZ62" i="59"/>
  <c r="BL70" i="59"/>
  <c r="BZ70" i="59"/>
  <c r="BL83" i="59"/>
  <c r="BZ83" i="59"/>
  <c r="BL91" i="59"/>
  <c r="BZ91" i="59"/>
  <c r="BL99" i="59"/>
  <c r="BZ99" i="59"/>
  <c r="Z19" i="59"/>
  <c r="Z20" i="59"/>
  <c r="AA20" i="59" s="1"/>
  <c r="AF21" i="59" s="1"/>
  <c r="AL21" i="59" s="1"/>
  <c r="Z21" i="59"/>
  <c r="AA21" i="59" s="1"/>
  <c r="AF22" i="59" s="1"/>
  <c r="AL22" i="59" s="1"/>
  <c r="BZ21" i="59"/>
  <c r="Z24" i="59"/>
  <c r="AA24" i="59" s="1"/>
  <c r="AF25" i="59" s="1"/>
  <c r="AL25" i="59" s="1"/>
  <c r="Z25" i="59"/>
  <c r="AA25" i="59" s="1"/>
  <c r="AF26" i="59" s="1"/>
  <c r="AL26" i="59" s="1"/>
  <c r="BZ25" i="59"/>
  <c r="Z28" i="59"/>
  <c r="AA28" i="59" s="1"/>
  <c r="AF29" i="59" s="1"/>
  <c r="AL29" i="59" s="1"/>
  <c r="Z29" i="59"/>
  <c r="AA29" i="59" s="1"/>
  <c r="AF30" i="59" s="1"/>
  <c r="AL30" i="59" s="1"/>
  <c r="BZ29" i="59"/>
  <c r="Z32" i="59"/>
  <c r="AA32" i="59" s="1"/>
  <c r="AF33" i="59" s="1"/>
  <c r="AL33" i="59" s="1"/>
  <c r="Z33" i="59"/>
  <c r="AA33" i="59" s="1"/>
  <c r="AF34" i="59" s="1"/>
  <c r="AL34" i="59" s="1"/>
  <c r="BZ33" i="59"/>
  <c r="BL35" i="59"/>
  <c r="BZ35" i="59"/>
  <c r="BL43" i="59"/>
  <c r="BZ43" i="59"/>
  <c r="BL50" i="59"/>
  <c r="BZ50" i="59"/>
  <c r="BL58" i="59"/>
  <c r="BZ58" i="59"/>
  <c r="BL66" i="59"/>
  <c r="BZ66" i="59"/>
  <c r="BL74" i="59"/>
  <c r="BZ74" i="59"/>
  <c r="BL79" i="59"/>
  <c r="BZ79" i="59"/>
  <c r="BL87" i="59"/>
  <c r="BZ87" i="59"/>
  <c r="BL95" i="59"/>
  <c r="BZ95" i="59"/>
  <c r="BL103" i="59"/>
  <c r="BZ103" i="59"/>
  <c r="Z35" i="59"/>
  <c r="AA35" i="59" s="1"/>
  <c r="AF36" i="59" s="1"/>
  <c r="AL36" i="59" s="1"/>
  <c r="Z38" i="59"/>
  <c r="AA38" i="59" s="1"/>
  <c r="AF39" i="59" s="1"/>
  <c r="AL39" i="59" s="1"/>
  <c r="Z39" i="59"/>
  <c r="AA39" i="59" s="1"/>
  <c r="AF40" i="59" s="1"/>
  <c r="AL40" i="59" s="1"/>
  <c r="Z42" i="59"/>
  <c r="AA42" i="59" s="1"/>
  <c r="AF43" i="59" s="1"/>
  <c r="AL43" i="59" s="1"/>
  <c r="Z43" i="59"/>
  <c r="AA43" i="59" s="1"/>
  <c r="AF44" i="59" s="1"/>
  <c r="AL44" i="59" s="1"/>
  <c r="Z46" i="59"/>
  <c r="AA46" i="59" s="1"/>
  <c r="AF47" i="59" s="1"/>
  <c r="AL47" i="59" s="1"/>
  <c r="Z47" i="59"/>
  <c r="AA47" i="59" s="1"/>
  <c r="AF48" i="59" s="1"/>
  <c r="AL48" i="59" s="1"/>
  <c r="Z50" i="59"/>
  <c r="AA50" i="59" s="1"/>
  <c r="AF51" i="59" s="1"/>
  <c r="AL51" i="59" s="1"/>
  <c r="Z54" i="59"/>
  <c r="AA54" i="59" s="1"/>
  <c r="AF55" i="59" s="1"/>
  <c r="AL55" i="59" s="1"/>
  <c r="Z58" i="59"/>
  <c r="AA58" i="59" s="1"/>
  <c r="AF59" i="59" s="1"/>
  <c r="AL59" i="59" s="1"/>
  <c r="Z62" i="59"/>
  <c r="AA62" i="59" s="1"/>
  <c r="AF63" i="59" s="1"/>
  <c r="AL63" i="59" s="1"/>
  <c r="Z65" i="59"/>
  <c r="AA65" i="59" s="1"/>
  <c r="AF66" i="59" s="1"/>
  <c r="AL66" i="59" s="1"/>
  <c r="Z66" i="59"/>
  <c r="AA66" i="59" s="1"/>
  <c r="AF67" i="59" s="1"/>
  <c r="AL67" i="59" s="1"/>
  <c r="Z69" i="59"/>
  <c r="AA69" i="59" s="1"/>
  <c r="AF70" i="59" s="1"/>
  <c r="AL70" i="59" s="1"/>
  <c r="Z70" i="59"/>
  <c r="AA70" i="59" s="1"/>
  <c r="AF71" i="59" s="1"/>
  <c r="AL71" i="59" s="1"/>
  <c r="Z73" i="59"/>
  <c r="AA73" i="59" s="1"/>
  <c r="AF74" i="59" s="1"/>
  <c r="AL74" i="59" s="1"/>
  <c r="Z74" i="59"/>
  <c r="AA74" i="59" s="1"/>
  <c r="AF75" i="59" s="1"/>
  <c r="AL75" i="59" s="1"/>
  <c r="Z79" i="59"/>
  <c r="AA79" i="59" s="1"/>
  <c r="AF80" i="59" s="1"/>
  <c r="AL80" i="59" s="1"/>
  <c r="Z83" i="59"/>
  <c r="AA83" i="59" s="1"/>
  <c r="AF84" i="59" s="1"/>
  <c r="AL84" i="59" s="1"/>
  <c r="Z86" i="59"/>
  <c r="AA86" i="59" s="1"/>
  <c r="AF87" i="59" s="1"/>
  <c r="AL87" i="59" s="1"/>
  <c r="Z87" i="59"/>
  <c r="AA87" i="59" s="1"/>
  <c r="AF88" i="59" s="1"/>
  <c r="AL88" i="59" s="1"/>
  <c r="Z90" i="59"/>
  <c r="AA90" i="59" s="1"/>
  <c r="AF91" i="59" s="1"/>
  <c r="AL91" i="59" s="1"/>
  <c r="Z91" i="59"/>
  <c r="AA91" i="59" s="1"/>
  <c r="AF92" i="59" s="1"/>
  <c r="AL92" i="59" s="1"/>
  <c r="Z95" i="59"/>
  <c r="AA95" i="59" s="1"/>
  <c r="AF96" i="59" s="1"/>
  <c r="AL96" i="59" s="1"/>
  <c r="Z98" i="59"/>
  <c r="AA98" i="59" s="1"/>
  <c r="AF99" i="59" s="1"/>
  <c r="AL99" i="59" s="1"/>
  <c r="Z99" i="59"/>
  <c r="AA99" i="59" s="1"/>
  <c r="AF100" i="59" s="1"/>
  <c r="AL100" i="59" s="1"/>
  <c r="Z102" i="59"/>
  <c r="AA102" i="59" s="1"/>
  <c r="AF103" i="59" s="1"/>
  <c r="AL103" i="59" s="1"/>
  <c r="Z103" i="59"/>
  <c r="AA103" i="59" s="1"/>
  <c r="AF104" i="59" s="1"/>
  <c r="AL104" i="59" s="1"/>
  <c r="AH20" i="59"/>
  <c r="AO20" i="59"/>
  <c r="BZ20" i="59"/>
  <c r="AH22" i="59"/>
  <c r="AO22" i="59"/>
  <c r="BZ22" i="59"/>
  <c r="AH24" i="59"/>
  <c r="AO24" i="59"/>
  <c r="BZ24" i="59"/>
  <c r="AH26" i="59"/>
  <c r="AO26" i="59"/>
  <c r="BZ26" i="59"/>
  <c r="AH28" i="59"/>
  <c r="AO28" i="59"/>
  <c r="BZ28" i="59"/>
  <c r="AH30" i="59"/>
  <c r="AO30" i="59"/>
  <c r="BZ30" i="59"/>
  <c r="AH32" i="59"/>
  <c r="AO32" i="59"/>
  <c r="BZ32" i="59"/>
  <c r="AH34" i="59"/>
  <c r="AO34" i="59"/>
  <c r="BZ34" i="59"/>
  <c r="AH36" i="59"/>
  <c r="AO36" i="59"/>
  <c r="BZ36" i="59"/>
  <c r="AH38" i="59"/>
  <c r="AO38" i="59"/>
  <c r="BZ38" i="59"/>
  <c r="AH40" i="59"/>
  <c r="AO40" i="59"/>
  <c r="BZ40" i="59"/>
  <c r="AH42" i="59"/>
  <c r="AO42" i="59"/>
  <c r="BZ42" i="59"/>
  <c r="AH44" i="59"/>
  <c r="AO44" i="59"/>
  <c r="BZ44" i="59"/>
  <c r="AH46" i="59"/>
  <c r="AO46" i="59"/>
  <c r="BZ46" i="59"/>
  <c r="BZ47" i="59"/>
  <c r="AO47" i="59"/>
  <c r="AH47" i="59"/>
  <c r="BL47" i="59"/>
  <c r="AH48" i="59"/>
  <c r="AO48" i="59"/>
  <c r="Z49" i="59"/>
  <c r="AA49" i="59" s="1"/>
  <c r="AF50" i="59" s="1"/>
  <c r="AL50" i="59" s="1"/>
  <c r="BL49" i="59"/>
  <c r="AH50" i="59"/>
  <c r="Z51" i="59"/>
  <c r="AA51" i="59" s="1"/>
  <c r="AF52" i="59" s="1"/>
  <c r="AL52" i="59" s="1"/>
  <c r="BL51" i="59"/>
  <c r="AH52" i="59"/>
  <c r="Z53" i="59"/>
  <c r="AA53" i="59" s="1"/>
  <c r="AF54" i="59" s="1"/>
  <c r="AL54" i="59" s="1"/>
  <c r="BL53" i="59"/>
  <c r="AH54" i="59"/>
  <c r="Z55" i="59"/>
  <c r="AA55" i="59" s="1"/>
  <c r="AF56" i="59" s="1"/>
  <c r="AL56" i="59" s="1"/>
  <c r="BL55" i="59"/>
  <c r="AH56" i="59"/>
  <c r="Z57" i="59"/>
  <c r="AA57" i="59" s="1"/>
  <c r="AF58" i="59" s="1"/>
  <c r="AL58" i="59" s="1"/>
  <c r="BL57" i="59"/>
  <c r="AH58" i="59"/>
  <c r="Z59" i="59"/>
  <c r="AA59" i="59" s="1"/>
  <c r="AF60" i="59" s="1"/>
  <c r="AL60" i="59" s="1"/>
  <c r="BL59" i="59"/>
  <c r="AH60" i="59"/>
  <c r="Z61" i="59"/>
  <c r="AA61" i="59" s="1"/>
  <c r="AF62" i="59" s="1"/>
  <c r="AL62" i="59" s="1"/>
  <c r="BL61" i="59"/>
  <c r="AH62" i="59"/>
  <c r="BL20" i="59"/>
  <c r="AH21" i="59"/>
  <c r="BL22" i="59"/>
  <c r="AH23" i="59"/>
  <c r="BL24" i="59"/>
  <c r="AH25" i="59"/>
  <c r="BL26" i="59"/>
  <c r="AH27" i="59"/>
  <c r="BL28" i="59"/>
  <c r="AH29" i="59"/>
  <c r="BL30" i="59"/>
  <c r="AH31" i="59"/>
  <c r="BL32" i="59"/>
  <c r="AH33" i="59"/>
  <c r="BL34" i="59"/>
  <c r="AH35" i="59"/>
  <c r="BL36" i="59"/>
  <c r="AH37" i="59"/>
  <c r="BL38" i="59"/>
  <c r="AH39" i="59"/>
  <c r="BL40" i="59"/>
  <c r="AH41" i="59"/>
  <c r="BL42" i="59"/>
  <c r="AH43" i="59"/>
  <c r="BL44" i="59"/>
  <c r="AH45" i="59"/>
  <c r="BZ49" i="59"/>
  <c r="AO49" i="59"/>
  <c r="AH49" i="59"/>
  <c r="BZ51" i="59"/>
  <c r="AO51" i="59"/>
  <c r="AH51" i="59"/>
  <c r="BZ53" i="59"/>
  <c r="AO53" i="59"/>
  <c r="AH53" i="59"/>
  <c r="BZ55" i="59"/>
  <c r="AO55" i="59"/>
  <c r="AH55" i="59"/>
  <c r="BZ57" i="59"/>
  <c r="AO57" i="59"/>
  <c r="AH57" i="59"/>
  <c r="BZ59" i="59"/>
  <c r="AO59" i="59"/>
  <c r="AH59" i="59"/>
  <c r="BZ61" i="59"/>
  <c r="AO61" i="59"/>
  <c r="AH61" i="59"/>
  <c r="AH63" i="59"/>
  <c r="AO63" i="59"/>
  <c r="BZ63" i="59"/>
  <c r="AH65" i="59"/>
  <c r="AO65" i="59"/>
  <c r="BZ65" i="59"/>
  <c r="AH67" i="59"/>
  <c r="AO67" i="59"/>
  <c r="BZ67" i="59"/>
  <c r="AH69" i="59"/>
  <c r="AO69" i="59"/>
  <c r="BZ69" i="59"/>
  <c r="AH71" i="59"/>
  <c r="AO71" i="59"/>
  <c r="BZ71" i="59"/>
  <c r="AH73" i="59"/>
  <c r="AO73" i="59"/>
  <c r="BZ73" i="59"/>
  <c r="AH75" i="59"/>
  <c r="AO75" i="59"/>
  <c r="BZ75" i="59"/>
  <c r="BL76" i="59"/>
  <c r="AH77" i="59"/>
  <c r="AO77" i="59"/>
  <c r="Z78" i="59"/>
  <c r="AA78" i="59" s="1"/>
  <c r="AF79" i="59" s="1"/>
  <c r="AL79" i="59" s="1"/>
  <c r="BL78" i="59"/>
  <c r="AH79" i="59"/>
  <c r="Z80" i="59"/>
  <c r="AA80" i="59" s="1"/>
  <c r="AF81" i="59" s="1"/>
  <c r="AL81" i="59" s="1"/>
  <c r="BL80" i="59"/>
  <c r="AH81" i="59"/>
  <c r="Z82" i="59"/>
  <c r="AA82" i="59" s="1"/>
  <c r="AF83" i="59" s="1"/>
  <c r="AL83" i="59" s="1"/>
  <c r="BL82" i="59"/>
  <c r="AH83" i="59"/>
  <c r="BL63" i="59"/>
  <c r="AH64" i="59"/>
  <c r="BL65" i="59"/>
  <c r="AH66" i="59"/>
  <c r="BL67" i="59"/>
  <c r="AH68" i="59"/>
  <c r="BL69" i="59"/>
  <c r="AH70" i="59"/>
  <c r="BL71" i="59"/>
  <c r="AH72" i="59"/>
  <c r="BL73" i="59"/>
  <c r="AH74" i="59"/>
  <c r="BL75" i="59"/>
  <c r="AH76" i="59"/>
  <c r="BZ78" i="59"/>
  <c r="AO78" i="59"/>
  <c r="AH78" i="59"/>
  <c r="BZ80" i="59"/>
  <c r="AO80" i="59"/>
  <c r="AH80" i="59"/>
  <c r="BZ82" i="59"/>
  <c r="AO82" i="59"/>
  <c r="AH82" i="59"/>
  <c r="AH84" i="59"/>
  <c r="AO84" i="59"/>
  <c r="BZ84" i="59"/>
  <c r="AH86" i="59"/>
  <c r="AO86" i="59"/>
  <c r="BZ86" i="59"/>
  <c r="AH88" i="59"/>
  <c r="AO88" i="59"/>
  <c r="BZ88" i="59"/>
  <c r="AH90" i="59"/>
  <c r="AO90" i="59"/>
  <c r="BZ90" i="59"/>
  <c r="Z92" i="59"/>
  <c r="AA92" i="59" s="1"/>
  <c r="AF93" i="59" s="1"/>
  <c r="AL93" i="59" s="1"/>
  <c r="BL92" i="59"/>
  <c r="AH93" i="59"/>
  <c r="Z94" i="59"/>
  <c r="AA94" i="59" s="1"/>
  <c r="AF95" i="59" s="1"/>
  <c r="AL95" i="59" s="1"/>
  <c r="BL84" i="59"/>
  <c r="AH85" i="59"/>
  <c r="BL86" i="59"/>
  <c r="AH87" i="59"/>
  <c r="BL88" i="59"/>
  <c r="AH89" i="59"/>
  <c r="BL90" i="59"/>
  <c r="AH91" i="59"/>
  <c r="BZ92" i="59"/>
  <c r="AO92" i="59"/>
  <c r="AH92" i="59"/>
  <c r="BZ94" i="59"/>
  <c r="AO94" i="59"/>
  <c r="AH94" i="59"/>
  <c r="AO95" i="59"/>
  <c r="AH95" i="59"/>
  <c r="BL96" i="59"/>
  <c r="AH97" i="59"/>
  <c r="AO97" i="59"/>
  <c r="BL98" i="59"/>
  <c r="AH99" i="59"/>
  <c r="AO99" i="59"/>
  <c r="BL100" i="59"/>
  <c r="AH101" i="59"/>
  <c r="AO101" i="59"/>
  <c r="BL102" i="59"/>
  <c r="AH103" i="59"/>
  <c r="AO103" i="59"/>
  <c r="BL104" i="59"/>
  <c r="AH96" i="59"/>
  <c r="AO96" i="59"/>
  <c r="AH98" i="59"/>
  <c r="AO98" i="59"/>
  <c r="AH100" i="59"/>
  <c r="AO100" i="59"/>
  <c r="AH102" i="59"/>
  <c r="AO102" i="59"/>
  <c r="AH104" i="59"/>
  <c r="AO104" i="59"/>
  <c r="BZ26" i="58"/>
  <c r="BL28" i="58"/>
  <c r="BZ28" i="58"/>
  <c r="BL48" i="58"/>
  <c r="BZ48" i="58"/>
  <c r="BL56" i="58"/>
  <c r="BZ56" i="58"/>
  <c r="BL64" i="58"/>
  <c r="BZ64" i="58"/>
  <c r="BL72" i="58"/>
  <c r="BZ72" i="58"/>
  <c r="Z19" i="58"/>
  <c r="Z25" i="58"/>
  <c r="AA25" i="58" s="1"/>
  <c r="AF26" i="58" s="1"/>
  <c r="AL26" i="58" s="1"/>
  <c r="Z26" i="58"/>
  <c r="AA26" i="58" s="1"/>
  <c r="AF27" i="58" s="1"/>
  <c r="AL27" i="58" s="1"/>
  <c r="BL32" i="58"/>
  <c r="BZ32" i="58"/>
  <c r="BL44" i="58"/>
  <c r="BZ44" i="58"/>
  <c r="BL52" i="58"/>
  <c r="BZ52" i="58"/>
  <c r="BL60" i="58"/>
  <c r="BZ60" i="58"/>
  <c r="BL68" i="58"/>
  <c r="BZ68" i="58"/>
  <c r="Z27" i="58"/>
  <c r="AA27" i="58" s="1"/>
  <c r="AF28" i="58" s="1"/>
  <c r="AL28" i="58" s="1"/>
  <c r="Z28" i="58"/>
  <c r="AA28" i="58" s="1"/>
  <c r="AF29" i="58" s="1"/>
  <c r="AL29" i="58" s="1"/>
  <c r="Z31" i="58"/>
  <c r="AA31" i="58" s="1"/>
  <c r="AF32" i="58" s="1"/>
  <c r="AL32" i="58" s="1"/>
  <c r="Z32" i="58"/>
  <c r="AA32" i="58" s="1"/>
  <c r="AF33" i="58" s="1"/>
  <c r="AL33" i="58" s="1"/>
  <c r="Z37" i="58"/>
  <c r="AA37" i="58" s="1"/>
  <c r="AF38" i="58" s="1"/>
  <c r="AL38" i="58" s="1"/>
  <c r="Z38" i="58"/>
  <c r="AA38" i="58" s="1"/>
  <c r="AF39" i="58" s="1"/>
  <c r="AL39" i="58" s="1"/>
  <c r="Z39" i="58"/>
  <c r="AA39" i="58" s="1"/>
  <c r="AF40" i="58" s="1"/>
  <c r="AL40" i="58" s="1"/>
  <c r="Z40" i="58"/>
  <c r="AA40" i="58" s="1"/>
  <c r="AF41" i="58" s="1"/>
  <c r="AL41" i="58" s="1"/>
  <c r="Z43" i="58"/>
  <c r="AA43" i="58" s="1"/>
  <c r="AF44" i="58" s="1"/>
  <c r="AL44" i="58" s="1"/>
  <c r="Z44" i="58"/>
  <c r="AA44" i="58" s="1"/>
  <c r="AF45" i="58" s="1"/>
  <c r="AL45" i="58" s="1"/>
  <c r="Z47" i="58"/>
  <c r="AA47" i="58" s="1"/>
  <c r="AF48" i="58" s="1"/>
  <c r="AL48" i="58" s="1"/>
  <c r="Z48" i="58"/>
  <c r="AA48" i="58" s="1"/>
  <c r="AF49" i="58" s="1"/>
  <c r="AL49" i="58" s="1"/>
  <c r="Z51" i="58"/>
  <c r="AA51" i="58" s="1"/>
  <c r="AF52" i="58" s="1"/>
  <c r="AL52" i="58" s="1"/>
  <c r="Z52" i="58"/>
  <c r="AA52" i="58" s="1"/>
  <c r="AF53" i="58" s="1"/>
  <c r="AL53" i="58" s="1"/>
  <c r="Z55" i="58"/>
  <c r="AA55" i="58" s="1"/>
  <c r="AF56" i="58" s="1"/>
  <c r="AL56" i="58" s="1"/>
  <c r="Z56" i="58"/>
  <c r="AA56" i="58" s="1"/>
  <c r="AF57" i="58" s="1"/>
  <c r="AL57" i="58" s="1"/>
  <c r="Z59" i="58"/>
  <c r="AA59" i="58" s="1"/>
  <c r="AF60" i="58" s="1"/>
  <c r="AL60" i="58" s="1"/>
  <c r="Z60" i="58"/>
  <c r="AA60" i="58" s="1"/>
  <c r="AF61" i="58" s="1"/>
  <c r="AL61" i="58" s="1"/>
  <c r="Z63" i="58"/>
  <c r="AA63" i="58" s="1"/>
  <c r="AF64" i="58" s="1"/>
  <c r="AL64" i="58" s="1"/>
  <c r="Z64" i="58"/>
  <c r="AA64" i="58" s="1"/>
  <c r="AF65" i="58" s="1"/>
  <c r="AL65" i="58" s="1"/>
  <c r="Z67" i="58"/>
  <c r="AA67" i="58" s="1"/>
  <c r="AF68" i="58" s="1"/>
  <c r="AL68" i="58" s="1"/>
  <c r="Z68" i="58"/>
  <c r="AA68" i="58" s="1"/>
  <c r="AF69" i="58" s="1"/>
  <c r="AL69" i="58" s="1"/>
  <c r="Z71" i="58"/>
  <c r="AA71" i="58" s="1"/>
  <c r="AF72" i="58" s="1"/>
  <c r="AL72" i="58" s="1"/>
  <c r="Z72" i="58"/>
  <c r="AA72" i="58" s="1"/>
  <c r="AF73" i="58" s="1"/>
  <c r="AL73" i="58" s="1"/>
  <c r="Z75" i="58"/>
  <c r="AA75" i="58" s="1"/>
  <c r="AF76" i="58" s="1"/>
  <c r="AL76" i="58" s="1"/>
  <c r="Z76" i="58"/>
  <c r="AA76" i="58" s="1"/>
  <c r="AF77" i="58" s="1"/>
  <c r="AL77" i="58" s="1"/>
  <c r="Z79" i="58"/>
  <c r="AA79" i="58" s="1"/>
  <c r="AF80" i="58" s="1"/>
  <c r="AL80" i="58" s="1"/>
  <c r="Z81" i="58"/>
  <c r="AA81" i="58" s="1"/>
  <c r="AF82" i="58" s="1"/>
  <c r="AL82" i="58" s="1"/>
  <c r="Z83" i="58"/>
  <c r="AA83" i="58" s="1"/>
  <c r="AF84" i="58" s="1"/>
  <c r="AL84" i="58" s="1"/>
  <c r="Z84" i="58"/>
  <c r="AA84" i="58" s="1"/>
  <c r="AF85" i="58" s="1"/>
  <c r="AL85" i="58" s="1"/>
  <c r="Z87" i="58"/>
  <c r="AA87" i="58" s="1"/>
  <c r="AF88" i="58" s="1"/>
  <c r="AL88" i="58" s="1"/>
  <c r="Z89" i="58"/>
  <c r="AA89" i="58" s="1"/>
  <c r="AF90" i="58" s="1"/>
  <c r="AL90" i="58" s="1"/>
  <c r="Z91" i="58"/>
  <c r="AA91" i="58" s="1"/>
  <c r="AF92" i="58" s="1"/>
  <c r="AL92" i="58" s="1"/>
  <c r="Z92" i="58"/>
  <c r="AA92" i="58" s="1"/>
  <c r="AF93" i="58" s="1"/>
  <c r="AL93" i="58" s="1"/>
  <c r="Z93" i="58"/>
  <c r="AA93" i="58" s="1"/>
  <c r="AF94" i="58" s="1"/>
  <c r="AL94" i="58" s="1"/>
  <c r="Z94" i="58"/>
  <c r="AA94" i="58" s="1"/>
  <c r="AF95" i="58" s="1"/>
  <c r="AL95" i="58" s="1"/>
  <c r="Z95" i="58"/>
  <c r="AA95" i="58" s="1"/>
  <c r="AF96" i="58" s="1"/>
  <c r="AL96" i="58" s="1"/>
  <c r="Z96" i="58"/>
  <c r="AA96" i="58" s="1"/>
  <c r="AF97" i="58" s="1"/>
  <c r="AL97" i="58" s="1"/>
  <c r="Z97" i="58"/>
  <c r="AA97" i="58" s="1"/>
  <c r="AF98" i="58" s="1"/>
  <c r="AL98" i="58" s="1"/>
  <c r="Z98" i="58"/>
  <c r="AA98" i="58" s="1"/>
  <c r="AF99" i="58" s="1"/>
  <c r="AL99" i="58" s="1"/>
  <c r="Z99" i="58"/>
  <c r="AA99" i="58" s="1"/>
  <c r="AF100" i="58" s="1"/>
  <c r="AL100" i="58" s="1"/>
  <c r="Z100" i="58"/>
  <c r="AA100" i="58" s="1"/>
  <c r="AF101" i="58" s="1"/>
  <c r="AL101" i="58" s="1"/>
  <c r="Z101" i="58"/>
  <c r="AA101" i="58" s="1"/>
  <c r="AF102" i="58" s="1"/>
  <c r="AL102" i="58" s="1"/>
  <c r="Z102" i="58"/>
  <c r="AA102" i="58" s="1"/>
  <c r="AF103" i="58" s="1"/>
  <c r="AL103" i="58" s="1"/>
  <c r="Z103" i="58"/>
  <c r="AA103" i="58" s="1"/>
  <c r="AF104" i="58" s="1"/>
  <c r="AL104" i="58" s="1"/>
  <c r="Z104" i="58"/>
  <c r="AA104" i="58" s="1"/>
  <c r="AF105" i="58" s="1"/>
  <c r="AL105" i="58" s="1"/>
  <c r="BZ19" i="58"/>
  <c r="BL20" i="58"/>
  <c r="AH21" i="58"/>
  <c r="AO21" i="58"/>
  <c r="BZ21" i="58"/>
  <c r="BL22" i="58"/>
  <c r="AH23" i="58"/>
  <c r="AO23" i="58"/>
  <c r="BZ23" i="58"/>
  <c r="AH25" i="58"/>
  <c r="AO25" i="58"/>
  <c r="BZ25" i="58"/>
  <c r="AH27" i="58"/>
  <c r="AO27" i="58"/>
  <c r="BZ27" i="58"/>
  <c r="AH29" i="58"/>
  <c r="AO29" i="58"/>
  <c r="BZ29" i="58"/>
  <c r="AH31" i="58"/>
  <c r="AO31" i="58"/>
  <c r="BZ31" i="58"/>
  <c r="AH33" i="58"/>
  <c r="AO33" i="58"/>
  <c r="BZ33" i="58"/>
  <c r="BL34" i="58"/>
  <c r="AH35" i="58"/>
  <c r="AO35" i="58"/>
  <c r="BZ35" i="58"/>
  <c r="BL36" i="58"/>
  <c r="AH37" i="58"/>
  <c r="AO37" i="58"/>
  <c r="BZ37" i="58"/>
  <c r="BL38" i="58"/>
  <c r="AH39" i="58"/>
  <c r="AO39" i="58"/>
  <c r="BZ39" i="58"/>
  <c r="BL40" i="58"/>
  <c r="AH41" i="58"/>
  <c r="BL41" i="58"/>
  <c r="AH42" i="58"/>
  <c r="BL19" i="58"/>
  <c r="BL21" i="58"/>
  <c r="AH22" i="58"/>
  <c r="BL23" i="58"/>
  <c r="AH24" i="58"/>
  <c r="BL25" i="58"/>
  <c r="AH26" i="58"/>
  <c r="BL27" i="58"/>
  <c r="AH28" i="58"/>
  <c r="BL29" i="58"/>
  <c r="AH30" i="58"/>
  <c r="BL31" i="58"/>
  <c r="AH32" i="58"/>
  <c r="BL33" i="58"/>
  <c r="AH34" i="58"/>
  <c r="AH36" i="58"/>
  <c r="AO36" i="58"/>
  <c r="AH38" i="58"/>
  <c r="AO38" i="58"/>
  <c r="AH40" i="58"/>
  <c r="AO40" i="58"/>
  <c r="BZ41" i="58"/>
  <c r="AO41" i="58"/>
  <c r="AH43" i="58"/>
  <c r="AO43" i="58"/>
  <c r="BZ43" i="58"/>
  <c r="AH45" i="58"/>
  <c r="AO45" i="58"/>
  <c r="BZ45" i="58"/>
  <c r="AH47" i="58"/>
  <c r="AO47" i="58"/>
  <c r="BZ47" i="58"/>
  <c r="AH49" i="58"/>
  <c r="AO49" i="58"/>
  <c r="BZ49" i="58"/>
  <c r="AH51" i="58"/>
  <c r="AO51" i="58"/>
  <c r="BZ51" i="58"/>
  <c r="AH53" i="58"/>
  <c r="AO53" i="58"/>
  <c r="BZ53" i="58"/>
  <c r="AH55" i="58"/>
  <c r="AO55" i="58"/>
  <c r="BZ55" i="58"/>
  <c r="AH57" i="58"/>
  <c r="AO57" i="58"/>
  <c r="BZ57" i="58"/>
  <c r="AH59" i="58"/>
  <c r="AO59" i="58"/>
  <c r="BZ59" i="58"/>
  <c r="AH61" i="58"/>
  <c r="AO61" i="58"/>
  <c r="BZ61" i="58"/>
  <c r="AH63" i="58"/>
  <c r="AO63" i="58"/>
  <c r="BZ63" i="58"/>
  <c r="AH65" i="58"/>
  <c r="AO65" i="58"/>
  <c r="BZ65" i="58"/>
  <c r="AH67" i="58"/>
  <c r="AO67" i="58"/>
  <c r="BZ67" i="58"/>
  <c r="AH69" i="58"/>
  <c r="AO69" i="58"/>
  <c r="BZ69" i="58"/>
  <c r="AH71" i="58"/>
  <c r="AO71" i="58"/>
  <c r="BZ71" i="58"/>
  <c r="AH73" i="58"/>
  <c r="AO73" i="58"/>
  <c r="BZ73" i="58"/>
  <c r="BL43" i="58"/>
  <c r="AH44" i="58"/>
  <c r="BL45" i="58"/>
  <c r="AH46" i="58"/>
  <c r="BL47" i="58"/>
  <c r="AH48" i="58"/>
  <c r="BL49" i="58"/>
  <c r="AH50" i="58"/>
  <c r="BL51" i="58"/>
  <c r="AH52" i="58"/>
  <c r="BL53" i="58"/>
  <c r="AH54" i="58"/>
  <c r="BL55" i="58"/>
  <c r="AH56" i="58"/>
  <c r="BL57" i="58"/>
  <c r="AH58" i="58"/>
  <c r="BL59" i="58"/>
  <c r="AH60" i="58"/>
  <c r="BL61" i="58"/>
  <c r="AH62" i="58"/>
  <c r="BL63" i="58"/>
  <c r="AH64" i="58"/>
  <c r="BL65" i="58"/>
  <c r="AH66" i="58"/>
  <c r="BL67" i="58"/>
  <c r="AH68" i="58"/>
  <c r="BL69" i="58"/>
  <c r="AH70" i="58"/>
  <c r="BL71" i="58"/>
  <c r="AH72" i="58"/>
  <c r="BL73" i="58"/>
  <c r="AH74" i="58"/>
  <c r="BL75" i="58"/>
  <c r="BZ75" i="58"/>
  <c r="AO75" i="58"/>
  <c r="BL76" i="58"/>
  <c r="AH77" i="58"/>
  <c r="AO77" i="58"/>
  <c r="BZ77" i="58"/>
  <c r="BL78" i="58"/>
  <c r="AH79" i="58"/>
  <c r="AO79" i="58"/>
  <c r="BZ79" i="58"/>
  <c r="BL80" i="58"/>
  <c r="AH81" i="58"/>
  <c r="AO81" i="58"/>
  <c r="BZ81" i="58"/>
  <c r="BL82" i="58"/>
  <c r="AH83" i="58"/>
  <c r="AO83" i="58"/>
  <c r="BZ83" i="58"/>
  <c r="BL84" i="58"/>
  <c r="AH85" i="58"/>
  <c r="AO85" i="58"/>
  <c r="BZ85" i="58"/>
  <c r="BL86" i="58"/>
  <c r="AH87" i="58"/>
  <c r="AO87" i="58"/>
  <c r="BZ87" i="58"/>
  <c r="BL88" i="58"/>
  <c r="AH89" i="58"/>
  <c r="AO89" i="58"/>
  <c r="BZ89" i="58"/>
  <c r="BL90" i="58"/>
  <c r="AH91" i="58"/>
  <c r="AO91" i="58"/>
  <c r="AH76" i="58"/>
  <c r="AO76" i="58"/>
  <c r="AH78" i="58"/>
  <c r="AO78" i="58"/>
  <c r="AH80" i="58"/>
  <c r="AO80" i="58"/>
  <c r="AH82" i="58"/>
  <c r="AO82" i="58"/>
  <c r="AH84" i="58"/>
  <c r="AO84" i="58"/>
  <c r="AH86" i="58"/>
  <c r="AO86" i="58"/>
  <c r="AH88" i="58"/>
  <c r="AO88" i="58"/>
  <c r="AH90" i="58"/>
  <c r="AO90" i="58"/>
  <c r="BL91" i="58"/>
  <c r="AH92" i="58"/>
  <c r="AO92" i="58"/>
  <c r="BL92" i="58"/>
  <c r="AH93" i="58"/>
  <c r="AO93" i="58"/>
  <c r="BZ93" i="58"/>
  <c r="BL94" i="58"/>
  <c r="AH95" i="58"/>
  <c r="AO95" i="58"/>
  <c r="BZ95" i="58"/>
  <c r="BL96" i="58"/>
  <c r="AH97" i="58"/>
  <c r="AO97" i="58"/>
  <c r="BZ97" i="58"/>
  <c r="BL98" i="58"/>
  <c r="AH99" i="58"/>
  <c r="AO99" i="58"/>
  <c r="BZ99" i="58"/>
  <c r="BL100" i="58"/>
  <c r="AH101" i="58"/>
  <c r="AO101" i="58"/>
  <c r="BZ101" i="58"/>
  <c r="BL102" i="58"/>
  <c r="AH103" i="58"/>
  <c r="AO103" i="58"/>
  <c r="BZ103" i="58"/>
  <c r="BL104" i="58"/>
  <c r="BL93" i="58"/>
  <c r="AH94" i="58"/>
  <c r="BL95" i="58"/>
  <c r="AH96" i="58"/>
  <c r="BL97" i="58"/>
  <c r="AH98" i="58"/>
  <c r="BL99" i="58"/>
  <c r="AH100" i="58"/>
  <c r="BL101" i="58"/>
  <c r="AH102" i="58"/>
  <c r="AH104" i="58"/>
  <c r="AO104" i="58"/>
  <c r="AA19" i="60" l="1"/>
  <c r="AF20" i="60" s="1"/>
  <c r="AL20" i="60" s="1"/>
  <c r="AA19" i="62"/>
  <c r="AF20" i="62" s="1"/>
  <c r="AL20" i="62" s="1"/>
  <c r="AA19" i="63"/>
  <c r="AF20" i="63" s="1"/>
  <c r="AL20" i="63" s="1"/>
  <c r="AA19" i="58"/>
  <c r="AF20" i="58" s="1"/>
  <c r="AL20" i="58" s="1"/>
  <c r="AA19" i="59"/>
  <c r="AF20" i="59" s="1"/>
  <c r="AL20" i="59" s="1"/>
  <c r="AA19" i="61"/>
  <c r="AF20" i="61" s="1"/>
  <c r="AL20" i="61" s="1"/>
  <c r="CB107" i="20"/>
  <c r="CA107" i="20"/>
  <c r="BY107" i="20"/>
  <c r="BX107" i="20"/>
  <c r="BW107" i="20"/>
  <c r="BV107" i="20"/>
  <c r="CB106" i="20"/>
  <c r="CA106" i="20"/>
  <c r="BY106" i="20"/>
  <c r="BX106" i="20"/>
  <c r="BW106" i="20"/>
  <c r="BV106" i="20"/>
  <c r="CB105" i="20"/>
  <c r="CA105" i="20"/>
  <c r="BY105" i="20"/>
  <c r="BX105" i="20"/>
  <c r="BW105" i="20"/>
  <c r="BV105" i="20"/>
  <c r="CB104" i="20"/>
  <c r="CA104" i="20"/>
  <c r="BY104" i="20"/>
  <c r="BX104" i="20"/>
  <c r="BW104" i="20"/>
  <c r="BV104" i="20"/>
  <c r="CB103" i="20"/>
  <c r="CA103" i="20"/>
  <c r="BY103" i="20"/>
  <c r="BX103" i="20"/>
  <c r="BW103" i="20"/>
  <c r="BV103" i="20"/>
  <c r="CB102" i="20"/>
  <c r="CA102" i="20"/>
  <c r="BY102" i="20"/>
  <c r="BX102" i="20"/>
  <c r="BW102" i="20"/>
  <c r="BV102" i="20"/>
  <c r="CB101" i="20"/>
  <c r="CA101" i="20"/>
  <c r="BY101" i="20"/>
  <c r="BX101" i="20"/>
  <c r="BW101" i="20"/>
  <c r="BV101" i="20"/>
  <c r="CB100" i="20"/>
  <c r="CA100" i="20"/>
  <c r="BY100" i="20"/>
  <c r="BX100" i="20"/>
  <c r="BW100" i="20"/>
  <c r="BV100" i="20"/>
  <c r="CB99" i="20"/>
  <c r="CA99" i="20"/>
  <c r="BY99" i="20"/>
  <c r="BX99" i="20"/>
  <c r="BW99" i="20"/>
  <c r="BV99" i="20"/>
  <c r="CB98" i="20"/>
  <c r="CA98" i="20"/>
  <c r="BY98" i="20"/>
  <c r="BX98" i="20"/>
  <c r="BW98" i="20"/>
  <c r="BV98" i="20"/>
  <c r="CB97" i="20"/>
  <c r="CA97" i="20"/>
  <c r="BY97" i="20"/>
  <c r="BX97" i="20"/>
  <c r="BW97" i="20"/>
  <c r="BV97" i="20"/>
  <c r="BM108" i="20"/>
  <c r="BK108" i="20"/>
  <c r="BJ108" i="20"/>
  <c r="BI108" i="20"/>
  <c r="BH108" i="20"/>
  <c r="BG108" i="20"/>
  <c r="BF108" i="20"/>
  <c r="BM107" i="20"/>
  <c r="BK107" i="20"/>
  <c r="BJ107" i="20"/>
  <c r="BI107" i="20"/>
  <c r="BH107" i="20"/>
  <c r="BG107" i="20"/>
  <c r="BF107" i="20"/>
  <c r="BM106" i="20"/>
  <c r="BK106" i="20"/>
  <c r="BJ106" i="20"/>
  <c r="BI106" i="20"/>
  <c r="BH106" i="20"/>
  <c r="BG106" i="20"/>
  <c r="BF106" i="20"/>
  <c r="BM105" i="20"/>
  <c r="BK105" i="20"/>
  <c r="BJ105" i="20"/>
  <c r="BI105" i="20"/>
  <c r="BH105" i="20"/>
  <c r="BG105" i="20"/>
  <c r="BF105" i="20"/>
  <c r="BM104" i="20"/>
  <c r="BK104" i="20"/>
  <c r="BJ104" i="20"/>
  <c r="BI104" i="20"/>
  <c r="BH104" i="20"/>
  <c r="BG104" i="20"/>
  <c r="BF104" i="20"/>
  <c r="BM103" i="20"/>
  <c r="BK103" i="20"/>
  <c r="BJ103" i="20"/>
  <c r="BI103" i="20"/>
  <c r="BH103" i="20"/>
  <c r="BG103" i="20"/>
  <c r="BF103" i="20"/>
  <c r="BM102" i="20"/>
  <c r="BK102" i="20"/>
  <c r="BJ102" i="20"/>
  <c r="BI102" i="20"/>
  <c r="BH102" i="20"/>
  <c r="BG102" i="20"/>
  <c r="BF102" i="20"/>
  <c r="BM101" i="20"/>
  <c r="BK101" i="20"/>
  <c r="BJ101" i="20"/>
  <c r="BI101" i="20"/>
  <c r="BH101" i="20"/>
  <c r="BG101" i="20"/>
  <c r="BF101" i="20"/>
  <c r="BM100" i="20"/>
  <c r="BK100" i="20"/>
  <c r="BJ100" i="20"/>
  <c r="BI100" i="20"/>
  <c r="BH100" i="20"/>
  <c r="BG100" i="20"/>
  <c r="BF100" i="20"/>
  <c r="BM99" i="20"/>
  <c r="BK99" i="20"/>
  <c r="BJ99" i="20"/>
  <c r="BI99" i="20"/>
  <c r="BH99" i="20"/>
  <c r="BG99" i="20"/>
  <c r="BF99" i="20"/>
  <c r="BM98" i="20"/>
  <c r="BK98" i="20"/>
  <c r="BJ98" i="20"/>
  <c r="BI98" i="20"/>
  <c r="BH98" i="20"/>
  <c r="BG98" i="20"/>
  <c r="BF98" i="20"/>
  <c r="AG20" i="20"/>
  <c r="AE108" i="20"/>
  <c r="AK108" i="20" s="1"/>
  <c r="AD108" i="20"/>
  <c r="AJ108" i="20" s="1"/>
  <c r="AE107" i="20"/>
  <c r="AK107" i="20" s="1"/>
  <c r="AD107" i="20"/>
  <c r="AJ107" i="20" s="1"/>
  <c r="AE106" i="20"/>
  <c r="AK106" i="20" s="1"/>
  <c r="AD106" i="20"/>
  <c r="AJ106" i="20" s="1"/>
  <c r="AE105" i="20"/>
  <c r="AK105" i="20" s="1"/>
  <c r="AD105" i="20"/>
  <c r="AJ105" i="20" s="1"/>
  <c r="U108" i="20" l="1"/>
  <c r="T108" i="20"/>
  <c r="U107" i="20"/>
  <c r="T107" i="20"/>
  <c r="U106" i="20"/>
  <c r="T106" i="20"/>
  <c r="U105" i="20"/>
  <c r="T105" i="20"/>
  <c r="E107" i="17"/>
  <c r="V105" i="65" l="1"/>
  <c r="V105" i="64"/>
  <c r="V105" i="63"/>
  <c r="V105" i="62"/>
  <c r="V105" i="61"/>
  <c r="V105" i="60"/>
  <c r="V105" i="59"/>
  <c r="V105" i="58"/>
  <c r="F107" i="17"/>
  <c r="E108" i="17"/>
  <c r="V105" i="20"/>
  <c r="BZ105" i="20" s="1"/>
  <c r="A98" i="20"/>
  <c r="A99" i="20"/>
  <c r="A100" i="20"/>
  <c r="A101" i="20"/>
  <c r="A102" i="20"/>
  <c r="A103" i="20"/>
  <c r="A104" i="20"/>
  <c r="A105" i="20"/>
  <c r="A106" i="20"/>
  <c r="A107" i="20"/>
  <c r="A108" i="20"/>
  <c r="BZ105" i="58" l="1"/>
  <c r="AO105" i="58"/>
  <c r="AH105" i="58"/>
  <c r="BL105" i="58"/>
  <c r="Z105" i="58"/>
  <c r="BZ105" i="59"/>
  <c r="AO105" i="59"/>
  <c r="BL105" i="59"/>
  <c r="Z105" i="59"/>
  <c r="AH105" i="59"/>
  <c r="V106" i="61"/>
  <c r="V106" i="59"/>
  <c r="BZ105" i="60"/>
  <c r="AH105" i="60"/>
  <c r="BL105" i="60"/>
  <c r="Z105" i="60"/>
  <c r="AO105" i="60"/>
  <c r="BZ105" i="61"/>
  <c r="AH105" i="61"/>
  <c r="BL105" i="61"/>
  <c r="Z105" i="61"/>
  <c r="AO105" i="61"/>
  <c r="AH105" i="62"/>
  <c r="BL105" i="62"/>
  <c r="Z105" i="62"/>
  <c r="AO105" i="62"/>
  <c r="BZ105" i="62"/>
  <c r="V106" i="62"/>
  <c r="BZ105" i="63"/>
  <c r="AH105" i="63"/>
  <c r="BL105" i="63"/>
  <c r="Z105" i="63"/>
  <c r="AO105" i="63"/>
  <c r="BZ105" i="64"/>
  <c r="Z105" i="64"/>
  <c r="AH105" i="64"/>
  <c r="BL105" i="64"/>
  <c r="AO105" i="64"/>
  <c r="V106" i="64"/>
  <c r="BZ105" i="65"/>
  <c r="Z105" i="65"/>
  <c r="AH105" i="65"/>
  <c r="BL105" i="65"/>
  <c r="AO105" i="65"/>
  <c r="V106" i="58"/>
  <c r="V106" i="60"/>
  <c r="V106" i="63"/>
  <c r="V106" i="65"/>
  <c r="BL105" i="20"/>
  <c r="Z105" i="20"/>
  <c r="AA105" i="20" s="1"/>
  <c r="AF106" i="20" s="1"/>
  <c r="AL106" i="20" s="1"/>
  <c r="F108" i="17"/>
  <c r="E109" i="17"/>
  <c r="V107" i="64" s="1"/>
  <c r="V106" i="20"/>
  <c r="BZ106" i="63" l="1"/>
  <c r="Z106" i="63"/>
  <c r="AA106" i="63" s="1"/>
  <c r="AF107" i="63" s="1"/>
  <c r="AL107" i="63" s="1"/>
  <c r="AH106" i="63"/>
  <c r="AO106" i="63"/>
  <c r="BL106" i="63"/>
  <c r="BZ106" i="65"/>
  <c r="AO106" i="65"/>
  <c r="BL106" i="65"/>
  <c r="Z106" i="65"/>
  <c r="AA106" i="65" s="1"/>
  <c r="AF107" i="65" s="1"/>
  <c r="AL107" i="65" s="1"/>
  <c r="AH106" i="65"/>
  <c r="V107" i="62"/>
  <c r="BZ106" i="60"/>
  <c r="Z106" i="60"/>
  <c r="AA106" i="60" s="1"/>
  <c r="AF107" i="60" s="1"/>
  <c r="AL107" i="60" s="1"/>
  <c r="AH106" i="60"/>
  <c r="AO106" i="60"/>
  <c r="BL106" i="60"/>
  <c r="BZ106" i="58"/>
  <c r="Z106" i="58"/>
  <c r="AA106" i="58" s="1"/>
  <c r="AF107" i="58" s="1"/>
  <c r="AL107" i="58" s="1"/>
  <c r="AO106" i="58"/>
  <c r="BL106" i="58"/>
  <c r="AH106" i="58"/>
  <c r="AA105" i="63"/>
  <c r="AF106" i="63" s="1"/>
  <c r="AL106" i="63" s="1"/>
  <c r="BZ106" i="62"/>
  <c r="Z106" i="62"/>
  <c r="AA106" i="62" s="1"/>
  <c r="AF107" i="62" s="1"/>
  <c r="AL107" i="62" s="1"/>
  <c r="AH106" i="62"/>
  <c r="BL106" i="62"/>
  <c r="AO106" i="62"/>
  <c r="AA105" i="62"/>
  <c r="AF106" i="62" s="1"/>
  <c r="AL106" i="62" s="1"/>
  <c r="AA105" i="61"/>
  <c r="AF106" i="61" s="1"/>
  <c r="AL106" i="61" s="1"/>
  <c r="V107" i="58"/>
  <c r="V107" i="60"/>
  <c r="AA105" i="59"/>
  <c r="AF106" i="59" s="1"/>
  <c r="AL106" i="59" s="1"/>
  <c r="AA105" i="58"/>
  <c r="AF106" i="58" s="1"/>
  <c r="AL106" i="58" s="1"/>
  <c r="BZ107" i="64"/>
  <c r="AH107" i="64"/>
  <c r="BL107" i="64"/>
  <c r="Z107" i="64"/>
  <c r="AA107" i="64" s="1"/>
  <c r="AF108" i="64" s="1"/>
  <c r="AL108" i="64" s="1"/>
  <c r="AO107" i="64"/>
  <c r="V107" i="61"/>
  <c r="V107" i="59"/>
  <c r="V107" i="65"/>
  <c r="AA105" i="65"/>
  <c r="AF106" i="65" s="1"/>
  <c r="AL106" i="65" s="1"/>
  <c r="BZ106" i="64"/>
  <c r="Z106" i="64"/>
  <c r="AA106" i="64" s="1"/>
  <c r="AF107" i="64" s="1"/>
  <c r="AL107" i="64" s="1"/>
  <c r="AH106" i="64"/>
  <c r="AO106" i="64"/>
  <c r="BL106" i="64"/>
  <c r="AA105" i="64"/>
  <c r="AF106" i="64" s="1"/>
  <c r="AL106" i="64" s="1"/>
  <c r="V107" i="63"/>
  <c r="AA105" i="60"/>
  <c r="AF106" i="60" s="1"/>
  <c r="AL106" i="60" s="1"/>
  <c r="BZ106" i="59"/>
  <c r="AH106" i="59"/>
  <c r="Z106" i="59"/>
  <c r="AA106" i="59" s="1"/>
  <c r="AF107" i="59" s="1"/>
  <c r="AL107" i="59" s="1"/>
  <c r="AO106" i="59"/>
  <c r="BL106" i="59"/>
  <c r="BZ106" i="61"/>
  <c r="Z106" i="61"/>
  <c r="AA106" i="61" s="1"/>
  <c r="AF107" i="61" s="1"/>
  <c r="AL107" i="61" s="1"/>
  <c r="AH106" i="61"/>
  <c r="AO106" i="61"/>
  <c r="BL106" i="61"/>
  <c r="E110" i="17"/>
  <c r="V108" i="63" s="1"/>
  <c r="F109" i="17"/>
  <c r="V107" i="20"/>
  <c r="Z106" i="20"/>
  <c r="AA106" i="20" s="1"/>
  <c r="AF107" i="20" s="1"/>
  <c r="AL107" i="20" s="1"/>
  <c r="AO106" i="20"/>
  <c r="AH106" i="20"/>
  <c r="BL106" i="20"/>
  <c r="BZ106" i="20"/>
  <c r="V108" i="61" l="1"/>
  <c r="V108" i="60"/>
  <c r="BZ107" i="63"/>
  <c r="AH107" i="63"/>
  <c r="BL107" i="63"/>
  <c r="Z107" i="63"/>
  <c r="AA107" i="63" s="1"/>
  <c r="AF108" i="63" s="1"/>
  <c r="AL108" i="63" s="1"/>
  <c r="AO107" i="63"/>
  <c r="BZ107" i="65"/>
  <c r="Z107" i="65"/>
  <c r="AH107" i="65"/>
  <c r="BL107" i="65"/>
  <c r="AO107" i="65"/>
  <c r="BZ107" i="61"/>
  <c r="Z107" i="61"/>
  <c r="AH107" i="61"/>
  <c r="BL107" i="61"/>
  <c r="AO107" i="61"/>
  <c r="BL108" i="61"/>
  <c r="AH108" i="61"/>
  <c r="Z108" i="61"/>
  <c r="AA108" i="61" s="1"/>
  <c r="AO108" i="61"/>
  <c r="BZ107" i="60"/>
  <c r="Z107" i="60"/>
  <c r="AH107" i="60"/>
  <c r="BL107" i="60"/>
  <c r="AO107" i="60"/>
  <c r="BL108" i="60"/>
  <c r="Z108" i="60"/>
  <c r="AA108" i="60" s="1"/>
  <c r="AH108" i="60"/>
  <c r="AO108" i="60"/>
  <c r="AH107" i="62"/>
  <c r="BL107" i="62"/>
  <c r="AO107" i="62"/>
  <c r="BZ107" i="62"/>
  <c r="Z107" i="62"/>
  <c r="BL108" i="63"/>
  <c r="Z108" i="63"/>
  <c r="AA108" i="63" s="1"/>
  <c r="AH108" i="63"/>
  <c r="AO108" i="63"/>
  <c r="BZ107" i="59"/>
  <c r="AH107" i="59"/>
  <c r="BL107" i="59"/>
  <c r="Z107" i="59"/>
  <c r="AO107" i="59"/>
  <c r="V108" i="59"/>
  <c r="BZ107" i="58"/>
  <c r="Z107" i="58"/>
  <c r="AO107" i="58"/>
  <c r="AH107" i="58"/>
  <c r="BL107" i="58"/>
  <c r="V108" i="58"/>
  <c r="V108" i="62"/>
  <c r="V108" i="64"/>
  <c r="BZ107" i="20"/>
  <c r="AO107" i="20"/>
  <c r="AH107" i="20"/>
  <c r="BL107" i="20"/>
  <c r="Z107" i="20"/>
  <c r="AA107" i="20" s="1"/>
  <c r="AF108" i="20" s="1"/>
  <c r="AL108" i="20" s="1"/>
  <c r="F110" i="17"/>
  <c r="E111" i="17"/>
  <c r="F111" i="17" s="1"/>
  <c r="V108" i="65" s="1"/>
  <c r="V108" i="20"/>
  <c r="AA16" i="63" l="1"/>
  <c r="BL108" i="62"/>
  <c r="Z108" i="62"/>
  <c r="AA108" i="62" s="1"/>
  <c r="AO108" i="62"/>
  <c r="AH108" i="62"/>
  <c r="AA107" i="58"/>
  <c r="AF108" i="58" s="1"/>
  <c r="AL108" i="58" s="1"/>
  <c r="BL108" i="59"/>
  <c r="Z108" i="59"/>
  <c r="AA108" i="59" s="1"/>
  <c r="AH108" i="59"/>
  <c r="AO108" i="59"/>
  <c r="AA107" i="59"/>
  <c r="AF108" i="59" s="1"/>
  <c r="AL108" i="59" s="1"/>
  <c r="AA16" i="59"/>
  <c r="AA107" i="61"/>
  <c r="AF108" i="61" s="1"/>
  <c r="AL108" i="61" s="1"/>
  <c r="AA16" i="61"/>
  <c r="BL108" i="65"/>
  <c r="Z108" i="65"/>
  <c r="AA108" i="65" s="1"/>
  <c r="AH108" i="65"/>
  <c r="AO108" i="65"/>
  <c r="BL108" i="64"/>
  <c r="AH108" i="64"/>
  <c r="Z108" i="64"/>
  <c r="AO108" i="64"/>
  <c r="BL108" i="58"/>
  <c r="Z108" i="58"/>
  <c r="AA108" i="58" s="1"/>
  <c r="AO108" i="58"/>
  <c r="AH108" i="58"/>
  <c r="AA107" i="62"/>
  <c r="AF108" i="62" s="1"/>
  <c r="AL108" i="62" s="1"/>
  <c r="AA107" i="60"/>
  <c r="AF108" i="60" s="1"/>
  <c r="AL108" i="60" s="1"/>
  <c r="AA16" i="60"/>
  <c r="AA107" i="65"/>
  <c r="AF108" i="65" s="1"/>
  <c r="AL108" i="65" s="1"/>
  <c r="AA16" i="65"/>
  <c r="BL108" i="20"/>
  <c r="Z108" i="20"/>
  <c r="AA108" i="20" s="1"/>
  <c r="AH108" i="20"/>
  <c r="AO108" i="20"/>
  <c r="BQ98" i="20"/>
  <c r="BR98" i="20"/>
  <c r="BS98" i="20"/>
  <c r="BQ99" i="20"/>
  <c r="BR99" i="20"/>
  <c r="BS99" i="20"/>
  <c r="BQ100" i="20"/>
  <c r="BR100" i="20"/>
  <c r="BS100" i="20"/>
  <c r="BQ101" i="20"/>
  <c r="BR101" i="20"/>
  <c r="BS101" i="20"/>
  <c r="BQ102" i="20"/>
  <c r="BR102" i="20"/>
  <c r="BS102" i="20"/>
  <c r="BQ103" i="20"/>
  <c r="BR103" i="20"/>
  <c r="BS103" i="20"/>
  <c r="BQ104" i="20"/>
  <c r="BR104" i="20"/>
  <c r="BS104" i="20"/>
  <c r="AA16" i="62" l="1"/>
  <c r="AA16" i="58"/>
  <c r="AA108" i="64"/>
  <c r="AA16" i="64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9" i="20"/>
  <c r="AH103" i="20" l="1"/>
  <c r="BZ103" i="20"/>
  <c r="BL103" i="20"/>
  <c r="AO103" i="20"/>
  <c r="AH101" i="20"/>
  <c r="BZ101" i="20"/>
  <c r="BL101" i="20"/>
  <c r="AO101" i="20"/>
  <c r="AH99" i="20"/>
  <c r="BZ99" i="20"/>
  <c r="BL99" i="20"/>
  <c r="AO99" i="20"/>
  <c r="AH97" i="20"/>
  <c r="BZ97" i="20"/>
  <c r="AO97" i="20"/>
  <c r="AH95" i="20"/>
  <c r="AO95" i="20"/>
  <c r="AH93" i="20"/>
  <c r="AO93" i="20"/>
  <c r="AH91" i="20"/>
  <c r="AO91" i="20"/>
  <c r="AH89" i="20"/>
  <c r="AO89" i="20"/>
  <c r="AH87" i="20"/>
  <c r="AO87" i="20"/>
  <c r="AH85" i="20"/>
  <c r="AO85" i="20"/>
  <c r="AH83" i="20"/>
  <c r="AO83" i="20"/>
  <c r="AH81" i="20"/>
  <c r="AO81" i="20"/>
  <c r="AH79" i="20"/>
  <c r="AO79" i="20"/>
  <c r="AH77" i="20"/>
  <c r="AO77" i="20"/>
  <c r="AH75" i="20"/>
  <c r="AO75" i="20"/>
  <c r="AH73" i="20"/>
  <c r="AO73" i="20"/>
  <c r="AH71" i="20"/>
  <c r="AO71" i="20"/>
  <c r="AH69" i="20"/>
  <c r="AO69" i="20"/>
  <c r="AH67" i="20"/>
  <c r="AO67" i="20"/>
  <c r="AH65" i="20"/>
  <c r="AO65" i="20"/>
  <c r="AH63" i="20"/>
  <c r="AO63" i="20"/>
  <c r="AH61" i="20"/>
  <c r="AO61" i="20"/>
  <c r="AH59" i="20"/>
  <c r="AO59" i="20"/>
  <c r="AH57" i="20"/>
  <c r="AO57" i="20"/>
  <c r="AH55" i="20"/>
  <c r="AO55" i="20"/>
  <c r="AH53" i="20"/>
  <c r="AO53" i="20"/>
  <c r="AH51" i="20"/>
  <c r="AO51" i="20"/>
  <c r="AH49" i="20"/>
  <c r="AO49" i="20"/>
  <c r="AH47" i="20"/>
  <c r="AO47" i="20"/>
  <c r="AH45" i="20"/>
  <c r="AO45" i="20"/>
  <c r="AH43" i="20"/>
  <c r="AO43" i="20"/>
  <c r="AH41" i="20"/>
  <c r="AO41" i="20"/>
  <c r="AH39" i="20"/>
  <c r="AO39" i="20"/>
  <c r="AH37" i="20"/>
  <c r="AO37" i="20"/>
  <c r="AH35" i="20"/>
  <c r="AO35" i="20"/>
  <c r="AH33" i="20"/>
  <c r="AO33" i="20"/>
  <c r="AH31" i="20"/>
  <c r="AO31" i="20"/>
  <c r="AH29" i="20"/>
  <c r="AO29" i="20"/>
  <c r="AH27" i="20"/>
  <c r="AO27" i="20"/>
  <c r="AH25" i="20"/>
  <c r="AO25" i="20"/>
  <c r="AH23" i="20"/>
  <c r="AO23" i="20"/>
  <c r="AH21" i="20"/>
  <c r="AO21" i="20"/>
  <c r="BL104" i="20"/>
  <c r="BZ104" i="20"/>
  <c r="AO104" i="20"/>
  <c r="AO105" i="20"/>
  <c r="BL102" i="20"/>
  <c r="BZ102" i="20"/>
  <c r="AO102" i="20"/>
  <c r="BL100" i="20"/>
  <c r="BZ100" i="20"/>
  <c r="AO100" i="20"/>
  <c r="BL98" i="20"/>
  <c r="AO98" i="20"/>
  <c r="BZ98" i="20"/>
  <c r="AO96" i="20"/>
  <c r="AO94" i="20"/>
  <c r="AO92" i="20"/>
  <c r="AO90" i="20"/>
  <c r="AO88" i="20"/>
  <c r="AO86" i="20"/>
  <c r="AO84" i="20"/>
  <c r="AO82" i="20"/>
  <c r="AO80" i="20"/>
  <c r="AO78" i="20"/>
  <c r="AO76" i="20"/>
  <c r="AO74" i="20"/>
  <c r="AO72" i="20"/>
  <c r="AO70" i="20"/>
  <c r="AO68" i="20"/>
  <c r="AO66" i="20"/>
  <c r="AO64" i="20"/>
  <c r="AO62" i="20"/>
  <c r="AO60" i="20"/>
  <c r="AO58" i="20"/>
  <c r="AO56" i="20"/>
  <c r="AO54" i="20"/>
  <c r="AO52" i="20"/>
  <c r="AO50" i="20"/>
  <c r="AO48" i="20"/>
  <c r="AO46" i="20"/>
  <c r="AO44" i="20"/>
  <c r="AO42" i="20"/>
  <c r="AO40" i="20"/>
  <c r="AO38" i="20"/>
  <c r="AO36" i="20"/>
  <c r="AO34" i="20"/>
  <c r="AO32" i="20"/>
  <c r="AO30" i="20"/>
  <c r="AO28" i="20"/>
  <c r="AO26" i="20"/>
  <c r="AO24" i="20"/>
  <c r="AO22" i="20"/>
  <c r="AO20" i="20"/>
  <c r="AH104" i="20"/>
  <c r="AH105" i="20"/>
  <c r="AH102" i="20"/>
  <c r="AH100" i="20"/>
  <c r="AH98" i="20"/>
  <c r="AH96" i="20"/>
  <c r="AH94" i="20"/>
  <c r="AH92" i="20"/>
  <c r="AH90" i="20"/>
  <c r="AH88" i="20"/>
  <c r="AH86" i="20"/>
  <c r="AH84" i="20"/>
  <c r="AH82" i="20"/>
  <c r="AH80" i="20"/>
  <c r="AH78" i="20"/>
  <c r="AH76" i="20"/>
  <c r="AH74" i="20"/>
  <c r="AH72" i="20"/>
  <c r="AH70" i="20"/>
  <c r="AH68" i="20"/>
  <c r="AH66" i="20"/>
  <c r="AH64" i="20"/>
  <c r="AH62" i="20"/>
  <c r="AH60" i="20"/>
  <c r="AH58" i="20"/>
  <c r="AH56" i="20"/>
  <c r="AH54" i="20"/>
  <c r="AH52" i="20"/>
  <c r="AH50" i="20"/>
  <c r="AH48" i="20"/>
  <c r="AH46" i="20"/>
  <c r="AH44" i="20"/>
  <c r="AH42" i="20"/>
  <c r="AH40" i="20"/>
  <c r="AH38" i="20"/>
  <c r="AH36" i="20"/>
  <c r="AH34" i="20"/>
  <c r="AH32" i="20"/>
  <c r="AH30" i="20"/>
  <c r="AH28" i="20"/>
  <c r="AH26" i="20"/>
  <c r="AH24" i="20"/>
  <c r="AH22" i="20"/>
  <c r="AH20" i="20"/>
  <c r="AN20" i="20" l="1"/>
  <c r="AM20" i="20"/>
  <c r="AJ19" i="20"/>
  <c r="AD104" i="20"/>
  <c r="AJ104" i="20" s="1"/>
  <c r="AE104" i="20"/>
  <c r="AK104" i="20" s="1"/>
  <c r="AD98" i="20"/>
  <c r="AJ98" i="20" s="1"/>
  <c r="AE98" i="20"/>
  <c r="AK98" i="20" s="1"/>
  <c r="AD99" i="20"/>
  <c r="AJ99" i="20" s="1"/>
  <c r="AE99" i="20"/>
  <c r="AK99" i="20" s="1"/>
  <c r="AD100" i="20"/>
  <c r="AJ100" i="20" s="1"/>
  <c r="AE100" i="20"/>
  <c r="AK100" i="20" s="1"/>
  <c r="AD101" i="20"/>
  <c r="AJ101" i="20" s="1"/>
  <c r="AE101" i="20"/>
  <c r="AK101" i="20" s="1"/>
  <c r="AD102" i="20"/>
  <c r="AJ102" i="20" s="1"/>
  <c r="AE102" i="20"/>
  <c r="AK102" i="20" s="1"/>
  <c r="AD103" i="20"/>
  <c r="AJ103" i="20" s="1"/>
  <c r="AE103" i="20"/>
  <c r="AK103" i="20" s="1"/>
  <c r="T98" i="20"/>
  <c r="U98" i="20"/>
  <c r="T99" i="20"/>
  <c r="U99" i="20"/>
  <c r="T100" i="20"/>
  <c r="U100" i="20"/>
  <c r="T101" i="20"/>
  <c r="U101" i="20"/>
  <c r="T102" i="20"/>
  <c r="U102" i="20"/>
  <c r="T103" i="20"/>
  <c r="U103" i="20"/>
  <c r="T104" i="20"/>
  <c r="U104" i="20"/>
  <c r="A84" i="20" l="1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BV95" i="20"/>
  <c r="BW95" i="20"/>
  <c r="BX95" i="20"/>
  <c r="BY95" i="20"/>
  <c r="CA95" i="20"/>
  <c r="CB95" i="20"/>
  <c r="BV96" i="20"/>
  <c r="BW96" i="20"/>
  <c r="BX96" i="20"/>
  <c r="BY96" i="20"/>
  <c r="CA96" i="20"/>
  <c r="CB96" i="20"/>
  <c r="BV91" i="20"/>
  <c r="BW91" i="20"/>
  <c r="BX91" i="20"/>
  <c r="BY91" i="20"/>
  <c r="CA91" i="20"/>
  <c r="CB91" i="20"/>
  <c r="BV92" i="20"/>
  <c r="BW92" i="20"/>
  <c r="BX92" i="20"/>
  <c r="BY92" i="20"/>
  <c r="CA92" i="20"/>
  <c r="CB92" i="20"/>
  <c r="BV93" i="20"/>
  <c r="BW93" i="20"/>
  <c r="BX93" i="20"/>
  <c r="BY93" i="20"/>
  <c r="CA93" i="20"/>
  <c r="CB93" i="20"/>
  <c r="BV94" i="20"/>
  <c r="BW94" i="20"/>
  <c r="BX94" i="20"/>
  <c r="BY94" i="20"/>
  <c r="CA94" i="20"/>
  <c r="CB94" i="20"/>
  <c r="BV83" i="20"/>
  <c r="BW83" i="20"/>
  <c r="BX83" i="20"/>
  <c r="BY83" i="20"/>
  <c r="CA83" i="20"/>
  <c r="CB83" i="20"/>
  <c r="BV84" i="20"/>
  <c r="BW84" i="20"/>
  <c r="BX84" i="20"/>
  <c r="BY84" i="20"/>
  <c r="CA84" i="20"/>
  <c r="CB84" i="20"/>
  <c r="BV85" i="20"/>
  <c r="BW85" i="20"/>
  <c r="BX85" i="20"/>
  <c r="BY85" i="20"/>
  <c r="CA85" i="20"/>
  <c r="CB85" i="20"/>
  <c r="BV86" i="20"/>
  <c r="BW86" i="20"/>
  <c r="BX86" i="20"/>
  <c r="BY86" i="20"/>
  <c r="CA86" i="20"/>
  <c r="CB86" i="20"/>
  <c r="BV87" i="20"/>
  <c r="BW87" i="20"/>
  <c r="BX87" i="20"/>
  <c r="BY87" i="20"/>
  <c r="CA87" i="20"/>
  <c r="CB87" i="20"/>
  <c r="BV88" i="20"/>
  <c r="BW88" i="20"/>
  <c r="BX88" i="20"/>
  <c r="BY88" i="20"/>
  <c r="CA88" i="20"/>
  <c r="CB88" i="20"/>
  <c r="BV89" i="20"/>
  <c r="BW89" i="20"/>
  <c r="BX89" i="20"/>
  <c r="BY89" i="20"/>
  <c r="CA89" i="20"/>
  <c r="CB89" i="20"/>
  <c r="BV90" i="20"/>
  <c r="BW90" i="20"/>
  <c r="BX90" i="20"/>
  <c r="BY90" i="20"/>
  <c r="CA90" i="20"/>
  <c r="CB90" i="20"/>
  <c r="BS84" i="20"/>
  <c r="BS85" i="20"/>
  <c r="BS86" i="20"/>
  <c r="BS87" i="20"/>
  <c r="BS88" i="20"/>
  <c r="BS89" i="20"/>
  <c r="BS90" i="20"/>
  <c r="BS91" i="20"/>
  <c r="BS92" i="20"/>
  <c r="BS93" i="20"/>
  <c r="BS94" i="20"/>
  <c r="BS95" i="20"/>
  <c r="BS96" i="20"/>
  <c r="BS97" i="20"/>
  <c r="BQ96" i="20"/>
  <c r="BR96" i="20"/>
  <c r="BQ97" i="20"/>
  <c r="BR97" i="20"/>
  <c r="BQ93" i="20"/>
  <c r="BR93" i="20"/>
  <c r="BQ94" i="20"/>
  <c r="BR94" i="20"/>
  <c r="BQ95" i="20"/>
  <c r="BR95" i="20"/>
  <c r="BQ84" i="20"/>
  <c r="BR84" i="20"/>
  <c r="BQ85" i="20"/>
  <c r="BR85" i="20"/>
  <c r="BQ86" i="20"/>
  <c r="BR86" i="20"/>
  <c r="BQ87" i="20"/>
  <c r="BR87" i="20"/>
  <c r="BQ88" i="20"/>
  <c r="BR88" i="20"/>
  <c r="BQ89" i="20"/>
  <c r="BR89" i="20"/>
  <c r="BQ90" i="20"/>
  <c r="BR90" i="20"/>
  <c r="BQ91" i="20"/>
  <c r="BR91" i="20"/>
  <c r="BQ92" i="20"/>
  <c r="BR92" i="20"/>
  <c r="BF96" i="20"/>
  <c r="BG96" i="20"/>
  <c r="BH96" i="20"/>
  <c r="BI96" i="20"/>
  <c r="BJ96" i="20"/>
  <c r="BK96" i="20"/>
  <c r="BM96" i="20"/>
  <c r="BF97" i="20"/>
  <c r="BG97" i="20"/>
  <c r="BH97" i="20"/>
  <c r="BI97" i="20"/>
  <c r="BJ97" i="20"/>
  <c r="BK97" i="20"/>
  <c r="BM97" i="20"/>
  <c r="BF94" i="20"/>
  <c r="BG94" i="20"/>
  <c r="BH94" i="20"/>
  <c r="BI94" i="20"/>
  <c r="BJ94" i="20"/>
  <c r="BK94" i="20"/>
  <c r="BM94" i="20"/>
  <c r="BF95" i="20"/>
  <c r="BG95" i="20"/>
  <c r="BH95" i="20"/>
  <c r="BI95" i="20"/>
  <c r="BJ95" i="20"/>
  <c r="BK95" i="20"/>
  <c r="BM95" i="20"/>
  <c r="BF91" i="20"/>
  <c r="BG91" i="20"/>
  <c r="BH91" i="20"/>
  <c r="BI91" i="20"/>
  <c r="BJ91" i="20"/>
  <c r="BK91" i="20"/>
  <c r="BM91" i="20"/>
  <c r="BF92" i="20"/>
  <c r="BG92" i="20"/>
  <c r="BH92" i="20"/>
  <c r="BI92" i="20"/>
  <c r="BJ92" i="20"/>
  <c r="BK92" i="20"/>
  <c r="BM92" i="20"/>
  <c r="BF93" i="20"/>
  <c r="BG93" i="20"/>
  <c r="BH93" i="20"/>
  <c r="BI93" i="20"/>
  <c r="BJ93" i="20"/>
  <c r="BK93" i="20"/>
  <c r="BM93" i="20"/>
  <c r="BF84" i="20"/>
  <c r="BG84" i="20"/>
  <c r="BH84" i="20"/>
  <c r="BI84" i="20"/>
  <c r="BJ84" i="20"/>
  <c r="BK84" i="20"/>
  <c r="BM84" i="20"/>
  <c r="BF85" i="20"/>
  <c r="BG85" i="20"/>
  <c r="BH85" i="20"/>
  <c r="BI85" i="20"/>
  <c r="BJ85" i="20"/>
  <c r="BK85" i="20"/>
  <c r="BM85" i="20"/>
  <c r="BF86" i="20"/>
  <c r="BG86" i="20"/>
  <c r="BH86" i="20"/>
  <c r="BI86" i="20"/>
  <c r="BJ86" i="20"/>
  <c r="BK86" i="20"/>
  <c r="BM86" i="20"/>
  <c r="BF87" i="20"/>
  <c r="BG87" i="20"/>
  <c r="BH87" i="20"/>
  <c r="BI87" i="20"/>
  <c r="BJ87" i="20"/>
  <c r="BK87" i="20"/>
  <c r="BM87" i="20"/>
  <c r="BF88" i="20"/>
  <c r="BG88" i="20"/>
  <c r="BH88" i="20"/>
  <c r="BI88" i="20"/>
  <c r="BJ88" i="20"/>
  <c r="BK88" i="20"/>
  <c r="BM88" i="20"/>
  <c r="BF89" i="20"/>
  <c r="BG89" i="20"/>
  <c r="BH89" i="20"/>
  <c r="BI89" i="20"/>
  <c r="BJ89" i="20"/>
  <c r="BK89" i="20"/>
  <c r="BM89" i="20"/>
  <c r="BF90" i="20"/>
  <c r="BG90" i="20"/>
  <c r="BH90" i="20"/>
  <c r="BI90" i="20"/>
  <c r="BJ90" i="20"/>
  <c r="BK90" i="20"/>
  <c r="BM90" i="20"/>
  <c r="AD97" i="20"/>
  <c r="AJ97" i="20" s="1"/>
  <c r="AE97" i="20"/>
  <c r="AK97" i="20" s="1"/>
  <c r="AD84" i="20"/>
  <c r="AJ84" i="20" s="1"/>
  <c r="AE84" i="20"/>
  <c r="AK84" i="20" s="1"/>
  <c r="AD85" i="20"/>
  <c r="AJ85" i="20" s="1"/>
  <c r="AE85" i="20"/>
  <c r="AK85" i="20" s="1"/>
  <c r="AD86" i="20"/>
  <c r="AJ86" i="20" s="1"/>
  <c r="AE86" i="20"/>
  <c r="AK86" i="20" s="1"/>
  <c r="AD87" i="20"/>
  <c r="AJ87" i="20" s="1"/>
  <c r="AE87" i="20"/>
  <c r="AK87" i="20" s="1"/>
  <c r="AD88" i="20"/>
  <c r="AJ88" i="20" s="1"/>
  <c r="AE88" i="20"/>
  <c r="AK88" i="20" s="1"/>
  <c r="AD89" i="20"/>
  <c r="AJ89" i="20" s="1"/>
  <c r="AE89" i="20"/>
  <c r="AK89" i="20" s="1"/>
  <c r="AD90" i="20"/>
  <c r="AJ90" i="20" s="1"/>
  <c r="AE90" i="20"/>
  <c r="AK90" i="20" s="1"/>
  <c r="AD91" i="20"/>
  <c r="AJ91" i="20" s="1"/>
  <c r="AE91" i="20"/>
  <c r="AK91" i="20" s="1"/>
  <c r="AD92" i="20"/>
  <c r="AJ92" i="20" s="1"/>
  <c r="AE92" i="20"/>
  <c r="AK92" i="20" s="1"/>
  <c r="AD93" i="20"/>
  <c r="AJ93" i="20" s="1"/>
  <c r="AE93" i="20"/>
  <c r="AK93" i="20" s="1"/>
  <c r="AD94" i="20"/>
  <c r="AJ94" i="20" s="1"/>
  <c r="AE94" i="20"/>
  <c r="AK94" i="20" s="1"/>
  <c r="AD95" i="20"/>
  <c r="AJ95" i="20" s="1"/>
  <c r="AE95" i="20"/>
  <c r="AK95" i="20" s="1"/>
  <c r="AD96" i="20"/>
  <c r="AJ96" i="20" s="1"/>
  <c r="AE96" i="20"/>
  <c r="AK96" i="20" s="1"/>
  <c r="T84" i="20"/>
  <c r="U84" i="20"/>
  <c r="T85" i="20"/>
  <c r="U85" i="20"/>
  <c r="T86" i="20"/>
  <c r="U86" i="20"/>
  <c r="T87" i="20"/>
  <c r="U87" i="20"/>
  <c r="T88" i="20"/>
  <c r="U88" i="20"/>
  <c r="T89" i="20"/>
  <c r="U89" i="20"/>
  <c r="T90" i="20"/>
  <c r="U90" i="20"/>
  <c r="T91" i="20"/>
  <c r="U91" i="20"/>
  <c r="T92" i="20"/>
  <c r="U92" i="20"/>
  <c r="T93" i="20"/>
  <c r="U93" i="20"/>
  <c r="T94" i="20"/>
  <c r="U94" i="20"/>
  <c r="T95" i="20"/>
  <c r="U95" i="20"/>
  <c r="T96" i="20"/>
  <c r="U96" i="20"/>
  <c r="T97" i="20"/>
  <c r="U97" i="20"/>
  <c r="CB82" i="20" l="1"/>
  <c r="CA82" i="20"/>
  <c r="BY82" i="20"/>
  <c r="BX82" i="20"/>
  <c r="BW82" i="20"/>
  <c r="BV82" i="20"/>
  <c r="CB81" i="20"/>
  <c r="CA81" i="20"/>
  <c r="BY81" i="20"/>
  <c r="BX81" i="20"/>
  <c r="BW81" i="20"/>
  <c r="BV81" i="20"/>
  <c r="CB80" i="20"/>
  <c r="CA80" i="20"/>
  <c r="BY80" i="20"/>
  <c r="BX80" i="20"/>
  <c r="BW80" i="20"/>
  <c r="BV80" i="20"/>
  <c r="CB79" i="20"/>
  <c r="CA79" i="20"/>
  <c r="BY79" i="20"/>
  <c r="BX79" i="20"/>
  <c r="BW79" i="20"/>
  <c r="BV79" i="20"/>
  <c r="CB78" i="20"/>
  <c r="CA78" i="20"/>
  <c r="BY78" i="20"/>
  <c r="BX78" i="20"/>
  <c r="BW78" i="20"/>
  <c r="BV78" i="20"/>
  <c r="CB77" i="20"/>
  <c r="CA77" i="20"/>
  <c r="BY77" i="20"/>
  <c r="BX77" i="20"/>
  <c r="BW77" i="20"/>
  <c r="BV77" i="20"/>
  <c r="CB76" i="20"/>
  <c r="CA76" i="20"/>
  <c r="BY76" i="20"/>
  <c r="BX76" i="20"/>
  <c r="BW76" i="20"/>
  <c r="BV76" i="20"/>
  <c r="CB75" i="20"/>
  <c r="CA75" i="20"/>
  <c r="BY75" i="20"/>
  <c r="BX75" i="20"/>
  <c r="BW75" i="20"/>
  <c r="BV75" i="20"/>
  <c r="CB74" i="20"/>
  <c r="CA74" i="20"/>
  <c r="BY74" i="20"/>
  <c r="BX74" i="20"/>
  <c r="BW74" i="20"/>
  <c r="BV74" i="20"/>
  <c r="CB73" i="20"/>
  <c r="CA73" i="20"/>
  <c r="BY73" i="20"/>
  <c r="BX73" i="20"/>
  <c r="BW73" i="20"/>
  <c r="BV73" i="20"/>
  <c r="CB72" i="20"/>
  <c r="CA72" i="20"/>
  <c r="BY72" i="20"/>
  <c r="BX72" i="20"/>
  <c r="BW72" i="20"/>
  <c r="BV72" i="20"/>
  <c r="CB71" i="20"/>
  <c r="CA71" i="20"/>
  <c r="BY71" i="20"/>
  <c r="BX71" i="20"/>
  <c r="BW71" i="20"/>
  <c r="BV71" i="20"/>
  <c r="CB70" i="20"/>
  <c r="CA70" i="20"/>
  <c r="BY70" i="20"/>
  <c r="BX70" i="20"/>
  <c r="BW70" i="20"/>
  <c r="BV70" i="20"/>
  <c r="CB69" i="20"/>
  <c r="CA69" i="20"/>
  <c r="BY69" i="20"/>
  <c r="BX69" i="20"/>
  <c r="BW69" i="20"/>
  <c r="BV69" i="20"/>
  <c r="CB68" i="20"/>
  <c r="CA68" i="20"/>
  <c r="BY68" i="20"/>
  <c r="BX68" i="20"/>
  <c r="BW68" i="20"/>
  <c r="BV68" i="20"/>
  <c r="CB67" i="20"/>
  <c r="CA67" i="20"/>
  <c r="BY67" i="20"/>
  <c r="BX67" i="20"/>
  <c r="BW67" i="20"/>
  <c r="BV67" i="20"/>
  <c r="CB66" i="20"/>
  <c r="CA66" i="20"/>
  <c r="BY66" i="20"/>
  <c r="BX66" i="20"/>
  <c r="BW66" i="20"/>
  <c r="BV66" i="20"/>
  <c r="CB65" i="20"/>
  <c r="CA65" i="20"/>
  <c r="BY65" i="20"/>
  <c r="BX65" i="20"/>
  <c r="BW65" i="20"/>
  <c r="BV65" i="20"/>
  <c r="CB64" i="20"/>
  <c r="CA64" i="20"/>
  <c r="BY64" i="20"/>
  <c r="BX64" i="20"/>
  <c r="BW64" i="20"/>
  <c r="BV64" i="20"/>
  <c r="CB63" i="20"/>
  <c r="CA63" i="20"/>
  <c r="BY63" i="20"/>
  <c r="BX63" i="20"/>
  <c r="BW63" i="20"/>
  <c r="BV63" i="20"/>
  <c r="CB62" i="20"/>
  <c r="CA62" i="20"/>
  <c r="BY62" i="20"/>
  <c r="BX62" i="20"/>
  <c r="BW62" i="20"/>
  <c r="BV62" i="20"/>
  <c r="CB61" i="20"/>
  <c r="CA61" i="20"/>
  <c r="BY61" i="20"/>
  <c r="BX61" i="20"/>
  <c r="BW61" i="20"/>
  <c r="BV61" i="20"/>
  <c r="CB60" i="20"/>
  <c r="CA60" i="20"/>
  <c r="BY60" i="20"/>
  <c r="BX60" i="20"/>
  <c r="BW60" i="20"/>
  <c r="BV60" i="20"/>
  <c r="CB59" i="20"/>
  <c r="CA59" i="20"/>
  <c r="BY59" i="20"/>
  <c r="BX59" i="20"/>
  <c r="BW59" i="20"/>
  <c r="BV59" i="20"/>
  <c r="CB58" i="20"/>
  <c r="CA58" i="20"/>
  <c r="BY58" i="20"/>
  <c r="BX58" i="20"/>
  <c r="BW58" i="20"/>
  <c r="BV58" i="20"/>
  <c r="CB57" i="20"/>
  <c r="CA57" i="20"/>
  <c r="BY57" i="20"/>
  <c r="BX57" i="20"/>
  <c r="BW57" i="20"/>
  <c r="BV57" i="20"/>
  <c r="CB56" i="20"/>
  <c r="CA56" i="20"/>
  <c r="BY56" i="20"/>
  <c r="BX56" i="20"/>
  <c r="BW56" i="20"/>
  <c r="BV56" i="20"/>
  <c r="CB55" i="20"/>
  <c r="CA55" i="20"/>
  <c r="BY55" i="20"/>
  <c r="BX55" i="20"/>
  <c r="BW55" i="20"/>
  <c r="BV55" i="20"/>
  <c r="CB54" i="20"/>
  <c r="CA54" i="20"/>
  <c r="BY54" i="20"/>
  <c r="BX54" i="20"/>
  <c r="BW54" i="20"/>
  <c r="BV54" i="20"/>
  <c r="CB53" i="20"/>
  <c r="CA53" i="20"/>
  <c r="BY53" i="20"/>
  <c r="BX53" i="20"/>
  <c r="BW53" i="20"/>
  <c r="BV53" i="20"/>
  <c r="CB52" i="20"/>
  <c r="CA52" i="20"/>
  <c r="BY52" i="20"/>
  <c r="BX52" i="20"/>
  <c r="BW52" i="20"/>
  <c r="BV52" i="20"/>
  <c r="CB51" i="20"/>
  <c r="CA51" i="20"/>
  <c r="BY51" i="20"/>
  <c r="BX51" i="20"/>
  <c r="BW51" i="20"/>
  <c r="BV51" i="20"/>
  <c r="CB50" i="20"/>
  <c r="CA50" i="20"/>
  <c r="BY50" i="20"/>
  <c r="BX50" i="20"/>
  <c r="BW50" i="20"/>
  <c r="BV50" i="20"/>
  <c r="CB49" i="20"/>
  <c r="CA49" i="20"/>
  <c r="BY49" i="20"/>
  <c r="BX49" i="20"/>
  <c r="BW49" i="20"/>
  <c r="BV49" i="20"/>
  <c r="CB48" i="20"/>
  <c r="CA48" i="20"/>
  <c r="BY48" i="20"/>
  <c r="BX48" i="20"/>
  <c r="BW48" i="20"/>
  <c r="BV48" i="20"/>
  <c r="CB47" i="20"/>
  <c r="CA47" i="20"/>
  <c r="BY47" i="20"/>
  <c r="BX47" i="20"/>
  <c r="BW47" i="20"/>
  <c r="BV47" i="20"/>
  <c r="CB46" i="20"/>
  <c r="CA46" i="20"/>
  <c r="BY46" i="20"/>
  <c r="BX46" i="20"/>
  <c r="BW46" i="20"/>
  <c r="BV46" i="20"/>
  <c r="CB45" i="20"/>
  <c r="CA45" i="20"/>
  <c r="BY45" i="20"/>
  <c r="BX45" i="20"/>
  <c r="BW45" i="20"/>
  <c r="BV45" i="20"/>
  <c r="CB44" i="20"/>
  <c r="CA44" i="20"/>
  <c r="BY44" i="20"/>
  <c r="BX44" i="20"/>
  <c r="BW44" i="20"/>
  <c r="BV44" i="20"/>
  <c r="CB43" i="20"/>
  <c r="CA43" i="20"/>
  <c r="BY43" i="20"/>
  <c r="BX43" i="20"/>
  <c r="BW43" i="20"/>
  <c r="BV43" i="20"/>
  <c r="CB42" i="20"/>
  <c r="CA42" i="20"/>
  <c r="BY42" i="20"/>
  <c r="BX42" i="20"/>
  <c r="BW42" i="20"/>
  <c r="BV42" i="20"/>
  <c r="CB41" i="20"/>
  <c r="CA41" i="20"/>
  <c r="BY41" i="20"/>
  <c r="BX41" i="20"/>
  <c r="BW41" i="20"/>
  <c r="BV41" i="20"/>
  <c r="CB40" i="20"/>
  <c r="CA40" i="20"/>
  <c r="BY40" i="20"/>
  <c r="BX40" i="20"/>
  <c r="BW40" i="20"/>
  <c r="BV40" i="20"/>
  <c r="CB39" i="20"/>
  <c r="CA39" i="20"/>
  <c r="BY39" i="20"/>
  <c r="BX39" i="20"/>
  <c r="BW39" i="20"/>
  <c r="BV39" i="20"/>
  <c r="CB38" i="20"/>
  <c r="CA38" i="20"/>
  <c r="BY38" i="20"/>
  <c r="BX38" i="20"/>
  <c r="BW38" i="20"/>
  <c r="BV38" i="20"/>
  <c r="CB37" i="20"/>
  <c r="CA37" i="20"/>
  <c r="BY37" i="20"/>
  <c r="BX37" i="20"/>
  <c r="BW37" i="20"/>
  <c r="BV37" i="20"/>
  <c r="CB36" i="20"/>
  <c r="CA36" i="20"/>
  <c r="BY36" i="20"/>
  <c r="BX36" i="20"/>
  <c r="BW36" i="20"/>
  <c r="BV36" i="20"/>
  <c r="CB35" i="20"/>
  <c r="CA35" i="20"/>
  <c r="BY35" i="20"/>
  <c r="BX35" i="20"/>
  <c r="BW35" i="20"/>
  <c r="BV35" i="20"/>
  <c r="CB34" i="20"/>
  <c r="CA34" i="20"/>
  <c r="BY34" i="20"/>
  <c r="BX34" i="20"/>
  <c r="BW34" i="20"/>
  <c r="BV34" i="20"/>
  <c r="CB33" i="20"/>
  <c r="CA33" i="20"/>
  <c r="BY33" i="20"/>
  <c r="BX33" i="20"/>
  <c r="BW33" i="20"/>
  <c r="BV33" i="20"/>
  <c r="CB32" i="20"/>
  <c r="CA32" i="20"/>
  <c r="BY32" i="20"/>
  <c r="BX32" i="20"/>
  <c r="BW32" i="20"/>
  <c r="BV32" i="20"/>
  <c r="CB31" i="20"/>
  <c r="CA31" i="20"/>
  <c r="BY31" i="20"/>
  <c r="BX31" i="20"/>
  <c r="BW31" i="20"/>
  <c r="BV31" i="20"/>
  <c r="CB30" i="20"/>
  <c r="CA30" i="20"/>
  <c r="BY30" i="20"/>
  <c r="BX30" i="20"/>
  <c r="BW30" i="20"/>
  <c r="BV30" i="20"/>
  <c r="CB29" i="20"/>
  <c r="CA29" i="20"/>
  <c r="BY29" i="20"/>
  <c r="BX29" i="20"/>
  <c r="BW29" i="20"/>
  <c r="BV29" i="20"/>
  <c r="CB28" i="20"/>
  <c r="CA28" i="20"/>
  <c r="BY28" i="20"/>
  <c r="BX28" i="20"/>
  <c r="BW28" i="20"/>
  <c r="BV28" i="20"/>
  <c r="CB27" i="20"/>
  <c r="CA27" i="20"/>
  <c r="BY27" i="20"/>
  <c r="BX27" i="20"/>
  <c r="BW27" i="20"/>
  <c r="BV27" i="20"/>
  <c r="CB26" i="20"/>
  <c r="CA26" i="20"/>
  <c r="BY26" i="20"/>
  <c r="BX26" i="20"/>
  <c r="BW26" i="20"/>
  <c r="BV26" i="20"/>
  <c r="CB25" i="20"/>
  <c r="CA25" i="20"/>
  <c r="BY25" i="20"/>
  <c r="BX25" i="20"/>
  <c r="BW25" i="20"/>
  <c r="BV25" i="20"/>
  <c r="CB24" i="20"/>
  <c r="CA24" i="20"/>
  <c r="BY24" i="20"/>
  <c r="BX24" i="20"/>
  <c r="BW24" i="20"/>
  <c r="BV24" i="20"/>
  <c r="CB23" i="20"/>
  <c r="CA23" i="20"/>
  <c r="BY23" i="20"/>
  <c r="BX23" i="20"/>
  <c r="BW23" i="20"/>
  <c r="BV23" i="20"/>
  <c r="CB22" i="20"/>
  <c r="CA22" i="20"/>
  <c r="BY22" i="20"/>
  <c r="BX22" i="20"/>
  <c r="BW22" i="20"/>
  <c r="BV22" i="20"/>
  <c r="CB21" i="20"/>
  <c r="CA21" i="20"/>
  <c r="BY21" i="20"/>
  <c r="BX21" i="20"/>
  <c r="BW21" i="20"/>
  <c r="BV21" i="20"/>
  <c r="CB20" i="20"/>
  <c r="CA20" i="20"/>
  <c r="BY20" i="20"/>
  <c r="BX20" i="20"/>
  <c r="BW20" i="20"/>
  <c r="BV20" i="20"/>
  <c r="CB19" i="20"/>
  <c r="CA19" i="20"/>
  <c r="BY19" i="20"/>
  <c r="BX19" i="20"/>
  <c r="BW19" i="20"/>
  <c r="BV19" i="20"/>
  <c r="BM26" i="20" l="1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47" i="20"/>
  <c r="BM48" i="20"/>
  <c r="BM49" i="20"/>
  <c r="BM50" i="20"/>
  <c r="BM51" i="20"/>
  <c r="BM52" i="20"/>
  <c r="BM53" i="20"/>
  <c r="BM54" i="20"/>
  <c r="BM55" i="20"/>
  <c r="BM56" i="20"/>
  <c r="BM57" i="20"/>
  <c r="BM58" i="20"/>
  <c r="BM59" i="20"/>
  <c r="BM60" i="20"/>
  <c r="BM61" i="20"/>
  <c r="BM62" i="20"/>
  <c r="BM63" i="20"/>
  <c r="BM64" i="20"/>
  <c r="BM65" i="20"/>
  <c r="BM66" i="20"/>
  <c r="BM67" i="20"/>
  <c r="BM68" i="20"/>
  <c r="BM69" i="20"/>
  <c r="BM70" i="20"/>
  <c r="BM71" i="20"/>
  <c r="BM72" i="20"/>
  <c r="BM73" i="20"/>
  <c r="BM74" i="20"/>
  <c r="BM75" i="20"/>
  <c r="BM76" i="20"/>
  <c r="BM77" i="20"/>
  <c r="BM78" i="20"/>
  <c r="BM79" i="20"/>
  <c r="BM80" i="20"/>
  <c r="BM81" i="20"/>
  <c r="BM82" i="20"/>
  <c r="BM83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47" i="20"/>
  <c r="BK48" i="20"/>
  <c r="BK49" i="20"/>
  <c r="BK50" i="20"/>
  <c r="BK51" i="20"/>
  <c r="BK52" i="20"/>
  <c r="BK53" i="20"/>
  <c r="BK54" i="20"/>
  <c r="BK55" i="20"/>
  <c r="BK56" i="20"/>
  <c r="BK57" i="20"/>
  <c r="BK58" i="20"/>
  <c r="BK59" i="20"/>
  <c r="BK60" i="20"/>
  <c r="BK61" i="20"/>
  <c r="BK62" i="20"/>
  <c r="BK63" i="20"/>
  <c r="BK64" i="20"/>
  <c r="BK65" i="20"/>
  <c r="BK66" i="20"/>
  <c r="BK67" i="20"/>
  <c r="BK68" i="20"/>
  <c r="BK69" i="20"/>
  <c r="BK70" i="20"/>
  <c r="BK71" i="20"/>
  <c r="BK72" i="20"/>
  <c r="BK73" i="20"/>
  <c r="BK74" i="20"/>
  <c r="BK75" i="20"/>
  <c r="BK76" i="20"/>
  <c r="BK77" i="20"/>
  <c r="BK78" i="20"/>
  <c r="BK79" i="20"/>
  <c r="BK80" i="20"/>
  <c r="BK81" i="20"/>
  <c r="BK82" i="20"/>
  <c r="BK83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BJ44" i="20"/>
  <c r="BJ45" i="20"/>
  <c r="BJ46" i="20"/>
  <c r="BJ47" i="20"/>
  <c r="BJ48" i="20"/>
  <c r="BJ49" i="20"/>
  <c r="BJ50" i="20"/>
  <c r="BJ51" i="20"/>
  <c r="BJ52" i="20"/>
  <c r="BJ53" i="20"/>
  <c r="BJ54" i="20"/>
  <c r="BJ55" i="20"/>
  <c r="BJ56" i="20"/>
  <c r="BJ57" i="20"/>
  <c r="BJ58" i="20"/>
  <c r="BJ59" i="20"/>
  <c r="BJ60" i="20"/>
  <c r="BJ61" i="20"/>
  <c r="BJ62" i="20"/>
  <c r="BJ63" i="20"/>
  <c r="BJ64" i="20"/>
  <c r="BJ65" i="20"/>
  <c r="BJ66" i="20"/>
  <c r="BJ67" i="20"/>
  <c r="BJ68" i="20"/>
  <c r="BJ69" i="20"/>
  <c r="BJ70" i="20"/>
  <c r="BJ71" i="20"/>
  <c r="BJ72" i="20"/>
  <c r="BJ73" i="20"/>
  <c r="BJ74" i="20"/>
  <c r="BJ75" i="20"/>
  <c r="BJ76" i="20"/>
  <c r="BJ77" i="20"/>
  <c r="BJ78" i="20"/>
  <c r="BJ79" i="20"/>
  <c r="BJ80" i="20"/>
  <c r="BJ81" i="20"/>
  <c r="BJ82" i="20"/>
  <c r="BJ83" i="20"/>
  <c r="BI26" i="20"/>
  <c r="BI27" i="20"/>
  <c r="BI28" i="20"/>
  <c r="BI29" i="20"/>
  <c r="BI30" i="20"/>
  <c r="BI31" i="20"/>
  <c r="BI32" i="20"/>
  <c r="BI33" i="20"/>
  <c r="BI34" i="20"/>
  <c r="BI35" i="20"/>
  <c r="BI36" i="20"/>
  <c r="BI37" i="20"/>
  <c r="BI38" i="20"/>
  <c r="BI39" i="20"/>
  <c r="BI40" i="20"/>
  <c r="BI41" i="20"/>
  <c r="BI42" i="20"/>
  <c r="BI43" i="20"/>
  <c r="BI44" i="20"/>
  <c r="BI45" i="20"/>
  <c r="BI46" i="20"/>
  <c r="BI47" i="20"/>
  <c r="BI48" i="20"/>
  <c r="BI49" i="20"/>
  <c r="BI50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69" i="20"/>
  <c r="BI70" i="20"/>
  <c r="BI71" i="20"/>
  <c r="BI72" i="20"/>
  <c r="BI73" i="20"/>
  <c r="BI74" i="20"/>
  <c r="BI75" i="20"/>
  <c r="BI76" i="20"/>
  <c r="BI77" i="20"/>
  <c r="BI78" i="20"/>
  <c r="BI79" i="20"/>
  <c r="BI80" i="20"/>
  <c r="BI81" i="20"/>
  <c r="BI82" i="20"/>
  <c r="BI83" i="20"/>
  <c r="BH26" i="20"/>
  <c r="BH27" i="20"/>
  <c r="BH28" i="20"/>
  <c r="BH29" i="20"/>
  <c r="BH30" i="20"/>
  <c r="BH31" i="20"/>
  <c r="BH32" i="20"/>
  <c r="BH33" i="20"/>
  <c r="BH34" i="20"/>
  <c r="BH35" i="20"/>
  <c r="BH36" i="20"/>
  <c r="BH37" i="20"/>
  <c r="BH38" i="20"/>
  <c r="BH39" i="20"/>
  <c r="BH40" i="20"/>
  <c r="BH41" i="20"/>
  <c r="BH42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1" i="20"/>
  <c r="BH72" i="20"/>
  <c r="BH73" i="20"/>
  <c r="BH74" i="20"/>
  <c r="BH75" i="20"/>
  <c r="BH76" i="20"/>
  <c r="BH77" i="20"/>
  <c r="BH78" i="20"/>
  <c r="BH79" i="20"/>
  <c r="BH80" i="20"/>
  <c r="BH81" i="20"/>
  <c r="BH82" i="20"/>
  <c r="BH83" i="20"/>
  <c r="BG26" i="20"/>
  <c r="BG27" i="20"/>
  <c r="BG28" i="20"/>
  <c r="BG29" i="20"/>
  <c r="BG30" i="20"/>
  <c r="BG31" i="20"/>
  <c r="BG32" i="20"/>
  <c r="BG33" i="20"/>
  <c r="BG34" i="20"/>
  <c r="BG35" i="20"/>
  <c r="BG36" i="20"/>
  <c r="BG37" i="20"/>
  <c r="BG38" i="20"/>
  <c r="BG39" i="20"/>
  <c r="BG40" i="20"/>
  <c r="BG41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69" i="20"/>
  <c r="BG70" i="20"/>
  <c r="BG71" i="20"/>
  <c r="BG72" i="20"/>
  <c r="BG73" i="20"/>
  <c r="BG74" i="20"/>
  <c r="BG75" i="20"/>
  <c r="BG76" i="20"/>
  <c r="BG77" i="20"/>
  <c r="BG78" i="20"/>
  <c r="BG79" i="20"/>
  <c r="BG80" i="20"/>
  <c r="BG81" i="20"/>
  <c r="BG82" i="20"/>
  <c r="BG83" i="20"/>
  <c r="BM25" i="20"/>
  <c r="BK25" i="20"/>
  <c r="BJ25" i="20"/>
  <c r="BI25" i="20"/>
  <c r="BH25" i="20"/>
  <c r="BG25" i="20"/>
  <c r="BM24" i="20"/>
  <c r="BK24" i="20"/>
  <c r="BJ24" i="20"/>
  <c r="BI24" i="20"/>
  <c r="BH24" i="20"/>
  <c r="BG24" i="20"/>
  <c r="BM23" i="20"/>
  <c r="BK23" i="20"/>
  <c r="BJ23" i="20"/>
  <c r="BI23" i="20"/>
  <c r="BH23" i="20"/>
  <c r="BG23" i="20"/>
  <c r="BM22" i="20"/>
  <c r="BK22" i="20"/>
  <c r="BJ22" i="20"/>
  <c r="BI22" i="20"/>
  <c r="BH22" i="20"/>
  <c r="BG22" i="20"/>
  <c r="BM21" i="20"/>
  <c r="BK21" i="20"/>
  <c r="BJ21" i="20"/>
  <c r="BI21" i="20"/>
  <c r="BH21" i="20"/>
  <c r="BG21" i="20"/>
  <c r="BM20" i="20"/>
  <c r="BK20" i="20"/>
  <c r="BJ20" i="20"/>
  <c r="BI20" i="20"/>
  <c r="BH20" i="20"/>
  <c r="BG20" i="20"/>
  <c r="BM19" i="20"/>
  <c r="BH19" i="20"/>
  <c r="BG19" i="20"/>
  <c r="BS83" i="20"/>
  <c r="BR83" i="20"/>
  <c r="BQ83" i="20"/>
  <c r="BF83" i="20"/>
  <c r="BS82" i="20"/>
  <c r="BR82" i="20"/>
  <c r="BQ82" i="20"/>
  <c r="BF82" i="20"/>
  <c r="BS81" i="20"/>
  <c r="BR81" i="20"/>
  <c r="BQ81" i="20"/>
  <c r="BF81" i="20"/>
  <c r="BS80" i="20"/>
  <c r="BR80" i="20"/>
  <c r="BQ80" i="20"/>
  <c r="BF80" i="20"/>
  <c r="BS79" i="20"/>
  <c r="BR79" i="20"/>
  <c r="BQ79" i="20"/>
  <c r="BF79" i="20"/>
  <c r="BS78" i="20"/>
  <c r="BR78" i="20"/>
  <c r="BQ78" i="20"/>
  <c r="BF78" i="20"/>
  <c r="BS77" i="20"/>
  <c r="BR77" i="20"/>
  <c r="BQ77" i="20"/>
  <c r="BF77" i="20"/>
  <c r="BS76" i="20"/>
  <c r="BR76" i="20"/>
  <c r="BQ76" i="20"/>
  <c r="BF76" i="20"/>
  <c r="BS75" i="20"/>
  <c r="BR75" i="20"/>
  <c r="BQ75" i="20"/>
  <c r="BF75" i="20"/>
  <c r="BS74" i="20"/>
  <c r="BR74" i="20"/>
  <c r="BQ74" i="20"/>
  <c r="BF74" i="20"/>
  <c r="BS73" i="20"/>
  <c r="BR73" i="20"/>
  <c r="BQ73" i="20"/>
  <c r="BF73" i="20"/>
  <c r="BS72" i="20"/>
  <c r="BR72" i="20"/>
  <c r="BQ72" i="20"/>
  <c r="BF72" i="20"/>
  <c r="BS71" i="20"/>
  <c r="BR71" i="20"/>
  <c r="BQ71" i="20"/>
  <c r="BF71" i="20"/>
  <c r="BS70" i="20"/>
  <c r="BR70" i="20"/>
  <c r="BQ70" i="20"/>
  <c r="BF70" i="20"/>
  <c r="BS69" i="20"/>
  <c r="BR69" i="20"/>
  <c r="BQ69" i="20"/>
  <c r="BF69" i="20"/>
  <c r="BS68" i="20"/>
  <c r="BR68" i="20"/>
  <c r="BQ68" i="20"/>
  <c r="BF68" i="20"/>
  <c r="BS67" i="20"/>
  <c r="BR67" i="20"/>
  <c r="BQ67" i="20"/>
  <c r="BF67" i="20"/>
  <c r="BS66" i="20"/>
  <c r="BR66" i="20"/>
  <c r="BQ66" i="20"/>
  <c r="BF66" i="20"/>
  <c r="BS65" i="20"/>
  <c r="BR65" i="20"/>
  <c r="BQ65" i="20"/>
  <c r="BF65" i="20"/>
  <c r="BS64" i="20"/>
  <c r="BR64" i="20"/>
  <c r="BQ64" i="20"/>
  <c r="BF64" i="20"/>
  <c r="BS63" i="20"/>
  <c r="BR63" i="20"/>
  <c r="BQ63" i="20"/>
  <c r="BF63" i="20"/>
  <c r="BS62" i="20"/>
  <c r="BR62" i="20"/>
  <c r="BQ62" i="20"/>
  <c r="BF62" i="20"/>
  <c r="BS61" i="20"/>
  <c r="BR61" i="20"/>
  <c r="BQ61" i="20"/>
  <c r="BF61" i="20"/>
  <c r="BS60" i="20"/>
  <c r="BR60" i="20"/>
  <c r="BQ60" i="20"/>
  <c r="BF60" i="20"/>
  <c r="BS59" i="20"/>
  <c r="BR59" i="20"/>
  <c r="BQ59" i="20"/>
  <c r="BF59" i="20"/>
  <c r="BS58" i="20"/>
  <c r="BR58" i="20"/>
  <c r="BQ58" i="20"/>
  <c r="BF58" i="20"/>
  <c r="BS57" i="20"/>
  <c r="BR57" i="20"/>
  <c r="BQ57" i="20"/>
  <c r="BF57" i="20"/>
  <c r="BS56" i="20"/>
  <c r="BR56" i="20"/>
  <c r="BQ56" i="20"/>
  <c r="BF56" i="20"/>
  <c r="BS55" i="20"/>
  <c r="BR55" i="20"/>
  <c r="BQ55" i="20"/>
  <c r="BF55" i="20"/>
  <c r="BS54" i="20"/>
  <c r="BR54" i="20"/>
  <c r="BQ54" i="20"/>
  <c r="BF54" i="20"/>
  <c r="BS53" i="20"/>
  <c r="BR53" i="20"/>
  <c r="BQ53" i="20"/>
  <c r="BF53" i="20"/>
  <c r="BS52" i="20"/>
  <c r="BR52" i="20"/>
  <c r="BQ52" i="20"/>
  <c r="BF52" i="20"/>
  <c r="BS51" i="20"/>
  <c r="BR51" i="20"/>
  <c r="BQ51" i="20"/>
  <c r="BF51" i="20"/>
  <c r="BS50" i="20"/>
  <c r="BR50" i="20"/>
  <c r="BQ50" i="20"/>
  <c r="BF50" i="20"/>
  <c r="BS49" i="20"/>
  <c r="BR49" i="20"/>
  <c r="BQ49" i="20"/>
  <c r="BF49" i="20"/>
  <c r="BS48" i="20"/>
  <c r="BR48" i="20"/>
  <c r="BQ48" i="20"/>
  <c r="BF48" i="20"/>
  <c r="BS47" i="20"/>
  <c r="BR47" i="20"/>
  <c r="BQ47" i="20"/>
  <c r="BF47" i="20"/>
  <c r="BS46" i="20"/>
  <c r="BR46" i="20"/>
  <c r="BQ46" i="20"/>
  <c r="BF46" i="20"/>
  <c r="BS45" i="20"/>
  <c r="BR45" i="20"/>
  <c r="BQ45" i="20"/>
  <c r="BF45" i="20"/>
  <c r="BS44" i="20"/>
  <c r="BR44" i="20"/>
  <c r="BQ44" i="20"/>
  <c r="BF44" i="20"/>
  <c r="BS43" i="20"/>
  <c r="BR43" i="20"/>
  <c r="BQ43" i="20"/>
  <c r="BF43" i="20"/>
  <c r="BS42" i="20"/>
  <c r="BR42" i="20"/>
  <c r="BQ42" i="20"/>
  <c r="BF42" i="20"/>
  <c r="BS41" i="20"/>
  <c r="BR41" i="20"/>
  <c r="BQ41" i="20"/>
  <c r="BF41" i="20"/>
  <c r="BS40" i="20"/>
  <c r="BR40" i="20"/>
  <c r="BQ40" i="20"/>
  <c r="BF40" i="20"/>
  <c r="BS39" i="20"/>
  <c r="BR39" i="20"/>
  <c r="BQ39" i="20"/>
  <c r="BF39" i="20"/>
  <c r="BS38" i="20"/>
  <c r="BR38" i="20"/>
  <c r="BQ38" i="20"/>
  <c r="BF38" i="20"/>
  <c r="BS37" i="20"/>
  <c r="BR37" i="20"/>
  <c r="BQ37" i="20"/>
  <c r="BF37" i="20"/>
  <c r="BS36" i="20"/>
  <c r="BR36" i="20"/>
  <c r="BQ36" i="20"/>
  <c r="BF36" i="20"/>
  <c r="BS35" i="20"/>
  <c r="BR35" i="20"/>
  <c r="BQ35" i="20"/>
  <c r="BF35" i="20"/>
  <c r="BS34" i="20"/>
  <c r="BR34" i="20"/>
  <c r="BQ34" i="20"/>
  <c r="BF34" i="20"/>
  <c r="BS33" i="20"/>
  <c r="BR33" i="20"/>
  <c r="BQ33" i="20"/>
  <c r="BF33" i="20"/>
  <c r="BS32" i="20"/>
  <c r="BR32" i="20"/>
  <c r="BQ32" i="20"/>
  <c r="BF32" i="20"/>
  <c r="BS31" i="20"/>
  <c r="BR31" i="20"/>
  <c r="BQ31" i="20"/>
  <c r="BF31" i="20"/>
  <c r="BS30" i="20"/>
  <c r="BR30" i="20"/>
  <c r="BQ30" i="20"/>
  <c r="BF30" i="20"/>
  <c r="BS29" i="20"/>
  <c r="BR29" i="20"/>
  <c r="BQ29" i="20"/>
  <c r="BF29" i="20"/>
  <c r="BS28" i="20"/>
  <c r="BR28" i="20"/>
  <c r="BQ28" i="20"/>
  <c r="BF28" i="20"/>
  <c r="BS27" i="20"/>
  <c r="BR27" i="20"/>
  <c r="BQ27" i="20"/>
  <c r="BF27" i="20"/>
  <c r="BS26" i="20"/>
  <c r="BR26" i="20"/>
  <c r="BQ26" i="20"/>
  <c r="BF26" i="20"/>
  <c r="BS25" i="20"/>
  <c r="BR25" i="20"/>
  <c r="BQ25" i="20"/>
  <c r="BF25" i="20"/>
  <c r="BS24" i="20"/>
  <c r="BR24" i="20"/>
  <c r="BQ24" i="20"/>
  <c r="BF24" i="20"/>
  <c r="BS23" i="20"/>
  <c r="BR23" i="20"/>
  <c r="BQ23" i="20"/>
  <c r="BF23" i="20"/>
  <c r="BS22" i="20"/>
  <c r="BR22" i="20"/>
  <c r="BQ22" i="20"/>
  <c r="BF22" i="20"/>
  <c r="BS21" i="20"/>
  <c r="BR21" i="20"/>
  <c r="BQ21" i="20"/>
  <c r="BF21" i="20"/>
  <c r="BS20" i="20"/>
  <c r="BR20" i="20"/>
  <c r="BQ20" i="20"/>
  <c r="BF20" i="20"/>
  <c r="BS19" i="20"/>
  <c r="BR19" i="20"/>
  <c r="BQ19" i="20"/>
  <c r="BF19" i="20"/>
  <c r="AE83" i="20" l="1"/>
  <c r="AK83" i="20" s="1"/>
  <c r="AD83" i="20"/>
  <c r="AJ83" i="20" s="1"/>
  <c r="AE82" i="20"/>
  <c r="AK82" i="20" s="1"/>
  <c r="AD82" i="20"/>
  <c r="AJ82" i="20" s="1"/>
  <c r="AE81" i="20"/>
  <c r="AK81" i="20" s="1"/>
  <c r="AD81" i="20"/>
  <c r="AJ81" i="20" s="1"/>
  <c r="U83" i="20"/>
  <c r="T83" i="20"/>
  <c r="U82" i="20"/>
  <c r="T82" i="20"/>
  <c r="U81" i="20"/>
  <c r="T81" i="20"/>
  <c r="A83" i="20"/>
  <c r="A82" i="20"/>
  <c r="A81" i="20"/>
  <c r="A80" i="20" l="1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I12" i="20" l="1"/>
  <c r="AE80" i="20"/>
  <c r="AK80" i="20" s="1"/>
  <c r="AD80" i="20"/>
  <c r="AJ80" i="20" s="1"/>
  <c r="U80" i="20"/>
  <c r="T80" i="20"/>
  <c r="AE79" i="20" l="1"/>
  <c r="AK79" i="20" s="1"/>
  <c r="AD79" i="20"/>
  <c r="AJ79" i="20" s="1"/>
  <c r="U79" i="20"/>
  <c r="T79" i="20"/>
  <c r="AE78" i="20"/>
  <c r="AK78" i="20" s="1"/>
  <c r="AD78" i="20"/>
  <c r="AJ78" i="20" s="1"/>
  <c r="U78" i="20"/>
  <c r="T78" i="20"/>
  <c r="AE77" i="20"/>
  <c r="AK77" i="20" s="1"/>
  <c r="AD77" i="20"/>
  <c r="AJ77" i="20" s="1"/>
  <c r="U77" i="20"/>
  <c r="T77" i="20"/>
  <c r="AE76" i="20"/>
  <c r="AK76" i="20" s="1"/>
  <c r="AD76" i="20"/>
  <c r="AJ76" i="20" s="1"/>
  <c r="U76" i="20"/>
  <c r="T76" i="20"/>
  <c r="AE75" i="20"/>
  <c r="AK75" i="20" s="1"/>
  <c r="AD75" i="20"/>
  <c r="AJ75" i="20" s="1"/>
  <c r="U75" i="20"/>
  <c r="T75" i="20"/>
  <c r="AE74" i="20"/>
  <c r="AK74" i="20" s="1"/>
  <c r="AD74" i="20"/>
  <c r="AJ74" i="20" s="1"/>
  <c r="U74" i="20"/>
  <c r="T74" i="20"/>
  <c r="AE73" i="20"/>
  <c r="AK73" i="20" s="1"/>
  <c r="AD73" i="20"/>
  <c r="AJ73" i="20" s="1"/>
  <c r="U73" i="20"/>
  <c r="T73" i="20"/>
  <c r="AE72" i="20"/>
  <c r="AK72" i="20" s="1"/>
  <c r="AD72" i="20"/>
  <c r="AJ72" i="20" s="1"/>
  <c r="U72" i="20"/>
  <c r="T72" i="20"/>
  <c r="AE71" i="20"/>
  <c r="AK71" i="20" s="1"/>
  <c r="AD71" i="20"/>
  <c r="AJ71" i="20" s="1"/>
  <c r="U71" i="20"/>
  <c r="T71" i="20"/>
  <c r="AE70" i="20"/>
  <c r="AK70" i="20" s="1"/>
  <c r="AD70" i="20"/>
  <c r="AJ70" i="20" s="1"/>
  <c r="U70" i="20"/>
  <c r="T70" i="20"/>
  <c r="AE69" i="20"/>
  <c r="AK69" i="20" s="1"/>
  <c r="AD69" i="20"/>
  <c r="AJ69" i="20" s="1"/>
  <c r="U69" i="20"/>
  <c r="T69" i="20"/>
  <c r="AE68" i="20"/>
  <c r="AK68" i="20" s="1"/>
  <c r="AD68" i="20"/>
  <c r="AJ68" i="20" s="1"/>
  <c r="U68" i="20"/>
  <c r="T68" i="20"/>
  <c r="AE67" i="20"/>
  <c r="AK67" i="20" s="1"/>
  <c r="AD67" i="20"/>
  <c r="AJ67" i="20" s="1"/>
  <c r="U67" i="20"/>
  <c r="T67" i="20"/>
  <c r="AE66" i="20"/>
  <c r="AK66" i="20" s="1"/>
  <c r="AD66" i="20"/>
  <c r="AJ66" i="20" s="1"/>
  <c r="U66" i="20"/>
  <c r="T66" i="20"/>
  <c r="AE65" i="20"/>
  <c r="AK65" i="20" s="1"/>
  <c r="AD65" i="20"/>
  <c r="AJ65" i="20" s="1"/>
  <c r="U65" i="20"/>
  <c r="T65" i="20"/>
  <c r="AE64" i="20"/>
  <c r="AK64" i="20" s="1"/>
  <c r="AD64" i="20"/>
  <c r="AJ64" i="20" s="1"/>
  <c r="U64" i="20"/>
  <c r="T64" i="20"/>
  <c r="AE63" i="20"/>
  <c r="AK63" i="20" s="1"/>
  <c r="AD63" i="20"/>
  <c r="AJ63" i="20" s="1"/>
  <c r="U63" i="20"/>
  <c r="T63" i="20"/>
  <c r="AE62" i="20"/>
  <c r="AK62" i="20" s="1"/>
  <c r="AD62" i="20"/>
  <c r="AJ62" i="20" s="1"/>
  <c r="U62" i="20"/>
  <c r="T62" i="20"/>
  <c r="AE61" i="20"/>
  <c r="AK61" i="20" s="1"/>
  <c r="AD61" i="20"/>
  <c r="AJ61" i="20" s="1"/>
  <c r="U61" i="20"/>
  <c r="T61" i="20"/>
  <c r="AE60" i="20"/>
  <c r="AK60" i="20" s="1"/>
  <c r="AD60" i="20"/>
  <c r="AJ60" i="20" s="1"/>
  <c r="U60" i="20"/>
  <c r="T60" i="20"/>
  <c r="AE59" i="20"/>
  <c r="AK59" i="20" s="1"/>
  <c r="AD59" i="20"/>
  <c r="AJ59" i="20" s="1"/>
  <c r="U59" i="20"/>
  <c r="T59" i="20"/>
  <c r="AE58" i="20"/>
  <c r="AK58" i="20" s="1"/>
  <c r="AD58" i="20"/>
  <c r="AJ58" i="20" s="1"/>
  <c r="U58" i="20"/>
  <c r="T58" i="20"/>
  <c r="AE57" i="20"/>
  <c r="AK57" i="20" s="1"/>
  <c r="AD57" i="20"/>
  <c r="AJ57" i="20" s="1"/>
  <c r="U57" i="20"/>
  <c r="T57" i="20"/>
  <c r="AE56" i="20"/>
  <c r="AK56" i="20" s="1"/>
  <c r="AD56" i="20"/>
  <c r="AJ56" i="20" s="1"/>
  <c r="U56" i="20"/>
  <c r="T56" i="20"/>
  <c r="AE55" i="20"/>
  <c r="AK55" i="20" s="1"/>
  <c r="AD55" i="20"/>
  <c r="AJ55" i="20" s="1"/>
  <c r="U55" i="20"/>
  <c r="T55" i="20"/>
  <c r="AE54" i="20"/>
  <c r="AK54" i="20" s="1"/>
  <c r="AD54" i="20"/>
  <c r="AJ54" i="20" s="1"/>
  <c r="U54" i="20"/>
  <c r="T54" i="20"/>
  <c r="AE53" i="20"/>
  <c r="AK53" i="20" s="1"/>
  <c r="AD53" i="20"/>
  <c r="AJ53" i="20" s="1"/>
  <c r="U53" i="20"/>
  <c r="T53" i="20"/>
  <c r="AE52" i="20"/>
  <c r="AK52" i="20" s="1"/>
  <c r="AD52" i="20"/>
  <c r="AJ52" i="20" s="1"/>
  <c r="U52" i="20"/>
  <c r="T52" i="20"/>
  <c r="AE51" i="20"/>
  <c r="AK51" i="20" s="1"/>
  <c r="AD51" i="20"/>
  <c r="AJ51" i="20" s="1"/>
  <c r="U51" i="20"/>
  <c r="T51" i="20"/>
  <c r="AE50" i="20"/>
  <c r="AK50" i="20" s="1"/>
  <c r="AD50" i="20"/>
  <c r="AJ50" i="20" s="1"/>
  <c r="U50" i="20"/>
  <c r="T50" i="20"/>
  <c r="AE49" i="20"/>
  <c r="AK49" i="20" s="1"/>
  <c r="AD49" i="20"/>
  <c r="AJ49" i="20" s="1"/>
  <c r="U49" i="20"/>
  <c r="T49" i="20"/>
  <c r="AE48" i="20"/>
  <c r="AK48" i="20" s="1"/>
  <c r="AD48" i="20"/>
  <c r="AJ48" i="20" s="1"/>
  <c r="U48" i="20"/>
  <c r="T48" i="20"/>
  <c r="AE47" i="20"/>
  <c r="AK47" i="20" s="1"/>
  <c r="AD47" i="20"/>
  <c r="AJ47" i="20" s="1"/>
  <c r="U47" i="20"/>
  <c r="T47" i="20"/>
  <c r="AE46" i="20"/>
  <c r="AK46" i="20" s="1"/>
  <c r="AD46" i="20"/>
  <c r="AJ46" i="20" s="1"/>
  <c r="U46" i="20"/>
  <c r="T46" i="20"/>
  <c r="AE45" i="20"/>
  <c r="AK45" i="20" s="1"/>
  <c r="AD45" i="20"/>
  <c r="AJ45" i="20" s="1"/>
  <c r="U45" i="20"/>
  <c r="T45" i="20"/>
  <c r="AE44" i="20"/>
  <c r="AK44" i="20" s="1"/>
  <c r="AD44" i="20"/>
  <c r="AJ44" i="20" s="1"/>
  <c r="U44" i="20"/>
  <c r="T44" i="20"/>
  <c r="AE43" i="20"/>
  <c r="AK43" i="20" s="1"/>
  <c r="AD43" i="20"/>
  <c r="AJ43" i="20" s="1"/>
  <c r="U43" i="20"/>
  <c r="T43" i="20"/>
  <c r="AE42" i="20"/>
  <c r="AK42" i="20" s="1"/>
  <c r="AD42" i="20"/>
  <c r="AJ42" i="20" s="1"/>
  <c r="U42" i="20"/>
  <c r="T42" i="20"/>
  <c r="AE41" i="20"/>
  <c r="AK41" i="20" s="1"/>
  <c r="AD41" i="20"/>
  <c r="AJ41" i="20" s="1"/>
  <c r="U41" i="20"/>
  <c r="T41" i="20"/>
  <c r="AE40" i="20"/>
  <c r="AK40" i="20" s="1"/>
  <c r="AD40" i="20"/>
  <c r="AJ40" i="20" s="1"/>
  <c r="U40" i="20"/>
  <c r="T40" i="20"/>
  <c r="AE39" i="20"/>
  <c r="AK39" i="20" s="1"/>
  <c r="AD39" i="20"/>
  <c r="AJ39" i="20" s="1"/>
  <c r="U39" i="20"/>
  <c r="T39" i="20"/>
  <c r="AE38" i="20"/>
  <c r="AK38" i="20" s="1"/>
  <c r="AD38" i="20"/>
  <c r="AJ38" i="20" s="1"/>
  <c r="U38" i="20"/>
  <c r="T38" i="20"/>
  <c r="AE37" i="20"/>
  <c r="AK37" i="20" s="1"/>
  <c r="AD37" i="20"/>
  <c r="AJ37" i="20" s="1"/>
  <c r="U37" i="20"/>
  <c r="T37" i="20"/>
  <c r="AE36" i="20"/>
  <c r="AK36" i="20" s="1"/>
  <c r="AD36" i="20"/>
  <c r="AJ36" i="20" s="1"/>
  <c r="U36" i="20"/>
  <c r="T36" i="20"/>
  <c r="AE35" i="20"/>
  <c r="AK35" i="20" s="1"/>
  <c r="AD35" i="20"/>
  <c r="AJ35" i="20" s="1"/>
  <c r="U35" i="20"/>
  <c r="T35" i="20"/>
  <c r="AE34" i="20"/>
  <c r="AK34" i="20" s="1"/>
  <c r="AD34" i="20"/>
  <c r="AJ34" i="20" s="1"/>
  <c r="U34" i="20"/>
  <c r="T34" i="20"/>
  <c r="AE33" i="20"/>
  <c r="AK33" i="20" s="1"/>
  <c r="AD33" i="20"/>
  <c r="AJ33" i="20" s="1"/>
  <c r="U33" i="20"/>
  <c r="T33" i="20"/>
  <c r="AE32" i="20"/>
  <c r="AK32" i="20" s="1"/>
  <c r="AD32" i="20"/>
  <c r="AJ32" i="20" s="1"/>
  <c r="U32" i="20"/>
  <c r="T32" i="20"/>
  <c r="AE31" i="20"/>
  <c r="AK31" i="20" s="1"/>
  <c r="AD31" i="20"/>
  <c r="AJ31" i="20" s="1"/>
  <c r="U31" i="20"/>
  <c r="T31" i="20"/>
  <c r="AE30" i="20"/>
  <c r="AK30" i="20" s="1"/>
  <c r="AD30" i="20"/>
  <c r="AJ30" i="20" s="1"/>
  <c r="U30" i="20"/>
  <c r="T30" i="20"/>
  <c r="AE29" i="20"/>
  <c r="AK29" i="20" s="1"/>
  <c r="AD29" i="20"/>
  <c r="AJ29" i="20" s="1"/>
  <c r="U29" i="20"/>
  <c r="T29" i="20"/>
  <c r="AE28" i="20"/>
  <c r="AK28" i="20" s="1"/>
  <c r="AD28" i="20"/>
  <c r="AJ28" i="20" s="1"/>
  <c r="U28" i="20"/>
  <c r="T28" i="20"/>
  <c r="AE27" i="20"/>
  <c r="AK27" i="20" s="1"/>
  <c r="AD27" i="20"/>
  <c r="AJ27" i="20" s="1"/>
  <c r="U27" i="20"/>
  <c r="T27" i="20"/>
  <c r="AE26" i="20"/>
  <c r="AK26" i="20" s="1"/>
  <c r="AD26" i="20"/>
  <c r="AJ26" i="20" s="1"/>
  <c r="U26" i="20"/>
  <c r="T26" i="20"/>
  <c r="AE25" i="20"/>
  <c r="AK25" i="20" s="1"/>
  <c r="AD25" i="20"/>
  <c r="AJ25" i="20" s="1"/>
  <c r="U25" i="20"/>
  <c r="T25" i="20"/>
  <c r="AE24" i="20"/>
  <c r="AK24" i="20" s="1"/>
  <c r="AD24" i="20"/>
  <c r="AJ24" i="20" s="1"/>
  <c r="U24" i="20"/>
  <c r="T24" i="20"/>
  <c r="AE23" i="20"/>
  <c r="AK23" i="20" s="1"/>
  <c r="AD23" i="20"/>
  <c r="AJ23" i="20" s="1"/>
  <c r="U23" i="20"/>
  <c r="T23" i="20"/>
  <c r="AE22" i="20"/>
  <c r="AK22" i="20" s="1"/>
  <c r="AD22" i="20"/>
  <c r="AJ22" i="20" s="1"/>
  <c r="U22" i="20"/>
  <c r="T22" i="20"/>
  <c r="AE21" i="20"/>
  <c r="AK21" i="20" s="1"/>
  <c r="AD21" i="20"/>
  <c r="AJ21" i="20" s="1"/>
  <c r="U21" i="20"/>
  <c r="T21" i="20"/>
  <c r="AE20" i="20"/>
  <c r="AK20" i="20" s="1"/>
  <c r="AD20" i="20"/>
  <c r="AJ20" i="20" s="1"/>
  <c r="U20" i="20"/>
  <c r="T20" i="20"/>
  <c r="AD19" i="20"/>
  <c r="U19" i="20"/>
  <c r="T19" i="20"/>
  <c r="AG18" i="20"/>
  <c r="U18" i="20"/>
  <c r="T18" i="20"/>
  <c r="Z99" i="20" l="1"/>
  <c r="AA99" i="20" s="1"/>
  <c r="AF100" i="20" s="1"/>
  <c r="AL100" i="20" s="1"/>
  <c r="Z98" i="20"/>
  <c r="AA98" i="20" s="1"/>
  <c r="AF99" i="20" s="1"/>
  <c r="AL99" i="20" s="1"/>
  <c r="Z101" i="20"/>
  <c r="AA101" i="20" s="1"/>
  <c r="AF102" i="20" s="1"/>
  <c r="AL102" i="20" s="1"/>
  <c r="Z103" i="20"/>
  <c r="AA103" i="20" s="1"/>
  <c r="AF104" i="20" s="1"/>
  <c r="AL104" i="20" s="1"/>
  <c r="Z100" i="20"/>
  <c r="AA100" i="20" s="1"/>
  <c r="AF101" i="20" s="1"/>
  <c r="AL101" i="20" s="1"/>
  <c r="Z102" i="20"/>
  <c r="AA102" i="20" s="1"/>
  <c r="AF103" i="20" s="1"/>
  <c r="AL103" i="20" s="1"/>
  <c r="Z104" i="20"/>
  <c r="AA104" i="20" s="1"/>
  <c r="AF105" i="20" s="1"/>
  <c r="AL105" i="20" s="1"/>
  <c r="BZ46" i="20"/>
  <c r="Z46" i="20"/>
  <c r="AA46" i="20" s="1"/>
  <c r="AF47" i="20" s="1"/>
  <c r="AL47" i="20" s="1"/>
  <c r="BZ54" i="20"/>
  <c r="Z54" i="20"/>
  <c r="AA54" i="20" s="1"/>
  <c r="AF55" i="20" s="1"/>
  <c r="AL55" i="20" s="1"/>
  <c r="BZ58" i="20"/>
  <c r="Z58" i="20"/>
  <c r="AA58" i="20" s="1"/>
  <c r="AF59" i="20" s="1"/>
  <c r="AL59" i="20" s="1"/>
  <c r="BZ62" i="20"/>
  <c r="Z62" i="20"/>
  <c r="AA62" i="20" s="1"/>
  <c r="AF63" i="20" s="1"/>
  <c r="AL63" i="20" s="1"/>
  <c r="BZ66" i="20"/>
  <c r="Z66" i="20"/>
  <c r="AA66" i="20" s="1"/>
  <c r="AF67" i="20" s="1"/>
  <c r="AL67" i="20" s="1"/>
  <c r="BZ70" i="20"/>
  <c r="Z70" i="20"/>
  <c r="AA70" i="20" s="1"/>
  <c r="AF71" i="20" s="1"/>
  <c r="AL71" i="20" s="1"/>
  <c r="BZ74" i="20"/>
  <c r="Z74" i="20"/>
  <c r="AA74" i="20" s="1"/>
  <c r="AF75" i="20" s="1"/>
  <c r="AL75" i="20" s="1"/>
  <c r="BZ78" i="20"/>
  <c r="Z78" i="20"/>
  <c r="AA78" i="20" s="1"/>
  <c r="AF79" i="20" s="1"/>
  <c r="AL79" i="20" s="1"/>
  <c r="BZ19" i="20"/>
  <c r="Z19" i="20"/>
  <c r="AA19" i="20" s="1"/>
  <c r="BZ23" i="20"/>
  <c r="Z23" i="20"/>
  <c r="AA23" i="20" s="1"/>
  <c r="AF24" i="20" s="1"/>
  <c r="AL24" i="20" s="1"/>
  <c r="BZ27" i="20"/>
  <c r="Z27" i="20"/>
  <c r="AA27" i="20" s="1"/>
  <c r="AF28" i="20" s="1"/>
  <c r="AL28" i="20" s="1"/>
  <c r="BZ31" i="20"/>
  <c r="Z31" i="20"/>
  <c r="AA31" i="20" s="1"/>
  <c r="AF32" i="20" s="1"/>
  <c r="AL32" i="20" s="1"/>
  <c r="BZ35" i="20"/>
  <c r="Z35" i="20"/>
  <c r="AA35" i="20" s="1"/>
  <c r="AF36" i="20" s="1"/>
  <c r="AL36" i="20" s="1"/>
  <c r="BZ39" i="20"/>
  <c r="Z39" i="20"/>
  <c r="AA39" i="20" s="1"/>
  <c r="AF40" i="20" s="1"/>
  <c r="AL40" i="20" s="1"/>
  <c r="BZ43" i="20"/>
  <c r="Z43" i="20"/>
  <c r="AA43" i="20" s="1"/>
  <c r="AF44" i="20" s="1"/>
  <c r="AL44" i="20" s="1"/>
  <c r="BZ47" i="20"/>
  <c r="Z47" i="20"/>
  <c r="AA47" i="20" s="1"/>
  <c r="AF48" i="20" s="1"/>
  <c r="AL48" i="20" s="1"/>
  <c r="BZ51" i="20"/>
  <c r="Z51" i="20"/>
  <c r="AA51" i="20" s="1"/>
  <c r="AF52" i="20" s="1"/>
  <c r="AL52" i="20" s="1"/>
  <c r="BZ55" i="20"/>
  <c r="Z55" i="20"/>
  <c r="AA55" i="20" s="1"/>
  <c r="AF56" i="20" s="1"/>
  <c r="AL56" i="20" s="1"/>
  <c r="BZ59" i="20"/>
  <c r="Z59" i="20"/>
  <c r="AA59" i="20" s="1"/>
  <c r="AF60" i="20" s="1"/>
  <c r="AL60" i="20" s="1"/>
  <c r="BZ63" i="20"/>
  <c r="Z63" i="20"/>
  <c r="AA63" i="20" s="1"/>
  <c r="AF64" i="20" s="1"/>
  <c r="AL64" i="20" s="1"/>
  <c r="BZ67" i="20"/>
  <c r="Z67" i="20"/>
  <c r="AA67" i="20" s="1"/>
  <c r="AF68" i="20" s="1"/>
  <c r="AL68" i="20" s="1"/>
  <c r="BZ71" i="20"/>
  <c r="Z71" i="20"/>
  <c r="AA71" i="20" s="1"/>
  <c r="AF72" i="20" s="1"/>
  <c r="AL72" i="20" s="1"/>
  <c r="BZ75" i="20"/>
  <c r="Z75" i="20"/>
  <c r="AA75" i="20" s="1"/>
  <c r="AF76" i="20" s="1"/>
  <c r="AL76" i="20" s="1"/>
  <c r="BZ79" i="20"/>
  <c r="Z79" i="20"/>
  <c r="AA79" i="20" s="1"/>
  <c r="AF80" i="20" s="1"/>
  <c r="AL80" i="20" s="1"/>
  <c r="BZ22" i="20"/>
  <c r="Z22" i="20"/>
  <c r="AA22" i="20" s="1"/>
  <c r="AF23" i="20" s="1"/>
  <c r="AL23" i="20" s="1"/>
  <c r="BZ26" i="20"/>
  <c r="Z26" i="20"/>
  <c r="AA26" i="20" s="1"/>
  <c r="AF27" i="20" s="1"/>
  <c r="AL27" i="20" s="1"/>
  <c r="BZ30" i="20"/>
  <c r="Z30" i="20"/>
  <c r="AA30" i="20" s="1"/>
  <c r="AF31" i="20" s="1"/>
  <c r="AL31" i="20" s="1"/>
  <c r="BZ34" i="20"/>
  <c r="Z34" i="20"/>
  <c r="AA34" i="20" s="1"/>
  <c r="AF35" i="20" s="1"/>
  <c r="AL35" i="20" s="1"/>
  <c r="BZ38" i="20"/>
  <c r="Z38" i="20"/>
  <c r="AA38" i="20" s="1"/>
  <c r="AF39" i="20" s="1"/>
  <c r="AL39" i="20" s="1"/>
  <c r="BZ42" i="20"/>
  <c r="Z42" i="20"/>
  <c r="AA42" i="20" s="1"/>
  <c r="AF43" i="20" s="1"/>
  <c r="AL43" i="20" s="1"/>
  <c r="BZ50" i="20"/>
  <c r="Z50" i="20"/>
  <c r="AA50" i="20" s="1"/>
  <c r="AF51" i="20" s="1"/>
  <c r="AL51" i="20" s="1"/>
  <c r="BZ21" i="20"/>
  <c r="Z21" i="20"/>
  <c r="AA21" i="20" s="1"/>
  <c r="AF22" i="20" s="1"/>
  <c r="AL22" i="20" s="1"/>
  <c r="BZ25" i="20"/>
  <c r="Z25" i="20"/>
  <c r="AA25" i="20" s="1"/>
  <c r="AF26" i="20" s="1"/>
  <c r="AL26" i="20" s="1"/>
  <c r="BZ29" i="20"/>
  <c r="Z29" i="20"/>
  <c r="AA29" i="20" s="1"/>
  <c r="AF30" i="20" s="1"/>
  <c r="AL30" i="20" s="1"/>
  <c r="BZ33" i="20"/>
  <c r="Z33" i="20"/>
  <c r="AA33" i="20" s="1"/>
  <c r="AF34" i="20" s="1"/>
  <c r="AL34" i="20" s="1"/>
  <c r="BZ37" i="20"/>
  <c r="Z37" i="20"/>
  <c r="AA37" i="20" s="1"/>
  <c r="AF38" i="20" s="1"/>
  <c r="AL38" i="20" s="1"/>
  <c r="BZ41" i="20"/>
  <c r="Z41" i="20"/>
  <c r="AA41" i="20" s="1"/>
  <c r="AF42" i="20" s="1"/>
  <c r="AL42" i="20" s="1"/>
  <c r="BZ45" i="20"/>
  <c r="Z45" i="20"/>
  <c r="AA45" i="20" s="1"/>
  <c r="AF46" i="20" s="1"/>
  <c r="AL46" i="20" s="1"/>
  <c r="BZ49" i="20"/>
  <c r="Z49" i="20"/>
  <c r="AA49" i="20" s="1"/>
  <c r="AF50" i="20" s="1"/>
  <c r="AL50" i="20" s="1"/>
  <c r="BZ53" i="20"/>
  <c r="Z53" i="20"/>
  <c r="AA53" i="20" s="1"/>
  <c r="AF54" i="20" s="1"/>
  <c r="AL54" i="20" s="1"/>
  <c r="BZ57" i="20"/>
  <c r="Z57" i="20"/>
  <c r="AA57" i="20" s="1"/>
  <c r="AF58" i="20" s="1"/>
  <c r="AL58" i="20" s="1"/>
  <c r="BZ61" i="20"/>
  <c r="Z61" i="20"/>
  <c r="AA61" i="20" s="1"/>
  <c r="AF62" i="20" s="1"/>
  <c r="AL62" i="20" s="1"/>
  <c r="BZ65" i="20"/>
  <c r="Z65" i="20"/>
  <c r="AA65" i="20" s="1"/>
  <c r="AF66" i="20" s="1"/>
  <c r="AL66" i="20" s="1"/>
  <c r="BZ69" i="20"/>
  <c r="Z69" i="20"/>
  <c r="AA69" i="20" s="1"/>
  <c r="AF70" i="20" s="1"/>
  <c r="AL70" i="20" s="1"/>
  <c r="BZ73" i="20"/>
  <c r="Z73" i="20"/>
  <c r="AA73" i="20" s="1"/>
  <c r="AF74" i="20" s="1"/>
  <c r="AL74" i="20" s="1"/>
  <c r="BZ77" i="20"/>
  <c r="Z77" i="20"/>
  <c r="AA77" i="20" s="1"/>
  <c r="AF78" i="20" s="1"/>
  <c r="AL78" i="20" s="1"/>
  <c r="BZ20" i="20"/>
  <c r="Z20" i="20"/>
  <c r="AA20" i="20" s="1"/>
  <c r="AF21" i="20" s="1"/>
  <c r="AL21" i="20" s="1"/>
  <c r="BZ24" i="20"/>
  <c r="Z24" i="20"/>
  <c r="AA24" i="20" s="1"/>
  <c r="AF25" i="20" s="1"/>
  <c r="AL25" i="20" s="1"/>
  <c r="BZ28" i="20"/>
  <c r="Z28" i="20"/>
  <c r="AA28" i="20" s="1"/>
  <c r="AF29" i="20" s="1"/>
  <c r="AL29" i="20" s="1"/>
  <c r="BZ32" i="20"/>
  <c r="Z32" i="20"/>
  <c r="AA32" i="20" s="1"/>
  <c r="AF33" i="20" s="1"/>
  <c r="AL33" i="20" s="1"/>
  <c r="BZ36" i="20"/>
  <c r="Z36" i="20"/>
  <c r="AA36" i="20" s="1"/>
  <c r="AF37" i="20" s="1"/>
  <c r="AL37" i="20" s="1"/>
  <c r="BZ40" i="20"/>
  <c r="Z40" i="20"/>
  <c r="AA40" i="20" s="1"/>
  <c r="AF41" i="20" s="1"/>
  <c r="AL41" i="20" s="1"/>
  <c r="BZ44" i="20"/>
  <c r="Z44" i="20"/>
  <c r="AA44" i="20" s="1"/>
  <c r="AF45" i="20" s="1"/>
  <c r="AL45" i="20" s="1"/>
  <c r="BZ48" i="20"/>
  <c r="Z48" i="20"/>
  <c r="AA48" i="20" s="1"/>
  <c r="AF49" i="20" s="1"/>
  <c r="AL49" i="20" s="1"/>
  <c r="BZ52" i="20"/>
  <c r="Z52" i="20"/>
  <c r="AA52" i="20" s="1"/>
  <c r="AF53" i="20" s="1"/>
  <c r="AL53" i="20" s="1"/>
  <c r="BZ56" i="20"/>
  <c r="Z56" i="20"/>
  <c r="AA56" i="20" s="1"/>
  <c r="AF57" i="20" s="1"/>
  <c r="AL57" i="20" s="1"/>
  <c r="BZ60" i="20"/>
  <c r="Z60" i="20"/>
  <c r="AA60" i="20" s="1"/>
  <c r="AF61" i="20" s="1"/>
  <c r="AL61" i="20" s="1"/>
  <c r="BZ64" i="20"/>
  <c r="Z64" i="20"/>
  <c r="AA64" i="20" s="1"/>
  <c r="AF65" i="20" s="1"/>
  <c r="AL65" i="20" s="1"/>
  <c r="BZ68" i="20"/>
  <c r="Z68" i="20"/>
  <c r="AA68" i="20" s="1"/>
  <c r="AF69" i="20" s="1"/>
  <c r="AL69" i="20" s="1"/>
  <c r="BZ72" i="20"/>
  <c r="Z72" i="20"/>
  <c r="AA72" i="20" s="1"/>
  <c r="AF73" i="20" s="1"/>
  <c r="AL73" i="20" s="1"/>
  <c r="BZ76" i="20"/>
  <c r="Z76" i="20"/>
  <c r="AA76" i="20" s="1"/>
  <c r="AF77" i="20" s="1"/>
  <c r="AL77" i="20" s="1"/>
  <c r="BZ80" i="20"/>
  <c r="Z80" i="20"/>
  <c r="AA80" i="20" s="1"/>
  <c r="AF81" i="20" s="1"/>
  <c r="AL81" i="20" s="1"/>
  <c r="BL82" i="20"/>
  <c r="BL19" i="20"/>
  <c r="BL23" i="20"/>
  <c r="BL27" i="20"/>
  <c r="BL31" i="20"/>
  <c r="BL35" i="20"/>
  <c r="BL39" i="20"/>
  <c r="BL43" i="20"/>
  <c r="BL47" i="20"/>
  <c r="BL51" i="20"/>
  <c r="BL55" i="20"/>
  <c r="BL59" i="20"/>
  <c r="BL63" i="20"/>
  <c r="BL67" i="20"/>
  <c r="BL71" i="20"/>
  <c r="BL75" i="20"/>
  <c r="BL79" i="20"/>
  <c r="BL22" i="20"/>
  <c r="BL26" i="20"/>
  <c r="BL30" i="20"/>
  <c r="BL34" i="20"/>
  <c r="BL38" i="20"/>
  <c r="BL42" i="20"/>
  <c r="BL46" i="20"/>
  <c r="BL50" i="20"/>
  <c r="BL54" i="20"/>
  <c r="BL58" i="20"/>
  <c r="BL62" i="20"/>
  <c r="BL66" i="20"/>
  <c r="BL70" i="20"/>
  <c r="BL74" i="20"/>
  <c r="BL78" i="20"/>
  <c r="BL21" i="20"/>
  <c r="BL25" i="20"/>
  <c r="BL29" i="20"/>
  <c r="BL33" i="20"/>
  <c r="BL37" i="20"/>
  <c r="BL41" i="20"/>
  <c r="BL45" i="20"/>
  <c r="BL49" i="20"/>
  <c r="BL53" i="20"/>
  <c r="BL57" i="20"/>
  <c r="BL61" i="20"/>
  <c r="BL65" i="20"/>
  <c r="BL69" i="20"/>
  <c r="BL73" i="20"/>
  <c r="BL77" i="20"/>
  <c r="BL20" i="20"/>
  <c r="BL24" i="20"/>
  <c r="BL28" i="20"/>
  <c r="BL32" i="20"/>
  <c r="BL36" i="20"/>
  <c r="BL40" i="20"/>
  <c r="BL44" i="20"/>
  <c r="BL48" i="20"/>
  <c r="BL52" i="20"/>
  <c r="BL56" i="20"/>
  <c r="BL60" i="20"/>
  <c r="BL64" i="20"/>
  <c r="BL68" i="20"/>
  <c r="BL72" i="20"/>
  <c r="BL76" i="20"/>
  <c r="BL80" i="20"/>
  <c r="Z94" i="20" l="1"/>
  <c r="AA94" i="20" s="1"/>
  <c r="AF95" i="20" s="1"/>
  <c r="AL95" i="20" s="1"/>
  <c r="BL94" i="20"/>
  <c r="BZ94" i="20"/>
  <c r="Z96" i="20"/>
  <c r="AA96" i="20" s="1"/>
  <c r="AF97" i="20" s="1"/>
  <c r="AL97" i="20" s="1"/>
  <c r="BL96" i="20"/>
  <c r="BZ96" i="20"/>
  <c r="Z84" i="20"/>
  <c r="AA84" i="20" s="1"/>
  <c r="AF85" i="20" s="1"/>
  <c r="AL85" i="20" s="1"/>
  <c r="BZ84" i="20"/>
  <c r="BL84" i="20"/>
  <c r="Z86" i="20"/>
  <c r="AA86" i="20" s="1"/>
  <c r="AF87" i="20" s="1"/>
  <c r="AL87" i="20" s="1"/>
  <c r="BL86" i="20"/>
  <c r="BZ86" i="20"/>
  <c r="Z88" i="20"/>
  <c r="AA88" i="20" s="1"/>
  <c r="AF89" i="20" s="1"/>
  <c r="AL89" i="20" s="1"/>
  <c r="BZ88" i="20"/>
  <c r="BL88" i="20"/>
  <c r="Z90" i="20"/>
  <c r="AA90" i="20" s="1"/>
  <c r="AF91" i="20" s="1"/>
  <c r="AL91" i="20" s="1"/>
  <c r="BL90" i="20"/>
  <c r="BZ90" i="20"/>
  <c r="Z92" i="20"/>
  <c r="AA92" i="20" s="1"/>
  <c r="AF93" i="20" s="1"/>
  <c r="AL93" i="20" s="1"/>
  <c r="BL92" i="20"/>
  <c r="BZ92" i="20"/>
  <c r="BL85" i="20"/>
  <c r="Z85" i="20"/>
  <c r="AA85" i="20" s="1"/>
  <c r="AF86" i="20" s="1"/>
  <c r="AL86" i="20" s="1"/>
  <c r="BZ85" i="20"/>
  <c r="Z87" i="20"/>
  <c r="AA87" i="20" s="1"/>
  <c r="AF88" i="20" s="1"/>
  <c r="AL88" i="20" s="1"/>
  <c r="BL87" i="20"/>
  <c r="BZ87" i="20"/>
  <c r="BZ89" i="20"/>
  <c r="Z89" i="20"/>
  <c r="AA89" i="20" s="1"/>
  <c r="AF90" i="20" s="1"/>
  <c r="AL90" i="20" s="1"/>
  <c r="BL89" i="20"/>
  <c r="Z91" i="20"/>
  <c r="AA91" i="20" s="1"/>
  <c r="AF92" i="20" s="1"/>
  <c r="AL92" i="20" s="1"/>
  <c r="BZ91" i="20"/>
  <c r="BL91" i="20"/>
  <c r="BL93" i="20"/>
  <c r="BZ93" i="20"/>
  <c r="Z93" i="20"/>
  <c r="AA93" i="20" s="1"/>
  <c r="AF94" i="20" s="1"/>
  <c r="AL94" i="20" s="1"/>
  <c r="Z95" i="20"/>
  <c r="AA95" i="20" s="1"/>
  <c r="AF96" i="20" s="1"/>
  <c r="AL96" i="20" s="1"/>
  <c r="BL95" i="20"/>
  <c r="BZ95" i="20"/>
  <c r="Z97" i="20"/>
  <c r="AA97" i="20" s="1"/>
  <c r="AF98" i="20" s="1"/>
  <c r="AL98" i="20" s="1"/>
  <c r="BL97" i="20"/>
  <c r="BZ82" i="20"/>
  <c r="Z82" i="20"/>
  <c r="AA82" i="20" s="1"/>
  <c r="AF83" i="20" s="1"/>
  <c r="AL83" i="20" s="1"/>
  <c r="BZ81" i="20"/>
  <c r="Z81" i="20"/>
  <c r="AA81" i="20" s="1"/>
  <c r="AF82" i="20" s="1"/>
  <c r="AL82" i="20" s="1"/>
  <c r="Z83" i="20"/>
  <c r="AA83" i="20" s="1"/>
  <c r="AF84" i="20" s="1"/>
  <c r="AL84" i="20" s="1"/>
  <c r="BZ83" i="20"/>
  <c r="AF20" i="20"/>
  <c r="AL20" i="20" s="1"/>
  <c r="BL83" i="20"/>
  <c r="BL81" i="20"/>
  <c r="AA16" i="20" l="1"/>
</calcChain>
</file>

<file path=xl/comments1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2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3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4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5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6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7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8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comments9.xml><?xml version="1.0" encoding="utf-8"?>
<comments xmlns="http://schemas.openxmlformats.org/spreadsheetml/2006/main">
  <authors>
    <author>S506285</author>
  </authors>
  <commentList>
    <comment ref="BW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t</t>
        </r>
      </text>
    </comment>
    <comment ref="BX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medio cliente in t-1</t>
        </r>
      </text>
    </comment>
    <comment ref="BY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tasso euribor t-1</t>
        </r>
      </text>
    </comment>
    <comment ref="BZ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credit spread t-1</t>
        </r>
      </text>
    </comment>
    <comment ref="CA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gamma</t>
        </r>
      </text>
    </comment>
    <comment ref="CB18" authorId="0">
      <text>
        <r>
          <rPr>
            <b/>
            <sz val="9"/>
            <color indexed="81"/>
            <rFont val="Tahoma"/>
            <family val="2"/>
          </rPr>
          <t>S506285:</t>
        </r>
        <r>
          <rPr>
            <sz val="9"/>
            <color indexed="81"/>
            <rFont val="Tahoma"/>
            <family val="2"/>
          </rPr>
          <t xml:space="preserve">
dummy</t>
        </r>
      </text>
    </comment>
  </commentList>
</comments>
</file>

<file path=xl/sharedStrings.xml><?xml version="1.0" encoding="utf-8"?>
<sst xmlns="http://schemas.openxmlformats.org/spreadsheetml/2006/main" count="2481" uniqueCount="146">
  <si>
    <t>Data</t>
  </si>
  <si>
    <t>Complessivi mese</t>
  </si>
  <si>
    <t>Interessi complessivi mese</t>
  </si>
  <si>
    <t xml:space="preserve">CONTEGGIO </t>
  </si>
  <si>
    <t>Saldo medio mensile</t>
  </si>
  <si>
    <t>Saldo medio mensile unitario</t>
  </si>
  <si>
    <t>Interessi del mese</t>
  </si>
  <si>
    <t>Tasso Medio</t>
  </si>
  <si>
    <t>Euribor</t>
  </si>
  <si>
    <t>Spread+</t>
  </si>
  <si>
    <t>Spread-</t>
  </si>
  <si>
    <t>Spread</t>
  </si>
  <si>
    <t>LN(VOLUME)</t>
  </si>
  <si>
    <t>LN(VOL.UNI)</t>
  </si>
  <si>
    <t>Fwd</t>
  </si>
  <si>
    <t>CLUSTER DRILL DOWN</t>
  </si>
  <si>
    <t>CLUSTER 2ND SOLUZIONE</t>
  </si>
  <si>
    <t>TIPOTASSOAVERE_CORRETTO</t>
  </si>
  <si>
    <t>(Tutto)</t>
  </si>
  <si>
    <t>Servizio</t>
  </si>
  <si>
    <t>TipoConto</t>
  </si>
  <si>
    <t>CategoriaRapporto</t>
  </si>
  <si>
    <t>PERIMETRO FT</t>
  </si>
  <si>
    <t>Si</t>
  </si>
  <si>
    <t>PERIMETRO TIPO CONTO</t>
  </si>
  <si>
    <t>(elementi multipli)</t>
  </si>
  <si>
    <t>PERIMETRO CATEGORIA</t>
  </si>
  <si>
    <t>ModelloServizio</t>
  </si>
  <si>
    <t>Forma Tecnica</t>
  </si>
  <si>
    <t>TipoTassoAvere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</si>
  <si>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</si>
  <si>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</si>
  <si>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</si>
  <si>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</si>
  <si>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</si>
  <si>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</si>
  <si>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</si>
  <si>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</si>
  <si>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</si>
  <si>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</si>
  <si>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</si>
  <si>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</si>
  <si>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</si>
  <si>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</si>
  <si>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</si>
  <si>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</si>
  <si>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</si>
  <si>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</si>
  <si>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</si>
  <si>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</si>
  <si>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</si>
  <si>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</si>
  <si>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X Variable 1</t>
  </si>
  <si>
    <t>First Step</t>
  </si>
  <si>
    <t>Residui</t>
  </si>
  <si>
    <t>Delta Tasso Medio</t>
  </si>
  <si>
    <t>Second Step</t>
  </si>
  <si>
    <t>Residuo Primo step</t>
  </si>
  <si>
    <t>y range</t>
  </si>
  <si>
    <t>x range</t>
  </si>
  <si>
    <t>CORPORATE - PMI</t>
  </si>
  <si>
    <t>-</t>
  </si>
  <si>
    <t>CDS</t>
  </si>
  <si>
    <t>anno</t>
  </si>
  <si>
    <t>mese</t>
  </si>
  <si>
    <t>AVG CDS</t>
  </si>
  <si>
    <t>Alpha</t>
  </si>
  <si>
    <t>n.a.</t>
  </si>
  <si>
    <t>Beta</t>
  </si>
  <si>
    <t>Gamma Plus</t>
  </si>
  <si>
    <t>Gamma Minus</t>
  </si>
  <si>
    <t>Theta</t>
  </si>
  <si>
    <t>Privati - PF all rates</t>
  </si>
  <si>
    <t>Phi</t>
  </si>
  <si>
    <t>PRIVATE</t>
  </si>
  <si>
    <t>ŷ (relazione lungo)</t>
  </si>
  <si>
    <t>t</t>
  </si>
  <si>
    <t>t-1</t>
  </si>
  <si>
    <t>Appoggio File Csv TS_PAV_Regressione_Modello_Multivariato</t>
  </si>
  <si>
    <t xml:space="preserve">  Tasso Medio  </t>
  </si>
  <si>
    <t xml:space="preserve">   Beta   </t>
  </si>
  <si>
    <t xml:space="preserve">   GammaP   </t>
  </si>
  <si>
    <t xml:space="preserve">   GammaM   </t>
  </si>
  <si>
    <t xml:space="preserve">   GammaUnico   </t>
  </si>
  <si>
    <t xml:space="preserve"> Phi </t>
  </si>
  <si>
    <t>Delta</t>
  </si>
  <si>
    <t xml:space="preserve">  LogVol  </t>
  </si>
  <si>
    <t xml:space="preserve"> NumRapp </t>
  </si>
  <si>
    <t>Appoggio File Modello_Volumi</t>
  </si>
  <si>
    <t>DATA</t>
  </si>
  <si>
    <t xml:space="preserve"> TASSOMEDIO </t>
  </si>
  <si>
    <t xml:space="preserve"> COEF1 </t>
  </si>
  <si>
    <t xml:space="preserve"> COEF2 </t>
  </si>
  <si>
    <t xml:space="preserve"> COEF3 </t>
  </si>
  <si>
    <t xml:space="preserve"> COEF4 </t>
  </si>
  <si>
    <t>COEFF5</t>
  </si>
  <si>
    <t>&lt;&gt; like '%99%'</t>
  </si>
  <si>
    <t>&lt;&gt; 'No</t>
  </si>
  <si>
    <t>Lower 95,0%</t>
  </si>
  <si>
    <t>Upper 95,0%</t>
  </si>
  <si>
    <t>X Variable 2</t>
  </si>
  <si>
    <t>DR</t>
  </si>
  <si>
    <t>ENTI</t>
  </si>
  <si>
    <t>KC</t>
  </si>
  <si>
    <t>Spread +</t>
  </si>
  <si>
    <t>Spread -</t>
  </si>
  <si>
    <t>gamma2-beta2</t>
  </si>
  <si>
    <t>theta2</t>
  </si>
  <si>
    <t>volumi2</t>
  </si>
  <si>
    <t>Gamma unico Pond</t>
  </si>
  <si>
    <t>theta pond</t>
  </si>
  <si>
    <t>gamma1-beta1</t>
  </si>
  <si>
    <t>theta1</t>
  </si>
  <si>
    <t>volumi1</t>
  </si>
  <si>
    <t>alfa pond</t>
  </si>
  <si>
    <t>beta pond</t>
  </si>
  <si>
    <t>PF</t>
  </si>
  <si>
    <t>PMI</t>
  </si>
  <si>
    <t>Lower 95.0%</t>
  </si>
  <si>
    <t>Upper 95.0%</t>
  </si>
  <si>
    <t>Rho</t>
  </si>
  <si>
    <t>Gamma(+/-)</t>
  </si>
  <si>
    <t>SB</t>
  </si>
  <si>
    <r>
      <t>Statistica-Test (</t>
    </r>
    <r>
      <rPr>
        <sz val="9"/>
        <color theme="1"/>
        <rFont val="Calibri"/>
        <family val="2"/>
      </rPr>
      <t>Δ</t>
    </r>
    <r>
      <rPr>
        <sz val="9"/>
        <color theme="1"/>
        <rFont val="Times New Roman"/>
        <family val="1"/>
      </rPr>
      <t>y)</t>
    </r>
  </si>
  <si>
    <t>Euribor1M</t>
  </si>
  <si>
    <t>ADF Test Results (H0: no stationarity)</t>
  </si>
  <si>
    <t>criticalValue(y)(99th - 95th -90th)</t>
  </si>
  <si>
    <t>Statistica-Test (y)</t>
  </si>
  <si>
    <t>PF_FIX</t>
  </si>
  <si>
    <t>PF_FLOAT</t>
  </si>
  <si>
    <t>R^2 LT</t>
  </si>
  <si>
    <t>R^2 ST</t>
  </si>
  <si>
    <t>Table 2a: R^2 relazione di lungo e di breve periodo</t>
  </si>
  <si>
    <t>AS IS</t>
  </si>
  <si>
    <t>NMD's Rates Model</t>
  </si>
  <si>
    <t>Ind</t>
  </si>
  <si>
    <t>Fix</t>
  </si>
  <si>
    <t>alpha rett pond</t>
  </si>
  <si>
    <t>Aplha *</t>
  </si>
  <si>
    <t>Table 2: Update Stime</t>
  </si>
  <si>
    <t>PF_ALL</t>
  </si>
  <si>
    <t>Alpha*</t>
  </si>
  <si>
    <t>Core(0)</t>
  </si>
  <si>
    <t>Core(1)</t>
  </si>
  <si>
    <t>Core(3)</t>
  </si>
  <si>
    <t>Selected 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</si>
</sst>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1" formatCode="_-* #,##0_-;\-* #,##0_-;_-* &quot;-&quot;_-;_-@_-"/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(* #,##0.00_);_(* \(#,##0.00\);_(* &quot;-&quot;??_);_(@_)"/>
    <numFmt numFmtId="165" formatCode="[$-409]d\-mmm\-yy;@"/>
    <numFmt numFmtId="166" formatCode="_(* #,##0_);_(* \(#,##0\);_(* &quot;-&quot;??_);_(@_)"/>
    <numFmt numFmtId="167" formatCode="0.000%"/>
    <numFmt numFmtId="168" formatCode="0.0000000"/>
    <numFmt numFmtId="169" formatCode="0.0000%"/>
    <numFmt numFmtId="170" formatCode="#,##0.0000"/>
    <numFmt numFmtId="171" formatCode="0.0000"/>
    <numFmt numFmtId="172" formatCode="0.00000%"/>
    <numFmt numFmtId="173" formatCode="_-* #,##0.00\ _B_E_F_-;\-* #,##0.00\ _B_E_F_-;_-* &quot;-&quot;??\ _B_E_F_-;_-@_-"/>
    <numFmt numFmtId="174" formatCode="0.0000000000000000"/>
    <numFmt numFmtId="175" formatCode="#,##0.0000000000000000_);\(#,##0.0000000000000000\)"/>
    <numFmt numFmtId="176" formatCode="_(* #,##0.0000_);_(* \(#,##0.0000\);_(* &quot;-&quot;??_);_(@_)"/>
    <numFmt numFmtId="177" formatCode="0.000"/>
    <numFmt numFmtId="178" formatCode="_-* #,##0.0000_-;\-* #,##0.0000_-;_-* &quot;-&quot;????_-;_-@_-"/>
    <numFmt numFmtId="179" formatCode="_-* #,##0_-;\-* #,##0_-;_-* &quot;-&quot;??_-;_-@_-"/>
    <numFmt numFmtId="180" formatCode="[$-410]mmm\-yy;@"/>
    <numFmt numFmtId="181" formatCode="[$-410]d\-mmm\-yy;@"/>
    <numFmt numFmtId="182" formatCode="_(* #,##0.000000_);_(* \(#,##0.000000\);_(* &quot;-&quot;??_);_(@_)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9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9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Trebuchet MS"/>
      <family val="2"/>
    </font>
    <font>
      <sz val="10"/>
      <name val="Verdan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sz val="9"/>
      <name val="Times New Roman"/>
      <family val="1"/>
    </font>
    <font>
      <sz val="10"/>
      <color rgb="FF000000"/>
      <name val="Times New Roman"/>
      <family val="1"/>
    </font>
    <font>
      <sz val="10"/>
      <color rgb="FF0000FF"/>
      <name val="Times New Roman"/>
      <family val="1"/>
    </font>
    <font>
      <sz val="10"/>
      <name val="Times New Roman"/>
      <family val="1"/>
    </font>
    <font>
      <sz val="10"/>
      <color rgb="FFFF0000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62"/>
      <name val="Times New Roman"/>
      <family val="1"/>
    </font>
    <font>
      <b/>
      <sz val="10"/>
      <name val="Times New Roman"/>
      <family val="1"/>
    </font>
    <font>
      <i/>
      <sz val="10"/>
      <color theme="1"/>
      <name val="Times New Roman"/>
      <family val="1"/>
    </font>
    <font>
      <sz val="9"/>
      <color theme="0" tint="-0.499984740745262"/>
      <name val="Times New Roman"/>
      <family val="1"/>
    </font>
    <font>
      <b/>
      <sz val="9"/>
      <color theme="1"/>
      <name val="Times New Roman"/>
      <family val="1"/>
    </font>
    <font>
      <sz val="10"/>
      <name val="MS Sans Serif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9"/>
      <color rgb="FF002060"/>
      <name val="Times New Roman"/>
      <family val="1"/>
    </font>
    <font>
      <i/>
      <sz val="9"/>
      <color rgb="FF002060"/>
      <name val="Times New Roman"/>
      <family val="1"/>
    </font>
  </fonts>
  <fills count="4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675">
    <xf numFmtId="0" fontId="0" fillId="0" borderId="0"/>
    <xf numFmtId="9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0" fontId="10" fillId="0" borderId="0"/>
    <xf numFmtId="0" fontId="1" fillId="0" borderId="0"/>
    <xf numFmtId="0" fontId="10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9" fontId="1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9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23" applyNumberFormat="0" applyFill="0" applyAlignment="0" applyProtection="0"/>
    <xf numFmtId="0" fontId="14" fillId="0" borderId="24" applyNumberFormat="0" applyFill="0" applyAlignment="0" applyProtection="0"/>
    <xf numFmtId="0" fontId="15" fillId="0" borderId="25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0" applyNumberFormat="0" applyBorder="0" applyAlignment="0" applyProtection="0"/>
    <xf numFmtId="0" fontId="17" fillId="6" borderId="0" applyNumberFormat="0" applyBorder="0" applyAlignment="0" applyProtection="0"/>
    <xf numFmtId="0" fontId="18" fillId="7" borderId="0" applyNumberFormat="0" applyBorder="0" applyAlignment="0" applyProtection="0"/>
    <xf numFmtId="0" fontId="19" fillId="8" borderId="26" applyNumberFormat="0" applyAlignment="0" applyProtection="0"/>
    <xf numFmtId="0" fontId="20" fillId="9" borderId="27" applyNumberFormat="0" applyAlignment="0" applyProtection="0"/>
    <xf numFmtId="0" fontId="21" fillId="9" borderId="26" applyNumberFormat="0" applyAlignment="0" applyProtection="0"/>
    <xf numFmtId="0" fontId="22" fillId="0" borderId="28" applyNumberFormat="0" applyFill="0" applyAlignment="0" applyProtection="0"/>
    <xf numFmtId="0" fontId="23" fillId="10" borderId="29" applyNumberFormat="0" applyAlignment="0" applyProtection="0"/>
    <xf numFmtId="0" fontId="24" fillId="0" borderId="0" applyNumberFormat="0" applyFill="0" applyBorder="0" applyAlignment="0" applyProtection="0"/>
    <xf numFmtId="0" fontId="1" fillId="11" borderId="30" applyNumberFormat="0" applyFont="0" applyAlignment="0" applyProtection="0"/>
    <xf numFmtId="0" fontId="25" fillId="0" borderId="0" applyNumberFormat="0" applyFill="0" applyBorder="0" applyAlignment="0" applyProtection="0"/>
    <xf numFmtId="0" fontId="5" fillId="0" borderId="31" applyNumberFormat="0" applyFill="0" applyAlignment="0" applyProtection="0"/>
    <xf numFmtId="0" fontId="26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6" fillId="23" borderId="0" applyNumberFormat="0" applyBorder="0" applyAlignment="0" applyProtection="0"/>
    <xf numFmtId="0" fontId="26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6" fillId="35" borderId="0" applyNumberFormat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16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0" fillId="0" borderId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8" fillId="0" borderId="0"/>
    <xf numFmtId="0" fontId="10" fillId="0" borderId="0">
      <alignment wrapText="1"/>
    </xf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10" fillId="0" borderId="0"/>
    <xf numFmtId="41" fontId="28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27" fillId="0" borderId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27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1" fontId="28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>
      <alignment wrapText="1"/>
    </xf>
    <xf numFmtId="0" fontId="27" fillId="0" borderId="0"/>
    <xf numFmtId="0" fontId="10" fillId="0" borderId="0"/>
    <xf numFmtId="0" fontId="28" fillId="0" borderId="0"/>
    <xf numFmtId="41" fontId="28" fillId="0" borderId="0" applyFont="0" applyFill="0" applyBorder="0" applyAlignment="0" applyProtection="0"/>
    <xf numFmtId="0" fontId="3" fillId="0" borderId="0"/>
    <xf numFmtId="0" fontId="10" fillId="0" borderId="0"/>
    <xf numFmtId="9" fontId="10" fillId="0" borderId="0" applyFont="0" applyFill="0" applyBorder="0" applyAlignment="0" applyProtection="0">
      <alignment wrapText="1"/>
    </xf>
    <xf numFmtId="43" fontId="27" fillId="0" borderId="0" applyFont="0" applyFill="0" applyBorder="0" applyAlignment="0" applyProtection="0"/>
    <xf numFmtId="0" fontId="28" fillId="0" borderId="0"/>
    <xf numFmtId="44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43" fontId="27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0" fontId="3" fillId="0" borderId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0" fillId="0" borderId="0"/>
    <xf numFmtId="164" fontId="1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0" fillId="0" borderId="0"/>
    <xf numFmtId="164" fontId="10" fillId="0" borderId="0" applyFont="0" applyFill="0" applyBorder="0" applyAlignment="0" applyProtection="0"/>
    <xf numFmtId="0" fontId="1" fillId="0" borderId="0"/>
    <xf numFmtId="9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9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3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11" borderId="3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9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0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31" fillId="0" borderId="0"/>
    <xf numFmtId="164" fontId="1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80" fontId="3" fillId="0" borderId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3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>
      <alignment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0" fontId="1" fillId="11" borderId="30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9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</cellStyleXfs>
  <cellXfs count="288">
    <xf numFmtId="0" fontId="0" fillId="0" borderId="0" xfId="0"/>
    <xf numFmtId="0" fontId="0" fillId="0" borderId="0" xfId="0" applyFill="1" applyBorder="1" applyAlignment="1"/>
    <xf numFmtId="0" fontId="0" fillId="0" borderId="14" xfId="0" applyFill="1" applyBorder="1" applyAlignment="1"/>
    <xf numFmtId="0" fontId="2" fillId="0" borderId="15" xfId="0" applyFont="1" applyFill="1" applyBorder="1" applyAlignment="1">
      <alignment horizontal="center"/>
    </xf>
    <xf numFmtId="0" fontId="2" fillId="0" borderId="15" xfId="0" applyFont="1" applyFill="1" applyBorder="1" applyAlignment="1">
      <alignment horizontal="centerContinuous"/>
    </xf>
    <xf numFmtId="0" fontId="6" fillId="0" borderId="0" xfId="5" applyFont="1"/>
    <xf numFmtId="0" fontId="7" fillId="0" borderId="19" xfId="2" applyFont="1" applyBorder="1" applyAlignment="1">
      <alignment horizontal="center" vertical="center" wrapText="1"/>
    </xf>
    <xf numFmtId="0" fontId="6" fillId="0" borderId="22" xfId="5" applyFont="1" applyBorder="1"/>
    <xf numFmtId="0" fontId="6" fillId="0" borderId="16" xfId="5" applyFont="1" applyBorder="1"/>
    <xf numFmtId="170" fontId="6" fillId="0" borderId="16" xfId="5" applyNumberFormat="1" applyFont="1" applyBorder="1" applyAlignment="1">
      <alignment horizontal="center"/>
    </xf>
    <xf numFmtId="0" fontId="6" fillId="0" borderId="18" xfId="5" applyFont="1" applyBorder="1"/>
    <xf numFmtId="0" fontId="6" fillId="0" borderId="0" xfId="5" applyFont="1"/>
    <xf numFmtId="0" fontId="6" fillId="0" borderId="0" xfId="5" applyFont="1" applyAlignment="1">
      <alignment horizontal="right"/>
    </xf>
    <xf numFmtId="166" fontId="6" fillId="0" borderId="0" xfId="5" applyNumberFormat="1" applyFont="1"/>
    <xf numFmtId="0" fontId="0" fillId="0" borderId="0" xfId="0"/>
    <xf numFmtId="0" fontId="32" fillId="0" borderId="0" xfId="0" applyFont="1"/>
    <xf numFmtId="0" fontId="32" fillId="0" borderId="37" xfId="0" applyFont="1" applyBorder="1"/>
    <xf numFmtId="0" fontId="33" fillId="0" borderId="0" xfId="0" applyFont="1"/>
    <xf numFmtId="14" fontId="33" fillId="0" borderId="0" xfId="0" applyNumberFormat="1" applyFont="1"/>
    <xf numFmtId="0" fontId="33" fillId="0" borderId="37" xfId="0" applyFont="1" applyBorder="1"/>
    <xf numFmtId="0" fontId="34" fillId="4" borderId="21" xfId="0" applyFont="1" applyFill="1" applyBorder="1"/>
    <xf numFmtId="0" fontId="34" fillId="0" borderId="0" xfId="0" applyFont="1"/>
    <xf numFmtId="4" fontId="33" fillId="0" borderId="0" xfId="0" applyNumberFormat="1" applyFont="1"/>
    <xf numFmtId="0" fontId="32" fillId="0" borderId="0" xfId="0" applyFont="1" applyAlignment="1">
      <alignment horizontal="right"/>
    </xf>
    <xf numFmtId="0" fontId="32" fillId="0" borderId="37" xfId="0" applyFont="1" applyBorder="1" applyAlignment="1">
      <alignment horizontal="right"/>
    </xf>
    <xf numFmtId="0" fontId="33" fillId="0" borderId="0" xfId="0" applyFont="1" applyAlignment="1">
      <alignment horizontal="right"/>
    </xf>
    <xf numFmtId="0" fontId="32" fillId="0" borderId="0" xfId="117" applyNumberFormat="1" applyFont="1" applyAlignment="1">
      <alignment horizontal="right"/>
    </xf>
    <xf numFmtId="177" fontId="32" fillId="0" borderId="0" xfId="117" applyNumberFormat="1" applyFont="1" applyAlignment="1">
      <alignment horizontal="right"/>
    </xf>
    <xf numFmtId="0" fontId="34" fillId="0" borderId="0" xfId="0" applyFont="1" applyBorder="1"/>
    <xf numFmtId="176" fontId="32" fillId="0" borderId="0" xfId="117" applyNumberFormat="1" applyFont="1" applyBorder="1" applyAlignment="1">
      <alignment horizontal="center"/>
    </xf>
    <xf numFmtId="171" fontId="32" fillId="0" borderId="0" xfId="117" applyNumberFormat="1" applyFont="1" applyBorder="1" applyAlignment="1">
      <alignment horizontal="center"/>
    </xf>
    <xf numFmtId="0" fontId="32" fillId="0" borderId="0" xfId="0" applyFont="1" applyBorder="1" applyAlignment="1">
      <alignment horizontal="right"/>
    </xf>
    <xf numFmtId="0" fontId="32" fillId="0" borderId="38" xfId="0" applyFont="1" applyBorder="1"/>
    <xf numFmtId="10" fontId="32" fillId="0" borderId="0" xfId="1" applyNumberFormat="1" applyFont="1" applyBorder="1" applyAlignment="1">
      <alignment horizontal="center"/>
    </xf>
    <xf numFmtId="10" fontId="32" fillId="0" borderId="37" xfId="1" applyNumberFormat="1" applyFont="1" applyBorder="1" applyAlignment="1">
      <alignment horizontal="center"/>
    </xf>
    <xf numFmtId="0" fontId="36" fillId="0" borderId="0" xfId="0" applyFont="1"/>
    <xf numFmtId="11" fontId="36" fillId="0" borderId="0" xfId="0" applyNumberFormat="1" applyFont="1"/>
    <xf numFmtId="0" fontId="37" fillId="0" borderId="0" xfId="0" applyFont="1"/>
    <xf numFmtId="0" fontId="38" fillId="0" borderId="13" xfId="0" applyFont="1" applyBorder="1"/>
    <xf numFmtId="0" fontId="38" fillId="36" borderId="13" xfId="0" applyFont="1" applyFill="1" applyBorder="1"/>
    <xf numFmtId="0" fontId="33" fillId="0" borderId="0" xfId="0" applyFont="1" applyAlignment="1">
      <alignment horizontal="center"/>
    </xf>
    <xf numFmtId="0" fontId="33" fillId="0" borderId="0" xfId="0" applyNumberFormat="1" applyFont="1"/>
    <xf numFmtId="0" fontId="34" fillId="3" borderId="16" xfId="0" applyFont="1" applyFill="1" applyBorder="1" applyAlignment="1">
      <alignment horizontal="center"/>
    </xf>
    <xf numFmtId="10" fontId="34" fillId="3" borderId="20" xfId="0" applyNumberFormat="1" applyFont="1" applyFill="1" applyBorder="1"/>
    <xf numFmtId="0" fontId="40" fillId="0" borderId="1" xfId="0" applyFont="1" applyBorder="1"/>
    <xf numFmtId="0" fontId="41" fillId="2" borderId="1" xfId="0" applyFont="1" applyFill="1" applyBorder="1" applyAlignment="1">
      <alignment horizontal="right"/>
    </xf>
    <xf numFmtId="0" fontId="41" fillId="2" borderId="2" xfId="0" applyFont="1" applyFill="1" applyBorder="1" applyAlignment="1">
      <alignment horizontal="right"/>
    </xf>
    <xf numFmtId="0" fontId="41" fillId="2" borderId="3" xfId="0" applyFont="1" applyFill="1" applyBorder="1" applyAlignment="1">
      <alignment horizontal="right"/>
    </xf>
    <xf numFmtId="0" fontId="42" fillId="2" borderId="4" xfId="0" applyFont="1" applyFill="1" applyBorder="1" applyAlignment="1">
      <alignment horizontal="right"/>
    </xf>
    <xf numFmtId="0" fontId="42" fillId="2" borderId="5" xfId="0" applyFont="1" applyFill="1" applyBorder="1" applyAlignment="1">
      <alignment horizontal="center"/>
    </xf>
    <xf numFmtId="0" fontId="42" fillId="2" borderId="4" xfId="0" applyFont="1" applyFill="1" applyBorder="1" applyAlignment="1">
      <alignment horizontal="center"/>
    </xf>
    <xf numFmtId="0" fontId="42" fillId="2" borderId="6" xfId="0" applyFont="1" applyFill="1" applyBorder="1" applyAlignment="1">
      <alignment horizontal="right"/>
    </xf>
    <xf numFmtId="0" fontId="34" fillId="0" borderId="12" xfId="0" applyFont="1" applyBorder="1" applyAlignment="1">
      <alignment horizontal="center"/>
    </xf>
    <xf numFmtId="0" fontId="34" fillId="0" borderId="12" xfId="0" applyNumberFormat="1" applyFont="1" applyBorder="1" applyAlignment="1">
      <alignment horizontal="center"/>
    </xf>
    <xf numFmtId="0" fontId="34" fillId="0" borderId="12" xfId="117" applyNumberFormat="1" applyFont="1" applyBorder="1" applyAlignment="1">
      <alignment horizontal="center"/>
    </xf>
    <xf numFmtId="0" fontId="34" fillId="0" borderId="12" xfId="0" applyFont="1" applyBorder="1"/>
    <xf numFmtId="168" fontId="38" fillId="0" borderId="4" xfId="115" applyNumberFormat="1" applyFont="1" applyBorder="1"/>
    <xf numFmtId="10" fontId="33" fillId="0" borderId="0" xfId="0" applyNumberFormat="1" applyFont="1"/>
    <xf numFmtId="167" fontId="33" fillId="0" borderId="0" xfId="0" applyNumberFormat="1" applyFont="1"/>
    <xf numFmtId="10" fontId="33" fillId="0" borderId="0" xfId="0" applyNumberFormat="1" applyFont="1" applyAlignment="1">
      <alignment horizontal="center"/>
    </xf>
    <xf numFmtId="165" fontId="33" fillId="0" borderId="0" xfId="0" applyNumberFormat="1" applyFont="1"/>
    <xf numFmtId="169" fontId="33" fillId="0" borderId="0" xfId="0" applyNumberFormat="1" applyFont="1" applyAlignment="1">
      <alignment horizontal="center"/>
    </xf>
    <xf numFmtId="170" fontId="33" fillId="0" borderId="0" xfId="0" applyNumberFormat="1" applyFont="1" applyAlignment="1">
      <alignment horizontal="center"/>
    </xf>
    <xf numFmtId="175" fontId="33" fillId="0" borderId="0" xfId="117" applyNumberFormat="1" applyFont="1"/>
    <xf numFmtId="0" fontId="33" fillId="0" borderId="0" xfId="117" applyNumberFormat="1" applyFont="1"/>
    <xf numFmtId="165" fontId="38" fillId="0" borderId="9" xfId="0" applyNumberFormat="1" applyFont="1" applyBorder="1" applyAlignment="1">
      <alignment horizontal="right"/>
    </xf>
    <xf numFmtId="166" fontId="38" fillId="0" borderId="10" xfId="115" applyNumberFormat="1" applyFont="1" applyBorder="1" applyAlignment="1">
      <alignment horizontal="right"/>
    </xf>
    <xf numFmtId="166" fontId="38" fillId="0" borderId="0" xfId="115" applyNumberFormat="1" applyFont="1" applyBorder="1" applyAlignment="1">
      <alignment horizontal="right"/>
    </xf>
    <xf numFmtId="166" fontId="38" fillId="0" borderId="11" xfId="115" applyNumberFormat="1" applyFont="1" applyBorder="1" applyAlignment="1">
      <alignment horizontal="right"/>
    </xf>
    <xf numFmtId="168" fontId="38" fillId="0" borderId="0" xfId="115" applyNumberFormat="1" applyFont="1" applyBorder="1"/>
    <xf numFmtId="167" fontId="33" fillId="0" borderId="0" xfId="0" applyNumberFormat="1" applyFont="1" applyAlignment="1">
      <alignment horizontal="center"/>
    </xf>
    <xf numFmtId="174" fontId="33" fillId="0" borderId="0" xfId="117" applyNumberFormat="1" applyFont="1"/>
    <xf numFmtId="0" fontId="43" fillId="0" borderId="15" xfId="0" applyFont="1" applyFill="1" applyBorder="1" applyAlignment="1">
      <alignment horizontal="centerContinuous"/>
    </xf>
    <xf numFmtId="0" fontId="33" fillId="0" borderId="0" xfId="0" applyFont="1" applyFill="1" applyBorder="1" applyAlignment="1"/>
    <xf numFmtId="14" fontId="38" fillId="0" borderId="0" xfId="115" applyNumberFormat="1" applyFont="1" applyBorder="1" applyAlignment="1">
      <alignment horizontal="right"/>
    </xf>
    <xf numFmtId="0" fontId="33" fillId="0" borderId="14" xfId="0" applyFont="1" applyFill="1" applyBorder="1" applyAlignment="1"/>
    <xf numFmtId="0" fontId="43" fillId="0" borderId="15" xfId="0" applyFont="1" applyFill="1" applyBorder="1" applyAlignment="1">
      <alignment horizontal="center"/>
    </xf>
    <xf numFmtId="10" fontId="38" fillId="37" borderId="4" xfId="162" applyNumberFormat="1" applyFont="1" applyFill="1" applyBorder="1"/>
    <xf numFmtId="10" fontId="38" fillId="37" borderId="0" xfId="162" applyNumberFormat="1" applyFont="1" applyFill="1" applyBorder="1"/>
    <xf numFmtId="14" fontId="38" fillId="37" borderId="7" xfId="115" applyNumberFormat="1" applyFont="1" applyFill="1" applyBorder="1" applyAlignment="1">
      <alignment horizontal="right"/>
    </xf>
    <xf numFmtId="166" fontId="38" fillId="37" borderId="8" xfId="115" applyNumberFormat="1" applyFont="1" applyFill="1" applyBorder="1" applyAlignment="1">
      <alignment horizontal="right"/>
    </xf>
    <xf numFmtId="166" fontId="38" fillId="37" borderId="4" xfId="115" applyNumberFormat="1" applyFont="1" applyFill="1" applyBorder="1" applyAlignment="1">
      <alignment horizontal="right"/>
    </xf>
    <xf numFmtId="166" fontId="38" fillId="37" borderId="6" xfId="115" applyNumberFormat="1" applyFont="1" applyFill="1" applyBorder="1" applyAlignment="1">
      <alignment horizontal="right"/>
    </xf>
    <xf numFmtId="167" fontId="38" fillId="37" borderId="4" xfId="115" applyNumberFormat="1" applyFont="1" applyFill="1" applyBorder="1"/>
    <xf numFmtId="168" fontId="38" fillId="37" borderId="4" xfId="115" applyNumberFormat="1" applyFont="1" applyFill="1" applyBorder="1"/>
    <xf numFmtId="10" fontId="38" fillId="37" borderId="6" xfId="162" applyNumberFormat="1" applyFont="1" applyFill="1" applyBorder="1"/>
    <xf numFmtId="14" fontId="38" fillId="37" borderId="9" xfId="115" applyNumberFormat="1" applyFont="1" applyFill="1" applyBorder="1" applyAlignment="1">
      <alignment horizontal="right"/>
    </xf>
    <xf numFmtId="166" fontId="38" fillId="37" borderId="10" xfId="115" applyNumberFormat="1" applyFont="1" applyFill="1" applyBorder="1" applyAlignment="1">
      <alignment horizontal="right"/>
    </xf>
    <xf numFmtId="166" fontId="38" fillId="37" borderId="0" xfId="115" applyNumberFormat="1" applyFont="1" applyFill="1" applyBorder="1" applyAlignment="1">
      <alignment horizontal="right"/>
    </xf>
    <xf numFmtId="166" fontId="38" fillId="37" borderId="11" xfId="115" applyNumberFormat="1" applyFont="1" applyFill="1" applyBorder="1" applyAlignment="1">
      <alignment horizontal="right"/>
    </xf>
    <xf numFmtId="167" fontId="38" fillId="37" borderId="0" xfId="115" applyNumberFormat="1" applyFont="1" applyFill="1" applyBorder="1"/>
    <xf numFmtId="168" fontId="38" fillId="37" borderId="0" xfId="115" applyNumberFormat="1" applyFont="1" applyFill="1" applyBorder="1"/>
    <xf numFmtId="10" fontId="38" fillId="37" borderId="11" xfId="162" applyNumberFormat="1" applyFont="1" applyFill="1" applyBorder="1"/>
    <xf numFmtId="0" fontId="33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3" borderId="0" xfId="0" applyFont="1" applyFill="1" applyBorder="1" applyAlignment="1">
      <alignment horizontal="center"/>
    </xf>
    <xf numFmtId="168" fontId="33" fillId="0" borderId="0" xfId="0" applyNumberFormat="1" applyFont="1"/>
    <xf numFmtId="166" fontId="38" fillId="0" borderId="0" xfId="115" applyNumberFormat="1" applyFont="1" applyFill="1" applyBorder="1" applyAlignment="1">
      <alignment horizontal="right"/>
    </xf>
    <xf numFmtId="10" fontId="38" fillId="0" borderId="0" xfId="162" applyNumberFormat="1" applyFont="1" applyFill="1" applyBorder="1"/>
    <xf numFmtId="167" fontId="38" fillId="0" borderId="0" xfId="115" applyNumberFormat="1" applyFont="1" applyFill="1" applyBorder="1"/>
    <xf numFmtId="168" fontId="38" fillId="0" borderId="0" xfId="115" applyNumberFormat="1" applyFont="1" applyFill="1" applyBorder="1"/>
    <xf numFmtId="10" fontId="38" fillId="0" borderId="11" xfId="162" applyNumberFormat="1" applyFont="1" applyFill="1" applyBorder="1"/>
    <xf numFmtId="172" fontId="38" fillId="0" borderId="0" xfId="162" applyNumberFormat="1" applyFont="1" applyFill="1" applyBorder="1"/>
    <xf numFmtId="164" fontId="38" fillId="0" borderId="0" xfId="117" applyFont="1" applyBorder="1" applyAlignment="1">
      <alignment horizontal="right"/>
    </xf>
    <xf numFmtId="164" fontId="38" fillId="0" borderId="9" xfId="117" applyFont="1" applyBorder="1" applyAlignment="1">
      <alignment horizontal="right"/>
    </xf>
    <xf numFmtId="165" fontId="38" fillId="37" borderId="7" xfId="0" applyNumberFormat="1" applyFont="1" applyFill="1" applyBorder="1" applyAlignment="1">
      <alignment horizontal="right"/>
    </xf>
    <xf numFmtId="165" fontId="38" fillId="37" borderId="9" xfId="0" applyNumberFormat="1" applyFont="1" applyFill="1" applyBorder="1" applyAlignment="1">
      <alignment horizontal="right"/>
    </xf>
    <xf numFmtId="14" fontId="38" fillId="37" borderId="0" xfId="115" applyNumberFormat="1" applyFont="1" applyFill="1" applyBorder="1" applyAlignment="1">
      <alignment horizontal="right"/>
    </xf>
    <xf numFmtId="165" fontId="38" fillId="37" borderId="34" xfId="0" applyNumberFormat="1" applyFont="1" applyFill="1" applyBorder="1" applyAlignment="1">
      <alignment horizontal="right"/>
    </xf>
    <xf numFmtId="165" fontId="38" fillId="0" borderId="0" xfId="0" applyNumberFormat="1" applyFont="1" applyBorder="1" applyAlignment="1">
      <alignment horizontal="right"/>
    </xf>
    <xf numFmtId="0" fontId="34" fillId="37" borderId="8" xfId="0" applyFont="1" applyFill="1" applyBorder="1" applyAlignment="1">
      <alignment horizontal="center"/>
    </xf>
    <xf numFmtId="0" fontId="34" fillId="37" borderId="4" xfId="0" applyFont="1" applyFill="1" applyBorder="1" applyAlignment="1">
      <alignment horizontal="center"/>
    </xf>
    <xf numFmtId="0" fontId="34" fillId="37" borderId="6" xfId="0" applyFont="1" applyFill="1" applyBorder="1" applyAlignment="1">
      <alignment horizontal="center"/>
    </xf>
    <xf numFmtId="10" fontId="33" fillId="37" borderId="10" xfId="0" applyNumberFormat="1" applyFont="1" applyFill="1" applyBorder="1" applyAlignment="1">
      <alignment horizontal="center"/>
    </xf>
    <xf numFmtId="10" fontId="33" fillId="37" borderId="0" xfId="0" applyNumberFormat="1" applyFont="1" applyFill="1" applyBorder="1" applyAlignment="1">
      <alignment horizontal="center"/>
    </xf>
    <xf numFmtId="10" fontId="33" fillId="37" borderId="11" xfId="0" applyNumberFormat="1" applyFont="1" applyFill="1" applyBorder="1" applyAlignment="1">
      <alignment horizontal="center"/>
    </xf>
    <xf numFmtId="10" fontId="33" fillId="37" borderId="33" xfId="0" applyNumberFormat="1" applyFont="1" applyFill="1" applyBorder="1" applyAlignment="1">
      <alignment horizontal="center"/>
    </xf>
    <xf numFmtId="10" fontId="33" fillId="37" borderId="12" xfId="0" applyNumberFormat="1" applyFont="1" applyFill="1" applyBorder="1" applyAlignment="1">
      <alignment horizontal="center"/>
    </xf>
    <xf numFmtId="10" fontId="33" fillId="37" borderId="32" xfId="0" applyNumberFormat="1" applyFont="1" applyFill="1" applyBorder="1" applyAlignment="1">
      <alignment horizontal="center"/>
    </xf>
    <xf numFmtId="165" fontId="38" fillId="0" borderId="0" xfId="0" applyNumberFormat="1" applyFont="1" applyBorder="1" applyAlignment="1">
      <alignment horizontal="center"/>
    </xf>
    <xf numFmtId="165" fontId="38" fillId="0" borderId="9" xfId="0" applyNumberFormat="1" applyFont="1" applyBorder="1" applyAlignment="1">
      <alignment horizontal="center"/>
    </xf>
    <xf numFmtId="0" fontId="34" fillId="38" borderId="17" xfId="0" applyFont="1" applyFill="1" applyBorder="1" applyAlignment="1">
      <alignment horizontal="center"/>
    </xf>
    <xf numFmtId="10" fontId="33" fillId="39" borderId="8" xfId="0" applyNumberFormat="1" applyFont="1" applyFill="1" applyBorder="1" applyAlignment="1">
      <alignment horizontal="center"/>
    </xf>
    <xf numFmtId="10" fontId="33" fillId="39" borderId="6" xfId="0" applyNumberFormat="1" applyFont="1" applyFill="1" applyBorder="1"/>
    <xf numFmtId="10" fontId="33" fillId="39" borderId="10" xfId="0" applyNumberFormat="1" applyFont="1" applyFill="1" applyBorder="1" applyAlignment="1">
      <alignment horizontal="center"/>
    </xf>
    <xf numFmtId="10" fontId="33" fillId="39" borderId="11" xfId="0" applyNumberFormat="1" applyFont="1" applyFill="1" applyBorder="1"/>
    <xf numFmtId="10" fontId="33" fillId="39" borderId="33" xfId="0" applyNumberFormat="1" applyFont="1" applyFill="1" applyBorder="1" applyAlignment="1">
      <alignment horizontal="center"/>
    </xf>
    <xf numFmtId="10" fontId="33" fillId="39" borderId="32" xfId="0" applyNumberFormat="1" applyFont="1" applyFill="1" applyBorder="1"/>
    <xf numFmtId="0" fontId="34" fillId="0" borderId="0" xfId="0" applyFont="1" applyAlignment="1">
      <alignment horizontal="center"/>
    </xf>
    <xf numFmtId="165" fontId="33" fillId="39" borderId="8" xfId="0" applyNumberFormat="1" applyFont="1" applyFill="1" applyBorder="1"/>
    <xf numFmtId="169" fontId="33" fillId="39" borderId="4" xfId="0" applyNumberFormat="1" applyFont="1" applyFill="1" applyBorder="1" applyAlignment="1">
      <alignment horizontal="center"/>
    </xf>
    <xf numFmtId="0" fontId="33" fillId="39" borderId="4" xfId="0" applyFont="1" applyFill="1" applyBorder="1" applyAlignment="1">
      <alignment horizontal="center"/>
    </xf>
    <xf numFmtId="0" fontId="33" fillId="39" borderId="6" xfId="0" applyFont="1" applyFill="1" applyBorder="1" applyAlignment="1">
      <alignment horizontal="center"/>
    </xf>
    <xf numFmtId="165" fontId="33" fillId="39" borderId="10" xfId="0" applyNumberFormat="1" applyFont="1" applyFill="1" applyBorder="1"/>
    <xf numFmtId="169" fontId="33" fillId="39" borderId="0" xfId="0" applyNumberFormat="1" applyFont="1" applyFill="1" applyBorder="1" applyAlignment="1">
      <alignment horizontal="center"/>
    </xf>
    <xf numFmtId="167" fontId="33" fillId="39" borderId="0" xfId="0" applyNumberFormat="1" applyFont="1" applyFill="1" applyBorder="1" applyAlignment="1">
      <alignment horizontal="center"/>
    </xf>
    <xf numFmtId="167" fontId="33" fillId="39" borderId="11" xfId="0" applyNumberFormat="1" applyFont="1" applyFill="1" applyBorder="1" applyAlignment="1">
      <alignment horizontal="center"/>
    </xf>
    <xf numFmtId="165" fontId="33" fillId="39" borderId="33" xfId="0" applyNumberFormat="1" applyFont="1" applyFill="1" applyBorder="1"/>
    <xf numFmtId="169" fontId="33" fillId="39" borderId="12" xfId="0" applyNumberFormat="1" applyFont="1" applyFill="1" applyBorder="1" applyAlignment="1">
      <alignment horizontal="center"/>
    </xf>
    <xf numFmtId="167" fontId="33" fillId="39" borderId="12" xfId="0" applyNumberFormat="1" applyFont="1" applyFill="1" applyBorder="1" applyAlignment="1">
      <alignment horizontal="center"/>
    </xf>
    <xf numFmtId="167" fontId="33" fillId="39" borderId="32" xfId="0" applyNumberFormat="1" applyFont="1" applyFill="1" applyBorder="1" applyAlignment="1">
      <alignment horizontal="center"/>
    </xf>
    <xf numFmtId="10" fontId="33" fillId="39" borderId="4" xfId="1" applyNumberFormat="1" applyFont="1" applyFill="1" applyBorder="1" applyAlignment="1">
      <alignment horizontal="center"/>
    </xf>
    <xf numFmtId="10" fontId="33" fillId="39" borderId="6" xfId="1" applyNumberFormat="1" applyFont="1" applyFill="1" applyBorder="1" applyAlignment="1">
      <alignment horizontal="center"/>
    </xf>
    <xf numFmtId="10" fontId="33" fillId="39" borderId="0" xfId="1" applyNumberFormat="1" applyFont="1" applyFill="1" applyBorder="1" applyAlignment="1">
      <alignment horizontal="center"/>
    </xf>
    <xf numFmtId="10" fontId="33" fillId="39" borderId="11" xfId="1" applyNumberFormat="1" applyFont="1" applyFill="1" applyBorder="1" applyAlignment="1">
      <alignment horizontal="center"/>
    </xf>
    <xf numFmtId="10" fontId="33" fillId="39" borderId="12" xfId="1" applyNumberFormat="1" applyFont="1" applyFill="1" applyBorder="1" applyAlignment="1">
      <alignment horizontal="center"/>
    </xf>
    <xf numFmtId="10" fontId="33" fillId="39" borderId="32" xfId="1" applyNumberFormat="1" applyFont="1" applyFill="1" applyBorder="1" applyAlignment="1">
      <alignment horizontal="center"/>
    </xf>
    <xf numFmtId="14" fontId="38" fillId="39" borderId="7" xfId="115" applyNumberFormat="1" applyFont="1" applyFill="1" applyBorder="1" applyAlignment="1">
      <alignment horizontal="right"/>
    </xf>
    <xf numFmtId="166" fontId="38" fillId="39" borderId="8" xfId="115" applyNumberFormat="1" applyFont="1" applyFill="1" applyBorder="1" applyAlignment="1">
      <alignment horizontal="right"/>
    </xf>
    <xf numFmtId="166" fontId="38" fillId="39" borderId="4" xfId="115" applyNumberFormat="1" applyFont="1" applyFill="1" applyBorder="1" applyAlignment="1">
      <alignment horizontal="right"/>
    </xf>
    <xf numFmtId="166" fontId="38" fillId="39" borderId="6" xfId="115" applyNumberFormat="1" applyFont="1" applyFill="1" applyBorder="1" applyAlignment="1">
      <alignment horizontal="right"/>
    </xf>
    <xf numFmtId="10" fontId="38" fillId="39" borderId="4" xfId="162" applyNumberFormat="1" applyFont="1" applyFill="1" applyBorder="1"/>
    <xf numFmtId="167" fontId="38" fillId="39" borderId="4" xfId="115" applyNumberFormat="1" applyFont="1" applyFill="1" applyBorder="1"/>
    <xf numFmtId="168" fontId="38" fillId="39" borderId="4" xfId="115" applyNumberFormat="1" applyFont="1" applyFill="1" applyBorder="1"/>
    <xf numFmtId="10" fontId="38" fillId="39" borderId="6" xfId="162" applyNumberFormat="1" applyFont="1" applyFill="1" applyBorder="1"/>
    <xf numFmtId="14" fontId="38" fillId="39" borderId="9" xfId="115" applyNumberFormat="1" applyFont="1" applyFill="1" applyBorder="1" applyAlignment="1">
      <alignment horizontal="right"/>
    </xf>
    <xf numFmtId="166" fontId="38" fillId="39" borderId="10" xfId="115" applyNumberFormat="1" applyFont="1" applyFill="1" applyBorder="1" applyAlignment="1">
      <alignment horizontal="right"/>
    </xf>
    <xf numFmtId="166" fontId="38" fillId="39" borderId="0" xfId="115" applyNumberFormat="1" applyFont="1" applyFill="1" applyBorder="1" applyAlignment="1">
      <alignment horizontal="right"/>
    </xf>
    <xf numFmtId="166" fontId="38" fillId="39" borderId="11" xfId="115" applyNumberFormat="1" applyFont="1" applyFill="1" applyBorder="1" applyAlignment="1">
      <alignment horizontal="right"/>
    </xf>
    <xf numFmtId="10" fontId="38" fillId="39" borderId="0" xfId="162" applyNumberFormat="1" applyFont="1" applyFill="1" applyBorder="1"/>
    <xf numFmtId="167" fontId="38" fillId="39" borderId="0" xfId="115" applyNumberFormat="1" applyFont="1" applyFill="1" applyBorder="1"/>
    <xf numFmtId="168" fontId="38" fillId="39" borderId="0" xfId="115" applyNumberFormat="1" applyFont="1" applyFill="1" applyBorder="1"/>
    <xf numFmtId="10" fontId="38" fillId="39" borderId="11" xfId="162" applyNumberFormat="1" applyFont="1" applyFill="1" applyBorder="1"/>
    <xf numFmtId="14" fontId="38" fillId="39" borderId="0" xfId="115" applyNumberFormat="1" applyFont="1" applyFill="1" applyBorder="1" applyAlignment="1">
      <alignment horizontal="right"/>
    </xf>
    <xf numFmtId="169" fontId="38" fillId="39" borderId="0" xfId="162" applyNumberFormat="1" applyFont="1" applyFill="1" applyBorder="1"/>
    <xf numFmtId="172" fontId="38" fillId="39" borderId="0" xfId="162" applyNumberFormat="1" applyFont="1" applyFill="1" applyBorder="1"/>
    <xf numFmtId="14" fontId="38" fillId="39" borderId="10" xfId="115" applyNumberFormat="1" applyFont="1" applyFill="1" applyBorder="1" applyAlignment="1">
      <alignment horizontal="right"/>
    </xf>
    <xf numFmtId="14" fontId="38" fillId="39" borderId="33" xfId="115" applyNumberFormat="1" applyFont="1" applyFill="1" applyBorder="1" applyAlignment="1">
      <alignment horizontal="right"/>
    </xf>
    <xf numFmtId="166" fontId="38" fillId="39" borderId="33" xfId="115" applyNumberFormat="1" applyFont="1" applyFill="1" applyBorder="1" applyAlignment="1">
      <alignment horizontal="right"/>
    </xf>
    <xf numFmtId="166" fontId="38" fillId="39" borderId="12" xfId="115" applyNumberFormat="1" applyFont="1" applyFill="1" applyBorder="1" applyAlignment="1">
      <alignment horizontal="right"/>
    </xf>
    <xf numFmtId="166" fontId="38" fillId="39" borderId="32" xfId="115" applyNumberFormat="1" applyFont="1" applyFill="1" applyBorder="1" applyAlignment="1">
      <alignment horizontal="right"/>
    </xf>
    <xf numFmtId="10" fontId="38" fillId="39" borderId="12" xfId="162" applyNumberFormat="1" applyFont="1" applyFill="1" applyBorder="1"/>
    <xf numFmtId="167" fontId="38" fillId="39" borderId="12" xfId="115" applyNumberFormat="1" applyFont="1" applyFill="1" applyBorder="1"/>
    <xf numFmtId="168" fontId="38" fillId="39" borderId="12" xfId="115" applyNumberFormat="1" applyFont="1" applyFill="1" applyBorder="1"/>
    <xf numFmtId="10" fontId="38" fillId="39" borderId="32" xfId="162" applyNumberFormat="1" applyFont="1" applyFill="1" applyBorder="1"/>
    <xf numFmtId="14" fontId="38" fillId="39" borderId="12" xfId="115" applyNumberFormat="1" applyFont="1" applyFill="1" applyBorder="1" applyAlignment="1">
      <alignment horizontal="right"/>
    </xf>
    <xf numFmtId="172" fontId="38" fillId="39" borderId="12" xfId="162" applyNumberFormat="1" applyFont="1" applyFill="1" applyBorder="1"/>
    <xf numFmtId="167" fontId="33" fillId="0" borderId="0" xfId="0" applyNumberFormat="1" applyFont="1" applyBorder="1" applyAlignment="1">
      <alignment horizontal="center"/>
    </xf>
    <xf numFmtId="176" fontId="32" fillId="0" borderId="37" xfId="117" applyNumberFormat="1" applyFont="1" applyBorder="1" applyAlignment="1">
      <alignment horizontal="center"/>
    </xf>
    <xf numFmtId="171" fontId="32" fillId="0" borderId="37" xfId="117" applyNumberFormat="1" applyFont="1" applyBorder="1" applyAlignment="1">
      <alignment horizontal="center"/>
    </xf>
    <xf numFmtId="171" fontId="6" fillId="0" borderId="0" xfId="5" applyNumberFormat="1" applyFont="1"/>
    <xf numFmtId="164" fontId="6" fillId="0" borderId="0" xfId="117" applyFont="1"/>
    <xf numFmtId="178" fontId="6" fillId="0" borderId="0" xfId="5" applyNumberFormat="1" applyFont="1"/>
    <xf numFmtId="0" fontId="35" fillId="0" borderId="0" xfId="0" applyFont="1" applyBorder="1" applyAlignment="1">
      <alignment horizontal="right"/>
    </xf>
    <xf numFmtId="176" fontId="35" fillId="0" borderId="0" xfId="117" applyNumberFormat="1" applyFont="1" applyBorder="1" applyAlignment="1">
      <alignment horizontal="center"/>
    </xf>
    <xf numFmtId="171" fontId="35" fillId="0" borderId="0" xfId="117" applyNumberFormat="1" applyFont="1" applyBorder="1" applyAlignment="1">
      <alignment horizontal="center"/>
    </xf>
    <xf numFmtId="0" fontId="44" fillId="0" borderId="0" xfId="0" applyFont="1" applyBorder="1" applyAlignment="1">
      <alignment horizontal="right"/>
    </xf>
    <xf numFmtId="176" fontId="44" fillId="0" borderId="0" xfId="117" applyNumberFormat="1" applyFont="1" applyBorder="1" applyAlignment="1">
      <alignment horizontal="center"/>
    </xf>
    <xf numFmtId="171" fontId="44" fillId="0" borderId="0" xfId="117" applyNumberFormat="1" applyFont="1" applyBorder="1" applyAlignment="1">
      <alignment horizontal="center"/>
    </xf>
    <xf numFmtId="170" fontId="6" fillId="0" borderId="42" xfId="5" applyNumberFormat="1" applyFont="1" applyBorder="1" applyAlignment="1">
      <alignment horizontal="center"/>
    </xf>
    <xf numFmtId="170" fontId="6" fillId="0" borderId="43" xfId="5" applyNumberFormat="1" applyFont="1" applyBorder="1" applyAlignment="1">
      <alignment horizontal="center"/>
    </xf>
    <xf numFmtId="0" fontId="6" fillId="0" borderId="16" xfId="5" applyFont="1" applyBorder="1" applyAlignment="1">
      <alignment horizontal="right"/>
    </xf>
    <xf numFmtId="170" fontId="6" fillId="0" borderId="16" xfId="5" applyNumberFormat="1" applyFont="1" applyBorder="1"/>
    <xf numFmtId="43" fontId="6" fillId="0" borderId="16" xfId="5" applyNumberFormat="1" applyFont="1" applyBorder="1"/>
    <xf numFmtId="179" fontId="6" fillId="0" borderId="16" xfId="5" applyNumberFormat="1" applyFont="1" applyBorder="1"/>
    <xf numFmtId="0" fontId="45" fillId="0" borderId="0" xfId="0" applyFont="1" applyAlignment="1">
      <alignment horizontal="center"/>
    </xf>
    <xf numFmtId="169" fontId="33" fillId="0" borderId="0" xfId="1" applyNumberFormat="1" applyFont="1" applyAlignment="1">
      <alignment horizontal="center"/>
    </xf>
    <xf numFmtId="169" fontId="34" fillId="3" borderId="16" xfId="1" applyNumberFormat="1" applyFont="1" applyFill="1" applyBorder="1" applyAlignment="1">
      <alignment horizontal="center"/>
    </xf>
    <xf numFmtId="169" fontId="42" fillId="2" borderId="4" xfId="1" applyNumberFormat="1" applyFont="1" applyFill="1" applyBorder="1" applyAlignment="1">
      <alignment horizontal="center"/>
    </xf>
    <xf numFmtId="169" fontId="38" fillId="39" borderId="4" xfId="1" applyNumberFormat="1" applyFont="1" applyFill="1" applyBorder="1"/>
    <xf numFmtId="169" fontId="38" fillId="39" borderId="0" xfId="1" applyNumberFormat="1" applyFont="1" applyFill="1" applyBorder="1"/>
    <xf numFmtId="169" fontId="38" fillId="0" borderId="0" xfId="1" applyNumberFormat="1" applyFont="1" applyBorder="1" applyAlignment="1">
      <alignment horizontal="right"/>
    </xf>
    <xf numFmtId="169" fontId="38" fillId="0" borderId="0" xfId="1" applyNumberFormat="1" applyFont="1" applyFill="1" applyBorder="1"/>
    <xf numFmtId="181" fontId="38" fillId="0" borderId="13" xfId="0" applyNumberFormat="1" applyFont="1" applyBorder="1"/>
    <xf numFmtId="181" fontId="33" fillId="0" borderId="0" xfId="0" applyNumberFormat="1" applyFont="1"/>
    <xf numFmtId="181" fontId="40" fillId="0" borderId="1" xfId="0" applyNumberFormat="1" applyFont="1" applyBorder="1"/>
    <xf numFmtId="181" fontId="38" fillId="39" borderId="7" xfId="115" applyNumberFormat="1" applyFont="1" applyFill="1" applyBorder="1" applyAlignment="1">
      <alignment horizontal="right"/>
    </xf>
    <xf numFmtId="181" fontId="38" fillId="39" borderId="9" xfId="115" applyNumberFormat="1" applyFont="1" applyFill="1" applyBorder="1" applyAlignment="1">
      <alignment horizontal="right"/>
    </xf>
    <xf numFmtId="181" fontId="38" fillId="39" borderId="0" xfId="115" applyNumberFormat="1" applyFont="1" applyFill="1" applyBorder="1" applyAlignment="1">
      <alignment horizontal="right"/>
    </xf>
    <xf numFmtId="176" fontId="0" fillId="0" borderId="0" xfId="117" applyNumberFormat="1" applyFont="1" applyFill="1" applyBorder="1" applyAlignment="1"/>
    <xf numFmtId="176" fontId="0" fillId="0" borderId="14" xfId="117" applyNumberFormat="1" applyFont="1" applyFill="1" applyBorder="1" applyAlignment="1"/>
    <xf numFmtId="166" fontId="38" fillId="36" borderId="13" xfId="117" applyNumberFormat="1" applyFont="1" applyFill="1" applyBorder="1"/>
    <xf numFmtId="166" fontId="38" fillId="0" borderId="13" xfId="117" applyNumberFormat="1" applyFont="1" applyBorder="1"/>
    <xf numFmtId="166" fontId="33" fillId="0" borderId="0" xfId="117" applyNumberFormat="1" applyFont="1"/>
    <xf numFmtId="166" fontId="41" fillId="2" borderId="1" xfId="117" applyNumberFormat="1" applyFont="1" applyFill="1" applyBorder="1" applyAlignment="1">
      <alignment horizontal="right"/>
    </xf>
    <xf numFmtId="166" fontId="38" fillId="39" borderId="8" xfId="117" applyNumberFormat="1" applyFont="1" applyFill="1" applyBorder="1" applyAlignment="1">
      <alignment horizontal="right"/>
    </xf>
    <xf numFmtId="166" fontId="38" fillId="39" borderId="10" xfId="117" applyNumberFormat="1" applyFont="1" applyFill="1" applyBorder="1" applyAlignment="1">
      <alignment horizontal="right"/>
    </xf>
    <xf numFmtId="10" fontId="33" fillId="0" borderId="0" xfId="1" applyNumberFormat="1" applyFont="1" applyAlignment="1">
      <alignment horizontal="center"/>
    </xf>
    <xf numFmtId="10" fontId="34" fillId="3" borderId="16" xfId="1" applyNumberFormat="1" applyFont="1" applyFill="1" applyBorder="1" applyAlignment="1">
      <alignment horizontal="center"/>
    </xf>
    <xf numFmtId="10" fontId="42" fillId="2" borderId="4" xfId="1" applyNumberFormat="1" applyFont="1" applyFill="1" applyBorder="1" applyAlignment="1">
      <alignment horizontal="center"/>
    </xf>
    <xf numFmtId="10" fontId="38" fillId="37" borderId="4" xfId="1" applyNumberFormat="1" applyFont="1" applyFill="1" applyBorder="1"/>
    <xf numFmtId="10" fontId="38" fillId="37" borderId="0" xfId="1" applyNumberFormat="1" applyFont="1" applyFill="1" applyBorder="1"/>
    <xf numFmtId="10" fontId="33" fillId="0" borderId="0" xfId="1" applyNumberFormat="1" applyFont="1"/>
    <xf numFmtId="164" fontId="33" fillId="0" borderId="0" xfId="117" applyFont="1"/>
    <xf numFmtId="0" fontId="50" fillId="0" borderId="0" xfId="0" applyFont="1" applyAlignment="1">
      <alignment horizontal="center"/>
    </xf>
    <xf numFmtId="164" fontId="32" fillId="0" borderId="54" xfId="117" applyFont="1" applyBorder="1"/>
    <xf numFmtId="164" fontId="32" fillId="0" borderId="44" xfId="117" applyFont="1" applyBorder="1"/>
    <xf numFmtId="164" fontId="32" fillId="0" borderId="49" xfId="117" applyFont="1" applyBorder="1"/>
    <xf numFmtId="164" fontId="32" fillId="0" borderId="47" xfId="117" applyFont="1" applyBorder="1"/>
    <xf numFmtId="164" fontId="32" fillId="0" borderId="55" xfId="117" applyFont="1" applyBorder="1"/>
    <xf numFmtId="164" fontId="32" fillId="0" borderId="51" xfId="117" applyFont="1" applyBorder="1"/>
    <xf numFmtId="164" fontId="32" fillId="0" borderId="46" xfId="117" applyFont="1" applyBorder="1"/>
    <xf numFmtId="164" fontId="32" fillId="0" borderId="50" xfId="117" applyFont="1" applyBorder="1"/>
    <xf numFmtId="164" fontId="32" fillId="0" borderId="52" xfId="117" applyFont="1" applyBorder="1"/>
    <xf numFmtId="0" fontId="51" fillId="0" borderId="40" xfId="0" applyFont="1" applyBorder="1" applyAlignment="1">
      <alignment horizontal="right"/>
    </xf>
    <xf numFmtId="164" fontId="32" fillId="0" borderId="45" xfId="117" applyFont="1" applyBorder="1"/>
    <xf numFmtId="164" fontId="32" fillId="0" borderId="48" xfId="117" applyFont="1" applyBorder="1"/>
    <xf numFmtId="164" fontId="32" fillId="0" borderId="53" xfId="117" applyFont="1" applyBorder="1"/>
    <xf numFmtId="182" fontId="45" fillId="0" borderId="0" xfId="117" applyNumberFormat="1" applyFont="1" applyAlignment="1">
      <alignment horizontal="center"/>
    </xf>
    <xf numFmtId="182" fontId="50" fillId="0" borderId="0" xfId="117" applyNumberFormat="1" applyFont="1" applyAlignment="1">
      <alignment horizontal="center"/>
    </xf>
    <xf numFmtId="182" fontId="32" fillId="0" borderId="44" xfId="117" applyNumberFormat="1" applyFont="1" applyBorder="1" applyAlignment="1">
      <alignment horizontal="center"/>
    </xf>
    <xf numFmtId="182" fontId="32" fillId="0" borderId="0" xfId="117" applyNumberFormat="1" applyFont="1" applyAlignment="1">
      <alignment horizontal="center"/>
    </xf>
    <xf numFmtId="171" fontId="32" fillId="3" borderId="0" xfId="117" applyNumberFormat="1" applyFont="1" applyFill="1" applyBorder="1" applyAlignment="1">
      <alignment horizontal="center"/>
    </xf>
    <xf numFmtId="176" fontId="32" fillId="3" borderId="0" xfId="117" applyNumberFormat="1" applyFont="1" applyFill="1" applyBorder="1" applyAlignment="1">
      <alignment horizontal="center"/>
    </xf>
    <xf numFmtId="171" fontId="32" fillId="3" borderId="37" xfId="117" applyNumberFormat="1" applyFont="1" applyFill="1" applyBorder="1" applyAlignment="1">
      <alignment horizontal="center"/>
    </xf>
    <xf numFmtId="176" fontId="32" fillId="3" borderId="37" xfId="117" applyNumberFormat="1" applyFont="1" applyFill="1" applyBorder="1" applyAlignment="1">
      <alignment horizontal="center"/>
    </xf>
    <xf numFmtId="169" fontId="33" fillId="39" borderId="0" xfId="1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right"/>
    </xf>
    <xf numFmtId="181" fontId="38" fillId="0" borderId="0" xfId="0" applyNumberFormat="1" applyFont="1" applyFill="1" applyBorder="1" applyAlignment="1">
      <alignment horizontal="right"/>
    </xf>
    <xf numFmtId="166" fontId="38" fillId="0" borderId="0" xfId="117" applyNumberFormat="1" applyFont="1" applyFill="1" applyBorder="1" applyAlignment="1">
      <alignment horizontal="right"/>
    </xf>
    <xf numFmtId="165" fontId="38" fillId="0" borderId="0" xfId="0" applyNumberFormat="1" applyFont="1" applyFill="1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181" fontId="38" fillId="0" borderId="0" xfId="115" applyNumberFormat="1" applyFont="1" applyFill="1" applyBorder="1" applyAlignment="1">
      <alignment horizontal="right"/>
    </xf>
    <xf numFmtId="164" fontId="38" fillId="0" borderId="0" xfId="117" applyFont="1" applyFill="1" applyBorder="1" applyAlignment="1">
      <alignment horizontal="right"/>
    </xf>
    <xf numFmtId="181" fontId="38" fillId="0" borderId="0" xfId="117" applyNumberFormat="1" applyFont="1" applyFill="1" applyBorder="1" applyAlignment="1">
      <alignment horizontal="right"/>
    </xf>
    <xf numFmtId="0" fontId="33" fillId="0" borderId="0" xfId="0" applyFont="1" applyFill="1" applyBorder="1"/>
    <xf numFmtId="10" fontId="33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Border="1"/>
    <xf numFmtId="165" fontId="33" fillId="0" borderId="0" xfId="0" applyNumberFormat="1" applyFont="1" applyFill="1" applyBorder="1"/>
    <xf numFmtId="169" fontId="33" fillId="0" borderId="0" xfId="0" applyNumberFormat="1" applyFont="1" applyFill="1" applyBorder="1" applyAlignment="1">
      <alignment horizontal="center"/>
    </xf>
    <xf numFmtId="167" fontId="33" fillId="0" borderId="0" xfId="0" applyNumberFormat="1" applyFont="1" applyFill="1" applyBorder="1" applyAlignment="1">
      <alignment horizontal="center"/>
    </xf>
    <xf numFmtId="170" fontId="33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3" fillId="0" borderId="0" xfId="0" applyNumberFormat="1" applyFont="1" applyFill="1" applyBorder="1"/>
    <xf numFmtId="175" fontId="33" fillId="0" borderId="0" xfId="117" applyNumberFormat="1" applyFont="1" applyFill="1" applyBorder="1"/>
    <xf numFmtId="0" fontId="33" fillId="0" borderId="0" xfId="117" applyNumberFormat="1" applyFont="1" applyFill="1" applyBorder="1"/>
    <xf numFmtId="181" fontId="33" fillId="0" borderId="0" xfId="0" applyNumberFormat="1" applyFont="1" applyFill="1" applyBorder="1"/>
    <xf numFmtId="166" fontId="33" fillId="0" borderId="0" xfId="117" applyNumberFormat="1" applyFont="1" applyFill="1" applyBorder="1"/>
    <xf numFmtId="4" fontId="33" fillId="0" borderId="0" xfId="0" applyNumberFormat="1" applyFont="1" applyFill="1" applyBorder="1"/>
    <xf numFmtId="14" fontId="38" fillId="0" borderId="0" xfId="115" applyNumberFormat="1" applyFont="1" applyFill="1" applyBorder="1" applyAlignment="1">
      <alignment horizontal="right"/>
    </xf>
    <xf numFmtId="169" fontId="38" fillId="0" borderId="0" xfId="1" applyNumberFormat="1" applyFont="1" applyFill="1" applyBorder="1" applyAlignment="1">
      <alignment horizontal="right"/>
    </xf>
    <xf numFmtId="169" fontId="33" fillId="0" borderId="0" xfId="1" applyNumberFormat="1" applyFont="1" applyFill="1" applyBorder="1"/>
    <xf numFmtId="169" fontId="33" fillId="0" borderId="0" xfId="1" applyNumberFormat="1" applyFont="1" applyFill="1" applyBorder="1" applyAlignment="1">
      <alignment horizontal="center"/>
    </xf>
    <xf numFmtId="169" fontId="38" fillId="39" borderId="4" xfId="162" applyNumberFormat="1" applyFont="1" applyFill="1" applyBorder="1"/>
    <xf numFmtId="169" fontId="38" fillId="39" borderId="12" xfId="162" applyNumberFormat="1" applyFont="1" applyFill="1" applyBorder="1"/>
    <xf numFmtId="172" fontId="33" fillId="39" borderId="0" xfId="1" applyNumberFormat="1" applyFont="1" applyFill="1" applyBorder="1" applyAlignment="1">
      <alignment horizontal="center"/>
    </xf>
    <xf numFmtId="172" fontId="33" fillId="39" borderId="12" xfId="1" applyNumberFormat="1" applyFont="1" applyFill="1" applyBorder="1" applyAlignment="1">
      <alignment horizontal="center"/>
    </xf>
    <xf numFmtId="0" fontId="39" fillId="3" borderId="0" xfId="0" applyFont="1" applyFill="1" applyAlignment="1">
      <alignment horizontal="center"/>
    </xf>
    <xf numFmtId="0" fontId="34" fillId="0" borderId="16" xfId="0" applyFont="1" applyBorder="1" applyAlignment="1">
      <alignment horizontal="center"/>
    </xf>
    <xf numFmtId="0" fontId="39" fillId="3" borderId="0" xfId="0" applyFont="1" applyFill="1" applyAlignment="1">
      <alignment horizontal="center" vertical="center" wrapText="1"/>
    </xf>
    <xf numFmtId="0" fontId="34" fillId="0" borderId="36" xfId="0" applyFont="1" applyBorder="1" applyAlignment="1">
      <alignment horizontal="center"/>
    </xf>
    <xf numFmtId="0" fontId="34" fillId="0" borderId="35" xfId="0" applyFont="1" applyBorder="1" applyAlignment="1">
      <alignment horizontal="center"/>
    </xf>
    <xf numFmtId="0" fontId="34" fillId="0" borderId="40" xfId="0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0" fontId="34" fillId="0" borderId="41" xfId="0" applyFont="1" applyBorder="1" applyAlignment="1">
      <alignment horizontal="center" vertical="center"/>
    </xf>
    <xf numFmtId="0" fontId="32" fillId="0" borderId="38" xfId="0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</cellXfs>
  <cellStyles count="9675">
    <cellStyle name="20% - Colore 1" xfId="136" builtinId="30" customBuiltin="1"/>
    <cellStyle name="20% - Colore 1 2" xfId="1462"/>
    <cellStyle name="20% - Colore 1 3" xfId="1463"/>
    <cellStyle name="20% - Colore 2" xfId="140" builtinId="34" customBuiltin="1"/>
    <cellStyle name="20% - Colore 2 2" xfId="1464"/>
    <cellStyle name="20% - Colore 2 3" xfId="1465"/>
    <cellStyle name="20% - Colore 3" xfId="144" builtinId="38" customBuiltin="1"/>
    <cellStyle name="20% - Colore 3 2" xfId="1466"/>
    <cellStyle name="20% - Colore 3 3" xfId="1467"/>
    <cellStyle name="20% - Colore 4" xfId="148" builtinId="42" customBuiltin="1"/>
    <cellStyle name="20% - Colore 4 2" xfId="1468"/>
    <cellStyle name="20% - Colore 4 3" xfId="1469"/>
    <cellStyle name="20% - Colore 5" xfId="152" builtinId="46" customBuiltin="1"/>
    <cellStyle name="20% - Colore 5 2" xfId="1470"/>
    <cellStyle name="20% - Colore 5 3" xfId="1471"/>
    <cellStyle name="20% - Colore 6" xfId="156" builtinId="50" customBuiltin="1"/>
    <cellStyle name="20% - Colore 6 2" xfId="1472"/>
    <cellStyle name="20% - Colore 6 3" xfId="1473"/>
    <cellStyle name="40% - Colore 1" xfId="137" builtinId="31" customBuiltin="1"/>
    <cellStyle name="40% - Colore 1 2" xfId="1474"/>
    <cellStyle name="40% - Colore 1 3" xfId="1475"/>
    <cellStyle name="40% - Colore 2" xfId="141" builtinId="35" customBuiltin="1"/>
    <cellStyle name="40% - Colore 2 2" xfId="1476"/>
    <cellStyle name="40% - Colore 2 3" xfId="1477"/>
    <cellStyle name="40% - Colore 3" xfId="145" builtinId="39" customBuiltin="1"/>
    <cellStyle name="40% - Colore 3 2" xfId="1478"/>
    <cellStyle name="40% - Colore 3 3" xfId="1479"/>
    <cellStyle name="40% - Colore 4" xfId="149" builtinId="43" customBuiltin="1"/>
    <cellStyle name="40% - Colore 4 2" xfId="1480"/>
    <cellStyle name="40% - Colore 4 3" xfId="1481"/>
    <cellStyle name="40% - Colore 5" xfId="153" builtinId="47" customBuiltin="1"/>
    <cellStyle name="40% - Colore 5 2" xfId="1482"/>
    <cellStyle name="40% - Colore 5 3" xfId="1483"/>
    <cellStyle name="40% - Colore 6" xfId="157" builtinId="51" customBuiltin="1"/>
    <cellStyle name="40% - Colore 6 2" xfId="1484"/>
    <cellStyle name="40% - Colore 6 3" xfId="1485"/>
    <cellStyle name="60% - Colore 1" xfId="138" builtinId="32" customBuiltin="1"/>
    <cellStyle name="60% - Colore 2" xfId="142" builtinId="36" customBuiltin="1"/>
    <cellStyle name="60% - Colore 3" xfId="146" builtinId="40" customBuiltin="1"/>
    <cellStyle name="60% - Colore 4" xfId="150" builtinId="44" customBuiltin="1"/>
    <cellStyle name="60% - Colore 5" xfId="154" builtinId="48" customBuiltin="1"/>
    <cellStyle name="60% - Colore 6" xfId="158" builtinId="52" customBuiltin="1"/>
    <cellStyle name="Calcolo" xfId="128" builtinId="22" customBuiltin="1"/>
    <cellStyle name="Cella collegata" xfId="129" builtinId="24" customBuiltin="1"/>
    <cellStyle name="Cella da controllare" xfId="130" builtinId="23" customBuiltin="1"/>
    <cellStyle name="Colore 1" xfId="135" builtinId="29" customBuiltin="1"/>
    <cellStyle name="Colore 2" xfId="139" builtinId="33" customBuiltin="1"/>
    <cellStyle name="Colore 3" xfId="143" builtinId="37" customBuiltin="1"/>
    <cellStyle name="Colore 4" xfId="147" builtinId="41" customBuiltin="1"/>
    <cellStyle name="Colore 5" xfId="151" builtinId="45" customBuiltin="1"/>
    <cellStyle name="Colore 6" xfId="155" builtinId="49" customBuiltin="1"/>
    <cellStyle name="Comma 2" xfId="1486"/>
    <cellStyle name="Euro" xfId="251"/>
    <cellStyle name="Euro 2" xfId="234"/>
    <cellStyle name="Input" xfId="126" builtinId="20" customBuiltin="1"/>
    <cellStyle name="Migliaia" xfId="117" builtinId="3"/>
    <cellStyle name="Migliaia (0)_gap bilancio" xfId="231"/>
    <cellStyle name="Migliaia [0] 2" xfId="254"/>
    <cellStyle name="Migliaia [0] 3" xfId="245"/>
    <cellStyle name="Migliaia [0] 4" xfId="238"/>
    <cellStyle name="Migliaia [0] 4 2" xfId="230"/>
    <cellStyle name="Migliaia 10" xfId="262"/>
    <cellStyle name="Migliaia 10 2" xfId="837"/>
    <cellStyle name="Migliaia 10 2 2" xfId="1487"/>
    <cellStyle name="Migliaia 10 2 2 2" xfId="1488"/>
    <cellStyle name="Migliaia 10 2 2 3" xfId="1489"/>
    <cellStyle name="Migliaia 10 2 2 4" xfId="1490"/>
    <cellStyle name="Migliaia 10 2 3" xfId="1491"/>
    <cellStyle name="Migliaia 10 2 4" xfId="1492"/>
    <cellStyle name="Migliaia 10 2 5" xfId="1493"/>
    <cellStyle name="Migliaia 10 3" xfId="1494"/>
    <cellStyle name="Migliaia 10 3 2" xfId="1495"/>
    <cellStyle name="Migliaia 10 3 3" xfId="1496"/>
    <cellStyle name="Migliaia 10 3 4" xfId="1497"/>
    <cellStyle name="Migliaia 10 4" xfId="1498"/>
    <cellStyle name="Migliaia 10 5" xfId="1499"/>
    <cellStyle name="Migliaia 10 6" xfId="1500"/>
    <cellStyle name="Migliaia 100" xfId="701"/>
    <cellStyle name="Migliaia 100 2" xfId="1501"/>
    <cellStyle name="Migliaia 100 2 2" xfId="1502"/>
    <cellStyle name="Migliaia 100 2 3" xfId="1503"/>
    <cellStyle name="Migliaia 100 3" xfId="1504"/>
    <cellStyle name="Migliaia 101" xfId="697"/>
    <cellStyle name="Migliaia 101 2" xfId="1505"/>
    <cellStyle name="Migliaia 101 2 2" xfId="1506"/>
    <cellStyle name="Migliaia 101 2 2 2" xfId="1507"/>
    <cellStyle name="Migliaia 101 2 2 3" xfId="1508"/>
    <cellStyle name="Migliaia 101 3" xfId="1509"/>
    <cellStyle name="Migliaia 101 4" xfId="1510"/>
    <cellStyle name="Migliaia 101 5" xfId="1511"/>
    <cellStyle name="Migliaia 101 6" xfId="1512"/>
    <cellStyle name="Migliaia 102" xfId="700"/>
    <cellStyle name="Migliaia 102 2" xfId="1513"/>
    <cellStyle name="Migliaia 102 2 2" xfId="1514"/>
    <cellStyle name="Migliaia 102 2 2 2" xfId="1515"/>
    <cellStyle name="Migliaia 102 2 2 3" xfId="1516"/>
    <cellStyle name="Migliaia 102 3" xfId="1517"/>
    <cellStyle name="Migliaia 102 4" xfId="1518"/>
    <cellStyle name="Migliaia 102 5" xfId="1519"/>
    <cellStyle name="Migliaia 102 6" xfId="1520"/>
    <cellStyle name="Migliaia 103" xfId="692"/>
    <cellStyle name="Migliaia 103 2" xfId="1521"/>
    <cellStyle name="Migliaia 103 2 2" xfId="1522"/>
    <cellStyle name="Migliaia 103 2 3" xfId="1523"/>
    <cellStyle name="Migliaia 103 3" xfId="1524"/>
    <cellStyle name="Migliaia 104" xfId="702"/>
    <cellStyle name="Migliaia 105" xfId="699"/>
    <cellStyle name="Migliaia 105 2" xfId="1525"/>
    <cellStyle name="Migliaia 105 3" xfId="1526"/>
    <cellStyle name="Migliaia 105 4" xfId="1527"/>
    <cellStyle name="Migliaia 105 5" xfId="1528"/>
    <cellStyle name="Migliaia 106" xfId="693"/>
    <cellStyle name="Migliaia 107" xfId="696"/>
    <cellStyle name="Migliaia 108" xfId="691"/>
    <cellStyle name="Migliaia 109" xfId="703"/>
    <cellStyle name="Migliaia 11" xfId="256"/>
    <cellStyle name="Migliaia 11 2" xfId="832"/>
    <cellStyle name="Migliaia 11 2 2" xfId="1529"/>
    <cellStyle name="Migliaia 11 2 2 2" xfId="1530"/>
    <cellStyle name="Migliaia 11 2 2 3" xfId="1531"/>
    <cellStyle name="Migliaia 11 2 2 4" xfId="1532"/>
    <cellStyle name="Migliaia 11 2 3" xfId="1533"/>
    <cellStyle name="Migliaia 11 2 4" xfId="1534"/>
    <cellStyle name="Migliaia 11 2 5" xfId="1535"/>
    <cellStyle name="Migliaia 11 3" xfId="1536"/>
    <cellStyle name="Migliaia 11 3 2" xfId="1537"/>
    <cellStyle name="Migliaia 11 3 3" xfId="1538"/>
    <cellStyle name="Migliaia 11 3 4" xfId="1539"/>
    <cellStyle name="Migliaia 11 4" xfId="1540"/>
    <cellStyle name="Migliaia 11 5" xfId="1541"/>
    <cellStyle name="Migliaia 11 6" xfId="1542"/>
    <cellStyle name="Migliaia 110" xfId="709"/>
    <cellStyle name="Migliaia 111" xfId="710"/>
    <cellStyle name="Migliaia 112" xfId="708"/>
    <cellStyle name="Migliaia 113" xfId="1102"/>
    <cellStyle name="Migliaia 114" xfId="712"/>
    <cellStyle name="Migliaia 115" xfId="704"/>
    <cellStyle name="Migliaia 116" xfId="707"/>
    <cellStyle name="Migliaia 117" xfId="706"/>
    <cellStyle name="Migliaia 118" xfId="711"/>
    <cellStyle name="Migliaia 119" xfId="705"/>
    <cellStyle name="Migliaia 12" xfId="264"/>
    <cellStyle name="Migliaia 12 2" xfId="839"/>
    <cellStyle name="Migliaia 12 2 2" xfId="1543"/>
    <cellStyle name="Migliaia 12 2 2 2" xfId="1544"/>
    <cellStyle name="Migliaia 12 2 2 3" xfId="1545"/>
    <cellStyle name="Migliaia 12 2 2 4" xfId="1546"/>
    <cellStyle name="Migliaia 12 2 3" xfId="1547"/>
    <cellStyle name="Migliaia 12 2 4" xfId="1548"/>
    <cellStyle name="Migliaia 12 2 5" xfId="1549"/>
    <cellStyle name="Migliaia 12 3" xfId="1550"/>
    <cellStyle name="Migliaia 12 3 2" xfId="1551"/>
    <cellStyle name="Migliaia 12 3 3" xfId="1552"/>
    <cellStyle name="Migliaia 12 3 4" xfId="1553"/>
    <cellStyle name="Migliaia 12 4" xfId="1554"/>
    <cellStyle name="Migliaia 12 5" xfId="1555"/>
    <cellStyle name="Migliaia 12 6" xfId="1556"/>
    <cellStyle name="Migliaia 120" xfId="1103"/>
    <cellStyle name="Migliaia 121" xfId="1101"/>
    <cellStyle name="Migliaia 122" xfId="1105"/>
    <cellStyle name="Migliaia 122 2" xfId="1174"/>
    <cellStyle name="Migliaia 122 2 2" xfId="1557"/>
    <cellStyle name="Migliaia 122 2 3" xfId="1558"/>
    <cellStyle name="Migliaia 122 2 4" xfId="1559"/>
    <cellStyle name="Migliaia 123" xfId="1104"/>
    <cellStyle name="Migliaia 123 2" xfId="1245"/>
    <cellStyle name="Migliaia 123 2 2" xfId="1560"/>
    <cellStyle name="Migliaia 123 2 3" xfId="1561"/>
    <cellStyle name="Migliaia 124" xfId="1106"/>
    <cellStyle name="Migliaia 124 2" xfId="1425"/>
    <cellStyle name="Migliaia 125" xfId="1107"/>
    <cellStyle name="Migliaia 125 2" xfId="1426"/>
    <cellStyle name="Migliaia 126" xfId="1135"/>
    <cellStyle name="Migliaia 127" xfId="1134"/>
    <cellStyle name="Migliaia 128" xfId="1131"/>
    <cellStyle name="Migliaia 129" xfId="1121"/>
    <cellStyle name="Migliaia 13" xfId="261"/>
    <cellStyle name="Migliaia 13 2" xfId="836"/>
    <cellStyle name="Migliaia 13 2 2" xfId="1562"/>
    <cellStyle name="Migliaia 13 2 2 2" xfId="1563"/>
    <cellStyle name="Migliaia 13 2 2 3" xfId="1564"/>
    <cellStyle name="Migliaia 13 2 2 4" xfId="1565"/>
    <cellStyle name="Migliaia 13 2 3" xfId="1566"/>
    <cellStyle name="Migliaia 13 2 4" xfId="1567"/>
    <cellStyle name="Migliaia 13 2 5" xfId="1568"/>
    <cellStyle name="Migliaia 13 3" xfId="1569"/>
    <cellStyle name="Migliaia 13 3 2" xfId="1570"/>
    <cellStyle name="Migliaia 13 3 3" xfId="1571"/>
    <cellStyle name="Migliaia 13 3 4" xfId="1572"/>
    <cellStyle name="Migliaia 13 4" xfId="1573"/>
    <cellStyle name="Migliaia 13 5" xfId="1574"/>
    <cellStyle name="Migliaia 13 6" xfId="1575"/>
    <cellStyle name="Migliaia 130" xfId="1140"/>
    <cellStyle name="Migliaia 131" xfId="1148"/>
    <cellStyle name="Migliaia 132" xfId="1110"/>
    <cellStyle name="Migliaia 133" xfId="1137"/>
    <cellStyle name="Migliaia 134" xfId="1117"/>
    <cellStyle name="Migliaia 135" xfId="1147"/>
    <cellStyle name="Migliaia 136" xfId="1129"/>
    <cellStyle name="Migliaia 137" xfId="1128"/>
    <cellStyle name="Migliaia 138" xfId="1139"/>
    <cellStyle name="Migliaia 139" xfId="1136"/>
    <cellStyle name="Migliaia 14" xfId="239"/>
    <cellStyle name="Migliaia 14 2" xfId="797"/>
    <cellStyle name="Migliaia 14 2 2" xfId="1576"/>
    <cellStyle name="Migliaia 14 2 2 2" xfId="1577"/>
    <cellStyle name="Migliaia 14 2 2 3" xfId="1578"/>
    <cellStyle name="Migliaia 14 2 2 4" xfId="1579"/>
    <cellStyle name="Migliaia 14 2 3" xfId="1580"/>
    <cellStyle name="Migliaia 14 2 4" xfId="1581"/>
    <cellStyle name="Migliaia 14 2 5" xfId="1582"/>
    <cellStyle name="Migliaia 14 3" xfId="1583"/>
    <cellStyle name="Migliaia 14 3 2" xfId="1584"/>
    <cellStyle name="Migliaia 14 3 3" xfId="1585"/>
    <cellStyle name="Migliaia 14 3 4" xfId="1586"/>
    <cellStyle name="Migliaia 14 4" xfId="1587"/>
    <cellStyle name="Migliaia 14 5" xfId="1588"/>
    <cellStyle name="Migliaia 14 6" xfId="1589"/>
    <cellStyle name="Migliaia 140" xfId="1166"/>
    <cellStyle name="Migliaia 141" xfId="1246"/>
    <cellStyle name="Migliaia 141 2" xfId="1590"/>
    <cellStyle name="Migliaia 141 2 2" xfId="1591"/>
    <cellStyle name="Migliaia 141 2 3" xfId="1592"/>
    <cellStyle name="Migliaia 142" xfId="1247"/>
    <cellStyle name="Migliaia 142 2" xfId="1593"/>
    <cellStyle name="Migliaia 142 2 2" xfId="1594"/>
    <cellStyle name="Migliaia 142 2 3" xfId="1595"/>
    <cellStyle name="Migliaia 143" xfId="1249"/>
    <cellStyle name="Migliaia 144" xfId="1251"/>
    <cellStyle name="Migliaia 145" xfId="1252"/>
    <cellStyle name="Migliaia 146" xfId="1250"/>
    <cellStyle name="Migliaia 147" xfId="1253"/>
    <cellStyle name="Migliaia 148" xfId="1263"/>
    <cellStyle name="Migliaia 149" xfId="1254"/>
    <cellStyle name="Migliaia 15" xfId="260"/>
    <cellStyle name="Migliaia 15 2" xfId="835"/>
    <cellStyle name="Migliaia 15 2 2" xfId="1596"/>
    <cellStyle name="Migliaia 15 2 2 2" xfId="1597"/>
    <cellStyle name="Migliaia 15 2 2 3" xfId="1598"/>
    <cellStyle name="Migliaia 15 2 2 4" xfId="1599"/>
    <cellStyle name="Migliaia 15 2 3" xfId="1600"/>
    <cellStyle name="Migliaia 15 2 4" xfId="1601"/>
    <cellStyle name="Migliaia 15 2 5" xfId="1602"/>
    <cellStyle name="Migliaia 15 3" xfId="1603"/>
    <cellStyle name="Migliaia 15 3 2" xfId="1604"/>
    <cellStyle name="Migliaia 15 3 3" xfId="1605"/>
    <cellStyle name="Migliaia 15 3 4" xfId="1606"/>
    <cellStyle name="Migliaia 15 4" xfId="1607"/>
    <cellStyle name="Migliaia 15 5" xfId="1608"/>
    <cellStyle name="Migliaia 15 6" xfId="1609"/>
    <cellStyle name="Migliaia 150" xfId="1259"/>
    <cellStyle name="Migliaia 151" xfId="1265"/>
    <cellStyle name="Migliaia 152" xfId="1267"/>
    <cellStyle name="Migliaia 153" xfId="1257"/>
    <cellStyle name="Migliaia 154" xfId="1260"/>
    <cellStyle name="Migliaia 155" xfId="1266"/>
    <cellStyle name="Migliaia 156" xfId="1255"/>
    <cellStyle name="Migliaia 156 2" xfId="1610"/>
    <cellStyle name="Migliaia 156 3" xfId="1611"/>
    <cellStyle name="Migliaia 156 4" xfId="1612"/>
    <cellStyle name="Migliaia 156 5" xfId="1613"/>
    <cellStyle name="Migliaia 157" xfId="1258"/>
    <cellStyle name="Migliaia 157 2" xfId="1614"/>
    <cellStyle name="Migliaia 157 3" xfId="1615"/>
    <cellStyle name="Migliaia 157 4" xfId="1616"/>
    <cellStyle name="Migliaia 157 5" xfId="1617"/>
    <cellStyle name="Migliaia 158" xfId="1264"/>
    <cellStyle name="Migliaia 158 2" xfId="1618"/>
    <cellStyle name="Migliaia 158 3" xfId="1619"/>
    <cellStyle name="Migliaia 158 4" xfId="1620"/>
    <cellStyle name="Migliaia 158 5" xfId="1621"/>
    <cellStyle name="Migliaia 159" xfId="1262"/>
    <cellStyle name="Migliaia 16" xfId="265"/>
    <cellStyle name="Migliaia 160" xfId="1261"/>
    <cellStyle name="Migliaia 161" xfId="1256"/>
    <cellStyle name="Migliaia 162" xfId="1268"/>
    <cellStyle name="Migliaia 163" xfId="1270"/>
    <cellStyle name="Migliaia 163 2" xfId="1622"/>
    <cellStyle name="Migliaia 163 3" xfId="1623"/>
    <cellStyle name="Migliaia 163 4" xfId="1624"/>
    <cellStyle name="Migliaia 163 5" xfId="1625"/>
    <cellStyle name="Migliaia 164" xfId="1287"/>
    <cellStyle name="Migliaia 165" xfId="1271"/>
    <cellStyle name="Migliaia 166" xfId="1286"/>
    <cellStyle name="Migliaia 167" xfId="1292"/>
    <cellStyle name="Migliaia 168" xfId="1279"/>
    <cellStyle name="Migliaia 169" xfId="1299"/>
    <cellStyle name="Migliaia 17" xfId="271"/>
    <cellStyle name="Migliaia 170" xfId="1301"/>
    <cellStyle name="Migliaia 171" xfId="1272"/>
    <cellStyle name="Migliaia 171 2" xfId="1626"/>
    <cellStyle name="Migliaia 171 2 2" xfId="1627"/>
    <cellStyle name="Migliaia 171 2 3" xfId="1628"/>
    <cellStyle name="Migliaia 172" xfId="1289"/>
    <cellStyle name="Migliaia 173" xfId="1275"/>
    <cellStyle name="Migliaia 174" xfId="1285"/>
    <cellStyle name="Migliaia 175" xfId="1288"/>
    <cellStyle name="Migliaia 176" xfId="1282"/>
    <cellStyle name="Migliaia 177" xfId="1276"/>
    <cellStyle name="Migliaia 178" xfId="1293"/>
    <cellStyle name="Migliaia 179" xfId="1296"/>
    <cellStyle name="Migliaia 18" xfId="273"/>
    <cellStyle name="Migliaia 180" xfId="1278"/>
    <cellStyle name="Migliaia 181" xfId="1298"/>
    <cellStyle name="Migliaia 182" xfId="1269"/>
    <cellStyle name="Migliaia 183" xfId="1280"/>
    <cellStyle name="Migliaia 184" xfId="1284"/>
    <cellStyle name="Migliaia 185" xfId="1283"/>
    <cellStyle name="Migliaia 186" xfId="1277"/>
    <cellStyle name="Migliaia 187" xfId="1291"/>
    <cellStyle name="Migliaia 188" xfId="1294"/>
    <cellStyle name="Migliaia 189" xfId="1295"/>
    <cellStyle name="Migliaia 19" xfId="267"/>
    <cellStyle name="Migliaia 190" xfId="1290"/>
    <cellStyle name="Migliaia 191" xfId="1274"/>
    <cellStyle name="Migliaia 191 2" xfId="1629"/>
    <cellStyle name="Migliaia 192" xfId="1300"/>
    <cellStyle name="Migliaia 193" xfId="1281"/>
    <cellStyle name="Migliaia 194" xfId="1297"/>
    <cellStyle name="Migliaia 195" xfId="1273"/>
    <cellStyle name="Migliaia 196" xfId="1302"/>
    <cellStyle name="Migliaia 197" xfId="1304"/>
    <cellStyle name="Migliaia 198" xfId="1308"/>
    <cellStyle name="Migliaia 199" xfId="1317"/>
    <cellStyle name="Migliaia 2" xfId="3"/>
    <cellStyle name="Migliaia 2 10" xfId="174"/>
    <cellStyle name="Migliaia 2 11" xfId="166"/>
    <cellStyle name="Migliaia 2 12" xfId="1171"/>
    <cellStyle name="Migliaia 2 2" xfId="20"/>
    <cellStyle name="Migliaia 2 2 2" xfId="249"/>
    <cellStyle name="Migliaia 2 2 3" xfId="1630"/>
    <cellStyle name="Migliaia 2 2 4" xfId="1631"/>
    <cellStyle name="Migliaia 2 3" xfId="71"/>
    <cellStyle name="Migliaia 2 3 2" xfId="1632"/>
    <cellStyle name="Migliaia 2 4" xfId="252"/>
    <cellStyle name="Migliaia 2 4 2" xfId="1633"/>
    <cellStyle name="Migliaia 2 5" xfId="283"/>
    <cellStyle name="Migliaia 2 5 2" xfId="1634"/>
    <cellStyle name="Migliaia 2 6" xfId="391"/>
    <cellStyle name="Migliaia 2 6 2" xfId="1635"/>
    <cellStyle name="Migliaia 2 7" xfId="413"/>
    <cellStyle name="Migliaia 2 8" xfId="466"/>
    <cellStyle name="Migliaia 2 9" xfId="555"/>
    <cellStyle name="Migliaia 20" xfId="293"/>
    <cellStyle name="Migliaia 20 2" xfId="853"/>
    <cellStyle name="Migliaia 20 2 2" xfId="1636"/>
    <cellStyle name="Migliaia 20 2 2 2" xfId="1637"/>
    <cellStyle name="Migliaia 20 2 2 3" xfId="1638"/>
    <cellStyle name="Migliaia 20 2 2 4" xfId="1639"/>
    <cellStyle name="Migliaia 20 2 3" xfId="1640"/>
    <cellStyle name="Migliaia 20 2 4" xfId="1641"/>
    <cellStyle name="Migliaia 20 2 5" xfId="1642"/>
    <cellStyle name="Migliaia 20 3" xfId="1643"/>
    <cellStyle name="Migliaia 20 3 2" xfId="1644"/>
    <cellStyle name="Migliaia 20 3 3" xfId="1645"/>
    <cellStyle name="Migliaia 20 3 4" xfId="1646"/>
    <cellStyle name="Migliaia 20 4" xfId="1647"/>
    <cellStyle name="Migliaia 20 5" xfId="1648"/>
    <cellStyle name="Migliaia 20 6" xfId="1649"/>
    <cellStyle name="Migliaia 200" xfId="1306"/>
    <cellStyle name="Migliaia 201" xfId="1307"/>
    <cellStyle name="Migliaia 202" xfId="1313"/>
    <cellStyle name="Migliaia 203" xfId="1314"/>
    <cellStyle name="Migliaia 204" xfId="1305"/>
    <cellStyle name="Migliaia 205" xfId="1315"/>
    <cellStyle name="Migliaia 206" xfId="1303"/>
    <cellStyle name="Migliaia 207" xfId="1316"/>
    <cellStyle name="Migliaia 208" xfId="1310"/>
    <cellStyle name="Migliaia 209" xfId="1312"/>
    <cellStyle name="Migliaia 21" xfId="366"/>
    <cellStyle name="Migliaia 21 2" xfId="908"/>
    <cellStyle name="Migliaia 21 2 2" xfId="1650"/>
    <cellStyle name="Migliaia 21 2 2 2" xfId="1651"/>
    <cellStyle name="Migliaia 21 2 2 3" xfId="1652"/>
    <cellStyle name="Migliaia 21 2 2 4" xfId="1653"/>
    <cellStyle name="Migliaia 21 2 3" xfId="1654"/>
    <cellStyle name="Migliaia 21 2 4" xfId="1655"/>
    <cellStyle name="Migliaia 21 2 5" xfId="1656"/>
    <cellStyle name="Migliaia 21 3" xfId="1657"/>
    <cellStyle name="Migliaia 21 3 2" xfId="1658"/>
    <cellStyle name="Migliaia 21 3 3" xfId="1659"/>
    <cellStyle name="Migliaia 21 3 4" xfId="1660"/>
    <cellStyle name="Migliaia 21 4" xfId="1661"/>
    <cellStyle name="Migliaia 21 5" xfId="1662"/>
    <cellStyle name="Migliaia 21 6" xfId="1663"/>
    <cellStyle name="Migliaia 210" xfId="1309"/>
    <cellStyle name="Migliaia 211" xfId="1311"/>
    <cellStyle name="Migliaia 212" xfId="1318"/>
    <cellStyle name="Migliaia 213" xfId="1329"/>
    <cellStyle name="Migliaia 214" xfId="1335"/>
    <cellStyle name="Migliaia 215" xfId="1326"/>
    <cellStyle name="Migliaia 216" xfId="1346"/>
    <cellStyle name="Migliaia 217" xfId="1327"/>
    <cellStyle name="Migliaia 218" xfId="1336"/>
    <cellStyle name="Migliaia 219" xfId="1331"/>
    <cellStyle name="Migliaia 22" xfId="369"/>
    <cellStyle name="Migliaia 22 2" xfId="911"/>
    <cellStyle name="Migliaia 22 2 2" xfId="1664"/>
    <cellStyle name="Migliaia 22 2 2 2" xfId="1665"/>
    <cellStyle name="Migliaia 22 2 2 3" xfId="1666"/>
    <cellStyle name="Migliaia 22 2 2 4" xfId="1667"/>
    <cellStyle name="Migliaia 22 2 3" xfId="1668"/>
    <cellStyle name="Migliaia 22 2 4" xfId="1669"/>
    <cellStyle name="Migliaia 22 2 5" xfId="1670"/>
    <cellStyle name="Migliaia 22 3" xfId="1671"/>
    <cellStyle name="Migliaia 22 3 2" xfId="1672"/>
    <cellStyle name="Migliaia 22 3 3" xfId="1673"/>
    <cellStyle name="Migliaia 22 3 4" xfId="1674"/>
    <cellStyle name="Migliaia 22 4" xfId="1675"/>
    <cellStyle name="Migliaia 22 5" xfId="1676"/>
    <cellStyle name="Migliaia 22 6" xfId="1677"/>
    <cellStyle name="Migliaia 220" xfId="1337"/>
    <cellStyle name="Migliaia 221" xfId="1321"/>
    <cellStyle name="Migliaia 222" xfId="1345"/>
    <cellStyle name="Migliaia 223" xfId="1333"/>
    <cellStyle name="Migliaia 224" xfId="1349"/>
    <cellStyle name="Migliaia 225" xfId="1350"/>
    <cellStyle name="Migliaia 226" xfId="1322"/>
    <cellStyle name="Migliaia 227" xfId="1341"/>
    <cellStyle name="Migliaia 228" xfId="1339"/>
    <cellStyle name="Migliaia 229" xfId="1328"/>
    <cellStyle name="Migliaia 23" xfId="367"/>
    <cellStyle name="Migliaia 23 2" xfId="909"/>
    <cellStyle name="Migliaia 23 2 2" xfId="1678"/>
    <cellStyle name="Migliaia 23 2 2 2" xfId="1679"/>
    <cellStyle name="Migliaia 23 2 2 3" xfId="1680"/>
    <cellStyle name="Migliaia 23 2 2 4" xfId="1681"/>
    <cellStyle name="Migliaia 23 2 3" xfId="1682"/>
    <cellStyle name="Migliaia 23 2 4" xfId="1683"/>
    <cellStyle name="Migliaia 23 2 5" xfId="1684"/>
    <cellStyle name="Migliaia 23 3" xfId="1685"/>
    <cellStyle name="Migliaia 23 3 2" xfId="1686"/>
    <cellStyle name="Migliaia 23 3 3" xfId="1687"/>
    <cellStyle name="Migliaia 23 3 4" xfId="1688"/>
    <cellStyle name="Migliaia 23 4" xfId="1689"/>
    <cellStyle name="Migliaia 23 5" xfId="1690"/>
    <cellStyle name="Migliaia 23 6" xfId="1691"/>
    <cellStyle name="Migliaia 230" xfId="1323"/>
    <cellStyle name="Migliaia 231" xfId="1324"/>
    <cellStyle name="Migliaia 232" xfId="1343"/>
    <cellStyle name="Migliaia 233" xfId="1351"/>
    <cellStyle name="Migliaia 234" xfId="1332"/>
    <cellStyle name="Migliaia 235" xfId="1348"/>
    <cellStyle name="Migliaia 236" xfId="1342"/>
    <cellStyle name="Migliaia 237" xfId="1352"/>
    <cellStyle name="Migliaia 238" xfId="1320"/>
    <cellStyle name="Migliaia 239" xfId="1340"/>
    <cellStyle name="Migliaia 24" xfId="368"/>
    <cellStyle name="Migliaia 24 2" xfId="910"/>
    <cellStyle name="Migliaia 24 2 2" xfId="1692"/>
    <cellStyle name="Migliaia 24 2 2 2" xfId="1693"/>
    <cellStyle name="Migliaia 24 2 2 3" xfId="1694"/>
    <cellStyle name="Migliaia 24 2 2 4" xfId="1695"/>
    <cellStyle name="Migliaia 24 2 3" xfId="1696"/>
    <cellStyle name="Migliaia 24 2 4" xfId="1697"/>
    <cellStyle name="Migliaia 24 2 5" xfId="1698"/>
    <cellStyle name="Migliaia 24 3" xfId="1699"/>
    <cellStyle name="Migliaia 24 3 2" xfId="1700"/>
    <cellStyle name="Migliaia 24 3 3" xfId="1701"/>
    <cellStyle name="Migliaia 24 3 4" xfId="1702"/>
    <cellStyle name="Migliaia 24 4" xfId="1703"/>
    <cellStyle name="Migliaia 24 5" xfId="1704"/>
    <cellStyle name="Migliaia 24 6" xfId="1705"/>
    <cellStyle name="Migliaia 240" xfId="1325"/>
    <cellStyle name="Migliaia 241" xfId="1344"/>
    <cellStyle name="Migliaia 242" xfId="1319"/>
    <cellStyle name="Migliaia 243" xfId="1338"/>
    <cellStyle name="Migliaia 244" xfId="1347"/>
    <cellStyle name="Migliaia 245" xfId="1334"/>
    <cellStyle name="Migliaia 246" xfId="1355"/>
    <cellStyle name="Migliaia 247" xfId="1428"/>
    <cellStyle name="Migliaia 248" xfId="1432"/>
    <cellStyle name="Migliaia 249" xfId="1429"/>
    <cellStyle name="Migliaia 25" xfId="269"/>
    <cellStyle name="Migliaia 250" xfId="1433"/>
    <cellStyle name="Migliaia 251" xfId="1434"/>
    <cellStyle name="Migliaia 252" xfId="1430"/>
    <cellStyle name="Migliaia 253" xfId="1437"/>
    <cellStyle name="Migliaia 254" xfId="1435"/>
    <cellStyle name="Migliaia 255" xfId="1431"/>
    <cellStyle name="Migliaia 256" xfId="1436"/>
    <cellStyle name="Migliaia 257" xfId="1438"/>
    <cellStyle name="Migliaia 258" xfId="1442"/>
    <cellStyle name="Migliaia 259" xfId="1443"/>
    <cellStyle name="Migliaia 26" xfId="332"/>
    <cellStyle name="Migliaia 260" xfId="1440"/>
    <cellStyle name="Migliaia 261" xfId="1445"/>
    <cellStyle name="Migliaia 262" xfId="1439"/>
    <cellStyle name="Migliaia 263" xfId="1444"/>
    <cellStyle name="Migliaia 264" xfId="1441"/>
    <cellStyle name="Migliaia 265" xfId="1448"/>
    <cellStyle name="Migliaia 266" xfId="1447"/>
    <cellStyle name="Migliaia 267" xfId="1449"/>
    <cellStyle name="Migliaia 268" xfId="1451"/>
    <cellStyle name="Migliaia 269" xfId="1452"/>
    <cellStyle name="Migliaia 269 2" xfId="1706"/>
    <cellStyle name="Migliaia 269 3" xfId="1707"/>
    <cellStyle name="Migliaia 27" xfId="335"/>
    <cellStyle name="Migliaia 270" xfId="1453"/>
    <cellStyle name="Migliaia 271" xfId="1450"/>
    <cellStyle name="Migliaia 272" xfId="1454"/>
    <cellStyle name="Migliaia 273" xfId="1458"/>
    <cellStyle name="Migliaia 273 2" xfId="1708"/>
    <cellStyle name="Migliaia 273 3" xfId="1709"/>
    <cellStyle name="Migliaia 274" xfId="1456"/>
    <cellStyle name="Migliaia 274 2" xfId="1710"/>
    <cellStyle name="Migliaia 274 3" xfId="1711"/>
    <cellStyle name="Migliaia 275" xfId="1460"/>
    <cellStyle name="Migliaia 275 2" xfId="1712"/>
    <cellStyle name="Migliaia 275 3" xfId="1713"/>
    <cellStyle name="Migliaia 276" xfId="1455"/>
    <cellStyle name="Migliaia 276 2" xfId="1714"/>
    <cellStyle name="Migliaia 277" xfId="1457"/>
    <cellStyle name="Migliaia 277 2" xfId="1715"/>
    <cellStyle name="Migliaia 278" xfId="1459"/>
    <cellStyle name="Migliaia 278 2" xfId="1716"/>
    <cellStyle name="Migliaia 279" xfId="1446"/>
    <cellStyle name="Migliaia 279 2" xfId="1717"/>
    <cellStyle name="Migliaia 28" xfId="372"/>
    <cellStyle name="Migliaia 280" xfId="1718"/>
    <cellStyle name="Migliaia 280 2" xfId="1719"/>
    <cellStyle name="Migliaia 281" xfId="1720"/>
    <cellStyle name="Migliaia 281 2" xfId="1721"/>
    <cellStyle name="Migliaia 282" xfId="1722"/>
    <cellStyle name="Migliaia 282 2" xfId="1723"/>
    <cellStyle name="Migliaia 283" xfId="1724"/>
    <cellStyle name="Migliaia 283 2" xfId="1725"/>
    <cellStyle name="Migliaia 284" xfId="1726"/>
    <cellStyle name="Migliaia 284 2" xfId="1727"/>
    <cellStyle name="Migliaia 285" xfId="1728"/>
    <cellStyle name="Migliaia 285 2" xfId="1729"/>
    <cellStyle name="Migliaia 286" xfId="1730"/>
    <cellStyle name="Migliaia 286 2" xfId="1731"/>
    <cellStyle name="Migliaia 287" xfId="1732"/>
    <cellStyle name="Migliaia 287 2" xfId="1733"/>
    <cellStyle name="Migliaia 288" xfId="1734"/>
    <cellStyle name="Migliaia 288 2" xfId="1735"/>
    <cellStyle name="Migliaia 289" xfId="1736"/>
    <cellStyle name="Migliaia 289 2" xfId="1737"/>
    <cellStyle name="Migliaia 29" xfId="334"/>
    <cellStyle name="Migliaia 290" xfId="1738"/>
    <cellStyle name="Migliaia 290 2" xfId="1739"/>
    <cellStyle name="Migliaia 291" xfId="1740"/>
    <cellStyle name="Migliaia 291 2" xfId="1741"/>
    <cellStyle name="Migliaia 292" xfId="1742"/>
    <cellStyle name="Migliaia 293" xfId="1743"/>
    <cellStyle name="Migliaia 294" xfId="1744"/>
    <cellStyle name="Migliaia 295" xfId="1745"/>
    <cellStyle name="Migliaia 296" xfId="1746"/>
    <cellStyle name="Migliaia 297" xfId="1747"/>
    <cellStyle name="Migliaia 298" xfId="1748"/>
    <cellStyle name="Migliaia 299" xfId="1749"/>
    <cellStyle name="Migliaia 3" xfId="4"/>
    <cellStyle name="Migliaia 3 10" xfId="175"/>
    <cellStyle name="Migliaia 3 11" xfId="170"/>
    <cellStyle name="Migliaia 3 12" xfId="1112"/>
    <cellStyle name="Migliaia 3 2" xfId="46"/>
    <cellStyle name="Migliaia 3 2 2" xfId="1750"/>
    <cellStyle name="Migliaia 3 2 2 2" xfId="1751"/>
    <cellStyle name="Migliaia 3 2 2 3" xfId="1752"/>
    <cellStyle name="Migliaia 3 2 2 4" xfId="1753"/>
    <cellStyle name="Migliaia 3 3" xfId="72"/>
    <cellStyle name="Migliaia 3 3 2" xfId="1754"/>
    <cellStyle name="Migliaia 3 4" xfId="253"/>
    <cellStyle name="Migliaia 3 4 2" xfId="1755"/>
    <cellStyle name="Migliaia 3 4 2 2" xfId="1756"/>
    <cellStyle name="Migliaia 3 4 2 3" xfId="1757"/>
    <cellStyle name="Migliaia 3 4 2 4" xfId="1758"/>
    <cellStyle name="Migliaia 3 5" xfId="284"/>
    <cellStyle name="Migliaia 3 6" xfId="362"/>
    <cellStyle name="Migliaia 3 7" xfId="414"/>
    <cellStyle name="Migliaia 3 8" xfId="467"/>
    <cellStyle name="Migliaia 3 9" xfId="520"/>
    <cellStyle name="Migliaia 30" xfId="278"/>
    <cellStyle name="Migliaia 300" xfId="1759"/>
    <cellStyle name="Migliaia 301" xfId="1760"/>
    <cellStyle name="Migliaia 302" xfId="1761"/>
    <cellStyle name="Migliaia 303" xfId="1762"/>
    <cellStyle name="Migliaia 304" xfId="1763"/>
    <cellStyle name="Migliaia 305" xfId="1764"/>
    <cellStyle name="Migliaia 306" xfId="1765"/>
    <cellStyle name="Migliaia 307" xfId="1766"/>
    <cellStyle name="Migliaia 308" xfId="1767"/>
    <cellStyle name="Migliaia 309" xfId="1768"/>
    <cellStyle name="Migliaia 31" xfId="387"/>
    <cellStyle name="Migliaia 31 2" xfId="922"/>
    <cellStyle name="Migliaia 31 2 2" xfId="1769"/>
    <cellStyle name="Migliaia 31 2 2 2" xfId="1770"/>
    <cellStyle name="Migliaia 31 2 2 3" xfId="1771"/>
    <cellStyle name="Migliaia 31 2 2 4" xfId="1772"/>
    <cellStyle name="Migliaia 31 2 3" xfId="1773"/>
    <cellStyle name="Migliaia 31 2 4" xfId="1774"/>
    <cellStyle name="Migliaia 31 2 5" xfId="1775"/>
    <cellStyle name="Migliaia 31 3" xfId="1776"/>
    <cellStyle name="Migliaia 31 3 2" xfId="1777"/>
    <cellStyle name="Migliaia 31 3 3" xfId="1778"/>
    <cellStyle name="Migliaia 31 3 4" xfId="1779"/>
    <cellStyle name="Migliaia 31 4" xfId="1780"/>
    <cellStyle name="Migliaia 31 5" xfId="1781"/>
    <cellStyle name="Migliaia 31 6" xfId="1782"/>
    <cellStyle name="Migliaia 310" xfId="1783"/>
    <cellStyle name="Migliaia 311" xfId="1784"/>
    <cellStyle name="Migliaia 312" xfId="1785"/>
    <cellStyle name="Migliaia 313" xfId="1786"/>
    <cellStyle name="Migliaia 314" xfId="1787"/>
    <cellStyle name="Migliaia 315" xfId="1788"/>
    <cellStyle name="Migliaia 316" xfId="1789"/>
    <cellStyle name="Migliaia 317" xfId="1790"/>
    <cellStyle name="Migliaia 318" xfId="1791"/>
    <cellStyle name="Migliaia 319" xfId="1792"/>
    <cellStyle name="Migliaia 32" xfId="257"/>
    <cellStyle name="Migliaia 32 2" xfId="833"/>
    <cellStyle name="Migliaia 32 2 2" xfId="1793"/>
    <cellStyle name="Migliaia 32 2 2 2" xfId="1794"/>
    <cellStyle name="Migliaia 32 2 2 3" xfId="1795"/>
    <cellStyle name="Migliaia 32 2 2 4" xfId="1796"/>
    <cellStyle name="Migliaia 32 2 3" xfId="1797"/>
    <cellStyle name="Migliaia 32 2 4" xfId="1798"/>
    <cellStyle name="Migliaia 32 2 5" xfId="1799"/>
    <cellStyle name="Migliaia 32 3" xfId="1800"/>
    <cellStyle name="Migliaia 32 3 2" xfId="1801"/>
    <cellStyle name="Migliaia 32 3 3" xfId="1802"/>
    <cellStyle name="Migliaia 32 3 4" xfId="1803"/>
    <cellStyle name="Migliaia 32 4" xfId="1804"/>
    <cellStyle name="Migliaia 32 5" xfId="1805"/>
    <cellStyle name="Migliaia 32 6" xfId="1806"/>
    <cellStyle name="Migliaia 320" xfId="1807"/>
    <cellStyle name="Migliaia 321" xfId="1808"/>
    <cellStyle name="Migliaia 322" xfId="1809"/>
    <cellStyle name="Migliaia 323" xfId="1810"/>
    <cellStyle name="Migliaia 324" xfId="1811"/>
    <cellStyle name="Migliaia 325" xfId="1812"/>
    <cellStyle name="Migliaia 326" xfId="1813"/>
    <cellStyle name="Migliaia 327" xfId="1814"/>
    <cellStyle name="Migliaia 328" xfId="1815"/>
    <cellStyle name="Migliaia 329" xfId="1816"/>
    <cellStyle name="Migliaia 33" xfId="388"/>
    <cellStyle name="Migliaia 33 2" xfId="923"/>
    <cellStyle name="Migliaia 33 2 2" xfId="1817"/>
    <cellStyle name="Migliaia 33 2 2 2" xfId="1818"/>
    <cellStyle name="Migliaia 33 2 2 3" xfId="1819"/>
    <cellStyle name="Migliaia 33 2 2 4" xfId="1820"/>
    <cellStyle name="Migliaia 33 2 3" xfId="1821"/>
    <cellStyle name="Migliaia 33 2 4" xfId="1822"/>
    <cellStyle name="Migliaia 33 2 5" xfId="1823"/>
    <cellStyle name="Migliaia 33 3" xfId="1824"/>
    <cellStyle name="Migliaia 33 3 2" xfId="1825"/>
    <cellStyle name="Migliaia 33 3 3" xfId="1826"/>
    <cellStyle name="Migliaia 33 3 4" xfId="1827"/>
    <cellStyle name="Migliaia 33 4" xfId="1828"/>
    <cellStyle name="Migliaia 33 5" xfId="1829"/>
    <cellStyle name="Migliaia 33 6" xfId="1830"/>
    <cellStyle name="Migliaia 330" xfId="1831"/>
    <cellStyle name="Migliaia 331" xfId="1832"/>
    <cellStyle name="Migliaia 332" xfId="1833"/>
    <cellStyle name="Migliaia 333" xfId="1834"/>
    <cellStyle name="Migliaia 334" xfId="1835"/>
    <cellStyle name="Migliaia 335" xfId="1836"/>
    <cellStyle name="Migliaia 336" xfId="1837"/>
    <cellStyle name="Migliaia 337" xfId="1838"/>
    <cellStyle name="Migliaia 338" xfId="1839"/>
    <cellStyle name="Migliaia 339" xfId="1840"/>
    <cellStyle name="Migliaia 34" xfId="390"/>
    <cellStyle name="Migliaia 34 2" xfId="925"/>
    <cellStyle name="Migliaia 34 2 2" xfId="1841"/>
    <cellStyle name="Migliaia 34 2 2 2" xfId="1842"/>
    <cellStyle name="Migliaia 34 2 2 3" xfId="1843"/>
    <cellStyle name="Migliaia 34 2 2 4" xfId="1844"/>
    <cellStyle name="Migliaia 34 2 3" xfId="1845"/>
    <cellStyle name="Migliaia 34 2 4" xfId="1846"/>
    <cellStyle name="Migliaia 34 2 5" xfId="1847"/>
    <cellStyle name="Migliaia 34 3" xfId="1848"/>
    <cellStyle name="Migliaia 34 3 2" xfId="1849"/>
    <cellStyle name="Migliaia 34 3 3" xfId="1850"/>
    <cellStyle name="Migliaia 34 3 4" xfId="1851"/>
    <cellStyle name="Migliaia 34 4" xfId="1852"/>
    <cellStyle name="Migliaia 34 5" xfId="1853"/>
    <cellStyle name="Migliaia 34 6" xfId="1854"/>
    <cellStyle name="Migliaia 340" xfId="1855"/>
    <cellStyle name="Migliaia 341" xfId="1856"/>
    <cellStyle name="Migliaia 342" xfId="1857"/>
    <cellStyle name="Migliaia 343" xfId="1858"/>
    <cellStyle name="Migliaia 344" xfId="1859"/>
    <cellStyle name="Migliaia 345" xfId="1860"/>
    <cellStyle name="Migliaia 346" xfId="1861"/>
    <cellStyle name="Migliaia 347" xfId="1862"/>
    <cellStyle name="Migliaia 348" xfId="1863"/>
    <cellStyle name="Migliaia 349" xfId="1864"/>
    <cellStyle name="Migliaia 35" xfId="389"/>
    <cellStyle name="Migliaia 35 2" xfId="924"/>
    <cellStyle name="Migliaia 35 2 2" xfId="1865"/>
    <cellStyle name="Migliaia 35 2 2 2" xfId="1866"/>
    <cellStyle name="Migliaia 35 2 2 3" xfId="1867"/>
    <cellStyle name="Migliaia 35 2 2 4" xfId="1868"/>
    <cellStyle name="Migliaia 35 2 3" xfId="1869"/>
    <cellStyle name="Migliaia 35 2 4" xfId="1870"/>
    <cellStyle name="Migliaia 35 2 5" xfId="1871"/>
    <cellStyle name="Migliaia 35 3" xfId="1872"/>
    <cellStyle name="Migliaia 35 3 2" xfId="1873"/>
    <cellStyle name="Migliaia 35 3 3" xfId="1874"/>
    <cellStyle name="Migliaia 35 3 4" xfId="1875"/>
    <cellStyle name="Migliaia 35 4" xfId="1876"/>
    <cellStyle name="Migliaia 35 5" xfId="1877"/>
    <cellStyle name="Migliaia 35 6" xfId="1878"/>
    <cellStyle name="Migliaia 350" xfId="1879"/>
    <cellStyle name="Migliaia 351" xfId="1880"/>
    <cellStyle name="Migliaia 352" xfId="1881"/>
    <cellStyle name="Migliaia 353" xfId="1882"/>
    <cellStyle name="Migliaia 354" xfId="1883"/>
    <cellStyle name="Migliaia 355" xfId="1884"/>
    <cellStyle name="Migliaia 356" xfId="1885"/>
    <cellStyle name="Migliaia 357" xfId="1886"/>
    <cellStyle name="Migliaia 358" xfId="1887"/>
    <cellStyle name="Migliaia 359" xfId="1888"/>
    <cellStyle name="Migliaia 36" xfId="343"/>
    <cellStyle name="Migliaia 360" xfId="1889"/>
    <cellStyle name="Migliaia 361" xfId="1890"/>
    <cellStyle name="Migliaia 362" xfId="1891"/>
    <cellStyle name="Migliaia 363" xfId="1892"/>
    <cellStyle name="Migliaia 364" xfId="1893"/>
    <cellStyle name="Migliaia 365" xfId="1894"/>
    <cellStyle name="Migliaia 366" xfId="1895"/>
    <cellStyle name="Migliaia 367" xfId="1896"/>
    <cellStyle name="Migliaia 368" xfId="1897"/>
    <cellStyle name="Migliaia 369" xfId="1898"/>
    <cellStyle name="Migliaia 37" xfId="357"/>
    <cellStyle name="Migliaia 370" xfId="1899"/>
    <cellStyle name="Migliaia 371" xfId="1900"/>
    <cellStyle name="Migliaia 372" xfId="1901"/>
    <cellStyle name="Migliaia 373" xfId="1902"/>
    <cellStyle name="Migliaia 374" xfId="1903"/>
    <cellStyle name="Migliaia 375" xfId="1904"/>
    <cellStyle name="Migliaia 376" xfId="1905"/>
    <cellStyle name="Migliaia 377" xfId="9624"/>
    <cellStyle name="Migliaia 378" xfId="9627"/>
    <cellStyle name="Migliaia 379" xfId="9626"/>
    <cellStyle name="Migliaia 38" xfId="374"/>
    <cellStyle name="Migliaia 380" xfId="9628"/>
    <cellStyle name="Migliaia 381" xfId="9629"/>
    <cellStyle name="Migliaia 382" xfId="9625"/>
    <cellStyle name="Migliaia 383" xfId="9631"/>
    <cellStyle name="Migliaia 384" xfId="9632"/>
    <cellStyle name="Migliaia 385" xfId="9640"/>
    <cellStyle name="Migliaia 386" xfId="9636"/>
    <cellStyle name="Migliaia 387" xfId="9638"/>
    <cellStyle name="Migliaia 388" xfId="9641"/>
    <cellStyle name="Migliaia 389" xfId="9634"/>
    <cellStyle name="Migliaia 39" xfId="380"/>
    <cellStyle name="Migliaia 390" xfId="9642"/>
    <cellStyle name="Migliaia 391" xfId="9637"/>
    <cellStyle name="Migliaia 392" xfId="9635"/>
    <cellStyle name="Migliaia 393" xfId="9639"/>
    <cellStyle name="Migliaia 394" xfId="9633"/>
    <cellStyle name="Migliaia 395" xfId="9643"/>
    <cellStyle name="Migliaia 396" xfId="9650"/>
    <cellStyle name="Migliaia 397" xfId="9652"/>
    <cellStyle name="Migliaia 398" xfId="9645"/>
    <cellStyle name="Migliaia 399" xfId="9644"/>
    <cellStyle name="Migliaia 4" xfId="14"/>
    <cellStyle name="Migliaia 4 10" xfId="1906"/>
    <cellStyle name="Migliaia 4 11" xfId="1907"/>
    <cellStyle name="Migliaia 4 2" xfId="574"/>
    <cellStyle name="Migliaia 4 3" xfId="753"/>
    <cellStyle name="Migliaia 4 3 2" xfId="1908"/>
    <cellStyle name="Migliaia 4 3 2 2" xfId="1909"/>
    <cellStyle name="Migliaia 4 3 2 3" xfId="1910"/>
    <cellStyle name="Migliaia 4 3 2 4" xfId="1911"/>
    <cellStyle name="Migliaia 4 3 3" xfId="1912"/>
    <cellStyle name="Migliaia 4 3 4" xfId="1913"/>
    <cellStyle name="Migliaia 4 3 5" xfId="1914"/>
    <cellStyle name="Migliaia 4 4" xfId="185"/>
    <cellStyle name="Migliaia 4 4 2" xfId="1915"/>
    <cellStyle name="Migliaia 4 4 3" xfId="1916"/>
    <cellStyle name="Migliaia 4 4 4" xfId="1917"/>
    <cellStyle name="Migliaia 4 5" xfId="1918"/>
    <cellStyle name="Migliaia 4 6" xfId="1919"/>
    <cellStyle name="Migliaia 4 7" xfId="1920"/>
    <cellStyle name="Migliaia 4 7 2" xfId="1921"/>
    <cellStyle name="Migliaia 4 7 3" xfId="1922"/>
    <cellStyle name="Migliaia 4 7 4" xfId="1923"/>
    <cellStyle name="Migliaia 4 8" xfId="1924"/>
    <cellStyle name="Migliaia 4 8 2" xfId="1925"/>
    <cellStyle name="Migliaia 4 8 3" xfId="1926"/>
    <cellStyle name="Migliaia 4 9" xfId="1927"/>
    <cellStyle name="Migliaia 40" xfId="360"/>
    <cellStyle name="Migliaia 40 2" xfId="903"/>
    <cellStyle name="Migliaia 40 2 2" xfId="1928"/>
    <cellStyle name="Migliaia 40 2 2 2" xfId="1929"/>
    <cellStyle name="Migliaia 40 2 2 3" xfId="1930"/>
    <cellStyle name="Migliaia 40 2 2 4" xfId="1931"/>
    <cellStyle name="Migliaia 40 2 3" xfId="1932"/>
    <cellStyle name="Migliaia 40 2 4" xfId="1933"/>
    <cellStyle name="Migliaia 40 2 5" xfId="1934"/>
    <cellStyle name="Migliaia 40 3" xfId="1935"/>
    <cellStyle name="Migliaia 40 3 2" xfId="1936"/>
    <cellStyle name="Migliaia 40 3 3" xfId="1937"/>
    <cellStyle name="Migliaia 40 3 4" xfId="1938"/>
    <cellStyle name="Migliaia 40 4" xfId="1939"/>
    <cellStyle name="Migliaia 40 5" xfId="1940"/>
    <cellStyle name="Migliaia 40 6" xfId="1941"/>
    <cellStyle name="Migliaia 400" xfId="9646"/>
    <cellStyle name="Migliaia 401" xfId="9648"/>
    <cellStyle name="Migliaia 402" xfId="9647"/>
    <cellStyle name="Migliaia 403" xfId="9655"/>
    <cellStyle name="Migliaia 404" xfId="9668"/>
    <cellStyle name="Migliaia 405" xfId="9664"/>
    <cellStyle name="Migliaia 406" xfId="9657"/>
    <cellStyle name="Migliaia 407" xfId="9663"/>
    <cellStyle name="Migliaia 408" xfId="9649"/>
    <cellStyle name="Migliaia 409" xfId="9670"/>
    <cellStyle name="Migliaia 41" xfId="395"/>
    <cellStyle name="Migliaia 41 2" xfId="928"/>
    <cellStyle name="Migliaia 41 2 2" xfId="1942"/>
    <cellStyle name="Migliaia 41 2 2 2" xfId="1943"/>
    <cellStyle name="Migliaia 41 2 2 3" xfId="1944"/>
    <cellStyle name="Migliaia 41 2 2 4" xfId="1945"/>
    <cellStyle name="Migliaia 41 2 3" xfId="1946"/>
    <cellStyle name="Migliaia 41 2 4" xfId="1947"/>
    <cellStyle name="Migliaia 41 2 5" xfId="1948"/>
    <cellStyle name="Migliaia 41 3" xfId="1949"/>
    <cellStyle name="Migliaia 41 3 2" xfId="1950"/>
    <cellStyle name="Migliaia 41 3 3" xfId="1951"/>
    <cellStyle name="Migliaia 41 3 4" xfId="1952"/>
    <cellStyle name="Migliaia 41 4" xfId="1953"/>
    <cellStyle name="Migliaia 41 5" xfId="1954"/>
    <cellStyle name="Migliaia 41 6" xfId="1955"/>
    <cellStyle name="Migliaia 410" xfId="9660"/>
    <cellStyle name="Migliaia 411" xfId="9673"/>
    <cellStyle name="Migliaia 412" xfId="9661"/>
    <cellStyle name="Migliaia 413" xfId="9672"/>
    <cellStyle name="Migliaia 414" xfId="9665"/>
    <cellStyle name="Migliaia 415" xfId="9653"/>
    <cellStyle name="Migliaia 416" xfId="9666"/>
    <cellStyle name="Migliaia 417" xfId="9669"/>
    <cellStyle name="Migliaia 418" xfId="9662"/>
    <cellStyle name="Migliaia 419" xfId="9674"/>
    <cellStyle name="Migliaia 42" xfId="337"/>
    <cellStyle name="Migliaia 42 2" xfId="890"/>
    <cellStyle name="Migliaia 42 2 2" xfId="1956"/>
    <cellStyle name="Migliaia 42 2 2 2" xfId="1957"/>
    <cellStyle name="Migliaia 42 2 2 3" xfId="1958"/>
    <cellStyle name="Migliaia 42 2 2 4" xfId="1959"/>
    <cellStyle name="Migliaia 42 2 3" xfId="1960"/>
    <cellStyle name="Migliaia 42 2 4" xfId="1961"/>
    <cellStyle name="Migliaia 42 2 5" xfId="1962"/>
    <cellStyle name="Migliaia 42 3" xfId="1963"/>
    <cellStyle name="Migliaia 42 3 2" xfId="1964"/>
    <cellStyle name="Migliaia 42 3 3" xfId="1965"/>
    <cellStyle name="Migliaia 42 3 4" xfId="1966"/>
    <cellStyle name="Migliaia 42 4" xfId="1967"/>
    <cellStyle name="Migliaia 42 5" xfId="1968"/>
    <cellStyle name="Migliaia 42 6" xfId="1969"/>
    <cellStyle name="Migliaia 420" xfId="9659"/>
    <cellStyle name="Migliaia 421" xfId="9654"/>
    <cellStyle name="Migliaia 422" xfId="9651"/>
    <cellStyle name="Migliaia 423" xfId="9667"/>
    <cellStyle name="Migliaia 424" xfId="9656"/>
    <cellStyle name="Migliaia 425" xfId="9671"/>
    <cellStyle name="Migliaia 426" xfId="9658"/>
    <cellStyle name="Migliaia 43" xfId="393"/>
    <cellStyle name="Migliaia 43 2" xfId="926"/>
    <cellStyle name="Migliaia 43 2 2" xfId="1970"/>
    <cellStyle name="Migliaia 43 2 2 2" xfId="1971"/>
    <cellStyle name="Migliaia 43 2 2 3" xfId="1972"/>
    <cellStyle name="Migliaia 43 2 2 4" xfId="1973"/>
    <cellStyle name="Migliaia 43 2 3" xfId="1974"/>
    <cellStyle name="Migliaia 43 2 4" xfId="1975"/>
    <cellStyle name="Migliaia 43 2 5" xfId="1976"/>
    <cellStyle name="Migliaia 43 3" xfId="1977"/>
    <cellStyle name="Migliaia 43 3 2" xfId="1978"/>
    <cellStyle name="Migliaia 43 3 3" xfId="1979"/>
    <cellStyle name="Migliaia 43 3 4" xfId="1980"/>
    <cellStyle name="Migliaia 43 4" xfId="1981"/>
    <cellStyle name="Migliaia 43 5" xfId="1982"/>
    <cellStyle name="Migliaia 43 6" xfId="1983"/>
    <cellStyle name="Migliaia 44" xfId="385"/>
    <cellStyle name="Migliaia 45" xfId="258"/>
    <cellStyle name="Migliaia 46" xfId="296"/>
    <cellStyle name="Migliaia 47" xfId="358"/>
    <cellStyle name="Migliaia 48" xfId="317"/>
    <cellStyle name="Migliaia 48 2" xfId="875"/>
    <cellStyle name="Migliaia 48 2 2" xfId="1984"/>
    <cellStyle name="Migliaia 48 2 2 2" xfId="1985"/>
    <cellStyle name="Migliaia 48 2 2 3" xfId="1986"/>
    <cellStyle name="Migliaia 48 2 2 4" xfId="1987"/>
    <cellStyle name="Migliaia 48 2 3" xfId="1988"/>
    <cellStyle name="Migliaia 48 2 4" xfId="1989"/>
    <cellStyle name="Migliaia 48 2 5" xfId="1990"/>
    <cellStyle name="Migliaia 48 3" xfId="1991"/>
    <cellStyle name="Migliaia 48 3 2" xfId="1992"/>
    <cellStyle name="Migliaia 48 3 3" xfId="1993"/>
    <cellStyle name="Migliaia 48 3 4" xfId="1994"/>
    <cellStyle name="Migliaia 48 4" xfId="1995"/>
    <cellStyle name="Migliaia 48 5" xfId="1996"/>
    <cellStyle name="Migliaia 48 6" xfId="1997"/>
    <cellStyle name="Migliaia 49" xfId="379"/>
    <cellStyle name="Migliaia 49 2" xfId="917"/>
    <cellStyle name="Migliaia 49 2 2" xfId="1998"/>
    <cellStyle name="Migliaia 49 2 2 2" xfId="1999"/>
    <cellStyle name="Migliaia 49 2 2 3" xfId="2000"/>
    <cellStyle name="Migliaia 49 2 2 4" xfId="2001"/>
    <cellStyle name="Migliaia 49 2 3" xfId="2002"/>
    <cellStyle name="Migliaia 49 2 4" xfId="2003"/>
    <cellStyle name="Migliaia 49 2 5" xfId="2004"/>
    <cellStyle name="Migliaia 49 3" xfId="2005"/>
    <cellStyle name="Migliaia 49 3 2" xfId="2006"/>
    <cellStyle name="Migliaia 49 3 3" xfId="2007"/>
    <cellStyle name="Migliaia 49 3 4" xfId="2008"/>
    <cellStyle name="Migliaia 49 4" xfId="2009"/>
    <cellStyle name="Migliaia 49 5" xfId="2010"/>
    <cellStyle name="Migliaia 49 6" xfId="2011"/>
    <cellStyle name="Migliaia 5" xfId="80"/>
    <cellStyle name="Migliaia 5 2" xfId="653"/>
    <cellStyle name="Migliaia 5 2 2" xfId="2012"/>
    <cellStyle name="Migliaia 5 2 2 2" xfId="2013"/>
    <cellStyle name="Migliaia 5 2 2 3" xfId="2014"/>
    <cellStyle name="Migliaia 5 2 2 4" xfId="2015"/>
    <cellStyle name="Migliaia 5 2 3" xfId="2016"/>
    <cellStyle name="Migliaia 5 2 4" xfId="2017"/>
    <cellStyle name="Migliaia 5 2 5" xfId="2018"/>
    <cellStyle name="Migliaia 5 3" xfId="187"/>
    <cellStyle name="Migliaia 5 3 2" xfId="2019"/>
    <cellStyle name="Migliaia 5 3 2 2" xfId="2020"/>
    <cellStyle name="Migliaia 5 3 2 3" xfId="2021"/>
    <cellStyle name="Migliaia 5 3 2 4" xfId="2022"/>
    <cellStyle name="Migliaia 5 3 3" xfId="2023"/>
    <cellStyle name="Migliaia 5 4" xfId="2024"/>
    <cellStyle name="Migliaia 5 4 2" xfId="2025"/>
    <cellStyle name="Migliaia 5 4 2 2" xfId="2026"/>
    <cellStyle name="Migliaia 5 4 2 3" xfId="2027"/>
    <cellStyle name="Migliaia 5 4 2 4" xfId="2028"/>
    <cellStyle name="Migliaia 5 4 3" xfId="2029"/>
    <cellStyle name="Migliaia 5 4 4" xfId="2030"/>
    <cellStyle name="Migliaia 5 4 5" xfId="2031"/>
    <cellStyle name="Migliaia 5 5" xfId="2032"/>
    <cellStyle name="Migliaia 5 5 2" xfId="2033"/>
    <cellStyle name="Migliaia 5 5 2 2" xfId="2034"/>
    <cellStyle name="Migliaia 5 5 2 3" xfId="2035"/>
    <cellStyle name="Migliaia 5 5 3" xfId="2036"/>
    <cellStyle name="Migliaia 5 5 4" xfId="2037"/>
    <cellStyle name="Migliaia 5 6" xfId="2038"/>
    <cellStyle name="Migliaia 50" xfId="399"/>
    <cellStyle name="Migliaia 50 2" xfId="931"/>
    <cellStyle name="Migliaia 50 2 2" xfId="2039"/>
    <cellStyle name="Migliaia 50 2 2 2" xfId="2040"/>
    <cellStyle name="Migliaia 50 2 2 3" xfId="2041"/>
    <cellStyle name="Migliaia 50 2 2 4" xfId="2042"/>
    <cellStyle name="Migliaia 50 2 3" xfId="2043"/>
    <cellStyle name="Migliaia 50 2 4" xfId="2044"/>
    <cellStyle name="Migliaia 50 2 5" xfId="2045"/>
    <cellStyle name="Migliaia 50 3" xfId="2046"/>
    <cellStyle name="Migliaia 50 3 2" xfId="2047"/>
    <cellStyle name="Migliaia 50 3 3" xfId="2048"/>
    <cellStyle name="Migliaia 50 3 4" xfId="2049"/>
    <cellStyle name="Migliaia 50 4" xfId="2050"/>
    <cellStyle name="Migliaia 50 5" xfId="2051"/>
    <cellStyle name="Migliaia 50 6" xfId="2052"/>
    <cellStyle name="Migliaia 51" xfId="400"/>
    <cellStyle name="Migliaia 51 2" xfId="932"/>
    <cellStyle name="Migliaia 51 2 2" xfId="2053"/>
    <cellStyle name="Migliaia 51 2 2 2" xfId="2054"/>
    <cellStyle name="Migliaia 51 2 2 3" xfId="2055"/>
    <cellStyle name="Migliaia 51 2 2 4" xfId="2056"/>
    <cellStyle name="Migliaia 51 2 3" xfId="2057"/>
    <cellStyle name="Migliaia 51 2 4" xfId="2058"/>
    <cellStyle name="Migliaia 51 2 5" xfId="2059"/>
    <cellStyle name="Migliaia 51 3" xfId="2060"/>
    <cellStyle name="Migliaia 51 3 2" xfId="2061"/>
    <cellStyle name="Migliaia 51 3 3" xfId="2062"/>
    <cellStyle name="Migliaia 51 3 4" xfId="2063"/>
    <cellStyle name="Migliaia 51 4" xfId="2064"/>
    <cellStyle name="Migliaia 51 5" xfId="2065"/>
    <cellStyle name="Migliaia 51 6" xfId="2066"/>
    <cellStyle name="Migliaia 52" xfId="401"/>
    <cellStyle name="Migliaia 52 2" xfId="933"/>
    <cellStyle name="Migliaia 52 2 2" xfId="2067"/>
    <cellStyle name="Migliaia 52 2 2 2" xfId="2068"/>
    <cellStyle name="Migliaia 52 2 2 3" xfId="2069"/>
    <cellStyle name="Migliaia 52 2 2 4" xfId="2070"/>
    <cellStyle name="Migliaia 52 2 3" xfId="2071"/>
    <cellStyle name="Migliaia 52 2 4" xfId="2072"/>
    <cellStyle name="Migliaia 52 2 5" xfId="2073"/>
    <cellStyle name="Migliaia 52 3" xfId="2074"/>
    <cellStyle name="Migliaia 52 3 2" xfId="2075"/>
    <cellStyle name="Migliaia 52 3 3" xfId="2076"/>
    <cellStyle name="Migliaia 52 3 4" xfId="2077"/>
    <cellStyle name="Migliaia 52 4" xfId="2078"/>
    <cellStyle name="Migliaia 52 5" xfId="2079"/>
    <cellStyle name="Migliaia 52 6" xfId="2080"/>
    <cellStyle name="Migliaia 53" xfId="341"/>
    <cellStyle name="Migliaia 54" xfId="275"/>
    <cellStyle name="Migliaia 55" xfId="347"/>
    <cellStyle name="Migliaia 56" xfId="276"/>
    <cellStyle name="Migliaia 57" xfId="364"/>
    <cellStyle name="Migliaia 57 2" xfId="906"/>
    <cellStyle name="Migliaia 57 2 2" xfId="2081"/>
    <cellStyle name="Migliaia 57 2 2 2" xfId="2082"/>
    <cellStyle name="Migliaia 57 2 2 3" xfId="2083"/>
    <cellStyle name="Migliaia 57 2 2 4" xfId="2084"/>
    <cellStyle name="Migliaia 57 2 3" xfId="2085"/>
    <cellStyle name="Migliaia 57 2 4" xfId="2086"/>
    <cellStyle name="Migliaia 57 2 5" xfId="2087"/>
    <cellStyle name="Migliaia 57 3" xfId="2088"/>
    <cellStyle name="Migliaia 57 3 2" xfId="2089"/>
    <cellStyle name="Migliaia 57 3 3" xfId="2090"/>
    <cellStyle name="Migliaia 57 3 4" xfId="2091"/>
    <cellStyle name="Migliaia 57 4" xfId="2092"/>
    <cellStyle name="Migliaia 57 5" xfId="2093"/>
    <cellStyle name="Migliaia 57 6" xfId="2094"/>
    <cellStyle name="Migliaia 58" xfId="354"/>
    <cellStyle name="Migliaia 58 2" xfId="900"/>
    <cellStyle name="Migliaia 58 2 2" xfId="2095"/>
    <cellStyle name="Migliaia 58 2 2 2" xfId="2096"/>
    <cellStyle name="Migliaia 58 2 2 3" xfId="2097"/>
    <cellStyle name="Migliaia 58 2 2 4" xfId="2098"/>
    <cellStyle name="Migliaia 58 2 3" xfId="2099"/>
    <cellStyle name="Migliaia 58 2 4" xfId="2100"/>
    <cellStyle name="Migliaia 58 2 5" xfId="2101"/>
    <cellStyle name="Migliaia 58 3" xfId="2102"/>
    <cellStyle name="Migliaia 58 3 2" xfId="2103"/>
    <cellStyle name="Migliaia 58 3 3" xfId="2104"/>
    <cellStyle name="Migliaia 58 3 4" xfId="2105"/>
    <cellStyle name="Migliaia 58 4" xfId="2106"/>
    <cellStyle name="Migliaia 58 5" xfId="2107"/>
    <cellStyle name="Migliaia 58 6" xfId="2108"/>
    <cellStyle name="Migliaia 59" xfId="375"/>
    <cellStyle name="Migliaia 59 2" xfId="914"/>
    <cellStyle name="Migliaia 59 2 2" xfId="2109"/>
    <cellStyle name="Migliaia 59 2 2 2" xfId="2110"/>
    <cellStyle name="Migliaia 59 2 2 3" xfId="2111"/>
    <cellStyle name="Migliaia 59 2 2 4" xfId="2112"/>
    <cellStyle name="Migliaia 59 2 3" xfId="2113"/>
    <cellStyle name="Migliaia 59 2 4" xfId="2114"/>
    <cellStyle name="Migliaia 59 2 5" xfId="2115"/>
    <cellStyle name="Migliaia 59 3" xfId="2116"/>
    <cellStyle name="Migliaia 59 3 2" xfId="2117"/>
    <cellStyle name="Migliaia 59 3 3" xfId="2118"/>
    <cellStyle name="Migliaia 59 3 4" xfId="2119"/>
    <cellStyle name="Migliaia 59 4" xfId="2120"/>
    <cellStyle name="Migliaia 59 5" xfId="2121"/>
    <cellStyle name="Migliaia 59 6" xfId="2122"/>
    <cellStyle name="Migliaia 6" xfId="236"/>
    <cellStyle name="Migliaia 6 2" xfId="794"/>
    <cellStyle name="Migliaia 6 2 2" xfId="2123"/>
    <cellStyle name="Migliaia 6 2 2 2" xfId="2124"/>
    <cellStyle name="Migliaia 6 2 2 3" xfId="2125"/>
    <cellStyle name="Migliaia 6 2 2 4" xfId="2126"/>
    <cellStyle name="Migliaia 6 2 3" xfId="2127"/>
    <cellStyle name="Migliaia 6 2 4" xfId="2128"/>
    <cellStyle name="Migliaia 6 2 5" xfId="2129"/>
    <cellStyle name="Migliaia 6 3" xfId="1169"/>
    <cellStyle name="Migliaia 6 3 2" xfId="2130"/>
    <cellStyle name="Migliaia 6 3 2 2" xfId="2131"/>
    <cellStyle name="Migliaia 6 3 2 3" xfId="2132"/>
    <cellStyle name="Migliaia 6 4" xfId="2133"/>
    <cellStyle name="Migliaia 6 4 2" xfId="2134"/>
    <cellStyle name="Migliaia 6 4 3" xfId="2135"/>
    <cellStyle name="Migliaia 6 4 4" xfId="2136"/>
    <cellStyle name="Migliaia 6 5" xfId="2137"/>
    <cellStyle name="Migliaia 6 5 2" xfId="2138"/>
    <cellStyle name="Migliaia 6 5 3" xfId="2139"/>
    <cellStyle name="Migliaia 6 6" xfId="2140"/>
    <cellStyle name="Migliaia 6 6 2" xfId="2141"/>
    <cellStyle name="Migliaia 6 6 3" xfId="2142"/>
    <cellStyle name="Migliaia 6 7" xfId="2143"/>
    <cellStyle name="Migliaia 6 8" xfId="2144"/>
    <cellStyle name="Migliaia 6 9" xfId="2145"/>
    <cellStyle name="Migliaia 60" xfId="298"/>
    <cellStyle name="Migliaia 60 2" xfId="856"/>
    <cellStyle name="Migliaia 60 2 2" xfId="2146"/>
    <cellStyle name="Migliaia 60 2 2 2" xfId="2147"/>
    <cellStyle name="Migliaia 60 2 2 3" xfId="2148"/>
    <cellStyle name="Migliaia 60 2 2 4" xfId="2149"/>
    <cellStyle name="Migliaia 60 2 3" xfId="2150"/>
    <cellStyle name="Migliaia 60 2 4" xfId="2151"/>
    <cellStyle name="Migliaia 60 2 5" xfId="2152"/>
    <cellStyle name="Migliaia 60 3" xfId="2153"/>
    <cellStyle name="Migliaia 60 3 2" xfId="2154"/>
    <cellStyle name="Migliaia 60 3 3" xfId="2155"/>
    <cellStyle name="Migliaia 60 3 4" xfId="2156"/>
    <cellStyle name="Migliaia 60 4" xfId="2157"/>
    <cellStyle name="Migliaia 60 5" xfId="2158"/>
    <cellStyle name="Migliaia 60 6" xfId="2159"/>
    <cellStyle name="Migliaia 61" xfId="270"/>
    <cellStyle name="Migliaia 61 2" xfId="841"/>
    <cellStyle name="Migliaia 61 2 2" xfId="2160"/>
    <cellStyle name="Migliaia 61 2 2 2" xfId="2161"/>
    <cellStyle name="Migliaia 61 2 2 3" xfId="2162"/>
    <cellStyle name="Migliaia 61 2 2 4" xfId="2163"/>
    <cellStyle name="Migliaia 61 2 3" xfId="2164"/>
    <cellStyle name="Migliaia 61 2 4" xfId="2165"/>
    <cellStyle name="Migliaia 61 2 5" xfId="2166"/>
    <cellStyle name="Migliaia 61 3" xfId="2167"/>
    <cellStyle name="Migliaia 61 3 2" xfId="2168"/>
    <cellStyle name="Migliaia 61 3 3" xfId="2169"/>
    <cellStyle name="Migliaia 61 3 4" xfId="2170"/>
    <cellStyle name="Migliaia 61 4" xfId="2171"/>
    <cellStyle name="Migliaia 61 5" xfId="2172"/>
    <cellStyle name="Migliaia 61 6" xfId="2173"/>
    <cellStyle name="Migliaia 62" xfId="352"/>
    <cellStyle name="Migliaia 63" xfId="381"/>
    <cellStyle name="Migliaia 64" xfId="392"/>
    <cellStyle name="Migliaia 65" xfId="398"/>
    <cellStyle name="Migliaia 66" xfId="348"/>
    <cellStyle name="Migliaia 67" xfId="274"/>
    <cellStyle name="Migliaia 67 2" xfId="843"/>
    <cellStyle name="Migliaia 67 2 2" xfId="2174"/>
    <cellStyle name="Migliaia 67 2 2 2" xfId="2175"/>
    <cellStyle name="Migliaia 67 2 2 3" xfId="2176"/>
    <cellStyle name="Migliaia 67 2 2 4" xfId="2177"/>
    <cellStyle name="Migliaia 67 2 3" xfId="2178"/>
    <cellStyle name="Migliaia 67 2 4" xfId="2179"/>
    <cellStyle name="Migliaia 67 2 5" xfId="2180"/>
    <cellStyle name="Migliaia 67 3" xfId="2181"/>
    <cellStyle name="Migliaia 67 3 2" xfId="2182"/>
    <cellStyle name="Migliaia 67 3 3" xfId="2183"/>
    <cellStyle name="Migliaia 67 3 4" xfId="2184"/>
    <cellStyle name="Migliaia 67 4" xfId="2185"/>
    <cellStyle name="Migliaia 67 5" xfId="2186"/>
    <cellStyle name="Migliaia 67 6" xfId="2187"/>
    <cellStyle name="Migliaia 68" xfId="407"/>
    <cellStyle name="Migliaia 68 2" xfId="939"/>
    <cellStyle name="Migliaia 68 2 2" xfId="2188"/>
    <cellStyle name="Migliaia 68 2 2 2" xfId="2189"/>
    <cellStyle name="Migliaia 68 2 2 3" xfId="2190"/>
    <cellStyle name="Migliaia 68 2 2 4" xfId="2191"/>
    <cellStyle name="Migliaia 68 2 3" xfId="2192"/>
    <cellStyle name="Migliaia 68 2 4" xfId="2193"/>
    <cellStyle name="Migliaia 68 2 5" xfId="2194"/>
    <cellStyle name="Migliaia 68 3" xfId="2195"/>
    <cellStyle name="Migliaia 68 3 2" xfId="2196"/>
    <cellStyle name="Migliaia 68 3 3" xfId="2197"/>
    <cellStyle name="Migliaia 68 3 4" xfId="2198"/>
    <cellStyle name="Migliaia 68 4" xfId="2199"/>
    <cellStyle name="Migliaia 68 5" xfId="2200"/>
    <cellStyle name="Migliaia 68 6" xfId="2201"/>
    <cellStyle name="Migliaia 69" xfId="408"/>
    <cellStyle name="Migliaia 69 2" xfId="940"/>
    <cellStyle name="Migliaia 69 2 2" xfId="2202"/>
    <cellStyle name="Migliaia 69 2 2 2" xfId="2203"/>
    <cellStyle name="Migliaia 69 2 2 3" xfId="2204"/>
    <cellStyle name="Migliaia 69 2 2 4" xfId="2205"/>
    <cellStyle name="Migliaia 69 2 3" xfId="2206"/>
    <cellStyle name="Migliaia 69 2 4" xfId="2207"/>
    <cellStyle name="Migliaia 69 2 5" xfId="2208"/>
    <cellStyle name="Migliaia 69 3" xfId="2209"/>
    <cellStyle name="Migliaia 69 3 2" xfId="2210"/>
    <cellStyle name="Migliaia 69 3 3" xfId="2211"/>
    <cellStyle name="Migliaia 69 3 4" xfId="2212"/>
    <cellStyle name="Migliaia 69 4" xfId="2213"/>
    <cellStyle name="Migliaia 69 5" xfId="2214"/>
    <cellStyle name="Migliaia 69 6" xfId="2215"/>
    <cellStyle name="Migliaia 7" xfId="255"/>
    <cellStyle name="Migliaia 7 2" xfId="831"/>
    <cellStyle name="Migliaia 7 2 2" xfId="2216"/>
    <cellStyle name="Migliaia 7 2 2 2" xfId="2217"/>
    <cellStyle name="Migliaia 7 2 2 3" xfId="2218"/>
    <cellStyle name="Migliaia 7 2 2 4" xfId="2219"/>
    <cellStyle name="Migliaia 7 2 3" xfId="2220"/>
    <cellStyle name="Migliaia 7 2 4" xfId="2221"/>
    <cellStyle name="Migliaia 7 2 5" xfId="2222"/>
    <cellStyle name="Migliaia 7 3" xfId="2223"/>
    <cellStyle name="Migliaia 7 3 2" xfId="2224"/>
    <cellStyle name="Migliaia 7 3 2 2" xfId="2225"/>
    <cellStyle name="Migliaia 7 3 2 3" xfId="2226"/>
    <cellStyle name="Migliaia 7 4" xfId="2227"/>
    <cellStyle name="Migliaia 7 4 2" xfId="2228"/>
    <cellStyle name="Migliaia 7 4 3" xfId="2229"/>
    <cellStyle name="Migliaia 7 4 4" xfId="2230"/>
    <cellStyle name="Migliaia 7 5" xfId="2231"/>
    <cellStyle name="Migliaia 7 6" xfId="2232"/>
    <cellStyle name="Migliaia 7 7" xfId="2233"/>
    <cellStyle name="Migliaia 70" xfId="336"/>
    <cellStyle name="Migliaia 71" xfId="377"/>
    <cellStyle name="Migliaia 72" xfId="333"/>
    <cellStyle name="Migliaia 73" xfId="409"/>
    <cellStyle name="Migliaia 74" xfId="423"/>
    <cellStyle name="Migliaia 74 2" xfId="946"/>
    <cellStyle name="Migliaia 74 2 2" xfId="2234"/>
    <cellStyle name="Migliaia 74 2 2 2" xfId="2235"/>
    <cellStyle name="Migliaia 74 2 2 3" xfId="2236"/>
    <cellStyle name="Migliaia 74 2 2 4" xfId="2237"/>
    <cellStyle name="Migliaia 74 2 3" xfId="2238"/>
    <cellStyle name="Migliaia 74 2 4" xfId="2239"/>
    <cellStyle name="Migliaia 74 2 5" xfId="2240"/>
    <cellStyle name="Migliaia 74 3" xfId="2241"/>
    <cellStyle name="Migliaia 74 3 2" xfId="2242"/>
    <cellStyle name="Migliaia 74 3 3" xfId="2243"/>
    <cellStyle name="Migliaia 74 3 4" xfId="2244"/>
    <cellStyle name="Migliaia 74 4" xfId="2245"/>
    <cellStyle name="Migliaia 74 5" xfId="2246"/>
    <cellStyle name="Migliaia 74 6" xfId="2247"/>
    <cellStyle name="Migliaia 75" xfId="458"/>
    <cellStyle name="Migliaia 75 2" xfId="980"/>
    <cellStyle name="Migliaia 75 2 2" xfId="2248"/>
    <cellStyle name="Migliaia 75 2 2 2" xfId="2249"/>
    <cellStyle name="Migliaia 75 2 2 3" xfId="2250"/>
    <cellStyle name="Migliaia 75 2 2 4" xfId="2251"/>
    <cellStyle name="Migliaia 75 2 3" xfId="2252"/>
    <cellStyle name="Migliaia 75 2 4" xfId="2253"/>
    <cellStyle name="Migliaia 75 2 5" xfId="2254"/>
    <cellStyle name="Migliaia 75 3" xfId="2255"/>
    <cellStyle name="Migliaia 75 3 2" xfId="2256"/>
    <cellStyle name="Migliaia 75 3 3" xfId="2257"/>
    <cellStyle name="Migliaia 75 3 4" xfId="2258"/>
    <cellStyle name="Migliaia 75 4" xfId="2259"/>
    <cellStyle name="Migliaia 75 5" xfId="2260"/>
    <cellStyle name="Migliaia 75 6" xfId="2261"/>
    <cellStyle name="Migliaia 76" xfId="459"/>
    <cellStyle name="Migliaia 76 2" xfId="981"/>
    <cellStyle name="Migliaia 76 2 2" xfId="2262"/>
    <cellStyle name="Migliaia 76 2 2 2" xfId="2263"/>
    <cellStyle name="Migliaia 76 2 2 3" xfId="2264"/>
    <cellStyle name="Migliaia 76 2 2 4" xfId="2265"/>
    <cellStyle name="Migliaia 76 2 3" xfId="2266"/>
    <cellStyle name="Migliaia 76 2 4" xfId="2267"/>
    <cellStyle name="Migliaia 76 2 5" xfId="2268"/>
    <cellStyle name="Migliaia 76 3" xfId="2269"/>
    <cellStyle name="Migliaia 76 3 2" xfId="2270"/>
    <cellStyle name="Migliaia 76 3 3" xfId="2271"/>
    <cellStyle name="Migliaia 76 3 4" xfId="2272"/>
    <cellStyle name="Migliaia 76 4" xfId="2273"/>
    <cellStyle name="Migliaia 76 5" xfId="2274"/>
    <cellStyle name="Migliaia 76 6" xfId="2275"/>
    <cellStyle name="Migliaia 77" xfId="410"/>
    <cellStyle name="Migliaia 78" xfId="476"/>
    <cellStyle name="Migliaia 78 2" xfId="990"/>
    <cellStyle name="Migliaia 78 2 2" xfId="2276"/>
    <cellStyle name="Migliaia 78 2 2 2" xfId="2277"/>
    <cellStyle name="Migliaia 78 2 2 3" xfId="2278"/>
    <cellStyle name="Migliaia 78 2 2 4" xfId="2279"/>
    <cellStyle name="Migliaia 78 2 3" xfId="2280"/>
    <cellStyle name="Migliaia 78 2 4" xfId="2281"/>
    <cellStyle name="Migliaia 78 2 5" xfId="2282"/>
    <cellStyle name="Migliaia 78 3" xfId="2283"/>
    <cellStyle name="Migliaia 78 3 2" xfId="2284"/>
    <cellStyle name="Migliaia 78 3 3" xfId="2285"/>
    <cellStyle name="Migliaia 78 3 4" xfId="2286"/>
    <cellStyle name="Migliaia 78 4" xfId="2287"/>
    <cellStyle name="Migliaia 78 5" xfId="2288"/>
    <cellStyle name="Migliaia 78 6" xfId="2289"/>
    <cellStyle name="Migliaia 79" xfId="460"/>
    <cellStyle name="Migliaia 8" xfId="233"/>
    <cellStyle name="Migliaia 8 2" xfId="788"/>
    <cellStyle name="Migliaia 8 2 2" xfId="2290"/>
    <cellStyle name="Migliaia 8 2 2 2" xfId="2291"/>
    <cellStyle name="Migliaia 8 2 2 3" xfId="2292"/>
    <cellStyle name="Migliaia 8 2 2 4" xfId="2293"/>
    <cellStyle name="Migliaia 8 2 3" xfId="2294"/>
    <cellStyle name="Migliaia 8 2 4" xfId="2295"/>
    <cellStyle name="Migliaia 8 2 5" xfId="2296"/>
    <cellStyle name="Migliaia 8 3" xfId="2297"/>
    <cellStyle name="Migliaia 8 3 2" xfId="2298"/>
    <cellStyle name="Migliaia 8 3 2 2" xfId="2299"/>
    <cellStyle name="Migliaia 8 3 2 3" xfId="2300"/>
    <cellStyle name="Migliaia 8 3 3" xfId="2301"/>
    <cellStyle name="Migliaia 8 3 4" xfId="2302"/>
    <cellStyle name="Migliaia 8 3 5" xfId="2303"/>
    <cellStyle name="Migliaia 8 4" xfId="2304"/>
    <cellStyle name="Migliaia 8 4 2" xfId="2305"/>
    <cellStyle name="Migliaia 8 4 3" xfId="2306"/>
    <cellStyle name="Migliaia 8 4 4" xfId="2307"/>
    <cellStyle name="Migliaia 8 5" xfId="2308"/>
    <cellStyle name="Migliaia 8 6" xfId="2309"/>
    <cellStyle name="Migliaia 8 7" xfId="2310"/>
    <cellStyle name="Migliaia 80" xfId="547"/>
    <cellStyle name="Migliaia 81" xfId="535"/>
    <cellStyle name="Migliaia 81 2" xfId="1042"/>
    <cellStyle name="Migliaia 81 2 2" xfId="2311"/>
    <cellStyle name="Migliaia 81 2 2 2" xfId="2312"/>
    <cellStyle name="Migliaia 81 2 2 3" xfId="2313"/>
    <cellStyle name="Migliaia 81 2 2 4" xfId="2314"/>
    <cellStyle name="Migliaia 81 2 3" xfId="2315"/>
    <cellStyle name="Migliaia 81 2 4" xfId="2316"/>
    <cellStyle name="Migliaia 81 2 5" xfId="2317"/>
    <cellStyle name="Migliaia 81 3" xfId="2318"/>
    <cellStyle name="Migliaia 81 3 2" xfId="2319"/>
    <cellStyle name="Migliaia 81 3 3" xfId="2320"/>
    <cellStyle name="Migliaia 81 3 4" xfId="2321"/>
    <cellStyle name="Migliaia 81 4" xfId="2322"/>
    <cellStyle name="Migliaia 81 5" xfId="2323"/>
    <cellStyle name="Migliaia 81 6" xfId="2324"/>
    <cellStyle name="Migliaia 82" xfId="548"/>
    <cellStyle name="Migliaia 82 2" xfId="516"/>
    <cellStyle name="Migliaia 82 2 2" xfId="1028"/>
    <cellStyle name="Migliaia 82 2 2 2" xfId="2325"/>
    <cellStyle name="Migliaia 82 2 2 2 2" xfId="2326"/>
    <cellStyle name="Migliaia 82 2 2 2 3" xfId="2327"/>
    <cellStyle name="Migliaia 82 2 2 2 4" xfId="2328"/>
    <cellStyle name="Migliaia 82 2 2 3" xfId="2329"/>
    <cellStyle name="Migliaia 82 2 2 4" xfId="2330"/>
    <cellStyle name="Migliaia 82 2 2 5" xfId="2331"/>
    <cellStyle name="Migliaia 82 2 3" xfId="2332"/>
    <cellStyle name="Migliaia 82 2 3 2" xfId="2333"/>
    <cellStyle name="Migliaia 82 2 3 3" xfId="2334"/>
    <cellStyle name="Migliaia 82 2 3 4" xfId="2335"/>
    <cellStyle name="Migliaia 82 2 4" xfId="2336"/>
    <cellStyle name="Migliaia 82 2 5" xfId="2337"/>
    <cellStyle name="Migliaia 82 2 6" xfId="2338"/>
    <cellStyle name="Migliaia 82 3" xfId="569"/>
    <cellStyle name="Migliaia 83" xfId="551"/>
    <cellStyle name="Migliaia 83 2" xfId="521"/>
    <cellStyle name="Migliaia 83 2 2" xfId="1030"/>
    <cellStyle name="Migliaia 83 2 2 2" xfId="2339"/>
    <cellStyle name="Migliaia 83 2 2 2 2" xfId="2340"/>
    <cellStyle name="Migliaia 83 2 2 2 3" xfId="2341"/>
    <cellStyle name="Migliaia 83 2 2 2 4" xfId="2342"/>
    <cellStyle name="Migliaia 83 2 2 3" xfId="2343"/>
    <cellStyle name="Migliaia 83 2 2 4" xfId="2344"/>
    <cellStyle name="Migliaia 83 2 2 5" xfId="2345"/>
    <cellStyle name="Migliaia 83 2 3" xfId="2346"/>
    <cellStyle name="Migliaia 83 2 3 2" xfId="2347"/>
    <cellStyle name="Migliaia 83 2 3 3" xfId="2348"/>
    <cellStyle name="Migliaia 83 2 3 4" xfId="2349"/>
    <cellStyle name="Migliaia 83 2 4" xfId="2350"/>
    <cellStyle name="Migliaia 83 2 5" xfId="2351"/>
    <cellStyle name="Migliaia 83 2 6" xfId="2352"/>
    <cellStyle name="Migliaia 83 3" xfId="570"/>
    <cellStyle name="Migliaia 84" xfId="519"/>
    <cellStyle name="Migliaia 84 2" xfId="562"/>
    <cellStyle name="Migliaia 84 2 2" xfId="1062"/>
    <cellStyle name="Migliaia 84 2 2 2" xfId="2353"/>
    <cellStyle name="Migliaia 84 2 2 2 2" xfId="2354"/>
    <cellStyle name="Migliaia 84 2 2 2 3" xfId="2355"/>
    <cellStyle name="Migliaia 84 2 2 2 4" xfId="2356"/>
    <cellStyle name="Migliaia 84 2 2 3" xfId="2357"/>
    <cellStyle name="Migliaia 84 2 2 4" xfId="2358"/>
    <cellStyle name="Migliaia 84 2 2 5" xfId="2359"/>
    <cellStyle name="Migliaia 84 2 3" xfId="2360"/>
    <cellStyle name="Migliaia 84 2 3 2" xfId="2361"/>
    <cellStyle name="Migliaia 84 2 3 3" xfId="2362"/>
    <cellStyle name="Migliaia 84 2 3 4" xfId="2363"/>
    <cellStyle name="Migliaia 84 2 4" xfId="2364"/>
    <cellStyle name="Migliaia 84 2 5" xfId="2365"/>
    <cellStyle name="Migliaia 84 2 6" xfId="2366"/>
    <cellStyle name="Migliaia 84 3" xfId="568"/>
    <cellStyle name="Migliaia 85" xfId="566"/>
    <cellStyle name="Migliaia 85 2" xfId="1063"/>
    <cellStyle name="Migliaia 85 2 2" xfId="2367"/>
    <cellStyle name="Migliaia 85 2 2 2" xfId="2368"/>
    <cellStyle name="Migliaia 85 2 2 3" xfId="2369"/>
    <cellStyle name="Migliaia 85 2 2 4" xfId="2370"/>
    <cellStyle name="Migliaia 85 2 3" xfId="2371"/>
    <cellStyle name="Migliaia 85 2 4" xfId="2372"/>
    <cellStyle name="Migliaia 85 2 5" xfId="2373"/>
    <cellStyle name="Migliaia 85 3" xfId="2374"/>
    <cellStyle name="Migliaia 85 3 2" xfId="2375"/>
    <cellStyle name="Migliaia 85 3 3" xfId="2376"/>
    <cellStyle name="Migliaia 85 3 4" xfId="2377"/>
    <cellStyle name="Migliaia 85 4" xfId="2378"/>
    <cellStyle name="Migliaia 85 5" xfId="2379"/>
    <cellStyle name="Migliaia 85 6" xfId="2380"/>
    <cellStyle name="Migliaia 86" xfId="565"/>
    <cellStyle name="Migliaia 87" xfId="563"/>
    <cellStyle name="Migliaia 88" xfId="542"/>
    <cellStyle name="Migliaia 89" xfId="567"/>
    <cellStyle name="Migliaia 89 2" xfId="1064"/>
    <cellStyle name="Migliaia 89 2 2" xfId="2381"/>
    <cellStyle name="Migliaia 89 2 2 2" xfId="2382"/>
    <cellStyle name="Migliaia 89 2 2 3" xfId="2383"/>
    <cellStyle name="Migliaia 89 2 2 4" xfId="2384"/>
    <cellStyle name="Migliaia 89 2 3" xfId="2385"/>
    <cellStyle name="Migliaia 89 2 4" xfId="2386"/>
    <cellStyle name="Migliaia 89 2 5" xfId="2387"/>
    <cellStyle name="Migliaia 89 3" xfId="2388"/>
    <cellStyle name="Migliaia 89 3 2" xfId="2389"/>
    <cellStyle name="Migliaia 89 3 3" xfId="2390"/>
    <cellStyle name="Migliaia 89 3 4" xfId="2391"/>
    <cellStyle name="Migliaia 89 4" xfId="2392"/>
    <cellStyle name="Migliaia 89 5" xfId="2393"/>
    <cellStyle name="Migliaia 89 6" xfId="2394"/>
    <cellStyle name="Migliaia 9" xfId="259"/>
    <cellStyle name="Migliaia 9 2" xfId="834"/>
    <cellStyle name="Migliaia 9 2 2" xfId="2395"/>
    <cellStyle name="Migliaia 9 2 2 2" xfId="2396"/>
    <cellStyle name="Migliaia 9 2 2 3" xfId="2397"/>
    <cellStyle name="Migliaia 9 2 2 4" xfId="2398"/>
    <cellStyle name="Migliaia 9 2 3" xfId="2399"/>
    <cellStyle name="Migliaia 9 2 4" xfId="2400"/>
    <cellStyle name="Migliaia 9 2 5" xfId="2401"/>
    <cellStyle name="Migliaia 9 3" xfId="2402"/>
    <cellStyle name="Migliaia 9 3 2" xfId="2403"/>
    <cellStyle name="Migliaia 9 3 3" xfId="2404"/>
    <cellStyle name="Migliaia 9 3 4" xfId="2405"/>
    <cellStyle name="Migliaia 9 4" xfId="2406"/>
    <cellStyle name="Migliaia 9 5" xfId="2407"/>
    <cellStyle name="Migliaia 9 6" xfId="2408"/>
    <cellStyle name="Migliaia 90" xfId="538"/>
    <cellStyle name="Migliaia 90 2" xfId="1045"/>
    <cellStyle name="Migliaia 90 2 2" xfId="2409"/>
    <cellStyle name="Migliaia 90 2 2 2" xfId="2410"/>
    <cellStyle name="Migliaia 90 2 2 3" xfId="2411"/>
    <cellStyle name="Migliaia 90 2 2 4" xfId="2412"/>
    <cellStyle name="Migliaia 90 2 3" xfId="2413"/>
    <cellStyle name="Migliaia 90 2 4" xfId="2414"/>
    <cellStyle name="Migliaia 90 2 5" xfId="2415"/>
    <cellStyle name="Migliaia 90 3" xfId="2416"/>
    <cellStyle name="Migliaia 90 3 2" xfId="2417"/>
    <cellStyle name="Migliaia 90 3 3" xfId="2418"/>
    <cellStyle name="Migliaia 90 3 4" xfId="2419"/>
    <cellStyle name="Migliaia 90 4" xfId="2420"/>
    <cellStyle name="Migliaia 90 5" xfId="2421"/>
    <cellStyle name="Migliaia 90 6" xfId="2422"/>
    <cellStyle name="Migliaia 91" xfId="550"/>
    <cellStyle name="Migliaia 92" xfId="564"/>
    <cellStyle name="Migliaia 93" xfId="571"/>
    <cellStyle name="Migliaia 93 2" xfId="1065"/>
    <cellStyle name="Migliaia 93 2 2" xfId="2423"/>
    <cellStyle name="Migliaia 93 2 2 2" xfId="2424"/>
    <cellStyle name="Migliaia 93 2 2 3" xfId="2425"/>
    <cellStyle name="Migliaia 93 2 2 4" xfId="2426"/>
    <cellStyle name="Migliaia 93 2 3" xfId="2427"/>
    <cellStyle name="Migliaia 93 2 4" xfId="2428"/>
    <cellStyle name="Migliaia 93 2 5" xfId="2429"/>
    <cellStyle name="Migliaia 93 3" xfId="2430"/>
    <cellStyle name="Migliaia 93 3 2" xfId="2431"/>
    <cellStyle name="Migliaia 93 3 3" xfId="2432"/>
    <cellStyle name="Migliaia 93 3 4" xfId="2433"/>
    <cellStyle name="Migliaia 93 4" xfId="2434"/>
    <cellStyle name="Migliaia 93 5" xfId="2435"/>
    <cellStyle name="Migliaia 93 6" xfId="2436"/>
    <cellStyle name="Migliaia 94" xfId="184"/>
    <cellStyle name="Migliaia 94 2" xfId="752"/>
    <cellStyle name="Migliaia 94 2 2" xfId="2437"/>
    <cellStyle name="Migliaia 94 2 2 2" xfId="2438"/>
    <cellStyle name="Migliaia 94 2 2 3" xfId="2439"/>
    <cellStyle name="Migliaia 94 2 2 4" xfId="2440"/>
    <cellStyle name="Migliaia 94 2 3" xfId="2441"/>
    <cellStyle name="Migliaia 94 2 4" xfId="2442"/>
    <cellStyle name="Migliaia 94 2 5" xfId="2443"/>
    <cellStyle name="Migliaia 94 3" xfId="2444"/>
    <cellStyle name="Migliaia 94 3 2" xfId="2445"/>
    <cellStyle name="Migliaia 94 3 3" xfId="2446"/>
    <cellStyle name="Migliaia 94 3 4" xfId="2447"/>
    <cellStyle name="Migliaia 94 4" xfId="2448"/>
    <cellStyle name="Migliaia 94 5" xfId="2449"/>
    <cellStyle name="Migliaia 94 6" xfId="2450"/>
    <cellStyle name="Migliaia 95" xfId="160"/>
    <cellStyle name="Migliaia 95 2" xfId="2451"/>
    <cellStyle name="Migliaia 95 2 2" xfId="2452"/>
    <cellStyle name="Migliaia 95 2 2 2" xfId="2453"/>
    <cellStyle name="Migliaia 95 2 2 3" xfId="2454"/>
    <cellStyle name="Migliaia 95 3" xfId="2455"/>
    <cellStyle name="Migliaia 95 3 2" xfId="2456"/>
    <cellStyle name="Migliaia 95 3 3" xfId="2457"/>
    <cellStyle name="Migliaia 95 3 4" xfId="2458"/>
    <cellStyle name="Migliaia 95 3 5" xfId="2459"/>
    <cellStyle name="Migliaia 95 4" xfId="2460"/>
    <cellStyle name="Migliaia 95 5" xfId="2461"/>
    <cellStyle name="Migliaia 95 6" xfId="2462"/>
    <cellStyle name="Migliaia 96" xfId="164"/>
    <cellStyle name="Migliaia 96 2" xfId="2463"/>
    <cellStyle name="Migliaia 96 2 2" xfId="2464"/>
    <cellStyle name="Migliaia 96 2 2 2" xfId="2465"/>
    <cellStyle name="Migliaia 96 2 2 3" xfId="2466"/>
    <cellStyle name="Migliaia 96 3" xfId="2467"/>
    <cellStyle name="Migliaia 96 3 2" xfId="2468"/>
    <cellStyle name="Migliaia 96 3 3" xfId="2469"/>
    <cellStyle name="Migliaia 96 3 4" xfId="2470"/>
    <cellStyle name="Migliaia 96 3 5" xfId="2471"/>
    <cellStyle name="Migliaia 96 4" xfId="2472"/>
    <cellStyle name="Migliaia 96 5" xfId="2473"/>
    <cellStyle name="Migliaia 96 6" xfId="2474"/>
    <cellStyle name="Migliaia 97" xfId="698"/>
    <cellStyle name="Migliaia 97 2" xfId="2475"/>
    <cellStyle name="Migliaia 97 2 2" xfId="2476"/>
    <cellStyle name="Migliaia 97 2 3" xfId="2477"/>
    <cellStyle name="Migliaia 97 2 4" xfId="2478"/>
    <cellStyle name="Migliaia 97 3" xfId="2479"/>
    <cellStyle name="Migliaia 98" xfId="695"/>
    <cellStyle name="Migliaia 98 2" xfId="2480"/>
    <cellStyle name="Migliaia 98 2 2" xfId="2481"/>
    <cellStyle name="Migliaia 98 2 2 2" xfId="2482"/>
    <cellStyle name="Migliaia 98 2 2 3" xfId="2483"/>
    <cellStyle name="Migliaia 98 3" xfId="2484"/>
    <cellStyle name="Migliaia 98 3 2" xfId="2485"/>
    <cellStyle name="Migliaia 98 3 3" xfId="2486"/>
    <cellStyle name="Migliaia 98 3 4" xfId="2487"/>
    <cellStyle name="Migliaia 98 3 5" xfId="2488"/>
    <cellStyle name="Migliaia 98 4" xfId="2489"/>
    <cellStyle name="Migliaia 98 5" xfId="2490"/>
    <cellStyle name="Migliaia 98 6" xfId="2491"/>
    <cellStyle name="Migliaia 99" xfId="694"/>
    <cellStyle name="Migliaia 99 2" xfId="2492"/>
    <cellStyle name="Migliaia 99 2 2" xfId="2493"/>
    <cellStyle name="Migliaia 99 2 2 2" xfId="2494"/>
    <cellStyle name="Migliaia 99 2 2 3" xfId="2495"/>
    <cellStyle name="Migliaia 99 3" xfId="2496"/>
    <cellStyle name="Migliaia 99 4" xfId="2497"/>
    <cellStyle name="Migliaia 99 5" xfId="2498"/>
    <cellStyle name="Migliaia 99 6" xfId="2499"/>
    <cellStyle name="Neutrale" xfId="125" builtinId="28" customBuiltin="1"/>
    <cellStyle name="Normal 2" xfId="2500"/>
    <cellStyle name="Normal 3" xfId="2501"/>
    <cellStyle name="Normal 4" xfId="2502"/>
    <cellStyle name="Normale" xfId="0" builtinId="0"/>
    <cellStyle name="Normale 10" xfId="66"/>
    <cellStyle name="Normale 10 10" xfId="2503"/>
    <cellStyle name="Normale 10 10 2" xfId="2504"/>
    <cellStyle name="Normale 10 10 3" xfId="2505"/>
    <cellStyle name="Normale 10 11" xfId="2506"/>
    <cellStyle name="Normale 10 12" xfId="2507"/>
    <cellStyle name="Normale 10 13" xfId="2508"/>
    <cellStyle name="Normale 10 2" xfId="113"/>
    <cellStyle name="Normale 10 2 10" xfId="2509"/>
    <cellStyle name="Normale 10 2 2" xfId="687"/>
    <cellStyle name="Normale 10 2 2 2" xfId="2510"/>
    <cellStyle name="Normale 10 2 2 2 2" xfId="2511"/>
    <cellStyle name="Normale 10 2 2 2 3" xfId="2512"/>
    <cellStyle name="Normale 10 2 2 2 4" xfId="2513"/>
    <cellStyle name="Normale 10 2 2 3" xfId="2514"/>
    <cellStyle name="Normale 10 2 2 4" xfId="2515"/>
    <cellStyle name="Normale 10 2 2 5" xfId="2516"/>
    <cellStyle name="Normale 10 2 3" xfId="830"/>
    <cellStyle name="Normale 10 2 3 2" xfId="2517"/>
    <cellStyle name="Normale 10 2 3 2 2" xfId="2518"/>
    <cellStyle name="Normale 10 2 3 2 3" xfId="2519"/>
    <cellStyle name="Normale 10 2 3 2 4" xfId="2520"/>
    <cellStyle name="Normale 10 2 3 3" xfId="2521"/>
    <cellStyle name="Normale 10 2 3 4" xfId="2522"/>
    <cellStyle name="Normale 10 2 3 5" xfId="2523"/>
    <cellStyle name="Normale 10 2 4" xfId="2524"/>
    <cellStyle name="Normale 10 2 4 2" xfId="2525"/>
    <cellStyle name="Normale 10 2 4 2 2" xfId="2526"/>
    <cellStyle name="Normale 10 2 4 2 3" xfId="2527"/>
    <cellStyle name="Normale 10 2 4 2 4" xfId="2528"/>
    <cellStyle name="Normale 10 2 4 3" xfId="2529"/>
    <cellStyle name="Normale 10 2 4 4" xfId="2530"/>
    <cellStyle name="Normale 10 2 4 5" xfId="2531"/>
    <cellStyle name="Normale 10 2 5" xfId="2532"/>
    <cellStyle name="Normale 10 2 5 2" xfId="2533"/>
    <cellStyle name="Normale 10 2 5 2 2" xfId="2534"/>
    <cellStyle name="Normale 10 2 5 2 3" xfId="2535"/>
    <cellStyle name="Normale 10 2 5 2 4" xfId="2536"/>
    <cellStyle name="Normale 10 2 5 3" xfId="2537"/>
    <cellStyle name="Normale 10 2 5 4" xfId="2538"/>
    <cellStyle name="Normale 10 2 5 5" xfId="2539"/>
    <cellStyle name="Normale 10 2 6" xfId="2540"/>
    <cellStyle name="Normale 10 2 6 2" xfId="2541"/>
    <cellStyle name="Normale 10 2 6 2 2" xfId="2542"/>
    <cellStyle name="Normale 10 2 6 2 3" xfId="2543"/>
    <cellStyle name="Normale 10 2 6 3" xfId="2544"/>
    <cellStyle name="Normale 10 2 6 4" xfId="2545"/>
    <cellStyle name="Normale 10 2 6 5" xfId="2546"/>
    <cellStyle name="Normale 10 2 7" xfId="2547"/>
    <cellStyle name="Normale 10 2 7 2" xfId="2548"/>
    <cellStyle name="Normale 10 2 7 3" xfId="2549"/>
    <cellStyle name="Normale 10 2 8" xfId="2550"/>
    <cellStyle name="Normale 10 2 9" xfId="2551"/>
    <cellStyle name="Normale 10 3" xfId="115"/>
    <cellStyle name="Normale 10 3 10" xfId="2552"/>
    <cellStyle name="Normale 10 3 2" xfId="689"/>
    <cellStyle name="Normale 10 3 3" xfId="889"/>
    <cellStyle name="Normale 10 3 3 2" xfId="2553"/>
    <cellStyle name="Normale 10 3 3 2 2" xfId="2554"/>
    <cellStyle name="Normale 10 3 3 2 3" xfId="2555"/>
    <cellStyle name="Normale 10 3 3 2 4" xfId="2556"/>
    <cellStyle name="Normale 10 3 3 3" xfId="2557"/>
    <cellStyle name="Normale 10 3 3 4" xfId="2558"/>
    <cellStyle name="Normale 10 3 3 5" xfId="2559"/>
    <cellStyle name="Normale 10 3 4" xfId="331"/>
    <cellStyle name="Normale 10 3 4 2" xfId="2560"/>
    <cellStyle name="Normale 10 3 4 3" xfId="2561"/>
    <cellStyle name="Normale 10 3 4 4" xfId="2562"/>
    <cellStyle name="Normale 10 3 5" xfId="2563"/>
    <cellStyle name="Normale 10 3 6" xfId="2564"/>
    <cellStyle name="Normale 10 3 6 2" xfId="2565"/>
    <cellStyle name="Normale 10 3 6 3" xfId="2566"/>
    <cellStyle name="Normale 10 3 6 4" xfId="2567"/>
    <cellStyle name="Normale 10 3 7" xfId="2568"/>
    <cellStyle name="Normale 10 3 7 2" xfId="2569"/>
    <cellStyle name="Normale 10 3 7 3" xfId="2570"/>
    <cellStyle name="Normale 10 3 8" xfId="2571"/>
    <cellStyle name="Normale 10 3 9" xfId="2572"/>
    <cellStyle name="Normale 10 4" xfId="457"/>
    <cellStyle name="Normale 10 4 10" xfId="2573"/>
    <cellStyle name="Normale 10 4 2" xfId="645"/>
    <cellStyle name="Normale 10 4 2 2" xfId="2574"/>
    <cellStyle name="Normale 10 4 2 2 2" xfId="2575"/>
    <cellStyle name="Normale 10 4 2 2 3" xfId="2576"/>
    <cellStyle name="Normale 10 4 2 2 4" xfId="2577"/>
    <cellStyle name="Normale 10 4 2 3" xfId="2578"/>
    <cellStyle name="Normale 10 4 2 4" xfId="2579"/>
    <cellStyle name="Normale 10 4 2 5" xfId="2580"/>
    <cellStyle name="Normale 10 4 3" xfId="979"/>
    <cellStyle name="Normale 10 4 3 2" xfId="2581"/>
    <cellStyle name="Normale 10 4 3 2 2" xfId="2582"/>
    <cellStyle name="Normale 10 4 3 2 3" xfId="2583"/>
    <cellStyle name="Normale 10 4 3 2 4" xfId="2584"/>
    <cellStyle name="Normale 10 4 3 3" xfId="2585"/>
    <cellStyle name="Normale 10 4 3 4" xfId="2586"/>
    <cellStyle name="Normale 10 4 3 5" xfId="2587"/>
    <cellStyle name="Normale 10 4 4" xfId="2588"/>
    <cellStyle name="Normale 10 4 4 2" xfId="2589"/>
    <cellStyle name="Normale 10 4 4 2 2" xfId="2590"/>
    <cellStyle name="Normale 10 4 4 2 3" xfId="2591"/>
    <cellStyle name="Normale 10 4 4 2 4" xfId="2592"/>
    <cellStyle name="Normale 10 4 4 3" xfId="2593"/>
    <cellStyle name="Normale 10 4 4 4" xfId="2594"/>
    <cellStyle name="Normale 10 4 4 5" xfId="2595"/>
    <cellStyle name="Normale 10 4 5" xfId="2596"/>
    <cellStyle name="Normale 10 4 5 2" xfId="2597"/>
    <cellStyle name="Normale 10 4 5 2 2" xfId="2598"/>
    <cellStyle name="Normale 10 4 5 2 3" xfId="2599"/>
    <cellStyle name="Normale 10 4 5 2 4" xfId="2600"/>
    <cellStyle name="Normale 10 4 5 3" xfId="2601"/>
    <cellStyle name="Normale 10 4 5 4" xfId="2602"/>
    <cellStyle name="Normale 10 4 5 5" xfId="2603"/>
    <cellStyle name="Normale 10 4 6" xfId="2604"/>
    <cellStyle name="Normale 10 4 6 2" xfId="2605"/>
    <cellStyle name="Normale 10 4 6 2 2" xfId="2606"/>
    <cellStyle name="Normale 10 4 6 2 3" xfId="2607"/>
    <cellStyle name="Normale 10 4 6 3" xfId="2608"/>
    <cellStyle name="Normale 10 4 6 4" xfId="2609"/>
    <cellStyle name="Normale 10 4 6 5" xfId="2610"/>
    <cellStyle name="Normale 10 4 7" xfId="2611"/>
    <cellStyle name="Normale 10 4 7 2" xfId="2612"/>
    <cellStyle name="Normale 10 4 7 3" xfId="2613"/>
    <cellStyle name="Normale 10 4 8" xfId="2614"/>
    <cellStyle name="Normale 10 4 9" xfId="2615"/>
    <cellStyle name="Normale 10 5" xfId="511"/>
    <cellStyle name="Normale 10 5 2" xfId="1024"/>
    <cellStyle name="Normale 10 5 2 2" xfId="2616"/>
    <cellStyle name="Normale 10 5 2 2 2" xfId="2617"/>
    <cellStyle name="Normale 10 5 2 2 3" xfId="2618"/>
    <cellStyle name="Normale 10 5 2 2 4" xfId="2619"/>
    <cellStyle name="Normale 10 5 2 3" xfId="2620"/>
    <cellStyle name="Normale 10 5 2 4" xfId="2621"/>
    <cellStyle name="Normale 10 5 2 5" xfId="2622"/>
    <cellStyle name="Normale 10 5 3" xfId="2623"/>
    <cellStyle name="Normale 10 5 3 2" xfId="2624"/>
    <cellStyle name="Normale 10 5 3 3" xfId="2625"/>
    <cellStyle name="Normale 10 5 3 4" xfId="2626"/>
    <cellStyle name="Normale 10 5 4" xfId="2627"/>
    <cellStyle name="Normale 10 5 5" xfId="2628"/>
    <cellStyle name="Normale 10 5 6" xfId="2629"/>
    <cellStyle name="Normale 10 6" xfId="220"/>
    <cellStyle name="Normale 10 6 2" xfId="787"/>
    <cellStyle name="Normale 10 6 2 2" xfId="2630"/>
    <cellStyle name="Normale 10 6 2 2 2" xfId="2631"/>
    <cellStyle name="Normale 10 6 2 2 3" xfId="2632"/>
    <cellStyle name="Normale 10 6 2 2 4" xfId="2633"/>
    <cellStyle name="Normale 10 6 2 3" xfId="2634"/>
    <cellStyle name="Normale 10 6 2 4" xfId="2635"/>
    <cellStyle name="Normale 10 6 2 5" xfId="2636"/>
    <cellStyle name="Normale 10 6 3" xfId="2637"/>
    <cellStyle name="Normale 10 6 3 2" xfId="2638"/>
    <cellStyle name="Normale 10 6 3 3" xfId="2639"/>
    <cellStyle name="Normale 10 6 3 4" xfId="2640"/>
    <cellStyle name="Normale 10 6 4" xfId="2641"/>
    <cellStyle name="Normale 10 6 5" xfId="2642"/>
    <cellStyle name="Normale 10 6 6" xfId="2643"/>
    <cellStyle name="Normale 10 7" xfId="573"/>
    <cellStyle name="Normale 10 8" xfId="746"/>
    <cellStyle name="Normale 10 8 2" xfId="2644"/>
    <cellStyle name="Normale 10 8 2 2" xfId="2645"/>
    <cellStyle name="Normale 10 8 2 3" xfId="2646"/>
    <cellStyle name="Normale 10 8 2 4" xfId="2647"/>
    <cellStyle name="Normale 10 8 3" xfId="2648"/>
    <cellStyle name="Normale 10 8 4" xfId="2649"/>
    <cellStyle name="Normale 10 8 5" xfId="2650"/>
    <cellStyle name="Normale 10 9" xfId="2651"/>
    <cellStyle name="Normale 10 9 2" xfId="2652"/>
    <cellStyle name="Normale 10 9 3" xfId="2653"/>
    <cellStyle name="Normale 10 9 4" xfId="2654"/>
    <cellStyle name="Normale 11" xfId="67"/>
    <cellStyle name="Normale 11 10" xfId="2655"/>
    <cellStyle name="Normale 11 2" xfId="114"/>
    <cellStyle name="Normale 11 2 10" xfId="2656"/>
    <cellStyle name="Normale 11 2 2" xfId="688"/>
    <cellStyle name="Normale 11 2 2 2" xfId="2657"/>
    <cellStyle name="Normale 11 2 2 2 2" xfId="2658"/>
    <cellStyle name="Normale 11 2 2 2 3" xfId="2659"/>
    <cellStyle name="Normale 11 2 2 2 4" xfId="2660"/>
    <cellStyle name="Normale 11 2 2 3" xfId="2661"/>
    <cellStyle name="Normale 11 2 2 4" xfId="2662"/>
    <cellStyle name="Normale 11 2 2 5" xfId="2663"/>
    <cellStyle name="Normale 11 2 3" xfId="845"/>
    <cellStyle name="Normale 11 2 3 2" xfId="2664"/>
    <cellStyle name="Normale 11 2 3 2 2" xfId="2665"/>
    <cellStyle name="Normale 11 2 3 2 3" xfId="2666"/>
    <cellStyle name="Normale 11 2 3 2 4" xfId="2667"/>
    <cellStyle name="Normale 11 2 3 3" xfId="2668"/>
    <cellStyle name="Normale 11 2 3 4" xfId="2669"/>
    <cellStyle name="Normale 11 2 3 5" xfId="2670"/>
    <cellStyle name="Normale 11 2 4" xfId="2671"/>
    <cellStyle name="Normale 11 2 4 2" xfId="2672"/>
    <cellStyle name="Normale 11 2 4 2 2" xfId="2673"/>
    <cellStyle name="Normale 11 2 4 2 3" xfId="2674"/>
    <cellStyle name="Normale 11 2 4 2 4" xfId="2675"/>
    <cellStyle name="Normale 11 2 4 3" xfId="2676"/>
    <cellStyle name="Normale 11 2 4 4" xfId="2677"/>
    <cellStyle name="Normale 11 2 4 5" xfId="2678"/>
    <cellStyle name="Normale 11 2 5" xfId="2679"/>
    <cellStyle name="Normale 11 2 5 2" xfId="2680"/>
    <cellStyle name="Normale 11 2 5 2 2" xfId="2681"/>
    <cellStyle name="Normale 11 2 5 2 3" xfId="2682"/>
    <cellStyle name="Normale 11 2 5 2 4" xfId="2683"/>
    <cellStyle name="Normale 11 2 5 3" xfId="2684"/>
    <cellStyle name="Normale 11 2 5 4" xfId="2685"/>
    <cellStyle name="Normale 11 2 5 5" xfId="2686"/>
    <cellStyle name="Normale 11 2 6" xfId="2687"/>
    <cellStyle name="Normale 11 2 6 2" xfId="2688"/>
    <cellStyle name="Normale 11 2 6 2 2" xfId="2689"/>
    <cellStyle name="Normale 11 2 6 2 3" xfId="2690"/>
    <cellStyle name="Normale 11 2 6 3" xfId="2691"/>
    <cellStyle name="Normale 11 2 6 4" xfId="2692"/>
    <cellStyle name="Normale 11 2 6 5" xfId="2693"/>
    <cellStyle name="Normale 11 2 7" xfId="2694"/>
    <cellStyle name="Normale 11 2 7 2" xfId="2695"/>
    <cellStyle name="Normale 11 2 7 3" xfId="2696"/>
    <cellStyle name="Normale 11 2 8" xfId="2697"/>
    <cellStyle name="Normale 11 2 9" xfId="2698"/>
    <cellStyle name="Normale 11 3" xfId="295"/>
    <cellStyle name="Normale 11 4" xfId="424"/>
    <cellStyle name="Normale 11 5" xfId="477"/>
    <cellStyle name="Normale 11 6" xfId="646"/>
    <cellStyle name="Normale 11 6 2" xfId="2699"/>
    <cellStyle name="Normale 11 6 2 2" xfId="2700"/>
    <cellStyle name="Normale 11 6 2 3" xfId="2701"/>
    <cellStyle name="Normale 11 6 2 4" xfId="2702"/>
    <cellStyle name="Normale 11 6 3" xfId="2703"/>
    <cellStyle name="Normale 11 6 4" xfId="2704"/>
    <cellStyle name="Normale 11 6 5" xfId="2705"/>
    <cellStyle name="Normale 11 7" xfId="186"/>
    <cellStyle name="Normale 11 7 2" xfId="2706"/>
    <cellStyle name="Normale 11 7 2 2" xfId="2707"/>
    <cellStyle name="Normale 11 7 2 3" xfId="2708"/>
    <cellStyle name="Normale 11 7 2 4" xfId="2709"/>
    <cellStyle name="Normale 11 7 3" xfId="2710"/>
    <cellStyle name="Normale 11 8" xfId="2711"/>
    <cellStyle name="Normale 11 8 2" xfId="2712"/>
    <cellStyle name="Normale 11 8 2 2" xfId="2713"/>
    <cellStyle name="Normale 11 8 2 3" xfId="2714"/>
    <cellStyle name="Normale 11 8 2 4" xfId="2715"/>
    <cellStyle name="Normale 11 8 3" xfId="2716"/>
    <cellStyle name="Normale 11 8 4" xfId="2717"/>
    <cellStyle name="Normale 11 8 5" xfId="2718"/>
    <cellStyle name="Normale 11 9" xfId="2719"/>
    <cellStyle name="Normale 11 9 2" xfId="2720"/>
    <cellStyle name="Normale 11 9 2 2" xfId="2721"/>
    <cellStyle name="Normale 11 9 2 3" xfId="2722"/>
    <cellStyle name="Normale 11 9 3" xfId="2723"/>
    <cellStyle name="Normale 11 9 4" xfId="2724"/>
    <cellStyle name="Normale 12" xfId="13"/>
    <cellStyle name="Normale 12 2" xfId="243"/>
    <cellStyle name="Normale 13" xfId="68"/>
    <cellStyle name="Normale 13 10" xfId="2725"/>
    <cellStyle name="Normale 13 2" xfId="647"/>
    <cellStyle name="Normale 13 2 2" xfId="2726"/>
    <cellStyle name="Normale 13 2 2 2" xfId="2727"/>
    <cellStyle name="Normale 13 2 2 3" xfId="2728"/>
    <cellStyle name="Normale 13 2 2 4" xfId="2729"/>
    <cellStyle name="Normale 13 2 3" xfId="2730"/>
    <cellStyle name="Normale 13 2 4" xfId="2731"/>
    <cellStyle name="Normale 13 2 5" xfId="2732"/>
    <cellStyle name="Normale 13 3" xfId="789"/>
    <cellStyle name="Normale 13 3 2" xfId="2733"/>
    <cellStyle name="Normale 13 3 2 2" xfId="2734"/>
    <cellStyle name="Normale 13 3 2 3" xfId="2735"/>
    <cellStyle name="Normale 13 3 2 4" xfId="2736"/>
    <cellStyle name="Normale 13 3 3" xfId="2737"/>
    <cellStyle name="Normale 13 3 4" xfId="2738"/>
    <cellStyle name="Normale 13 3 5" xfId="2739"/>
    <cellStyle name="Normale 13 4" xfId="2740"/>
    <cellStyle name="Normale 13 4 2" xfId="2741"/>
    <cellStyle name="Normale 13 4 2 2" xfId="2742"/>
    <cellStyle name="Normale 13 4 2 3" xfId="2743"/>
    <cellStyle name="Normale 13 4 2 4" xfId="2744"/>
    <cellStyle name="Normale 13 4 3" xfId="2745"/>
    <cellStyle name="Normale 13 4 4" xfId="2746"/>
    <cellStyle name="Normale 13 4 5" xfId="2747"/>
    <cellStyle name="Normale 13 5" xfId="2748"/>
    <cellStyle name="Normale 13 5 2" xfId="2749"/>
    <cellStyle name="Normale 13 5 2 2" xfId="2750"/>
    <cellStyle name="Normale 13 5 2 3" xfId="2751"/>
    <cellStyle name="Normale 13 5 2 4" xfId="2752"/>
    <cellStyle name="Normale 13 5 3" xfId="2753"/>
    <cellStyle name="Normale 13 5 4" xfId="2754"/>
    <cellStyle name="Normale 13 5 5" xfId="2755"/>
    <cellStyle name="Normale 13 6" xfId="2756"/>
    <cellStyle name="Normale 13 6 2" xfId="2757"/>
    <cellStyle name="Normale 13 6 2 2" xfId="2758"/>
    <cellStyle name="Normale 13 6 2 3" xfId="2759"/>
    <cellStyle name="Normale 13 6 3" xfId="2760"/>
    <cellStyle name="Normale 13 6 4" xfId="2761"/>
    <cellStyle name="Normale 13 6 5" xfId="2762"/>
    <cellStyle name="Normale 13 7" xfId="2763"/>
    <cellStyle name="Normale 13 7 2" xfId="2764"/>
    <cellStyle name="Normale 13 7 3" xfId="2765"/>
    <cellStyle name="Normale 13 8" xfId="2766"/>
    <cellStyle name="Normale 13 9" xfId="2767"/>
    <cellStyle name="Normale 14" xfId="281"/>
    <cellStyle name="Normale 14 2" xfId="848"/>
    <cellStyle name="Normale 14 2 2" xfId="2768"/>
    <cellStyle name="Normale 14 2 2 2" xfId="2769"/>
    <cellStyle name="Normale 14 2 2 3" xfId="2770"/>
    <cellStyle name="Normale 14 2 2 4" xfId="2771"/>
    <cellStyle name="Normale 14 2 3" xfId="2772"/>
    <cellStyle name="Normale 14 2 4" xfId="2773"/>
    <cellStyle name="Normale 14 2 5" xfId="2774"/>
    <cellStyle name="Normale 14 3" xfId="2775"/>
    <cellStyle name="Normale 14 3 2" xfId="2776"/>
    <cellStyle name="Normale 14 3 2 2" xfId="2777"/>
    <cellStyle name="Normale 14 3 2 3" xfId="2778"/>
    <cellStyle name="Normale 14 3 3" xfId="2779"/>
    <cellStyle name="Normale 14 3 4" xfId="2780"/>
    <cellStyle name="Normale 14 3 5" xfId="2781"/>
    <cellStyle name="Normale 14 4" xfId="2782"/>
    <cellStyle name="Normale 14 4 2" xfId="2783"/>
    <cellStyle name="Normale 14 4 3" xfId="2784"/>
    <cellStyle name="Normale 14 5" xfId="2785"/>
    <cellStyle name="Normale 14 6" xfId="2786"/>
    <cellStyle name="Normale 14 7" xfId="2787"/>
    <cellStyle name="Normale 15" xfId="394"/>
    <cellStyle name="Normale 15 2" xfId="927"/>
    <cellStyle name="Normale 15 2 2" xfId="2788"/>
    <cellStyle name="Normale 15 2 2 2" xfId="2789"/>
    <cellStyle name="Normale 15 2 2 3" xfId="2790"/>
    <cellStyle name="Normale 15 2 2 4" xfId="2791"/>
    <cellStyle name="Normale 15 2 3" xfId="2792"/>
    <cellStyle name="Normale 15 2 4" xfId="2793"/>
    <cellStyle name="Normale 15 2 5" xfId="2794"/>
    <cellStyle name="Normale 15 3" xfId="2795"/>
    <cellStyle name="Normale 15 3 2" xfId="2796"/>
    <cellStyle name="Normale 15 3 3" xfId="2797"/>
    <cellStyle name="Normale 15 3 4" xfId="2798"/>
    <cellStyle name="Normale 15 4" xfId="2799"/>
    <cellStyle name="Normale 15 5" xfId="2800"/>
    <cellStyle name="Normale 15 6" xfId="2801"/>
    <cellStyle name="Normale 16" xfId="411"/>
    <cellStyle name="Normale 16 2" xfId="941"/>
    <cellStyle name="Normale 16 2 2" xfId="2802"/>
    <cellStyle name="Normale 16 2 2 2" xfId="2803"/>
    <cellStyle name="Normale 16 2 2 3" xfId="2804"/>
    <cellStyle name="Normale 16 2 2 4" xfId="2805"/>
    <cellStyle name="Normale 16 2 3" xfId="2806"/>
    <cellStyle name="Normale 16 2 4" xfId="2807"/>
    <cellStyle name="Normale 16 2 5" xfId="2808"/>
    <cellStyle name="Normale 16 3" xfId="2809"/>
    <cellStyle name="Normale 16 3 2" xfId="2810"/>
    <cellStyle name="Normale 16 3 3" xfId="2811"/>
    <cellStyle name="Normale 16 3 4" xfId="2812"/>
    <cellStyle name="Normale 16 4" xfId="2813"/>
    <cellStyle name="Normale 16 5" xfId="2814"/>
    <cellStyle name="Normale 16 6" xfId="2815"/>
    <cellStyle name="Normale 17" xfId="246"/>
    <cellStyle name="Normale 18" xfId="464"/>
    <cellStyle name="Normale 18 2" xfId="985"/>
    <cellStyle name="Normale 18 2 2" xfId="2816"/>
    <cellStyle name="Normale 18 2 2 2" xfId="2817"/>
    <cellStyle name="Normale 18 2 2 3" xfId="2818"/>
    <cellStyle name="Normale 18 2 2 4" xfId="2819"/>
    <cellStyle name="Normale 18 2 3" xfId="2820"/>
    <cellStyle name="Normale 18 2 4" xfId="2821"/>
    <cellStyle name="Normale 18 2 5" xfId="2822"/>
    <cellStyle name="Normale 18 3" xfId="2823"/>
    <cellStyle name="Normale 18 3 2" xfId="2824"/>
    <cellStyle name="Normale 18 3 3" xfId="2825"/>
    <cellStyle name="Normale 18 3 4" xfId="2826"/>
    <cellStyle name="Normale 18 4" xfId="2827"/>
    <cellStyle name="Normale 18 5" xfId="2828"/>
    <cellStyle name="Normale 18 6" xfId="2829"/>
    <cellStyle name="Normale 19" xfId="561"/>
    <cellStyle name="Normale 19 2" xfId="1061"/>
    <cellStyle name="Normale 19 2 2" xfId="2830"/>
    <cellStyle name="Normale 19 2 2 2" xfId="2831"/>
    <cellStyle name="Normale 19 2 2 3" xfId="2832"/>
    <cellStyle name="Normale 19 2 2 4" xfId="2833"/>
    <cellStyle name="Normale 19 2 3" xfId="2834"/>
    <cellStyle name="Normale 19 2 4" xfId="2835"/>
    <cellStyle name="Normale 19 2 5" xfId="2836"/>
    <cellStyle name="Normale 19 3" xfId="2837"/>
    <cellStyle name="Normale 19 3 2" xfId="2838"/>
    <cellStyle name="Normale 19 3 3" xfId="2839"/>
    <cellStyle name="Normale 19 3 4" xfId="2840"/>
    <cellStyle name="Normale 19 4" xfId="2841"/>
    <cellStyle name="Normale 19 5" xfId="2842"/>
    <cellStyle name="Normale 19 6" xfId="2843"/>
    <cellStyle name="Normale 2" xfId="5"/>
    <cellStyle name="Normale 2 10" xfId="229"/>
    <cellStyle name="Normale 2 10 2" xfId="1155"/>
    <cellStyle name="Normale 2 10 2 2" xfId="2844"/>
    <cellStyle name="Normale 2 10 2 2 2" xfId="2845"/>
    <cellStyle name="Normale 2 10 2 2 3" xfId="2846"/>
    <cellStyle name="Normale 2 10 2 3" xfId="2847"/>
    <cellStyle name="Normale 2 10 2 4" xfId="2848"/>
    <cellStyle name="Normale 2 10 3" xfId="2849"/>
    <cellStyle name="Normale 2 11" xfId="285"/>
    <cellStyle name="Normale 2 11 2" xfId="1427"/>
    <cellStyle name="Normale 2 12" xfId="344"/>
    <cellStyle name="Normale 2 13" xfId="415"/>
    <cellStyle name="Normale 2 14" xfId="468"/>
    <cellStyle name="Normale 2 15" xfId="530"/>
    <cellStyle name="Normale 2 16" xfId="176"/>
    <cellStyle name="Normale 2 17" xfId="575"/>
    <cellStyle name="Normale 2 17 2" xfId="1067"/>
    <cellStyle name="Normale 2 17 2 2" xfId="2850"/>
    <cellStyle name="Normale 2 17 2 2 2" xfId="2851"/>
    <cellStyle name="Normale 2 17 2 2 3" xfId="2852"/>
    <cellStyle name="Normale 2 17 2 2 4" xfId="2853"/>
    <cellStyle name="Normale 2 17 2 3" xfId="2854"/>
    <cellStyle name="Normale 2 17 2 4" xfId="2855"/>
    <cellStyle name="Normale 2 17 2 5" xfId="2856"/>
    <cellStyle name="Normale 2 17 3" xfId="2857"/>
    <cellStyle name="Normale 2 17 3 2" xfId="2858"/>
    <cellStyle name="Normale 2 17 3 3" xfId="2859"/>
    <cellStyle name="Normale 2 17 3 4" xfId="2860"/>
    <cellStyle name="Normale 2 17 4" xfId="2861"/>
    <cellStyle name="Normale 2 17 5" xfId="2862"/>
    <cellStyle name="Normale 2 17 6" xfId="2863"/>
    <cellStyle name="Normale 2 18" xfId="611"/>
    <cellStyle name="Normale 2 18 2" xfId="2864"/>
    <cellStyle name="Normale 2 18 2 2" xfId="2865"/>
    <cellStyle name="Normale 2 18 2 3" xfId="2866"/>
    <cellStyle name="Normale 2 18 2 4" xfId="2867"/>
    <cellStyle name="Normale 2 18 3" xfId="2868"/>
    <cellStyle name="Normale 2 18 4" xfId="2869"/>
    <cellStyle name="Normale 2 18 5" xfId="2870"/>
    <cellStyle name="Normale 2 19" xfId="161"/>
    <cellStyle name="Normale 2 19 2" xfId="2871"/>
    <cellStyle name="Normale 2 19 2 2" xfId="2872"/>
    <cellStyle name="Normale 2 19 2 3" xfId="2873"/>
    <cellStyle name="Normale 2 19 2 4" xfId="2874"/>
    <cellStyle name="Normale 2 19 3" xfId="2875"/>
    <cellStyle name="Normale 2 19 4" xfId="2876"/>
    <cellStyle name="Normale 2 19 5" xfId="2877"/>
    <cellStyle name="Normale 2 2" xfId="18"/>
    <cellStyle name="Normale 2 2 10" xfId="345"/>
    <cellStyle name="Normale 2 2 10 2" xfId="895"/>
    <cellStyle name="Normale 2 2 10 2 2" xfId="2878"/>
    <cellStyle name="Normale 2 2 10 2 2 2" xfId="2879"/>
    <cellStyle name="Normale 2 2 10 2 2 3" xfId="2880"/>
    <cellStyle name="Normale 2 2 10 2 2 4" xfId="2881"/>
    <cellStyle name="Normale 2 2 10 2 3" xfId="2882"/>
    <cellStyle name="Normale 2 2 10 2 4" xfId="2883"/>
    <cellStyle name="Normale 2 2 10 2 5" xfId="2884"/>
    <cellStyle name="Normale 2 2 10 3" xfId="2885"/>
    <cellStyle name="Normale 2 2 10 3 2" xfId="2886"/>
    <cellStyle name="Normale 2 2 10 3 3" xfId="2887"/>
    <cellStyle name="Normale 2 2 10 3 4" xfId="2888"/>
    <cellStyle name="Normale 2 2 10 4" xfId="2889"/>
    <cellStyle name="Normale 2 2 10 5" xfId="2890"/>
    <cellStyle name="Normale 2 2 10 6" xfId="2891"/>
    <cellStyle name="Normale 2 2 11" xfId="425"/>
    <cellStyle name="Normale 2 2 11 2" xfId="947"/>
    <cellStyle name="Normale 2 2 11 2 2" xfId="2892"/>
    <cellStyle name="Normale 2 2 11 2 2 2" xfId="2893"/>
    <cellStyle name="Normale 2 2 11 2 2 3" xfId="2894"/>
    <cellStyle name="Normale 2 2 11 2 2 4" xfId="2895"/>
    <cellStyle name="Normale 2 2 11 2 3" xfId="2896"/>
    <cellStyle name="Normale 2 2 11 2 4" xfId="2897"/>
    <cellStyle name="Normale 2 2 11 2 5" xfId="2898"/>
    <cellStyle name="Normale 2 2 11 3" xfId="2899"/>
    <cellStyle name="Normale 2 2 11 3 2" xfId="2900"/>
    <cellStyle name="Normale 2 2 11 3 3" xfId="2901"/>
    <cellStyle name="Normale 2 2 11 3 4" xfId="2902"/>
    <cellStyle name="Normale 2 2 11 4" xfId="2903"/>
    <cellStyle name="Normale 2 2 11 5" xfId="2904"/>
    <cellStyle name="Normale 2 2 11 6" xfId="2905"/>
    <cellStyle name="Normale 2 2 12" xfId="479"/>
    <cellStyle name="Normale 2 2 12 2" xfId="992"/>
    <cellStyle name="Normale 2 2 12 2 2" xfId="2906"/>
    <cellStyle name="Normale 2 2 12 2 2 2" xfId="2907"/>
    <cellStyle name="Normale 2 2 12 2 2 3" xfId="2908"/>
    <cellStyle name="Normale 2 2 12 2 2 4" xfId="2909"/>
    <cellStyle name="Normale 2 2 12 2 3" xfId="2910"/>
    <cellStyle name="Normale 2 2 12 2 4" xfId="2911"/>
    <cellStyle name="Normale 2 2 12 2 5" xfId="2912"/>
    <cellStyle name="Normale 2 2 12 3" xfId="2913"/>
    <cellStyle name="Normale 2 2 12 3 2" xfId="2914"/>
    <cellStyle name="Normale 2 2 12 3 3" xfId="2915"/>
    <cellStyle name="Normale 2 2 12 3 4" xfId="2916"/>
    <cellStyle name="Normale 2 2 12 4" xfId="2917"/>
    <cellStyle name="Normale 2 2 12 5" xfId="2918"/>
    <cellStyle name="Normale 2 2 12 6" xfId="2919"/>
    <cellStyle name="Normale 2 2 13" xfId="525"/>
    <cellStyle name="Normale 2 2 13 2" xfId="1034"/>
    <cellStyle name="Normale 2 2 13 2 2" xfId="2920"/>
    <cellStyle name="Normale 2 2 13 2 2 2" xfId="2921"/>
    <cellStyle name="Normale 2 2 13 2 2 3" xfId="2922"/>
    <cellStyle name="Normale 2 2 13 2 2 4" xfId="2923"/>
    <cellStyle name="Normale 2 2 13 2 3" xfId="2924"/>
    <cellStyle name="Normale 2 2 13 2 4" xfId="2925"/>
    <cellStyle name="Normale 2 2 13 2 5" xfId="2926"/>
    <cellStyle name="Normale 2 2 13 3" xfId="2927"/>
    <cellStyle name="Normale 2 2 13 3 2" xfId="2928"/>
    <cellStyle name="Normale 2 2 13 3 3" xfId="2929"/>
    <cellStyle name="Normale 2 2 13 3 4" xfId="2930"/>
    <cellStyle name="Normale 2 2 13 4" xfId="2931"/>
    <cellStyle name="Normale 2 2 13 5" xfId="2932"/>
    <cellStyle name="Normale 2 2 13 6" xfId="2933"/>
    <cellStyle name="Normale 2 2 14" xfId="188"/>
    <cellStyle name="Normale 2 2 14 2" xfId="755"/>
    <cellStyle name="Normale 2 2 14 2 2" xfId="2934"/>
    <cellStyle name="Normale 2 2 14 2 2 2" xfId="2935"/>
    <cellStyle name="Normale 2 2 14 2 2 3" xfId="2936"/>
    <cellStyle name="Normale 2 2 14 2 2 4" xfId="2937"/>
    <cellStyle name="Normale 2 2 14 2 3" xfId="2938"/>
    <cellStyle name="Normale 2 2 14 2 4" xfId="2939"/>
    <cellStyle name="Normale 2 2 14 2 5" xfId="2940"/>
    <cellStyle name="Normale 2 2 14 3" xfId="2941"/>
    <cellStyle name="Normale 2 2 14 3 2" xfId="2942"/>
    <cellStyle name="Normale 2 2 14 3 3" xfId="2943"/>
    <cellStyle name="Normale 2 2 14 3 4" xfId="2944"/>
    <cellStyle name="Normale 2 2 14 4" xfId="2945"/>
    <cellStyle name="Normale 2 2 14 5" xfId="2946"/>
    <cellStyle name="Normale 2 2 14 6" xfId="2947"/>
    <cellStyle name="Normale 2 2 15" xfId="577"/>
    <cellStyle name="Normale 2 2 15 2" xfId="1068"/>
    <cellStyle name="Normale 2 2 15 2 2" xfId="2948"/>
    <cellStyle name="Normale 2 2 15 2 2 2" xfId="2949"/>
    <cellStyle name="Normale 2 2 15 2 2 3" xfId="2950"/>
    <cellStyle name="Normale 2 2 15 2 2 4" xfId="2951"/>
    <cellStyle name="Normale 2 2 15 2 3" xfId="2952"/>
    <cellStyle name="Normale 2 2 15 2 4" xfId="2953"/>
    <cellStyle name="Normale 2 2 15 2 5" xfId="2954"/>
    <cellStyle name="Normale 2 2 15 3" xfId="2955"/>
    <cellStyle name="Normale 2 2 15 3 2" xfId="2956"/>
    <cellStyle name="Normale 2 2 15 3 3" xfId="2957"/>
    <cellStyle name="Normale 2 2 15 3 4" xfId="2958"/>
    <cellStyle name="Normale 2 2 15 4" xfId="2959"/>
    <cellStyle name="Normale 2 2 15 5" xfId="2960"/>
    <cellStyle name="Normale 2 2 15 6" xfId="2961"/>
    <cellStyle name="Normale 2 2 16" xfId="612"/>
    <cellStyle name="Normale 2 2 16 2" xfId="2962"/>
    <cellStyle name="Normale 2 2 16 2 2" xfId="2963"/>
    <cellStyle name="Normale 2 2 16 2 3" xfId="2964"/>
    <cellStyle name="Normale 2 2 16 2 4" xfId="2965"/>
    <cellStyle name="Normale 2 2 16 3" xfId="2966"/>
    <cellStyle name="Normale 2 2 16 4" xfId="2967"/>
    <cellStyle name="Normale 2 2 16 5" xfId="2968"/>
    <cellStyle name="Normale 2 2 17" xfId="713"/>
    <cellStyle name="Normale 2 2 17 2" xfId="2969"/>
    <cellStyle name="Normale 2 2 17 2 2" xfId="2970"/>
    <cellStyle name="Normale 2 2 17 2 3" xfId="2971"/>
    <cellStyle name="Normale 2 2 17 2 4" xfId="2972"/>
    <cellStyle name="Normale 2 2 17 3" xfId="2973"/>
    <cellStyle name="Normale 2 2 17 4" xfId="2974"/>
    <cellStyle name="Normale 2 2 17 5" xfId="2975"/>
    <cellStyle name="Normale 2 2 18" xfId="1122"/>
    <cellStyle name="Normale 2 2 18 2" xfId="2976"/>
    <cellStyle name="Normale 2 2 18 2 2" xfId="2977"/>
    <cellStyle name="Normale 2 2 18 2 3" xfId="2978"/>
    <cellStyle name="Normale 2 2 18 2 4" xfId="2979"/>
    <cellStyle name="Normale 2 2 18 3" xfId="2980"/>
    <cellStyle name="Normale 2 2 18 4" xfId="2981"/>
    <cellStyle name="Normale 2 2 18 5" xfId="2982"/>
    <cellStyle name="Normale 2 2 19" xfId="1178"/>
    <cellStyle name="Normale 2 2 19 2" xfId="2983"/>
    <cellStyle name="Normale 2 2 19 2 2" xfId="2984"/>
    <cellStyle name="Normale 2 2 19 2 3" xfId="2985"/>
    <cellStyle name="Normale 2 2 19 2 4" xfId="2986"/>
    <cellStyle name="Normale 2 2 19 3" xfId="2987"/>
    <cellStyle name="Normale 2 2 19 4" xfId="2988"/>
    <cellStyle name="Normale 2 2 19 5" xfId="2989"/>
    <cellStyle name="Normale 2 2 2" xfId="27"/>
    <cellStyle name="Normale 2 2 2 10" xfId="192"/>
    <cellStyle name="Normale 2 2 2 10 2" xfId="759"/>
    <cellStyle name="Normale 2 2 2 10 2 2" xfId="2990"/>
    <cellStyle name="Normale 2 2 2 10 2 2 2" xfId="2991"/>
    <cellStyle name="Normale 2 2 2 10 2 2 3" xfId="2992"/>
    <cellStyle name="Normale 2 2 2 10 2 2 4" xfId="2993"/>
    <cellStyle name="Normale 2 2 2 10 2 3" xfId="2994"/>
    <cellStyle name="Normale 2 2 2 10 2 4" xfId="2995"/>
    <cellStyle name="Normale 2 2 2 10 2 5" xfId="2996"/>
    <cellStyle name="Normale 2 2 2 10 3" xfId="2997"/>
    <cellStyle name="Normale 2 2 2 10 3 2" xfId="2998"/>
    <cellStyle name="Normale 2 2 2 10 3 3" xfId="2999"/>
    <cellStyle name="Normale 2 2 2 10 3 4" xfId="3000"/>
    <cellStyle name="Normale 2 2 2 10 4" xfId="3001"/>
    <cellStyle name="Normale 2 2 2 10 5" xfId="3002"/>
    <cellStyle name="Normale 2 2 2 10 6" xfId="3003"/>
    <cellStyle name="Normale 2 2 2 11" xfId="582"/>
    <cellStyle name="Normale 2 2 2 11 2" xfId="1073"/>
    <cellStyle name="Normale 2 2 2 11 2 2" xfId="3004"/>
    <cellStyle name="Normale 2 2 2 11 2 2 2" xfId="3005"/>
    <cellStyle name="Normale 2 2 2 11 2 2 3" xfId="3006"/>
    <cellStyle name="Normale 2 2 2 11 2 2 4" xfId="3007"/>
    <cellStyle name="Normale 2 2 2 11 2 3" xfId="3008"/>
    <cellStyle name="Normale 2 2 2 11 2 4" xfId="3009"/>
    <cellStyle name="Normale 2 2 2 11 2 5" xfId="3010"/>
    <cellStyle name="Normale 2 2 2 11 3" xfId="3011"/>
    <cellStyle name="Normale 2 2 2 11 3 2" xfId="3012"/>
    <cellStyle name="Normale 2 2 2 11 3 3" xfId="3013"/>
    <cellStyle name="Normale 2 2 2 11 3 4" xfId="3014"/>
    <cellStyle name="Normale 2 2 2 11 4" xfId="3015"/>
    <cellStyle name="Normale 2 2 2 11 5" xfId="3016"/>
    <cellStyle name="Normale 2 2 2 11 6" xfId="3017"/>
    <cellStyle name="Normale 2 2 2 12" xfId="617"/>
    <cellStyle name="Normale 2 2 2 12 2" xfId="3018"/>
    <cellStyle name="Normale 2 2 2 12 2 2" xfId="3019"/>
    <cellStyle name="Normale 2 2 2 12 2 3" xfId="3020"/>
    <cellStyle name="Normale 2 2 2 12 2 4" xfId="3021"/>
    <cellStyle name="Normale 2 2 2 12 3" xfId="3022"/>
    <cellStyle name="Normale 2 2 2 12 4" xfId="3023"/>
    <cellStyle name="Normale 2 2 2 12 5" xfId="3024"/>
    <cellStyle name="Normale 2 2 2 13" xfId="718"/>
    <cellStyle name="Normale 2 2 2 13 2" xfId="3025"/>
    <cellStyle name="Normale 2 2 2 13 2 2" xfId="3026"/>
    <cellStyle name="Normale 2 2 2 13 2 3" xfId="3027"/>
    <cellStyle name="Normale 2 2 2 13 2 4" xfId="3028"/>
    <cellStyle name="Normale 2 2 2 13 3" xfId="3029"/>
    <cellStyle name="Normale 2 2 2 13 4" xfId="3030"/>
    <cellStyle name="Normale 2 2 2 13 5" xfId="3031"/>
    <cellStyle name="Normale 2 2 2 14" xfId="1150"/>
    <cellStyle name="Normale 2 2 2 14 2" xfId="3032"/>
    <cellStyle name="Normale 2 2 2 14 2 2" xfId="3033"/>
    <cellStyle name="Normale 2 2 2 14 2 3" xfId="3034"/>
    <cellStyle name="Normale 2 2 2 14 2 4" xfId="3035"/>
    <cellStyle name="Normale 2 2 2 14 3" xfId="3036"/>
    <cellStyle name="Normale 2 2 2 14 4" xfId="3037"/>
    <cellStyle name="Normale 2 2 2 14 5" xfId="3038"/>
    <cellStyle name="Normale 2 2 2 15" xfId="1183"/>
    <cellStyle name="Normale 2 2 2 15 2" xfId="3039"/>
    <cellStyle name="Normale 2 2 2 15 2 2" xfId="3040"/>
    <cellStyle name="Normale 2 2 2 15 2 3" xfId="3041"/>
    <cellStyle name="Normale 2 2 2 15 2 4" xfId="3042"/>
    <cellStyle name="Normale 2 2 2 15 3" xfId="3043"/>
    <cellStyle name="Normale 2 2 2 15 4" xfId="3044"/>
    <cellStyle name="Normale 2 2 2 15 5" xfId="3045"/>
    <cellStyle name="Normale 2 2 2 16" xfId="1363"/>
    <cellStyle name="Normale 2 2 2 16 2" xfId="3046"/>
    <cellStyle name="Normale 2 2 2 16 2 2" xfId="3047"/>
    <cellStyle name="Normale 2 2 2 16 2 3" xfId="3048"/>
    <cellStyle name="Normale 2 2 2 16 3" xfId="3049"/>
    <cellStyle name="Normale 2 2 2 16 4" xfId="3050"/>
    <cellStyle name="Normale 2 2 2 16 5" xfId="3051"/>
    <cellStyle name="Normale 2 2 2 17" xfId="3052"/>
    <cellStyle name="Normale 2 2 2 17 2" xfId="3053"/>
    <cellStyle name="Normale 2 2 2 17 3" xfId="3054"/>
    <cellStyle name="Normale 2 2 2 18" xfId="3055"/>
    <cellStyle name="Normale 2 2 2 19" xfId="3056"/>
    <cellStyle name="Normale 2 2 2 2" xfId="56"/>
    <cellStyle name="Normale 2 2 2 2 10" xfId="636"/>
    <cellStyle name="Normale 2 2 2 2 10 2" xfId="3057"/>
    <cellStyle name="Normale 2 2 2 2 10 2 2" xfId="3058"/>
    <cellStyle name="Normale 2 2 2 2 10 2 3" xfId="3059"/>
    <cellStyle name="Normale 2 2 2 2 10 2 4" xfId="3060"/>
    <cellStyle name="Normale 2 2 2 2 10 3" xfId="3061"/>
    <cellStyle name="Normale 2 2 2 2 10 4" xfId="3062"/>
    <cellStyle name="Normale 2 2 2 2 10 5" xfId="3063"/>
    <cellStyle name="Normale 2 2 2 2 11" xfId="737"/>
    <cellStyle name="Normale 2 2 2 2 11 2" xfId="3064"/>
    <cellStyle name="Normale 2 2 2 2 11 2 2" xfId="3065"/>
    <cellStyle name="Normale 2 2 2 2 11 2 3" xfId="3066"/>
    <cellStyle name="Normale 2 2 2 2 11 2 4" xfId="3067"/>
    <cellStyle name="Normale 2 2 2 2 11 3" xfId="3068"/>
    <cellStyle name="Normale 2 2 2 2 11 4" xfId="3069"/>
    <cellStyle name="Normale 2 2 2 2 11 5" xfId="3070"/>
    <cellStyle name="Normale 2 2 2 2 12" xfId="1167"/>
    <cellStyle name="Normale 2 2 2 2 12 2" xfId="3071"/>
    <cellStyle name="Normale 2 2 2 2 12 2 2" xfId="3072"/>
    <cellStyle name="Normale 2 2 2 2 12 2 3" xfId="3073"/>
    <cellStyle name="Normale 2 2 2 2 12 2 4" xfId="3074"/>
    <cellStyle name="Normale 2 2 2 2 12 3" xfId="3075"/>
    <cellStyle name="Normale 2 2 2 2 12 4" xfId="3076"/>
    <cellStyle name="Normale 2 2 2 2 12 5" xfId="3077"/>
    <cellStyle name="Normale 2 2 2 2 13" xfId="1202"/>
    <cellStyle name="Normale 2 2 2 2 13 2" xfId="3078"/>
    <cellStyle name="Normale 2 2 2 2 13 2 2" xfId="3079"/>
    <cellStyle name="Normale 2 2 2 2 13 2 3" xfId="3080"/>
    <cellStyle name="Normale 2 2 2 2 13 2 4" xfId="3081"/>
    <cellStyle name="Normale 2 2 2 2 13 3" xfId="3082"/>
    <cellStyle name="Normale 2 2 2 2 13 4" xfId="3083"/>
    <cellStyle name="Normale 2 2 2 2 13 5" xfId="3084"/>
    <cellStyle name="Normale 2 2 2 2 14" xfId="1382"/>
    <cellStyle name="Normale 2 2 2 2 14 2" xfId="3085"/>
    <cellStyle name="Normale 2 2 2 2 14 2 2" xfId="3086"/>
    <cellStyle name="Normale 2 2 2 2 14 2 3" xfId="3087"/>
    <cellStyle name="Normale 2 2 2 2 14 3" xfId="3088"/>
    <cellStyle name="Normale 2 2 2 2 14 4" xfId="3089"/>
    <cellStyle name="Normale 2 2 2 2 14 5" xfId="3090"/>
    <cellStyle name="Normale 2 2 2 2 15" xfId="3091"/>
    <cellStyle name="Normale 2 2 2 2 15 2" xfId="3092"/>
    <cellStyle name="Normale 2 2 2 2 15 3" xfId="3093"/>
    <cellStyle name="Normale 2 2 2 2 16" xfId="3094"/>
    <cellStyle name="Normale 2 2 2 2 17" xfId="3095"/>
    <cellStyle name="Normale 2 2 2 2 18" xfId="3096"/>
    <cellStyle name="Normale 2 2 2 2 2" xfId="104"/>
    <cellStyle name="Normale 2 2 2 2 2 10" xfId="3097"/>
    <cellStyle name="Normale 2 2 2 2 2 2" xfId="678"/>
    <cellStyle name="Normale 2 2 2 2 2 2 2" xfId="3098"/>
    <cellStyle name="Normale 2 2 2 2 2 2 2 2" xfId="3099"/>
    <cellStyle name="Normale 2 2 2 2 2 2 2 3" xfId="3100"/>
    <cellStyle name="Normale 2 2 2 2 2 2 2 4" xfId="3101"/>
    <cellStyle name="Normale 2 2 2 2 2 2 3" xfId="3102"/>
    <cellStyle name="Normale 2 2 2 2 2 2 4" xfId="3103"/>
    <cellStyle name="Normale 2 2 2 2 2 2 5" xfId="3104"/>
    <cellStyle name="Normale 2 2 2 2 2 3" xfId="821"/>
    <cellStyle name="Normale 2 2 2 2 2 3 2" xfId="3105"/>
    <cellStyle name="Normale 2 2 2 2 2 3 2 2" xfId="3106"/>
    <cellStyle name="Normale 2 2 2 2 2 3 2 3" xfId="3107"/>
    <cellStyle name="Normale 2 2 2 2 2 3 2 4" xfId="3108"/>
    <cellStyle name="Normale 2 2 2 2 2 3 3" xfId="3109"/>
    <cellStyle name="Normale 2 2 2 2 2 3 4" xfId="3110"/>
    <cellStyle name="Normale 2 2 2 2 2 3 5" xfId="3111"/>
    <cellStyle name="Normale 2 2 2 2 2 4" xfId="1236"/>
    <cellStyle name="Normale 2 2 2 2 2 4 2" xfId="3112"/>
    <cellStyle name="Normale 2 2 2 2 2 4 2 2" xfId="3113"/>
    <cellStyle name="Normale 2 2 2 2 2 4 2 3" xfId="3114"/>
    <cellStyle name="Normale 2 2 2 2 2 4 2 4" xfId="3115"/>
    <cellStyle name="Normale 2 2 2 2 2 4 3" xfId="3116"/>
    <cellStyle name="Normale 2 2 2 2 2 4 4" xfId="3117"/>
    <cellStyle name="Normale 2 2 2 2 2 4 5" xfId="3118"/>
    <cellStyle name="Normale 2 2 2 2 2 5" xfId="1416"/>
    <cellStyle name="Normale 2 2 2 2 2 5 2" xfId="3119"/>
    <cellStyle name="Normale 2 2 2 2 2 5 2 2" xfId="3120"/>
    <cellStyle name="Normale 2 2 2 2 2 5 2 3" xfId="3121"/>
    <cellStyle name="Normale 2 2 2 2 2 5 2 4" xfId="3122"/>
    <cellStyle name="Normale 2 2 2 2 2 5 3" xfId="3123"/>
    <cellStyle name="Normale 2 2 2 2 2 5 4" xfId="3124"/>
    <cellStyle name="Normale 2 2 2 2 2 5 5" xfId="3125"/>
    <cellStyle name="Normale 2 2 2 2 2 6" xfId="3126"/>
    <cellStyle name="Normale 2 2 2 2 2 6 2" xfId="3127"/>
    <cellStyle name="Normale 2 2 2 2 2 6 2 2" xfId="3128"/>
    <cellStyle name="Normale 2 2 2 2 2 6 2 3" xfId="3129"/>
    <cellStyle name="Normale 2 2 2 2 2 6 3" xfId="3130"/>
    <cellStyle name="Normale 2 2 2 2 2 6 4" xfId="3131"/>
    <cellStyle name="Normale 2 2 2 2 2 6 5" xfId="3132"/>
    <cellStyle name="Normale 2 2 2 2 2 7" xfId="3133"/>
    <cellStyle name="Normale 2 2 2 2 2 7 2" xfId="3134"/>
    <cellStyle name="Normale 2 2 2 2 2 7 3" xfId="3135"/>
    <cellStyle name="Normale 2 2 2 2 2 8" xfId="3136"/>
    <cellStyle name="Normale 2 2 2 2 2 9" xfId="3137"/>
    <cellStyle name="Normale 2 2 2 2 3" xfId="322"/>
    <cellStyle name="Normale 2 2 2 2 3 2" xfId="880"/>
    <cellStyle name="Normale 2 2 2 2 3 2 2" xfId="3138"/>
    <cellStyle name="Normale 2 2 2 2 3 2 2 2" xfId="3139"/>
    <cellStyle name="Normale 2 2 2 2 3 2 2 3" xfId="3140"/>
    <cellStyle name="Normale 2 2 2 2 3 2 2 4" xfId="3141"/>
    <cellStyle name="Normale 2 2 2 2 3 2 3" xfId="3142"/>
    <cellStyle name="Normale 2 2 2 2 3 2 4" xfId="3143"/>
    <cellStyle name="Normale 2 2 2 2 3 2 5" xfId="3144"/>
    <cellStyle name="Normale 2 2 2 2 3 3" xfId="3145"/>
    <cellStyle name="Normale 2 2 2 2 3 3 2" xfId="3146"/>
    <cellStyle name="Normale 2 2 2 2 3 3 2 2" xfId="3147"/>
    <cellStyle name="Normale 2 2 2 2 3 3 2 3" xfId="3148"/>
    <cellStyle name="Normale 2 2 2 2 3 3 3" xfId="3149"/>
    <cellStyle name="Normale 2 2 2 2 3 3 4" xfId="3150"/>
    <cellStyle name="Normale 2 2 2 2 3 3 5" xfId="3151"/>
    <cellStyle name="Normale 2 2 2 2 3 4" xfId="3152"/>
    <cellStyle name="Normale 2 2 2 2 3 4 2" xfId="3153"/>
    <cellStyle name="Normale 2 2 2 2 3 4 3" xfId="3154"/>
    <cellStyle name="Normale 2 2 2 2 3 5" xfId="3155"/>
    <cellStyle name="Normale 2 2 2 2 3 6" xfId="3156"/>
    <cellStyle name="Normale 2 2 2 2 3 7" xfId="3157"/>
    <cellStyle name="Normale 2 2 2 2 4" xfId="386"/>
    <cellStyle name="Normale 2 2 2 2 4 2" xfId="921"/>
    <cellStyle name="Normale 2 2 2 2 4 2 2" xfId="3158"/>
    <cellStyle name="Normale 2 2 2 2 4 2 2 2" xfId="3159"/>
    <cellStyle name="Normale 2 2 2 2 4 2 2 3" xfId="3160"/>
    <cellStyle name="Normale 2 2 2 2 4 2 2 4" xfId="3161"/>
    <cellStyle name="Normale 2 2 2 2 4 2 3" xfId="3162"/>
    <cellStyle name="Normale 2 2 2 2 4 2 4" xfId="3163"/>
    <cellStyle name="Normale 2 2 2 2 4 2 5" xfId="3164"/>
    <cellStyle name="Normale 2 2 2 2 4 3" xfId="3165"/>
    <cellStyle name="Normale 2 2 2 2 4 3 2" xfId="3166"/>
    <cellStyle name="Normale 2 2 2 2 4 3 3" xfId="3167"/>
    <cellStyle name="Normale 2 2 2 2 4 3 4" xfId="3168"/>
    <cellStyle name="Normale 2 2 2 2 4 4" xfId="3169"/>
    <cellStyle name="Normale 2 2 2 2 4 5" xfId="3170"/>
    <cellStyle name="Normale 2 2 2 2 4 6" xfId="3171"/>
    <cellStyle name="Normale 2 2 2 2 5" xfId="448"/>
    <cellStyle name="Normale 2 2 2 2 5 2" xfId="970"/>
    <cellStyle name="Normale 2 2 2 2 5 2 2" xfId="3172"/>
    <cellStyle name="Normale 2 2 2 2 5 2 2 2" xfId="3173"/>
    <cellStyle name="Normale 2 2 2 2 5 2 2 3" xfId="3174"/>
    <cellStyle name="Normale 2 2 2 2 5 2 2 4" xfId="3175"/>
    <cellStyle name="Normale 2 2 2 2 5 2 3" xfId="3176"/>
    <cellStyle name="Normale 2 2 2 2 5 2 4" xfId="3177"/>
    <cellStyle name="Normale 2 2 2 2 5 2 5" xfId="3178"/>
    <cellStyle name="Normale 2 2 2 2 5 3" xfId="3179"/>
    <cellStyle name="Normale 2 2 2 2 5 3 2" xfId="3180"/>
    <cellStyle name="Normale 2 2 2 2 5 3 3" xfId="3181"/>
    <cellStyle name="Normale 2 2 2 2 5 3 4" xfId="3182"/>
    <cellStyle name="Normale 2 2 2 2 5 4" xfId="3183"/>
    <cellStyle name="Normale 2 2 2 2 5 5" xfId="3184"/>
    <cellStyle name="Normale 2 2 2 2 5 6" xfId="3185"/>
    <cellStyle name="Normale 2 2 2 2 6" xfId="502"/>
    <cellStyle name="Normale 2 2 2 2 6 2" xfId="1015"/>
    <cellStyle name="Normale 2 2 2 2 6 2 2" xfId="3186"/>
    <cellStyle name="Normale 2 2 2 2 6 2 2 2" xfId="3187"/>
    <cellStyle name="Normale 2 2 2 2 6 2 2 3" xfId="3188"/>
    <cellStyle name="Normale 2 2 2 2 6 2 2 4" xfId="3189"/>
    <cellStyle name="Normale 2 2 2 2 6 2 3" xfId="3190"/>
    <cellStyle name="Normale 2 2 2 2 6 2 4" xfId="3191"/>
    <cellStyle name="Normale 2 2 2 2 6 2 5" xfId="3192"/>
    <cellStyle name="Normale 2 2 2 2 6 3" xfId="3193"/>
    <cellStyle name="Normale 2 2 2 2 6 3 2" xfId="3194"/>
    <cellStyle name="Normale 2 2 2 2 6 3 3" xfId="3195"/>
    <cellStyle name="Normale 2 2 2 2 6 3 4" xfId="3196"/>
    <cellStyle name="Normale 2 2 2 2 6 4" xfId="3197"/>
    <cellStyle name="Normale 2 2 2 2 6 5" xfId="3198"/>
    <cellStyle name="Normale 2 2 2 2 6 6" xfId="3199"/>
    <cellStyle name="Normale 2 2 2 2 7" xfId="517"/>
    <cellStyle name="Normale 2 2 2 2 7 2" xfId="1029"/>
    <cellStyle name="Normale 2 2 2 2 7 2 2" xfId="3200"/>
    <cellStyle name="Normale 2 2 2 2 7 2 2 2" xfId="3201"/>
    <cellStyle name="Normale 2 2 2 2 7 2 2 3" xfId="3202"/>
    <cellStyle name="Normale 2 2 2 2 7 2 2 4" xfId="3203"/>
    <cellStyle name="Normale 2 2 2 2 7 2 3" xfId="3204"/>
    <cellStyle name="Normale 2 2 2 2 7 2 4" xfId="3205"/>
    <cellStyle name="Normale 2 2 2 2 7 2 5" xfId="3206"/>
    <cellStyle name="Normale 2 2 2 2 7 3" xfId="3207"/>
    <cellStyle name="Normale 2 2 2 2 7 3 2" xfId="3208"/>
    <cellStyle name="Normale 2 2 2 2 7 3 3" xfId="3209"/>
    <cellStyle name="Normale 2 2 2 2 7 3 4" xfId="3210"/>
    <cellStyle name="Normale 2 2 2 2 7 4" xfId="3211"/>
    <cellStyle name="Normale 2 2 2 2 7 5" xfId="3212"/>
    <cellStyle name="Normale 2 2 2 2 7 6" xfId="3213"/>
    <cellStyle name="Normale 2 2 2 2 8" xfId="211"/>
    <cellStyle name="Normale 2 2 2 2 8 2" xfId="778"/>
    <cellStyle name="Normale 2 2 2 2 8 2 2" xfId="3214"/>
    <cellStyle name="Normale 2 2 2 2 8 2 2 2" xfId="3215"/>
    <cellStyle name="Normale 2 2 2 2 8 2 2 3" xfId="3216"/>
    <cellStyle name="Normale 2 2 2 2 8 2 2 4" xfId="3217"/>
    <cellStyle name="Normale 2 2 2 2 8 2 3" xfId="3218"/>
    <cellStyle name="Normale 2 2 2 2 8 2 4" xfId="3219"/>
    <cellStyle name="Normale 2 2 2 2 8 2 5" xfId="3220"/>
    <cellStyle name="Normale 2 2 2 2 8 3" xfId="3221"/>
    <cellStyle name="Normale 2 2 2 2 8 3 2" xfId="3222"/>
    <cellStyle name="Normale 2 2 2 2 8 3 3" xfId="3223"/>
    <cellStyle name="Normale 2 2 2 2 8 3 4" xfId="3224"/>
    <cellStyle name="Normale 2 2 2 2 8 4" xfId="3225"/>
    <cellStyle name="Normale 2 2 2 2 8 5" xfId="3226"/>
    <cellStyle name="Normale 2 2 2 2 8 6" xfId="3227"/>
    <cellStyle name="Normale 2 2 2 2 9" xfId="601"/>
    <cellStyle name="Normale 2 2 2 2 9 2" xfId="1092"/>
    <cellStyle name="Normale 2 2 2 2 9 2 2" xfId="3228"/>
    <cellStyle name="Normale 2 2 2 2 9 2 2 2" xfId="3229"/>
    <cellStyle name="Normale 2 2 2 2 9 2 2 3" xfId="3230"/>
    <cellStyle name="Normale 2 2 2 2 9 2 2 4" xfId="3231"/>
    <cellStyle name="Normale 2 2 2 2 9 2 3" xfId="3232"/>
    <cellStyle name="Normale 2 2 2 2 9 2 4" xfId="3233"/>
    <cellStyle name="Normale 2 2 2 2 9 2 5" xfId="3234"/>
    <cellStyle name="Normale 2 2 2 2 9 3" xfId="3235"/>
    <cellStyle name="Normale 2 2 2 2 9 3 2" xfId="3236"/>
    <cellStyle name="Normale 2 2 2 2 9 3 3" xfId="3237"/>
    <cellStyle name="Normale 2 2 2 2 9 3 4" xfId="3238"/>
    <cellStyle name="Normale 2 2 2 2 9 4" xfId="3239"/>
    <cellStyle name="Normale 2 2 2 2 9 5" xfId="3240"/>
    <cellStyle name="Normale 2 2 2 2 9 6" xfId="3241"/>
    <cellStyle name="Normale 2 2 2 20" xfId="3242"/>
    <cellStyle name="Normale 2 2 2 3" xfId="85"/>
    <cellStyle name="Normale 2 2 2 3 10" xfId="3243"/>
    <cellStyle name="Normale 2 2 2 3 2" xfId="659"/>
    <cellStyle name="Normale 2 2 2 3 2 2" xfId="3244"/>
    <cellStyle name="Normale 2 2 2 3 2 2 2" xfId="3245"/>
    <cellStyle name="Normale 2 2 2 3 2 2 3" xfId="3246"/>
    <cellStyle name="Normale 2 2 2 3 2 2 4" xfId="3247"/>
    <cellStyle name="Normale 2 2 2 3 2 3" xfId="3248"/>
    <cellStyle name="Normale 2 2 2 3 2 4" xfId="3249"/>
    <cellStyle name="Normale 2 2 2 3 2 5" xfId="3250"/>
    <cellStyle name="Normale 2 2 2 3 3" xfId="802"/>
    <cellStyle name="Normale 2 2 2 3 3 2" xfId="3251"/>
    <cellStyle name="Normale 2 2 2 3 3 2 2" xfId="3252"/>
    <cellStyle name="Normale 2 2 2 3 3 2 3" xfId="3253"/>
    <cellStyle name="Normale 2 2 2 3 3 2 4" xfId="3254"/>
    <cellStyle name="Normale 2 2 2 3 3 3" xfId="3255"/>
    <cellStyle name="Normale 2 2 2 3 3 4" xfId="3256"/>
    <cellStyle name="Normale 2 2 2 3 3 5" xfId="3257"/>
    <cellStyle name="Normale 2 2 2 3 4" xfId="1217"/>
    <cellStyle name="Normale 2 2 2 3 4 2" xfId="3258"/>
    <cellStyle name="Normale 2 2 2 3 4 2 2" xfId="3259"/>
    <cellStyle name="Normale 2 2 2 3 4 2 3" xfId="3260"/>
    <cellStyle name="Normale 2 2 2 3 4 2 4" xfId="3261"/>
    <cellStyle name="Normale 2 2 2 3 4 3" xfId="3262"/>
    <cellStyle name="Normale 2 2 2 3 4 4" xfId="3263"/>
    <cellStyle name="Normale 2 2 2 3 4 5" xfId="3264"/>
    <cellStyle name="Normale 2 2 2 3 5" xfId="1397"/>
    <cellStyle name="Normale 2 2 2 3 5 2" xfId="3265"/>
    <cellStyle name="Normale 2 2 2 3 5 2 2" xfId="3266"/>
    <cellStyle name="Normale 2 2 2 3 5 2 3" xfId="3267"/>
    <cellStyle name="Normale 2 2 2 3 5 2 4" xfId="3268"/>
    <cellStyle name="Normale 2 2 2 3 5 3" xfId="3269"/>
    <cellStyle name="Normale 2 2 2 3 5 4" xfId="3270"/>
    <cellStyle name="Normale 2 2 2 3 5 5" xfId="3271"/>
    <cellStyle name="Normale 2 2 2 3 6" xfId="3272"/>
    <cellStyle name="Normale 2 2 2 3 6 2" xfId="3273"/>
    <cellStyle name="Normale 2 2 2 3 6 2 2" xfId="3274"/>
    <cellStyle name="Normale 2 2 2 3 6 2 3" xfId="3275"/>
    <cellStyle name="Normale 2 2 2 3 6 3" xfId="3276"/>
    <cellStyle name="Normale 2 2 2 3 6 4" xfId="3277"/>
    <cellStyle name="Normale 2 2 2 3 6 5" xfId="3278"/>
    <cellStyle name="Normale 2 2 2 3 7" xfId="3279"/>
    <cellStyle name="Normale 2 2 2 3 7 2" xfId="3280"/>
    <cellStyle name="Normale 2 2 2 3 7 3" xfId="3281"/>
    <cellStyle name="Normale 2 2 2 3 8" xfId="3282"/>
    <cellStyle name="Normale 2 2 2 3 9" xfId="3283"/>
    <cellStyle name="Normale 2 2 2 4" xfId="241"/>
    <cellStyle name="Normale 2 2 2 4 2" xfId="1157"/>
    <cellStyle name="Normale 2 2 2 4 2 2" xfId="3284"/>
    <cellStyle name="Normale 2 2 2 4 2 2 2" xfId="3285"/>
    <cellStyle name="Normale 2 2 2 4 2 2 3" xfId="3286"/>
    <cellStyle name="Normale 2 2 2 4 2 3" xfId="3287"/>
    <cellStyle name="Normale 2 2 2 4 2 4" xfId="3288"/>
    <cellStyle name="Normale 2 2 2 4 3" xfId="3289"/>
    <cellStyle name="Normale 2 2 2 5" xfId="302"/>
    <cellStyle name="Normale 2 2 2 5 2" xfId="860"/>
    <cellStyle name="Normale 2 2 2 5 2 2" xfId="3290"/>
    <cellStyle name="Normale 2 2 2 5 2 2 2" xfId="3291"/>
    <cellStyle name="Normale 2 2 2 5 2 2 3" xfId="3292"/>
    <cellStyle name="Normale 2 2 2 5 2 2 4" xfId="3293"/>
    <cellStyle name="Normale 2 2 2 5 2 3" xfId="3294"/>
    <cellStyle name="Normale 2 2 2 5 2 4" xfId="3295"/>
    <cellStyle name="Normale 2 2 2 5 2 5" xfId="3296"/>
    <cellStyle name="Normale 2 2 2 5 3" xfId="3297"/>
    <cellStyle name="Normale 2 2 2 5 3 2" xfId="3298"/>
    <cellStyle name="Normale 2 2 2 5 3 3" xfId="3299"/>
    <cellStyle name="Normale 2 2 2 5 3 4" xfId="3300"/>
    <cellStyle name="Normale 2 2 2 5 4" xfId="3301"/>
    <cellStyle name="Normale 2 2 2 5 5" xfId="3302"/>
    <cellStyle name="Normale 2 2 2 5 6" xfId="3303"/>
    <cellStyle name="Normale 2 2 2 6" xfId="384"/>
    <cellStyle name="Normale 2 2 2 6 2" xfId="920"/>
    <cellStyle name="Normale 2 2 2 6 2 2" xfId="3304"/>
    <cellStyle name="Normale 2 2 2 6 2 2 2" xfId="3305"/>
    <cellStyle name="Normale 2 2 2 6 2 2 3" xfId="3306"/>
    <cellStyle name="Normale 2 2 2 6 2 2 4" xfId="3307"/>
    <cellStyle name="Normale 2 2 2 6 2 3" xfId="3308"/>
    <cellStyle name="Normale 2 2 2 6 2 4" xfId="3309"/>
    <cellStyle name="Normale 2 2 2 6 2 5" xfId="3310"/>
    <cellStyle name="Normale 2 2 2 6 3" xfId="3311"/>
    <cellStyle name="Normale 2 2 2 6 3 2" xfId="3312"/>
    <cellStyle name="Normale 2 2 2 6 3 3" xfId="3313"/>
    <cellStyle name="Normale 2 2 2 6 3 4" xfId="3314"/>
    <cellStyle name="Normale 2 2 2 6 4" xfId="3315"/>
    <cellStyle name="Normale 2 2 2 6 5" xfId="3316"/>
    <cellStyle name="Normale 2 2 2 6 6" xfId="3317"/>
    <cellStyle name="Normale 2 2 2 7" xfId="429"/>
    <cellStyle name="Normale 2 2 2 7 2" xfId="951"/>
    <cellStyle name="Normale 2 2 2 7 2 2" xfId="3318"/>
    <cellStyle name="Normale 2 2 2 7 2 2 2" xfId="3319"/>
    <cellStyle name="Normale 2 2 2 7 2 2 3" xfId="3320"/>
    <cellStyle name="Normale 2 2 2 7 2 2 4" xfId="3321"/>
    <cellStyle name="Normale 2 2 2 7 2 3" xfId="3322"/>
    <cellStyle name="Normale 2 2 2 7 2 4" xfId="3323"/>
    <cellStyle name="Normale 2 2 2 7 2 5" xfId="3324"/>
    <cellStyle name="Normale 2 2 2 7 3" xfId="3325"/>
    <cellStyle name="Normale 2 2 2 7 3 2" xfId="3326"/>
    <cellStyle name="Normale 2 2 2 7 3 3" xfId="3327"/>
    <cellStyle name="Normale 2 2 2 7 3 4" xfId="3328"/>
    <cellStyle name="Normale 2 2 2 7 4" xfId="3329"/>
    <cellStyle name="Normale 2 2 2 7 5" xfId="3330"/>
    <cellStyle name="Normale 2 2 2 7 6" xfId="3331"/>
    <cellStyle name="Normale 2 2 2 8" xfId="483"/>
    <cellStyle name="Normale 2 2 2 8 2" xfId="996"/>
    <cellStyle name="Normale 2 2 2 8 2 2" xfId="3332"/>
    <cellStyle name="Normale 2 2 2 8 2 2 2" xfId="3333"/>
    <cellStyle name="Normale 2 2 2 8 2 2 3" xfId="3334"/>
    <cellStyle name="Normale 2 2 2 8 2 2 4" xfId="3335"/>
    <cellStyle name="Normale 2 2 2 8 2 3" xfId="3336"/>
    <cellStyle name="Normale 2 2 2 8 2 4" xfId="3337"/>
    <cellStyle name="Normale 2 2 2 8 2 5" xfId="3338"/>
    <cellStyle name="Normale 2 2 2 8 3" xfId="3339"/>
    <cellStyle name="Normale 2 2 2 8 3 2" xfId="3340"/>
    <cellStyle name="Normale 2 2 2 8 3 3" xfId="3341"/>
    <cellStyle name="Normale 2 2 2 8 3 4" xfId="3342"/>
    <cellStyle name="Normale 2 2 2 8 4" xfId="3343"/>
    <cellStyle name="Normale 2 2 2 8 5" xfId="3344"/>
    <cellStyle name="Normale 2 2 2 8 6" xfId="3345"/>
    <cellStyle name="Normale 2 2 2 9" xfId="537"/>
    <cellStyle name="Normale 2 2 2 9 2" xfId="1044"/>
    <cellStyle name="Normale 2 2 2 9 2 2" xfId="3346"/>
    <cellStyle name="Normale 2 2 2 9 2 2 2" xfId="3347"/>
    <cellStyle name="Normale 2 2 2 9 2 2 3" xfId="3348"/>
    <cellStyle name="Normale 2 2 2 9 2 2 4" xfId="3349"/>
    <cellStyle name="Normale 2 2 2 9 2 3" xfId="3350"/>
    <cellStyle name="Normale 2 2 2 9 2 4" xfId="3351"/>
    <cellStyle name="Normale 2 2 2 9 2 5" xfId="3352"/>
    <cellStyle name="Normale 2 2 2 9 3" xfId="3353"/>
    <cellStyle name="Normale 2 2 2 9 3 2" xfId="3354"/>
    <cellStyle name="Normale 2 2 2 9 3 3" xfId="3355"/>
    <cellStyle name="Normale 2 2 2 9 3 4" xfId="3356"/>
    <cellStyle name="Normale 2 2 2 9 4" xfId="3357"/>
    <cellStyle name="Normale 2 2 2 9 5" xfId="3358"/>
    <cellStyle name="Normale 2 2 2 9 6" xfId="3359"/>
    <cellStyle name="Normale 2 2 20" xfId="1358"/>
    <cellStyle name="Normale 2 2 20 2" xfId="3360"/>
    <cellStyle name="Normale 2 2 20 2 2" xfId="3361"/>
    <cellStyle name="Normale 2 2 20 2 3" xfId="3362"/>
    <cellStyle name="Normale 2 2 20 3" xfId="3363"/>
    <cellStyle name="Normale 2 2 20 4" xfId="3364"/>
    <cellStyle name="Normale 2 2 20 5" xfId="3365"/>
    <cellStyle name="Normale 2 2 21" xfId="3366"/>
    <cellStyle name="Normale 2 2 21 2" xfId="3367"/>
    <cellStyle name="Normale 2 2 21 3" xfId="3368"/>
    <cellStyle name="Normale 2 2 22" xfId="3369"/>
    <cellStyle name="Normale 2 2 23" xfId="3370"/>
    <cellStyle name="Normale 2 2 24" xfId="3371"/>
    <cellStyle name="Normale 2 2 3" xfId="30"/>
    <cellStyle name="Normale 2 2 3 10" xfId="584"/>
    <cellStyle name="Normale 2 2 3 10 2" xfId="1075"/>
    <cellStyle name="Normale 2 2 3 10 2 2" xfId="3372"/>
    <cellStyle name="Normale 2 2 3 10 2 2 2" xfId="3373"/>
    <cellStyle name="Normale 2 2 3 10 2 2 3" xfId="3374"/>
    <cellStyle name="Normale 2 2 3 10 2 2 4" xfId="3375"/>
    <cellStyle name="Normale 2 2 3 10 2 3" xfId="3376"/>
    <cellStyle name="Normale 2 2 3 10 2 4" xfId="3377"/>
    <cellStyle name="Normale 2 2 3 10 2 5" xfId="3378"/>
    <cellStyle name="Normale 2 2 3 10 3" xfId="3379"/>
    <cellStyle name="Normale 2 2 3 10 3 2" xfId="3380"/>
    <cellStyle name="Normale 2 2 3 10 3 3" xfId="3381"/>
    <cellStyle name="Normale 2 2 3 10 3 4" xfId="3382"/>
    <cellStyle name="Normale 2 2 3 10 4" xfId="3383"/>
    <cellStyle name="Normale 2 2 3 10 5" xfId="3384"/>
    <cellStyle name="Normale 2 2 3 10 6" xfId="3385"/>
    <cellStyle name="Normale 2 2 3 11" xfId="619"/>
    <cellStyle name="Normale 2 2 3 11 2" xfId="3386"/>
    <cellStyle name="Normale 2 2 3 11 2 2" xfId="3387"/>
    <cellStyle name="Normale 2 2 3 11 2 3" xfId="3388"/>
    <cellStyle name="Normale 2 2 3 11 2 4" xfId="3389"/>
    <cellStyle name="Normale 2 2 3 11 3" xfId="3390"/>
    <cellStyle name="Normale 2 2 3 11 4" xfId="3391"/>
    <cellStyle name="Normale 2 2 3 11 5" xfId="3392"/>
    <cellStyle name="Normale 2 2 3 12" xfId="720"/>
    <cellStyle name="Normale 2 2 3 12 2" xfId="3393"/>
    <cellStyle name="Normale 2 2 3 12 2 2" xfId="3394"/>
    <cellStyle name="Normale 2 2 3 12 2 3" xfId="3395"/>
    <cellStyle name="Normale 2 2 3 12 2 4" xfId="3396"/>
    <cellStyle name="Normale 2 2 3 12 3" xfId="3397"/>
    <cellStyle name="Normale 2 2 3 12 4" xfId="3398"/>
    <cellStyle name="Normale 2 2 3 12 5" xfId="3399"/>
    <cellStyle name="Normale 2 2 3 13" xfId="1119"/>
    <cellStyle name="Normale 2 2 3 13 2" xfId="3400"/>
    <cellStyle name="Normale 2 2 3 13 2 2" xfId="3401"/>
    <cellStyle name="Normale 2 2 3 13 2 3" xfId="3402"/>
    <cellStyle name="Normale 2 2 3 13 2 4" xfId="3403"/>
    <cellStyle name="Normale 2 2 3 13 3" xfId="3404"/>
    <cellStyle name="Normale 2 2 3 13 4" xfId="3405"/>
    <cellStyle name="Normale 2 2 3 13 5" xfId="3406"/>
    <cellStyle name="Normale 2 2 3 14" xfId="1185"/>
    <cellStyle name="Normale 2 2 3 14 2" xfId="3407"/>
    <cellStyle name="Normale 2 2 3 14 2 2" xfId="3408"/>
    <cellStyle name="Normale 2 2 3 14 2 3" xfId="3409"/>
    <cellStyle name="Normale 2 2 3 14 2 4" xfId="3410"/>
    <cellStyle name="Normale 2 2 3 14 3" xfId="3411"/>
    <cellStyle name="Normale 2 2 3 14 4" xfId="3412"/>
    <cellStyle name="Normale 2 2 3 14 5" xfId="3413"/>
    <cellStyle name="Normale 2 2 3 15" xfId="1365"/>
    <cellStyle name="Normale 2 2 3 15 2" xfId="3414"/>
    <cellStyle name="Normale 2 2 3 15 2 2" xfId="3415"/>
    <cellStyle name="Normale 2 2 3 15 2 3" xfId="3416"/>
    <cellStyle name="Normale 2 2 3 15 3" xfId="3417"/>
    <cellStyle name="Normale 2 2 3 15 4" xfId="3418"/>
    <cellStyle name="Normale 2 2 3 15 5" xfId="3419"/>
    <cellStyle name="Normale 2 2 3 16" xfId="3420"/>
    <cellStyle name="Normale 2 2 3 16 2" xfId="3421"/>
    <cellStyle name="Normale 2 2 3 16 3" xfId="3422"/>
    <cellStyle name="Normale 2 2 3 17" xfId="3423"/>
    <cellStyle name="Normale 2 2 3 18" xfId="3424"/>
    <cellStyle name="Normale 2 2 3 19" xfId="3425"/>
    <cellStyle name="Normale 2 2 3 2" xfId="59"/>
    <cellStyle name="Normale 2 2 3 2 10" xfId="638"/>
    <cellStyle name="Normale 2 2 3 2 10 2" xfId="3426"/>
    <cellStyle name="Normale 2 2 3 2 10 2 2" xfId="3427"/>
    <cellStyle name="Normale 2 2 3 2 10 2 3" xfId="3428"/>
    <cellStyle name="Normale 2 2 3 2 10 2 4" xfId="3429"/>
    <cellStyle name="Normale 2 2 3 2 10 3" xfId="3430"/>
    <cellStyle name="Normale 2 2 3 2 10 4" xfId="3431"/>
    <cellStyle name="Normale 2 2 3 2 10 5" xfId="3432"/>
    <cellStyle name="Normale 2 2 3 2 11" xfId="739"/>
    <cellStyle name="Normale 2 2 3 2 11 2" xfId="3433"/>
    <cellStyle name="Normale 2 2 3 2 11 2 2" xfId="3434"/>
    <cellStyle name="Normale 2 2 3 2 11 2 3" xfId="3435"/>
    <cellStyle name="Normale 2 2 3 2 11 2 4" xfId="3436"/>
    <cellStyle name="Normale 2 2 3 2 11 3" xfId="3437"/>
    <cellStyle name="Normale 2 2 3 2 11 4" xfId="3438"/>
    <cellStyle name="Normale 2 2 3 2 11 5" xfId="3439"/>
    <cellStyle name="Normale 2 2 3 2 12" xfId="1173"/>
    <cellStyle name="Normale 2 2 3 2 12 2" xfId="3440"/>
    <cellStyle name="Normale 2 2 3 2 12 2 2" xfId="3441"/>
    <cellStyle name="Normale 2 2 3 2 12 2 3" xfId="3442"/>
    <cellStyle name="Normale 2 2 3 2 12 2 4" xfId="3443"/>
    <cellStyle name="Normale 2 2 3 2 12 3" xfId="3444"/>
    <cellStyle name="Normale 2 2 3 2 12 4" xfId="3445"/>
    <cellStyle name="Normale 2 2 3 2 12 5" xfId="3446"/>
    <cellStyle name="Normale 2 2 3 2 13" xfId="1204"/>
    <cellStyle name="Normale 2 2 3 2 13 2" xfId="3447"/>
    <cellStyle name="Normale 2 2 3 2 13 2 2" xfId="3448"/>
    <cellStyle name="Normale 2 2 3 2 13 2 3" xfId="3449"/>
    <cellStyle name="Normale 2 2 3 2 13 2 4" xfId="3450"/>
    <cellStyle name="Normale 2 2 3 2 13 3" xfId="3451"/>
    <cellStyle name="Normale 2 2 3 2 13 4" xfId="3452"/>
    <cellStyle name="Normale 2 2 3 2 13 5" xfId="3453"/>
    <cellStyle name="Normale 2 2 3 2 14" xfId="1384"/>
    <cellStyle name="Normale 2 2 3 2 14 2" xfId="3454"/>
    <cellStyle name="Normale 2 2 3 2 14 2 2" xfId="3455"/>
    <cellStyle name="Normale 2 2 3 2 14 2 3" xfId="3456"/>
    <cellStyle name="Normale 2 2 3 2 14 3" xfId="3457"/>
    <cellStyle name="Normale 2 2 3 2 14 4" xfId="3458"/>
    <cellStyle name="Normale 2 2 3 2 14 5" xfId="3459"/>
    <cellStyle name="Normale 2 2 3 2 15" xfId="3460"/>
    <cellStyle name="Normale 2 2 3 2 15 2" xfId="3461"/>
    <cellStyle name="Normale 2 2 3 2 15 3" xfId="3462"/>
    <cellStyle name="Normale 2 2 3 2 16" xfId="3463"/>
    <cellStyle name="Normale 2 2 3 2 17" xfId="3464"/>
    <cellStyle name="Normale 2 2 3 2 18" xfId="3465"/>
    <cellStyle name="Normale 2 2 3 2 2" xfId="106"/>
    <cellStyle name="Normale 2 2 3 2 2 10" xfId="3466"/>
    <cellStyle name="Normale 2 2 3 2 2 2" xfId="680"/>
    <cellStyle name="Normale 2 2 3 2 2 2 2" xfId="3467"/>
    <cellStyle name="Normale 2 2 3 2 2 2 2 2" xfId="3468"/>
    <cellStyle name="Normale 2 2 3 2 2 2 2 3" xfId="3469"/>
    <cellStyle name="Normale 2 2 3 2 2 2 2 4" xfId="3470"/>
    <cellStyle name="Normale 2 2 3 2 2 2 3" xfId="3471"/>
    <cellStyle name="Normale 2 2 3 2 2 2 4" xfId="3472"/>
    <cellStyle name="Normale 2 2 3 2 2 2 5" xfId="3473"/>
    <cellStyle name="Normale 2 2 3 2 2 3" xfId="823"/>
    <cellStyle name="Normale 2 2 3 2 2 3 2" xfId="3474"/>
    <cellStyle name="Normale 2 2 3 2 2 3 2 2" xfId="3475"/>
    <cellStyle name="Normale 2 2 3 2 2 3 2 3" xfId="3476"/>
    <cellStyle name="Normale 2 2 3 2 2 3 2 4" xfId="3477"/>
    <cellStyle name="Normale 2 2 3 2 2 3 3" xfId="3478"/>
    <cellStyle name="Normale 2 2 3 2 2 3 4" xfId="3479"/>
    <cellStyle name="Normale 2 2 3 2 2 3 5" xfId="3480"/>
    <cellStyle name="Normale 2 2 3 2 2 4" xfId="1238"/>
    <cellStyle name="Normale 2 2 3 2 2 4 2" xfId="3481"/>
    <cellStyle name="Normale 2 2 3 2 2 4 2 2" xfId="3482"/>
    <cellStyle name="Normale 2 2 3 2 2 4 2 3" xfId="3483"/>
    <cellStyle name="Normale 2 2 3 2 2 4 2 4" xfId="3484"/>
    <cellStyle name="Normale 2 2 3 2 2 4 3" xfId="3485"/>
    <cellStyle name="Normale 2 2 3 2 2 4 4" xfId="3486"/>
    <cellStyle name="Normale 2 2 3 2 2 4 5" xfId="3487"/>
    <cellStyle name="Normale 2 2 3 2 2 5" xfId="1418"/>
    <cellStyle name="Normale 2 2 3 2 2 5 2" xfId="3488"/>
    <cellStyle name="Normale 2 2 3 2 2 5 2 2" xfId="3489"/>
    <cellStyle name="Normale 2 2 3 2 2 5 2 3" xfId="3490"/>
    <cellStyle name="Normale 2 2 3 2 2 5 2 4" xfId="3491"/>
    <cellStyle name="Normale 2 2 3 2 2 5 3" xfId="3492"/>
    <cellStyle name="Normale 2 2 3 2 2 5 4" xfId="3493"/>
    <cellStyle name="Normale 2 2 3 2 2 5 5" xfId="3494"/>
    <cellStyle name="Normale 2 2 3 2 2 6" xfId="3495"/>
    <cellStyle name="Normale 2 2 3 2 2 6 2" xfId="3496"/>
    <cellStyle name="Normale 2 2 3 2 2 6 2 2" xfId="3497"/>
    <cellStyle name="Normale 2 2 3 2 2 6 2 3" xfId="3498"/>
    <cellStyle name="Normale 2 2 3 2 2 6 3" xfId="3499"/>
    <cellStyle name="Normale 2 2 3 2 2 6 4" xfId="3500"/>
    <cellStyle name="Normale 2 2 3 2 2 6 5" xfId="3501"/>
    <cellStyle name="Normale 2 2 3 2 2 7" xfId="3502"/>
    <cellStyle name="Normale 2 2 3 2 2 7 2" xfId="3503"/>
    <cellStyle name="Normale 2 2 3 2 2 7 3" xfId="3504"/>
    <cellStyle name="Normale 2 2 3 2 2 8" xfId="3505"/>
    <cellStyle name="Normale 2 2 3 2 2 9" xfId="3506"/>
    <cellStyle name="Normale 2 2 3 2 3" xfId="324"/>
    <cellStyle name="Normale 2 2 3 2 3 2" xfId="882"/>
    <cellStyle name="Normale 2 2 3 2 3 2 2" xfId="3507"/>
    <cellStyle name="Normale 2 2 3 2 3 2 2 2" xfId="3508"/>
    <cellStyle name="Normale 2 2 3 2 3 2 2 3" xfId="3509"/>
    <cellStyle name="Normale 2 2 3 2 3 2 2 4" xfId="3510"/>
    <cellStyle name="Normale 2 2 3 2 3 2 3" xfId="3511"/>
    <cellStyle name="Normale 2 2 3 2 3 2 4" xfId="3512"/>
    <cellStyle name="Normale 2 2 3 2 3 2 5" xfId="3513"/>
    <cellStyle name="Normale 2 2 3 2 3 3" xfId="3514"/>
    <cellStyle name="Normale 2 2 3 2 3 3 2" xfId="3515"/>
    <cellStyle name="Normale 2 2 3 2 3 3 2 2" xfId="3516"/>
    <cellStyle name="Normale 2 2 3 2 3 3 2 3" xfId="3517"/>
    <cellStyle name="Normale 2 2 3 2 3 3 3" xfId="3518"/>
    <cellStyle name="Normale 2 2 3 2 3 3 4" xfId="3519"/>
    <cellStyle name="Normale 2 2 3 2 3 3 5" xfId="3520"/>
    <cellStyle name="Normale 2 2 3 2 3 4" xfId="3521"/>
    <cellStyle name="Normale 2 2 3 2 3 4 2" xfId="3522"/>
    <cellStyle name="Normale 2 2 3 2 3 4 3" xfId="3523"/>
    <cellStyle name="Normale 2 2 3 2 3 5" xfId="3524"/>
    <cellStyle name="Normale 2 2 3 2 3 6" xfId="3525"/>
    <cellStyle name="Normale 2 2 3 2 3 7" xfId="3526"/>
    <cellStyle name="Normale 2 2 3 2 4" xfId="378"/>
    <cellStyle name="Normale 2 2 3 2 4 2" xfId="916"/>
    <cellStyle name="Normale 2 2 3 2 4 2 2" xfId="3527"/>
    <cellStyle name="Normale 2 2 3 2 4 2 2 2" xfId="3528"/>
    <cellStyle name="Normale 2 2 3 2 4 2 2 3" xfId="3529"/>
    <cellStyle name="Normale 2 2 3 2 4 2 2 4" xfId="3530"/>
    <cellStyle name="Normale 2 2 3 2 4 2 3" xfId="3531"/>
    <cellStyle name="Normale 2 2 3 2 4 2 4" xfId="3532"/>
    <cellStyle name="Normale 2 2 3 2 4 2 5" xfId="3533"/>
    <cellStyle name="Normale 2 2 3 2 4 3" xfId="3534"/>
    <cellStyle name="Normale 2 2 3 2 4 3 2" xfId="3535"/>
    <cellStyle name="Normale 2 2 3 2 4 3 3" xfId="3536"/>
    <cellStyle name="Normale 2 2 3 2 4 3 4" xfId="3537"/>
    <cellStyle name="Normale 2 2 3 2 4 4" xfId="3538"/>
    <cellStyle name="Normale 2 2 3 2 4 5" xfId="3539"/>
    <cellStyle name="Normale 2 2 3 2 4 6" xfId="3540"/>
    <cellStyle name="Normale 2 2 3 2 5" xfId="450"/>
    <cellStyle name="Normale 2 2 3 2 5 2" xfId="972"/>
    <cellStyle name="Normale 2 2 3 2 5 2 2" xfId="3541"/>
    <cellStyle name="Normale 2 2 3 2 5 2 2 2" xfId="3542"/>
    <cellStyle name="Normale 2 2 3 2 5 2 2 3" xfId="3543"/>
    <cellStyle name="Normale 2 2 3 2 5 2 2 4" xfId="3544"/>
    <cellStyle name="Normale 2 2 3 2 5 2 3" xfId="3545"/>
    <cellStyle name="Normale 2 2 3 2 5 2 4" xfId="3546"/>
    <cellStyle name="Normale 2 2 3 2 5 2 5" xfId="3547"/>
    <cellStyle name="Normale 2 2 3 2 5 3" xfId="3548"/>
    <cellStyle name="Normale 2 2 3 2 5 3 2" xfId="3549"/>
    <cellStyle name="Normale 2 2 3 2 5 3 3" xfId="3550"/>
    <cellStyle name="Normale 2 2 3 2 5 3 4" xfId="3551"/>
    <cellStyle name="Normale 2 2 3 2 5 4" xfId="3552"/>
    <cellStyle name="Normale 2 2 3 2 5 5" xfId="3553"/>
    <cellStyle name="Normale 2 2 3 2 5 6" xfId="3554"/>
    <cellStyle name="Normale 2 2 3 2 6" xfId="504"/>
    <cellStyle name="Normale 2 2 3 2 6 2" xfId="1017"/>
    <cellStyle name="Normale 2 2 3 2 6 2 2" xfId="3555"/>
    <cellStyle name="Normale 2 2 3 2 6 2 2 2" xfId="3556"/>
    <cellStyle name="Normale 2 2 3 2 6 2 2 3" xfId="3557"/>
    <cellStyle name="Normale 2 2 3 2 6 2 2 4" xfId="3558"/>
    <cellStyle name="Normale 2 2 3 2 6 2 3" xfId="3559"/>
    <cellStyle name="Normale 2 2 3 2 6 2 4" xfId="3560"/>
    <cellStyle name="Normale 2 2 3 2 6 2 5" xfId="3561"/>
    <cellStyle name="Normale 2 2 3 2 6 3" xfId="3562"/>
    <cellStyle name="Normale 2 2 3 2 6 3 2" xfId="3563"/>
    <cellStyle name="Normale 2 2 3 2 6 3 3" xfId="3564"/>
    <cellStyle name="Normale 2 2 3 2 6 3 4" xfId="3565"/>
    <cellStyle name="Normale 2 2 3 2 6 4" xfId="3566"/>
    <cellStyle name="Normale 2 2 3 2 6 5" xfId="3567"/>
    <cellStyle name="Normale 2 2 3 2 6 6" xfId="3568"/>
    <cellStyle name="Normale 2 2 3 2 7" xfId="559"/>
    <cellStyle name="Normale 2 2 3 2 7 2" xfId="1059"/>
    <cellStyle name="Normale 2 2 3 2 7 2 2" xfId="3569"/>
    <cellStyle name="Normale 2 2 3 2 7 2 2 2" xfId="3570"/>
    <cellStyle name="Normale 2 2 3 2 7 2 2 3" xfId="3571"/>
    <cellStyle name="Normale 2 2 3 2 7 2 2 4" xfId="3572"/>
    <cellStyle name="Normale 2 2 3 2 7 2 3" xfId="3573"/>
    <cellStyle name="Normale 2 2 3 2 7 2 4" xfId="3574"/>
    <cellStyle name="Normale 2 2 3 2 7 2 5" xfId="3575"/>
    <cellStyle name="Normale 2 2 3 2 7 3" xfId="3576"/>
    <cellStyle name="Normale 2 2 3 2 7 3 2" xfId="3577"/>
    <cellStyle name="Normale 2 2 3 2 7 3 3" xfId="3578"/>
    <cellStyle name="Normale 2 2 3 2 7 3 4" xfId="3579"/>
    <cellStyle name="Normale 2 2 3 2 7 4" xfId="3580"/>
    <cellStyle name="Normale 2 2 3 2 7 5" xfId="3581"/>
    <cellStyle name="Normale 2 2 3 2 7 6" xfId="3582"/>
    <cellStyle name="Normale 2 2 3 2 8" xfId="213"/>
    <cellStyle name="Normale 2 2 3 2 8 2" xfId="780"/>
    <cellStyle name="Normale 2 2 3 2 8 2 2" xfId="3583"/>
    <cellStyle name="Normale 2 2 3 2 8 2 2 2" xfId="3584"/>
    <cellStyle name="Normale 2 2 3 2 8 2 2 3" xfId="3585"/>
    <cellStyle name="Normale 2 2 3 2 8 2 2 4" xfId="3586"/>
    <cellStyle name="Normale 2 2 3 2 8 2 3" xfId="3587"/>
    <cellStyle name="Normale 2 2 3 2 8 2 4" xfId="3588"/>
    <cellStyle name="Normale 2 2 3 2 8 2 5" xfId="3589"/>
    <cellStyle name="Normale 2 2 3 2 8 3" xfId="3590"/>
    <cellStyle name="Normale 2 2 3 2 8 3 2" xfId="3591"/>
    <cellStyle name="Normale 2 2 3 2 8 3 3" xfId="3592"/>
    <cellStyle name="Normale 2 2 3 2 8 3 4" xfId="3593"/>
    <cellStyle name="Normale 2 2 3 2 8 4" xfId="3594"/>
    <cellStyle name="Normale 2 2 3 2 8 5" xfId="3595"/>
    <cellStyle name="Normale 2 2 3 2 8 6" xfId="3596"/>
    <cellStyle name="Normale 2 2 3 2 9" xfId="603"/>
    <cellStyle name="Normale 2 2 3 2 9 2" xfId="1094"/>
    <cellStyle name="Normale 2 2 3 2 9 2 2" xfId="3597"/>
    <cellStyle name="Normale 2 2 3 2 9 2 2 2" xfId="3598"/>
    <cellStyle name="Normale 2 2 3 2 9 2 2 3" xfId="3599"/>
    <cellStyle name="Normale 2 2 3 2 9 2 2 4" xfId="3600"/>
    <cellStyle name="Normale 2 2 3 2 9 2 3" xfId="3601"/>
    <cellStyle name="Normale 2 2 3 2 9 2 4" xfId="3602"/>
    <cellStyle name="Normale 2 2 3 2 9 2 5" xfId="3603"/>
    <cellStyle name="Normale 2 2 3 2 9 3" xfId="3604"/>
    <cellStyle name="Normale 2 2 3 2 9 3 2" xfId="3605"/>
    <cellStyle name="Normale 2 2 3 2 9 3 3" xfId="3606"/>
    <cellStyle name="Normale 2 2 3 2 9 3 4" xfId="3607"/>
    <cellStyle name="Normale 2 2 3 2 9 4" xfId="3608"/>
    <cellStyle name="Normale 2 2 3 2 9 5" xfId="3609"/>
    <cellStyle name="Normale 2 2 3 2 9 6" xfId="3610"/>
    <cellStyle name="Normale 2 2 3 3" xfId="87"/>
    <cellStyle name="Normale 2 2 3 3 10" xfId="3611"/>
    <cellStyle name="Normale 2 2 3 3 2" xfId="661"/>
    <cellStyle name="Normale 2 2 3 3 2 2" xfId="3612"/>
    <cellStyle name="Normale 2 2 3 3 2 2 2" xfId="3613"/>
    <cellStyle name="Normale 2 2 3 3 2 2 3" xfId="3614"/>
    <cellStyle name="Normale 2 2 3 3 2 2 4" xfId="3615"/>
    <cellStyle name="Normale 2 2 3 3 2 3" xfId="3616"/>
    <cellStyle name="Normale 2 2 3 3 2 4" xfId="3617"/>
    <cellStyle name="Normale 2 2 3 3 2 5" xfId="3618"/>
    <cellStyle name="Normale 2 2 3 3 3" xfId="804"/>
    <cellStyle name="Normale 2 2 3 3 3 2" xfId="3619"/>
    <cellStyle name="Normale 2 2 3 3 3 2 2" xfId="3620"/>
    <cellStyle name="Normale 2 2 3 3 3 2 3" xfId="3621"/>
    <cellStyle name="Normale 2 2 3 3 3 2 4" xfId="3622"/>
    <cellStyle name="Normale 2 2 3 3 3 3" xfId="3623"/>
    <cellStyle name="Normale 2 2 3 3 3 4" xfId="3624"/>
    <cellStyle name="Normale 2 2 3 3 3 5" xfId="3625"/>
    <cellStyle name="Normale 2 2 3 3 4" xfId="1219"/>
    <cellStyle name="Normale 2 2 3 3 4 2" xfId="3626"/>
    <cellStyle name="Normale 2 2 3 3 4 2 2" xfId="3627"/>
    <cellStyle name="Normale 2 2 3 3 4 2 3" xfId="3628"/>
    <cellStyle name="Normale 2 2 3 3 4 2 4" xfId="3629"/>
    <cellStyle name="Normale 2 2 3 3 4 3" xfId="3630"/>
    <cellStyle name="Normale 2 2 3 3 4 4" xfId="3631"/>
    <cellStyle name="Normale 2 2 3 3 4 5" xfId="3632"/>
    <cellStyle name="Normale 2 2 3 3 5" xfId="1399"/>
    <cellStyle name="Normale 2 2 3 3 5 2" xfId="3633"/>
    <cellStyle name="Normale 2 2 3 3 5 2 2" xfId="3634"/>
    <cellStyle name="Normale 2 2 3 3 5 2 3" xfId="3635"/>
    <cellStyle name="Normale 2 2 3 3 5 2 4" xfId="3636"/>
    <cellStyle name="Normale 2 2 3 3 5 3" xfId="3637"/>
    <cellStyle name="Normale 2 2 3 3 5 4" xfId="3638"/>
    <cellStyle name="Normale 2 2 3 3 5 5" xfId="3639"/>
    <cellStyle name="Normale 2 2 3 3 6" xfId="3640"/>
    <cellStyle name="Normale 2 2 3 3 6 2" xfId="3641"/>
    <cellStyle name="Normale 2 2 3 3 6 2 2" xfId="3642"/>
    <cellStyle name="Normale 2 2 3 3 6 2 3" xfId="3643"/>
    <cellStyle name="Normale 2 2 3 3 6 3" xfId="3644"/>
    <cellStyle name="Normale 2 2 3 3 6 4" xfId="3645"/>
    <cellStyle name="Normale 2 2 3 3 6 5" xfId="3646"/>
    <cellStyle name="Normale 2 2 3 3 7" xfId="3647"/>
    <cellStyle name="Normale 2 2 3 3 7 2" xfId="3648"/>
    <cellStyle name="Normale 2 2 3 3 7 3" xfId="3649"/>
    <cellStyle name="Normale 2 2 3 3 8" xfId="3650"/>
    <cellStyle name="Normale 2 2 3 3 9" xfId="3651"/>
    <cellStyle name="Normale 2 2 3 4" xfId="304"/>
    <cellStyle name="Normale 2 2 3 4 2" xfId="862"/>
    <cellStyle name="Normale 2 2 3 4 2 2" xfId="3652"/>
    <cellStyle name="Normale 2 2 3 4 2 2 2" xfId="3653"/>
    <cellStyle name="Normale 2 2 3 4 2 2 3" xfId="3654"/>
    <cellStyle name="Normale 2 2 3 4 2 2 4" xfId="3655"/>
    <cellStyle name="Normale 2 2 3 4 2 3" xfId="3656"/>
    <cellStyle name="Normale 2 2 3 4 2 4" xfId="3657"/>
    <cellStyle name="Normale 2 2 3 4 2 5" xfId="3658"/>
    <cellStyle name="Normale 2 2 3 4 3" xfId="3659"/>
    <cellStyle name="Normale 2 2 3 4 3 2" xfId="3660"/>
    <cellStyle name="Normale 2 2 3 4 3 2 2" xfId="3661"/>
    <cellStyle name="Normale 2 2 3 4 3 2 3" xfId="3662"/>
    <cellStyle name="Normale 2 2 3 4 3 3" xfId="3663"/>
    <cellStyle name="Normale 2 2 3 4 3 4" xfId="3664"/>
    <cellStyle name="Normale 2 2 3 4 3 5" xfId="3665"/>
    <cellStyle name="Normale 2 2 3 4 4" xfId="3666"/>
    <cellStyle name="Normale 2 2 3 4 4 2" xfId="3667"/>
    <cellStyle name="Normale 2 2 3 4 4 3" xfId="3668"/>
    <cellStyle name="Normale 2 2 3 4 5" xfId="3669"/>
    <cellStyle name="Normale 2 2 3 4 6" xfId="3670"/>
    <cellStyle name="Normale 2 2 3 4 7" xfId="3671"/>
    <cellStyle name="Normale 2 2 3 5" xfId="404"/>
    <cellStyle name="Normale 2 2 3 5 2" xfId="936"/>
    <cellStyle name="Normale 2 2 3 5 2 2" xfId="3672"/>
    <cellStyle name="Normale 2 2 3 5 2 2 2" xfId="3673"/>
    <cellStyle name="Normale 2 2 3 5 2 2 3" xfId="3674"/>
    <cellStyle name="Normale 2 2 3 5 2 2 4" xfId="3675"/>
    <cellStyle name="Normale 2 2 3 5 2 3" xfId="3676"/>
    <cellStyle name="Normale 2 2 3 5 2 4" xfId="3677"/>
    <cellStyle name="Normale 2 2 3 5 2 5" xfId="3678"/>
    <cellStyle name="Normale 2 2 3 5 3" xfId="3679"/>
    <cellStyle name="Normale 2 2 3 5 3 2" xfId="3680"/>
    <cellStyle name="Normale 2 2 3 5 3 3" xfId="3681"/>
    <cellStyle name="Normale 2 2 3 5 3 4" xfId="3682"/>
    <cellStyle name="Normale 2 2 3 5 4" xfId="3683"/>
    <cellStyle name="Normale 2 2 3 5 5" xfId="3684"/>
    <cellStyle name="Normale 2 2 3 5 6" xfId="3685"/>
    <cellStyle name="Normale 2 2 3 6" xfId="431"/>
    <cellStyle name="Normale 2 2 3 6 2" xfId="953"/>
    <cellStyle name="Normale 2 2 3 6 2 2" xfId="3686"/>
    <cellStyle name="Normale 2 2 3 6 2 2 2" xfId="3687"/>
    <cellStyle name="Normale 2 2 3 6 2 2 3" xfId="3688"/>
    <cellStyle name="Normale 2 2 3 6 2 2 4" xfId="3689"/>
    <cellStyle name="Normale 2 2 3 6 2 3" xfId="3690"/>
    <cellStyle name="Normale 2 2 3 6 2 4" xfId="3691"/>
    <cellStyle name="Normale 2 2 3 6 2 5" xfId="3692"/>
    <cellStyle name="Normale 2 2 3 6 3" xfId="3693"/>
    <cellStyle name="Normale 2 2 3 6 3 2" xfId="3694"/>
    <cellStyle name="Normale 2 2 3 6 3 3" xfId="3695"/>
    <cellStyle name="Normale 2 2 3 6 3 4" xfId="3696"/>
    <cellStyle name="Normale 2 2 3 6 4" xfId="3697"/>
    <cellStyle name="Normale 2 2 3 6 5" xfId="3698"/>
    <cellStyle name="Normale 2 2 3 6 6" xfId="3699"/>
    <cellStyle name="Normale 2 2 3 7" xfId="485"/>
    <cellStyle name="Normale 2 2 3 7 2" xfId="998"/>
    <cellStyle name="Normale 2 2 3 7 2 2" xfId="3700"/>
    <cellStyle name="Normale 2 2 3 7 2 2 2" xfId="3701"/>
    <cellStyle name="Normale 2 2 3 7 2 2 3" xfId="3702"/>
    <cellStyle name="Normale 2 2 3 7 2 2 4" xfId="3703"/>
    <cellStyle name="Normale 2 2 3 7 2 3" xfId="3704"/>
    <cellStyle name="Normale 2 2 3 7 2 4" xfId="3705"/>
    <cellStyle name="Normale 2 2 3 7 2 5" xfId="3706"/>
    <cellStyle name="Normale 2 2 3 7 3" xfId="3707"/>
    <cellStyle name="Normale 2 2 3 7 3 2" xfId="3708"/>
    <cellStyle name="Normale 2 2 3 7 3 3" xfId="3709"/>
    <cellStyle name="Normale 2 2 3 7 3 4" xfId="3710"/>
    <cellStyle name="Normale 2 2 3 7 4" xfId="3711"/>
    <cellStyle name="Normale 2 2 3 7 5" xfId="3712"/>
    <cellStyle name="Normale 2 2 3 7 6" xfId="3713"/>
    <cellStyle name="Normale 2 2 3 8" xfId="560"/>
    <cellStyle name="Normale 2 2 3 8 2" xfId="1060"/>
    <cellStyle name="Normale 2 2 3 8 2 2" xfId="3714"/>
    <cellStyle name="Normale 2 2 3 8 2 2 2" xfId="3715"/>
    <cellStyle name="Normale 2 2 3 8 2 2 3" xfId="3716"/>
    <cellStyle name="Normale 2 2 3 8 2 2 4" xfId="3717"/>
    <cellStyle name="Normale 2 2 3 8 2 3" xfId="3718"/>
    <cellStyle name="Normale 2 2 3 8 2 4" xfId="3719"/>
    <cellStyle name="Normale 2 2 3 8 2 5" xfId="3720"/>
    <cellStyle name="Normale 2 2 3 8 3" xfId="3721"/>
    <cellStyle name="Normale 2 2 3 8 3 2" xfId="3722"/>
    <cellStyle name="Normale 2 2 3 8 3 3" xfId="3723"/>
    <cellStyle name="Normale 2 2 3 8 3 4" xfId="3724"/>
    <cellStyle name="Normale 2 2 3 8 4" xfId="3725"/>
    <cellStyle name="Normale 2 2 3 8 5" xfId="3726"/>
    <cellStyle name="Normale 2 2 3 8 6" xfId="3727"/>
    <cellStyle name="Normale 2 2 3 9" xfId="194"/>
    <cellStyle name="Normale 2 2 3 9 2" xfId="761"/>
    <cellStyle name="Normale 2 2 3 9 2 2" xfId="3728"/>
    <cellStyle name="Normale 2 2 3 9 2 2 2" xfId="3729"/>
    <cellStyle name="Normale 2 2 3 9 2 2 3" xfId="3730"/>
    <cellStyle name="Normale 2 2 3 9 2 2 4" xfId="3731"/>
    <cellStyle name="Normale 2 2 3 9 2 3" xfId="3732"/>
    <cellStyle name="Normale 2 2 3 9 2 4" xfId="3733"/>
    <cellStyle name="Normale 2 2 3 9 2 5" xfId="3734"/>
    <cellStyle name="Normale 2 2 3 9 3" xfId="3735"/>
    <cellStyle name="Normale 2 2 3 9 3 2" xfId="3736"/>
    <cellStyle name="Normale 2 2 3 9 3 3" xfId="3737"/>
    <cellStyle name="Normale 2 2 3 9 3 4" xfId="3738"/>
    <cellStyle name="Normale 2 2 3 9 4" xfId="3739"/>
    <cellStyle name="Normale 2 2 3 9 5" xfId="3740"/>
    <cellStyle name="Normale 2 2 3 9 6" xfId="3741"/>
    <cellStyle name="Normale 2 2 4" xfId="33"/>
    <cellStyle name="Normale 2 2 4 10" xfId="587"/>
    <cellStyle name="Normale 2 2 4 10 2" xfId="1078"/>
    <cellStyle name="Normale 2 2 4 10 2 2" xfId="3742"/>
    <cellStyle name="Normale 2 2 4 10 2 2 2" xfId="3743"/>
    <cellStyle name="Normale 2 2 4 10 2 2 3" xfId="3744"/>
    <cellStyle name="Normale 2 2 4 10 2 2 4" xfId="3745"/>
    <cellStyle name="Normale 2 2 4 10 2 3" xfId="3746"/>
    <cellStyle name="Normale 2 2 4 10 2 4" xfId="3747"/>
    <cellStyle name="Normale 2 2 4 10 2 5" xfId="3748"/>
    <cellStyle name="Normale 2 2 4 10 3" xfId="3749"/>
    <cellStyle name="Normale 2 2 4 10 3 2" xfId="3750"/>
    <cellStyle name="Normale 2 2 4 10 3 3" xfId="3751"/>
    <cellStyle name="Normale 2 2 4 10 3 4" xfId="3752"/>
    <cellStyle name="Normale 2 2 4 10 4" xfId="3753"/>
    <cellStyle name="Normale 2 2 4 10 5" xfId="3754"/>
    <cellStyle name="Normale 2 2 4 10 6" xfId="3755"/>
    <cellStyle name="Normale 2 2 4 11" xfId="622"/>
    <cellStyle name="Normale 2 2 4 11 2" xfId="3756"/>
    <cellStyle name="Normale 2 2 4 11 2 2" xfId="3757"/>
    <cellStyle name="Normale 2 2 4 11 2 3" xfId="3758"/>
    <cellStyle name="Normale 2 2 4 11 2 4" xfId="3759"/>
    <cellStyle name="Normale 2 2 4 11 3" xfId="3760"/>
    <cellStyle name="Normale 2 2 4 11 4" xfId="3761"/>
    <cellStyle name="Normale 2 2 4 11 5" xfId="3762"/>
    <cellStyle name="Normale 2 2 4 12" xfId="723"/>
    <cellStyle name="Normale 2 2 4 12 2" xfId="3763"/>
    <cellStyle name="Normale 2 2 4 12 2 2" xfId="3764"/>
    <cellStyle name="Normale 2 2 4 12 2 3" xfId="3765"/>
    <cellStyle name="Normale 2 2 4 12 2 4" xfId="3766"/>
    <cellStyle name="Normale 2 2 4 12 3" xfId="3767"/>
    <cellStyle name="Normale 2 2 4 12 4" xfId="3768"/>
    <cellStyle name="Normale 2 2 4 12 5" xfId="3769"/>
    <cellStyle name="Normale 2 2 4 13" xfId="1127"/>
    <cellStyle name="Normale 2 2 4 13 2" xfId="3770"/>
    <cellStyle name="Normale 2 2 4 13 2 2" xfId="3771"/>
    <cellStyle name="Normale 2 2 4 13 2 3" xfId="3772"/>
    <cellStyle name="Normale 2 2 4 13 2 4" xfId="3773"/>
    <cellStyle name="Normale 2 2 4 13 3" xfId="3774"/>
    <cellStyle name="Normale 2 2 4 13 4" xfId="3775"/>
    <cellStyle name="Normale 2 2 4 13 5" xfId="3776"/>
    <cellStyle name="Normale 2 2 4 14" xfId="1188"/>
    <cellStyle name="Normale 2 2 4 14 2" xfId="3777"/>
    <cellStyle name="Normale 2 2 4 14 2 2" xfId="3778"/>
    <cellStyle name="Normale 2 2 4 14 2 3" xfId="3779"/>
    <cellStyle name="Normale 2 2 4 14 2 4" xfId="3780"/>
    <cellStyle name="Normale 2 2 4 14 3" xfId="3781"/>
    <cellStyle name="Normale 2 2 4 14 4" xfId="3782"/>
    <cellStyle name="Normale 2 2 4 14 5" xfId="3783"/>
    <cellStyle name="Normale 2 2 4 15" xfId="1368"/>
    <cellStyle name="Normale 2 2 4 15 2" xfId="3784"/>
    <cellStyle name="Normale 2 2 4 15 2 2" xfId="3785"/>
    <cellStyle name="Normale 2 2 4 15 2 3" xfId="3786"/>
    <cellStyle name="Normale 2 2 4 15 3" xfId="3787"/>
    <cellStyle name="Normale 2 2 4 15 4" xfId="3788"/>
    <cellStyle name="Normale 2 2 4 15 5" xfId="3789"/>
    <cellStyle name="Normale 2 2 4 16" xfId="3790"/>
    <cellStyle name="Normale 2 2 4 16 2" xfId="3791"/>
    <cellStyle name="Normale 2 2 4 16 3" xfId="3792"/>
    <cellStyle name="Normale 2 2 4 17" xfId="3793"/>
    <cellStyle name="Normale 2 2 4 18" xfId="3794"/>
    <cellStyle name="Normale 2 2 4 19" xfId="3795"/>
    <cellStyle name="Normale 2 2 4 2" xfId="62"/>
    <cellStyle name="Normale 2 2 4 2 10" xfId="641"/>
    <cellStyle name="Normale 2 2 4 2 10 2" xfId="3796"/>
    <cellStyle name="Normale 2 2 4 2 10 2 2" xfId="3797"/>
    <cellStyle name="Normale 2 2 4 2 10 2 3" xfId="3798"/>
    <cellStyle name="Normale 2 2 4 2 10 2 4" xfId="3799"/>
    <cellStyle name="Normale 2 2 4 2 10 3" xfId="3800"/>
    <cellStyle name="Normale 2 2 4 2 10 4" xfId="3801"/>
    <cellStyle name="Normale 2 2 4 2 10 5" xfId="3802"/>
    <cellStyle name="Normale 2 2 4 2 11" xfId="742"/>
    <cellStyle name="Normale 2 2 4 2 11 2" xfId="3803"/>
    <cellStyle name="Normale 2 2 4 2 11 2 2" xfId="3804"/>
    <cellStyle name="Normale 2 2 4 2 11 2 3" xfId="3805"/>
    <cellStyle name="Normale 2 2 4 2 11 2 4" xfId="3806"/>
    <cellStyle name="Normale 2 2 4 2 11 3" xfId="3807"/>
    <cellStyle name="Normale 2 2 4 2 11 4" xfId="3808"/>
    <cellStyle name="Normale 2 2 4 2 11 5" xfId="3809"/>
    <cellStyle name="Normale 2 2 4 2 12" xfId="1162"/>
    <cellStyle name="Normale 2 2 4 2 12 2" xfId="3810"/>
    <cellStyle name="Normale 2 2 4 2 12 2 2" xfId="3811"/>
    <cellStyle name="Normale 2 2 4 2 12 2 3" xfId="3812"/>
    <cellStyle name="Normale 2 2 4 2 12 2 4" xfId="3813"/>
    <cellStyle name="Normale 2 2 4 2 12 3" xfId="3814"/>
    <cellStyle name="Normale 2 2 4 2 12 4" xfId="3815"/>
    <cellStyle name="Normale 2 2 4 2 12 5" xfId="3816"/>
    <cellStyle name="Normale 2 2 4 2 13" xfId="1207"/>
    <cellStyle name="Normale 2 2 4 2 13 2" xfId="3817"/>
    <cellStyle name="Normale 2 2 4 2 13 2 2" xfId="3818"/>
    <cellStyle name="Normale 2 2 4 2 13 2 3" xfId="3819"/>
    <cellStyle name="Normale 2 2 4 2 13 2 4" xfId="3820"/>
    <cellStyle name="Normale 2 2 4 2 13 3" xfId="3821"/>
    <cellStyle name="Normale 2 2 4 2 13 4" xfId="3822"/>
    <cellStyle name="Normale 2 2 4 2 13 5" xfId="3823"/>
    <cellStyle name="Normale 2 2 4 2 14" xfId="1387"/>
    <cellStyle name="Normale 2 2 4 2 14 2" xfId="3824"/>
    <cellStyle name="Normale 2 2 4 2 14 2 2" xfId="3825"/>
    <cellStyle name="Normale 2 2 4 2 14 2 3" xfId="3826"/>
    <cellStyle name="Normale 2 2 4 2 14 3" xfId="3827"/>
    <cellStyle name="Normale 2 2 4 2 14 4" xfId="3828"/>
    <cellStyle name="Normale 2 2 4 2 14 5" xfId="3829"/>
    <cellStyle name="Normale 2 2 4 2 15" xfId="3830"/>
    <cellStyle name="Normale 2 2 4 2 15 2" xfId="3831"/>
    <cellStyle name="Normale 2 2 4 2 15 3" xfId="3832"/>
    <cellStyle name="Normale 2 2 4 2 16" xfId="3833"/>
    <cellStyle name="Normale 2 2 4 2 17" xfId="3834"/>
    <cellStyle name="Normale 2 2 4 2 18" xfId="3835"/>
    <cellStyle name="Normale 2 2 4 2 2" xfId="109"/>
    <cellStyle name="Normale 2 2 4 2 2 10" xfId="3836"/>
    <cellStyle name="Normale 2 2 4 2 2 2" xfId="683"/>
    <cellStyle name="Normale 2 2 4 2 2 2 2" xfId="3837"/>
    <cellStyle name="Normale 2 2 4 2 2 2 2 2" xfId="3838"/>
    <cellStyle name="Normale 2 2 4 2 2 2 2 3" xfId="3839"/>
    <cellStyle name="Normale 2 2 4 2 2 2 2 4" xfId="3840"/>
    <cellStyle name="Normale 2 2 4 2 2 2 3" xfId="3841"/>
    <cellStyle name="Normale 2 2 4 2 2 2 4" xfId="3842"/>
    <cellStyle name="Normale 2 2 4 2 2 2 5" xfId="3843"/>
    <cellStyle name="Normale 2 2 4 2 2 3" xfId="826"/>
    <cellStyle name="Normale 2 2 4 2 2 3 2" xfId="3844"/>
    <cellStyle name="Normale 2 2 4 2 2 3 2 2" xfId="3845"/>
    <cellStyle name="Normale 2 2 4 2 2 3 2 3" xfId="3846"/>
    <cellStyle name="Normale 2 2 4 2 2 3 2 4" xfId="3847"/>
    <cellStyle name="Normale 2 2 4 2 2 3 3" xfId="3848"/>
    <cellStyle name="Normale 2 2 4 2 2 3 4" xfId="3849"/>
    <cellStyle name="Normale 2 2 4 2 2 3 5" xfId="3850"/>
    <cellStyle name="Normale 2 2 4 2 2 4" xfId="1241"/>
    <cellStyle name="Normale 2 2 4 2 2 4 2" xfId="3851"/>
    <cellStyle name="Normale 2 2 4 2 2 4 2 2" xfId="3852"/>
    <cellStyle name="Normale 2 2 4 2 2 4 2 3" xfId="3853"/>
    <cellStyle name="Normale 2 2 4 2 2 4 2 4" xfId="3854"/>
    <cellStyle name="Normale 2 2 4 2 2 4 3" xfId="3855"/>
    <cellStyle name="Normale 2 2 4 2 2 4 4" xfId="3856"/>
    <cellStyle name="Normale 2 2 4 2 2 4 5" xfId="3857"/>
    <cellStyle name="Normale 2 2 4 2 2 5" xfId="1421"/>
    <cellStyle name="Normale 2 2 4 2 2 5 2" xfId="3858"/>
    <cellStyle name="Normale 2 2 4 2 2 5 2 2" xfId="3859"/>
    <cellStyle name="Normale 2 2 4 2 2 5 2 3" xfId="3860"/>
    <cellStyle name="Normale 2 2 4 2 2 5 2 4" xfId="3861"/>
    <cellStyle name="Normale 2 2 4 2 2 5 3" xfId="3862"/>
    <cellStyle name="Normale 2 2 4 2 2 5 4" xfId="3863"/>
    <cellStyle name="Normale 2 2 4 2 2 5 5" xfId="3864"/>
    <cellStyle name="Normale 2 2 4 2 2 6" xfId="3865"/>
    <cellStyle name="Normale 2 2 4 2 2 6 2" xfId="3866"/>
    <cellStyle name="Normale 2 2 4 2 2 6 2 2" xfId="3867"/>
    <cellStyle name="Normale 2 2 4 2 2 6 2 3" xfId="3868"/>
    <cellStyle name="Normale 2 2 4 2 2 6 3" xfId="3869"/>
    <cellStyle name="Normale 2 2 4 2 2 6 4" xfId="3870"/>
    <cellStyle name="Normale 2 2 4 2 2 6 5" xfId="3871"/>
    <cellStyle name="Normale 2 2 4 2 2 7" xfId="3872"/>
    <cellStyle name="Normale 2 2 4 2 2 7 2" xfId="3873"/>
    <cellStyle name="Normale 2 2 4 2 2 7 3" xfId="3874"/>
    <cellStyle name="Normale 2 2 4 2 2 8" xfId="3875"/>
    <cellStyle name="Normale 2 2 4 2 2 9" xfId="3876"/>
    <cellStyle name="Normale 2 2 4 2 3" xfId="327"/>
    <cellStyle name="Normale 2 2 4 2 3 2" xfId="885"/>
    <cellStyle name="Normale 2 2 4 2 3 2 2" xfId="3877"/>
    <cellStyle name="Normale 2 2 4 2 3 2 2 2" xfId="3878"/>
    <cellStyle name="Normale 2 2 4 2 3 2 2 3" xfId="3879"/>
    <cellStyle name="Normale 2 2 4 2 3 2 2 4" xfId="3880"/>
    <cellStyle name="Normale 2 2 4 2 3 2 3" xfId="3881"/>
    <cellStyle name="Normale 2 2 4 2 3 2 4" xfId="3882"/>
    <cellStyle name="Normale 2 2 4 2 3 2 5" xfId="3883"/>
    <cellStyle name="Normale 2 2 4 2 3 3" xfId="3884"/>
    <cellStyle name="Normale 2 2 4 2 3 3 2" xfId="3885"/>
    <cellStyle name="Normale 2 2 4 2 3 3 2 2" xfId="3886"/>
    <cellStyle name="Normale 2 2 4 2 3 3 2 3" xfId="3887"/>
    <cellStyle name="Normale 2 2 4 2 3 3 3" xfId="3888"/>
    <cellStyle name="Normale 2 2 4 2 3 3 4" xfId="3889"/>
    <cellStyle name="Normale 2 2 4 2 3 3 5" xfId="3890"/>
    <cellStyle name="Normale 2 2 4 2 3 4" xfId="3891"/>
    <cellStyle name="Normale 2 2 4 2 3 4 2" xfId="3892"/>
    <cellStyle name="Normale 2 2 4 2 3 4 3" xfId="3893"/>
    <cellStyle name="Normale 2 2 4 2 3 5" xfId="3894"/>
    <cellStyle name="Normale 2 2 4 2 3 6" xfId="3895"/>
    <cellStyle name="Normale 2 2 4 2 3 7" xfId="3896"/>
    <cellStyle name="Normale 2 2 4 2 4" xfId="405"/>
    <cellStyle name="Normale 2 2 4 2 4 2" xfId="937"/>
    <cellStyle name="Normale 2 2 4 2 4 2 2" xfId="3897"/>
    <cellStyle name="Normale 2 2 4 2 4 2 2 2" xfId="3898"/>
    <cellStyle name="Normale 2 2 4 2 4 2 2 3" xfId="3899"/>
    <cellStyle name="Normale 2 2 4 2 4 2 2 4" xfId="3900"/>
    <cellStyle name="Normale 2 2 4 2 4 2 3" xfId="3901"/>
    <cellStyle name="Normale 2 2 4 2 4 2 4" xfId="3902"/>
    <cellStyle name="Normale 2 2 4 2 4 2 5" xfId="3903"/>
    <cellStyle name="Normale 2 2 4 2 4 3" xfId="3904"/>
    <cellStyle name="Normale 2 2 4 2 4 3 2" xfId="3905"/>
    <cellStyle name="Normale 2 2 4 2 4 3 3" xfId="3906"/>
    <cellStyle name="Normale 2 2 4 2 4 3 4" xfId="3907"/>
    <cellStyle name="Normale 2 2 4 2 4 4" xfId="3908"/>
    <cellStyle name="Normale 2 2 4 2 4 5" xfId="3909"/>
    <cellStyle name="Normale 2 2 4 2 4 6" xfId="3910"/>
    <cellStyle name="Normale 2 2 4 2 5" xfId="453"/>
    <cellStyle name="Normale 2 2 4 2 5 2" xfId="975"/>
    <cellStyle name="Normale 2 2 4 2 5 2 2" xfId="3911"/>
    <cellStyle name="Normale 2 2 4 2 5 2 2 2" xfId="3912"/>
    <cellStyle name="Normale 2 2 4 2 5 2 2 3" xfId="3913"/>
    <cellStyle name="Normale 2 2 4 2 5 2 2 4" xfId="3914"/>
    <cellStyle name="Normale 2 2 4 2 5 2 3" xfId="3915"/>
    <cellStyle name="Normale 2 2 4 2 5 2 4" xfId="3916"/>
    <cellStyle name="Normale 2 2 4 2 5 2 5" xfId="3917"/>
    <cellStyle name="Normale 2 2 4 2 5 3" xfId="3918"/>
    <cellStyle name="Normale 2 2 4 2 5 3 2" xfId="3919"/>
    <cellStyle name="Normale 2 2 4 2 5 3 3" xfId="3920"/>
    <cellStyle name="Normale 2 2 4 2 5 3 4" xfId="3921"/>
    <cellStyle name="Normale 2 2 4 2 5 4" xfId="3922"/>
    <cellStyle name="Normale 2 2 4 2 5 5" xfId="3923"/>
    <cellStyle name="Normale 2 2 4 2 5 6" xfId="3924"/>
    <cellStyle name="Normale 2 2 4 2 6" xfId="507"/>
    <cellStyle name="Normale 2 2 4 2 6 2" xfId="1020"/>
    <cellStyle name="Normale 2 2 4 2 6 2 2" xfId="3925"/>
    <cellStyle name="Normale 2 2 4 2 6 2 2 2" xfId="3926"/>
    <cellStyle name="Normale 2 2 4 2 6 2 2 3" xfId="3927"/>
    <cellStyle name="Normale 2 2 4 2 6 2 2 4" xfId="3928"/>
    <cellStyle name="Normale 2 2 4 2 6 2 3" xfId="3929"/>
    <cellStyle name="Normale 2 2 4 2 6 2 4" xfId="3930"/>
    <cellStyle name="Normale 2 2 4 2 6 2 5" xfId="3931"/>
    <cellStyle name="Normale 2 2 4 2 6 3" xfId="3932"/>
    <cellStyle name="Normale 2 2 4 2 6 3 2" xfId="3933"/>
    <cellStyle name="Normale 2 2 4 2 6 3 3" xfId="3934"/>
    <cellStyle name="Normale 2 2 4 2 6 3 4" xfId="3935"/>
    <cellStyle name="Normale 2 2 4 2 6 4" xfId="3936"/>
    <cellStyle name="Normale 2 2 4 2 6 5" xfId="3937"/>
    <cellStyle name="Normale 2 2 4 2 6 6" xfId="3938"/>
    <cellStyle name="Normale 2 2 4 2 7" xfId="541"/>
    <cellStyle name="Normale 2 2 4 2 7 2" xfId="1048"/>
    <cellStyle name="Normale 2 2 4 2 7 2 2" xfId="3939"/>
    <cellStyle name="Normale 2 2 4 2 7 2 2 2" xfId="3940"/>
    <cellStyle name="Normale 2 2 4 2 7 2 2 3" xfId="3941"/>
    <cellStyle name="Normale 2 2 4 2 7 2 2 4" xfId="3942"/>
    <cellStyle name="Normale 2 2 4 2 7 2 3" xfId="3943"/>
    <cellStyle name="Normale 2 2 4 2 7 2 4" xfId="3944"/>
    <cellStyle name="Normale 2 2 4 2 7 2 5" xfId="3945"/>
    <cellStyle name="Normale 2 2 4 2 7 3" xfId="3946"/>
    <cellStyle name="Normale 2 2 4 2 7 3 2" xfId="3947"/>
    <cellStyle name="Normale 2 2 4 2 7 3 3" xfId="3948"/>
    <cellStyle name="Normale 2 2 4 2 7 3 4" xfId="3949"/>
    <cellStyle name="Normale 2 2 4 2 7 4" xfId="3950"/>
    <cellStyle name="Normale 2 2 4 2 7 5" xfId="3951"/>
    <cellStyle name="Normale 2 2 4 2 7 6" xfId="3952"/>
    <cellStyle name="Normale 2 2 4 2 8" xfId="216"/>
    <cellStyle name="Normale 2 2 4 2 8 2" xfId="783"/>
    <cellStyle name="Normale 2 2 4 2 8 2 2" xfId="3953"/>
    <cellStyle name="Normale 2 2 4 2 8 2 2 2" xfId="3954"/>
    <cellStyle name="Normale 2 2 4 2 8 2 2 3" xfId="3955"/>
    <cellStyle name="Normale 2 2 4 2 8 2 2 4" xfId="3956"/>
    <cellStyle name="Normale 2 2 4 2 8 2 3" xfId="3957"/>
    <cellStyle name="Normale 2 2 4 2 8 2 4" xfId="3958"/>
    <cellStyle name="Normale 2 2 4 2 8 2 5" xfId="3959"/>
    <cellStyle name="Normale 2 2 4 2 8 3" xfId="3960"/>
    <cellStyle name="Normale 2 2 4 2 8 3 2" xfId="3961"/>
    <cellStyle name="Normale 2 2 4 2 8 3 3" xfId="3962"/>
    <cellStyle name="Normale 2 2 4 2 8 3 4" xfId="3963"/>
    <cellStyle name="Normale 2 2 4 2 8 4" xfId="3964"/>
    <cellStyle name="Normale 2 2 4 2 8 5" xfId="3965"/>
    <cellStyle name="Normale 2 2 4 2 8 6" xfId="3966"/>
    <cellStyle name="Normale 2 2 4 2 9" xfId="606"/>
    <cellStyle name="Normale 2 2 4 2 9 2" xfId="1097"/>
    <cellStyle name="Normale 2 2 4 2 9 2 2" xfId="3967"/>
    <cellStyle name="Normale 2 2 4 2 9 2 2 2" xfId="3968"/>
    <cellStyle name="Normale 2 2 4 2 9 2 2 3" xfId="3969"/>
    <cellStyle name="Normale 2 2 4 2 9 2 2 4" xfId="3970"/>
    <cellStyle name="Normale 2 2 4 2 9 2 3" xfId="3971"/>
    <cellStyle name="Normale 2 2 4 2 9 2 4" xfId="3972"/>
    <cellStyle name="Normale 2 2 4 2 9 2 5" xfId="3973"/>
    <cellStyle name="Normale 2 2 4 2 9 3" xfId="3974"/>
    <cellStyle name="Normale 2 2 4 2 9 3 2" xfId="3975"/>
    <cellStyle name="Normale 2 2 4 2 9 3 3" xfId="3976"/>
    <cellStyle name="Normale 2 2 4 2 9 3 4" xfId="3977"/>
    <cellStyle name="Normale 2 2 4 2 9 4" xfId="3978"/>
    <cellStyle name="Normale 2 2 4 2 9 5" xfId="3979"/>
    <cellStyle name="Normale 2 2 4 2 9 6" xfId="3980"/>
    <cellStyle name="Normale 2 2 4 3" xfId="90"/>
    <cellStyle name="Normale 2 2 4 3 10" xfId="3981"/>
    <cellStyle name="Normale 2 2 4 3 2" xfId="664"/>
    <cellStyle name="Normale 2 2 4 3 2 2" xfId="3982"/>
    <cellStyle name="Normale 2 2 4 3 2 2 2" xfId="3983"/>
    <cellStyle name="Normale 2 2 4 3 2 2 3" xfId="3984"/>
    <cellStyle name="Normale 2 2 4 3 2 2 4" xfId="3985"/>
    <cellStyle name="Normale 2 2 4 3 2 3" xfId="3986"/>
    <cellStyle name="Normale 2 2 4 3 2 4" xfId="3987"/>
    <cellStyle name="Normale 2 2 4 3 2 5" xfId="3988"/>
    <cellStyle name="Normale 2 2 4 3 3" xfId="807"/>
    <cellStyle name="Normale 2 2 4 3 3 2" xfId="3989"/>
    <cellStyle name="Normale 2 2 4 3 3 2 2" xfId="3990"/>
    <cellStyle name="Normale 2 2 4 3 3 2 3" xfId="3991"/>
    <cellStyle name="Normale 2 2 4 3 3 2 4" xfId="3992"/>
    <cellStyle name="Normale 2 2 4 3 3 3" xfId="3993"/>
    <cellStyle name="Normale 2 2 4 3 3 4" xfId="3994"/>
    <cellStyle name="Normale 2 2 4 3 3 5" xfId="3995"/>
    <cellStyle name="Normale 2 2 4 3 4" xfId="1222"/>
    <cellStyle name="Normale 2 2 4 3 4 2" xfId="3996"/>
    <cellStyle name="Normale 2 2 4 3 4 2 2" xfId="3997"/>
    <cellStyle name="Normale 2 2 4 3 4 2 3" xfId="3998"/>
    <cellStyle name="Normale 2 2 4 3 4 2 4" xfId="3999"/>
    <cellStyle name="Normale 2 2 4 3 4 3" xfId="4000"/>
    <cellStyle name="Normale 2 2 4 3 4 4" xfId="4001"/>
    <cellStyle name="Normale 2 2 4 3 4 5" xfId="4002"/>
    <cellStyle name="Normale 2 2 4 3 5" xfId="1402"/>
    <cellStyle name="Normale 2 2 4 3 5 2" xfId="4003"/>
    <cellStyle name="Normale 2 2 4 3 5 2 2" xfId="4004"/>
    <cellStyle name="Normale 2 2 4 3 5 2 3" xfId="4005"/>
    <cellStyle name="Normale 2 2 4 3 5 2 4" xfId="4006"/>
    <cellStyle name="Normale 2 2 4 3 5 3" xfId="4007"/>
    <cellStyle name="Normale 2 2 4 3 5 4" xfId="4008"/>
    <cellStyle name="Normale 2 2 4 3 5 5" xfId="4009"/>
    <cellStyle name="Normale 2 2 4 3 6" xfId="4010"/>
    <cellStyle name="Normale 2 2 4 3 6 2" xfId="4011"/>
    <cellStyle name="Normale 2 2 4 3 6 2 2" xfId="4012"/>
    <cellStyle name="Normale 2 2 4 3 6 2 3" xfId="4013"/>
    <cellStyle name="Normale 2 2 4 3 6 3" xfId="4014"/>
    <cellStyle name="Normale 2 2 4 3 6 4" xfId="4015"/>
    <cellStyle name="Normale 2 2 4 3 6 5" xfId="4016"/>
    <cellStyle name="Normale 2 2 4 3 7" xfId="4017"/>
    <cellStyle name="Normale 2 2 4 3 7 2" xfId="4018"/>
    <cellStyle name="Normale 2 2 4 3 7 3" xfId="4019"/>
    <cellStyle name="Normale 2 2 4 3 8" xfId="4020"/>
    <cellStyle name="Normale 2 2 4 3 9" xfId="4021"/>
    <cellStyle name="Normale 2 2 4 4" xfId="307"/>
    <cellStyle name="Normale 2 2 4 4 2" xfId="865"/>
    <cellStyle name="Normale 2 2 4 4 2 2" xfId="4022"/>
    <cellStyle name="Normale 2 2 4 4 2 2 2" xfId="4023"/>
    <cellStyle name="Normale 2 2 4 4 2 2 3" xfId="4024"/>
    <cellStyle name="Normale 2 2 4 4 2 2 4" xfId="4025"/>
    <cellStyle name="Normale 2 2 4 4 2 3" xfId="4026"/>
    <cellStyle name="Normale 2 2 4 4 2 4" xfId="4027"/>
    <cellStyle name="Normale 2 2 4 4 2 5" xfId="4028"/>
    <cellStyle name="Normale 2 2 4 4 3" xfId="4029"/>
    <cellStyle name="Normale 2 2 4 4 3 2" xfId="4030"/>
    <cellStyle name="Normale 2 2 4 4 3 2 2" xfId="4031"/>
    <cellStyle name="Normale 2 2 4 4 3 2 3" xfId="4032"/>
    <cellStyle name="Normale 2 2 4 4 3 3" xfId="4033"/>
    <cellStyle name="Normale 2 2 4 4 3 4" xfId="4034"/>
    <cellStyle name="Normale 2 2 4 4 3 5" xfId="4035"/>
    <cellStyle name="Normale 2 2 4 4 4" xfId="4036"/>
    <cellStyle name="Normale 2 2 4 4 4 2" xfId="4037"/>
    <cellStyle name="Normale 2 2 4 4 4 3" xfId="4038"/>
    <cellStyle name="Normale 2 2 4 4 5" xfId="4039"/>
    <cellStyle name="Normale 2 2 4 4 6" xfId="4040"/>
    <cellStyle name="Normale 2 2 4 4 7" xfId="4041"/>
    <cellStyle name="Normale 2 2 4 5" xfId="272"/>
    <cellStyle name="Normale 2 2 4 5 2" xfId="842"/>
    <cellStyle name="Normale 2 2 4 5 2 2" xfId="4042"/>
    <cellStyle name="Normale 2 2 4 5 2 2 2" xfId="4043"/>
    <cellStyle name="Normale 2 2 4 5 2 2 3" xfId="4044"/>
    <cellStyle name="Normale 2 2 4 5 2 2 4" xfId="4045"/>
    <cellStyle name="Normale 2 2 4 5 2 3" xfId="4046"/>
    <cellStyle name="Normale 2 2 4 5 2 4" xfId="4047"/>
    <cellStyle name="Normale 2 2 4 5 2 5" xfId="4048"/>
    <cellStyle name="Normale 2 2 4 5 3" xfId="4049"/>
    <cellStyle name="Normale 2 2 4 5 3 2" xfId="4050"/>
    <cellStyle name="Normale 2 2 4 5 3 3" xfId="4051"/>
    <cellStyle name="Normale 2 2 4 5 3 4" xfId="4052"/>
    <cellStyle name="Normale 2 2 4 5 4" xfId="4053"/>
    <cellStyle name="Normale 2 2 4 5 5" xfId="4054"/>
    <cellStyle name="Normale 2 2 4 5 6" xfId="4055"/>
    <cellStyle name="Normale 2 2 4 6" xfId="434"/>
    <cellStyle name="Normale 2 2 4 6 2" xfId="956"/>
    <cellStyle name="Normale 2 2 4 6 2 2" xfId="4056"/>
    <cellStyle name="Normale 2 2 4 6 2 2 2" xfId="4057"/>
    <cellStyle name="Normale 2 2 4 6 2 2 3" xfId="4058"/>
    <cellStyle name="Normale 2 2 4 6 2 2 4" xfId="4059"/>
    <cellStyle name="Normale 2 2 4 6 2 3" xfId="4060"/>
    <cellStyle name="Normale 2 2 4 6 2 4" xfId="4061"/>
    <cellStyle name="Normale 2 2 4 6 2 5" xfId="4062"/>
    <cellStyle name="Normale 2 2 4 6 3" xfId="4063"/>
    <cellStyle name="Normale 2 2 4 6 3 2" xfId="4064"/>
    <cellStyle name="Normale 2 2 4 6 3 3" xfId="4065"/>
    <cellStyle name="Normale 2 2 4 6 3 4" xfId="4066"/>
    <cellStyle name="Normale 2 2 4 6 4" xfId="4067"/>
    <cellStyle name="Normale 2 2 4 6 5" xfId="4068"/>
    <cellStyle name="Normale 2 2 4 6 6" xfId="4069"/>
    <cellStyle name="Normale 2 2 4 7" xfId="488"/>
    <cellStyle name="Normale 2 2 4 7 2" xfId="1001"/>
    <cellStyle name="Normale 2 2 4 7 2 2" xfId="4070"/>
    <cellStyle name="Normale 2 2 4 7 2 2 2" xfId="4071"/>
    <cellStyle name="Normale 2 2 4 7 2 2 3" xfId="4072"/>
    <cellStyle name="Normale 2 2 4 7 2 2 4" xfId="4073"/>
    <cellStyle name="Normale 2 2 4 7 2 3" xfId="4074"/>
    <cellStyle name="Normale 2 2 4 7 2 4" xfId="4075"/>
    <cellStyle name="Normale 2 2 4 7 2 5" xfId="4076"/>
    <cellStyle name="Normale 2 2 4 7 3" xfId="4077"/>
    <cellStyle name="Normale 2 2 4 7 3 2" xfId="4078"/>
    <cellStyle name="Normale 2 2 4 7 3 3" xfId="4079"/>
    <cellStyle name="Normale 2 2 4 7 3 4" xfId="4080"/>
    <cellStyle name="Normale 2 2 4 7 4" xfId="4081"/>
    <cellStyle name="Normale 2 2 4 7 5" xfId="4082"/>
    <cellStyle name="Normale 2 2 4 7 6" xfId="4083"/>
    <cellStyle name="Normale 2 2 4 8" xfId="522"/>
    <cellStyle name="Normale 2 2 4 8 2" xfId="1031"/>
    <cellStyle name="Normale 2 2 4 8 2 2" xfId="4084"/>
    <cellStyle name="Normale 2 2 4 8 2 2 2" xfId="4085"/>
    <cellStyle name="Normale 2 2 4 8 2 2 3" xfId="4086"/>
    <cellStyle name="Normale 2 2 4 8 2 2 4" xfId="4087"/>
    <cellStyle name="Normale 2 2 4 8 2 3" xfId="4088"/>
    <cellStyle name="Normale 2 2 4 8 2 4" xfId="4089"/>
    <cellStyle name="Normale 2 2 4 8 2 5" xfId="4090"/>
    <cellStyle name="Normale 2 2 4 8 3" xfId="4091"/>
    <cellStyle name="Normale 2 2 4 8 3 2" xfId="4092"/>
    <cellStyle name="Normale 2 2 4 8 3 3" xfId="4093"/>
    <cellStyle name="Normale 2 2 4 8 3 4" xfId="4094"/>
    <cellStyle name="Normale 2 2 4 8 4" xfId="4095"/>
    <cellStyle name="Normale 2 2 4 8 5" xfId="4096"/>
    <cellStyle name="Normale 2 2 4 8 6" xfId="4097"/>
    <cellStyle name="Normale 2 2 4 9" xfId="197"/>
    <cellStyle name="Normale 2 2 4 9 2" xfId="764"/>
    <cellStyle name="Normale 2 2 4 9 2 2" xfId="4098"/>
    <cellStyle name="Normale 2 2 4 9 2 2 2" xfId="4099"/>
    <cellStyle name="Normale 2 2 4 9 2 2 3" xfId="4100"/>
    <cellStyle name="Normale 2 2 4 9 2 2 4" xfId="4101"/>
    <cellStyle name="Normale 2 2 4 9 2 3" xfId="4102"/>
    <cellStyle name="Normale 2 2 4 9 2 4" xfId="4103"/>
    <cellStyle name="Normale 2 2 4 9 2 5" xfId="4104"/>
    <cellStyle name="Normale 2 2 4 9 3" xfId="4105"/>
    <cellStyle name="Normale 2 2 4 9 3 2" xfId="4106"/>
    <cellStyle name="Normale 2 2 4 9 3 3" xfId="4107"/>
    <cellStyle name="Normale 2 2 4 9 3 4" xfId="4108"/>
    <cellStyle name="Normale 2 2 4 9 4" xfId="4109"/>
    <cellStyle name="Normale 2 2 4 9 5" xfId="4110"/>
    <cellStyle name="Normale 2 2 4 9 6" xfId="4111"/>
    <cellStyle name="Normale 2 2 5" xfId="36"/>
    <cellStyle name="Normale 2 2 5 10" xfId="590"/>
    <cellStyle name="Normale 2 2 5 10 2" xfId="1081"/>
    <cellStyle name="Normale 2 2 5 10 2 2" xfId="4112"/>
    <cellStyle name="Normale 2 2 5 10 2 2 2" xfId="4113"/>
    <cellStyle name="Normale 2 2 5 10 2 2 3" xfId="4114"/>
    <cellStyle name="Normale 2 2 5 10 2 2 4" xfId="4115"/>
    <cellStyle name="Normale 2 2 5 10 2 3" xfId="4116"/>
    <cellStyle name="Normale 2 2 5 10 2 4" xfId="4117"/>
    <cellStyle name="Normale 2 2 5 10 2 5" xfId="4118"/>
    <cellStyle name="Normale 2 2 5 10 3" xfId="4119"/>
    <cellStyle name="Normale 2 2 5 10 3 2" xfId="4120"/>
    <cellStyle name="Normale 2 2 5 10 3 3" xfId="4121"/>
    <cellStyle name="Normale 2 2 5 10 3 4" xfId="4122"/>
    <cellStyle name="Normale 2 2 5 10 4" xfId="4123"/>
    <cellStyle name="Normale 2 2 5 10 5" xfId="4124"/>
    <cellStyle name="Normale 2 2 5 10 6" xfId="4125"/>
    <cellStyle name="Normale 2 2 5 11" xfId="625"/>
    <cellStyle name="Normale 2 2 5 11 2" xfId="4126"/>
    <cellStyle name="Normale 2 2 5 11 2 2" xfId="4127"/>
    <cellStyle name="Normale 2 2 5 11 2 3" xfId="4128"/>
    <cellStyle name="Normale 2 2 5 11 2 4" xfId="4129"/>
    <cellStyle name="Normale 2 2 5 11 3" xfId="4130"/>
    <cellStyle name="Normale 2 2 5 11 4" xfId="4131"/>
    <cellStyle name="Normale 2 2 5 11 5" xfId="4132"/>
    <cellStyle name="Normale 2 2 5 12" xfId="726"/>
    <cellStyle name="Normale 2 2 5 12 2" xfId="4133"/>
    <cellStyle name="Normale 2 2 5 12 2 2" xfId="4134"/>
    <cellStyle name="Normale 2 2 5 12 2 3" xfId="4135"/>
    <cellStyle name="Normale 2 2 5 12 2 4" xfId="4136"/>
    <cellStyle name="Normale 2 2 5 12 3" xfId="4137"/>
    <cellStyle name="Normale 2 2 5 12 4" xfId="4138"/>
    <cellStyle name="Normale 2 2 5 12 5" xfId="4139"/>
    <cellStyle name="Normale 2 2 5 13" xfId="1144"/>
    <cellStyle name="Normale 2 2 5 13 2" xfId="4140"/>
    <cellStyle name="Normale 2 2 5 13 2 2" xfId="4141"/>
    <cellStyle name="Normale 2 2 5 13 2 3" xfId="4142"/>
    <cellStyle name="Normale 2 2 5 13 2 4" xfId="4143"/>
    <cellStyle name="Normale 2 2 5 13 3" xfId="4144"/>
    <cellStyle name="Normale 2 2 5 13 4" xfId="4145"/>
    <cellStyle name="Normale 2 2 5 13 5" xfId="4146"/>
    <cellStyle name="Normale 2 2 5 14" xfId="1191"/>
    <cellStyle name="Normale 2 2 5 14 2" xfId="4147"/>
    <cellStyle name="Normale 2 2 5 14 2 2" xfId="4148"/>
    <cellStyle name="Normale 2 2 5 14 2 3" xfId="4149"/>
    <cellStyle name="Normale 2 2 5 14 2 4" xfId="4150"/>
    <cellStyle name="Normale 2 2 5 14 3" xfId="4151"/>
    <cellStyle name="Normale 2 2 5 14 4" xfId="4152"/>
    <cellStyle name="Normale 2 2 5 14 5" xfId="4153"/>
    <cellStyle name="Normale 2 2 5 15" xfId="1371"/>
    <cellStyle name="Normale 2 2 5 15 2" xfId="4154"/>
    <cellStyle name="Normale 2 2 5 15 2 2" xfId="4155"/>
    <cellStyle name="Normale 2 2 5 15 2 3" xfId="4156"/>
    <cellStyle name="Normale 2 2 5 15 3" xfId="4157"/>
    <cellStyle name="Normale 2 2 5 15 4" xfId="4158"/>
    <cellStyle name="Normale 2 2 5 15 5" xfId="4159"/>
    <cellStyle name="Normale 2 2 5 16" xfId="4160"/>
    <cellStyle name="Normale 2 2 5 16 2" xfId="4161"/>
    <cellStyle name="Normale 2 2 5 16 3" xfId="4162"/>
    <cellStyle name="Normale 2 2 5 17" xfId="4163"/>
    <cellStyle name="Normale 2 2 5 18" xfId="4164"/>
    <cellStyle name="Normale 2 2 5 19" xfId="4165"/>
    <cellStyle name="Normale 2 2 5 2" xfId="65"/>
    <cellStyle name="Normale 2 2 5 2 10" xfId="644"/>
    <cellStyle name="Normale 2 2 5 2 10 2" xfId="4166"/>
    <cellStyle name="Normale 2 2 5 2 10 2 2" xfId="4167"/>
    <cellStyle name="Normale 2 2 5 2 10 2 3" xfId="4168"/>
    <cellStyle name="Normale 2 2 5 2 10 2 4" xfId="4169"/>
    <cellStyle name="Normale 2 2 5 2 10 3" xfId="4170"/>
    <cellStyle name="Normale 2 2 5 2 10 4" xfId="4171"/>
    <cellStyle name="Normale 2 2 5 2 10 5" xfId="4172"/>
    <cellStyle name="Normale 2 2 5 2 11" xfId="745"/>
    <cellStyle name="Normale 2 2 5 2 11 2" xfId="4173"/>
    <cellStyle name="Normale 2 2 5 2 11 2 2" xfId="4174"/>
    <cellStyle name="Normale 2 2 5 2 11 2 3" xfId="4175"/>
    <cellStyle name="Normale 2 2 5 2 11 2 4" xfId="4176"/>
    <cellStyle name="Normale 2 2 5 2 11 3" xfId="4177"/>
    <cellStyle name="Normale 2 2 5 2 11 4" xfId="4178"/>
    <cellStyle name="Normale 2 2 5 2 11 5" xfId="4179"/>
    <cellStyle name="Normale 2 2 5 2 12" xfId="1115"/>
    <cellStyle name="Normale 2 2 5 2 12 2" xfId="4180"/>
    <cellStyle name="Normale 2 2 5 2 12 2 2" xfId="4181"/>
    <cellStyle name="Normale 2 2 5 2 12 2 3" xfId="4182"/>
    <cellStyle name="Normale 2 2 5 2 12 2 4" xfId="4183"/>
    <cellStyle name="Normale 2 2 5 2 12 3" xfId="4184"/>
    <cellStyle name="Normale 2 2 5 2 12 4" xfId="4185"/>
    <cellStyle name="Normale 2 2 5 2 12 5" xfId="4186"/>
    <cellStyle name="Normale 2 2 5 2 13" xfId="1210"/>
    <cellStyle name="Normale 2 2 5 2 13 2" xfId="4187"/>
    <cellStyle name="Normale 2 2 5 2 13 2 2" xfId="4188"/>
    <cellStyle name="Normale 2 2 5 2 13 2 3" xfId="4189"/>
    <cellStyle name="Normale 2 2 5 2 13 2 4" xfId="4190"/>
    <cellStyle name="Normale 2 2 5 2 13 3" xfId="4191"/>
    <cellStyle name="Normale 2 2 5 2 13 4" xfId="4192"/>
    <cellStyle name="Normale 2 2 5 2 13 5" xfId="4193"/>
    <cellStyle name="Normale 2 2 5 2 14" xfId="1390"/>
    <cellStyle name="Normale 2 2 5 2 14 2" xfId="4194"/>
    <cellStyle name="Normale 2 2 5 2 14 2 2" xfId="4195"/>
    <cellStyle name="Normale 2 2 5 2 14 2 3" xfId="4196"/>
    <cellStyle name="Normale 2 2 5 2 14 3" xfId="4197"/>
    <cellStyle name="Normale 2 2 5 2 14 4" xfId="4198"/>
    <cellStyle name="Normale 2 2 5 2 14 5" xfId="4199"/>
    <cellStyle name="Normale 2 2 5 2 15" xfId="4200"/>
    <cellStyle name="Normale 2 2 5 2 15 2" xfId="4201"/>
    <cellStyle name="Normale 2 2 5 2 15 3" xfId="4202"/>
    <cellStyle name="Normale 2 2 5 2 16" xfId="4203"/>
    <cellStyle name="Normale 2 2 5 2 17" xfId="4204"/>
    <cellStyle name="Normale 2 2 5 2 18" xfId="4205"/>
    <cellStyle name="Normale 2 2 5 2 2" xfId="112"/>
    <cellStyle name="Normale 2 2 5 2 2 10" xfId="4206"/>
    <cellStyle name="Normale 2 2 5 2 2 2" xfId="686"/>
    <cellStyle name="Normale 2 2 5 2 2 2 2" xfId="4207"/>
    <cellStyle name="Normale 2 2 5 2 2 2 2 2" xfId="4208"/>
    <cellStyle name="Normale 2 2 5 2 2 2 2 3" xfId="4209"/>
    <cellStyle name="Normale 2 2 5 2 2 2 2 4" xfId="4210"/>
    <cellStyle name="Normale 2 2 5 2 2 2 3" xfId="4211"/>
    <cellStyle name="Normale 2 2 5 2 2 2 4" xfId="4212"/>
    <cellStyle name="Normale 2 2 5 2 2 2 5" xfId="4213"/>
    <cellStyle name="Normale 2 2 5 2 2 3" xfId="829"/>
    <cellStyle name="Normale 2 2 5 2 2 3 2" xfId="4214"/>
    <cellStyle name="Normale 2 2 5 2 2 3 2 2" xfId="4215"/>
    <cellStyle name="Normale 2 2 5 2 2 3 2 3" xfId="4216"/>
    <cellStyle name="Normale 2 2 5 2 2 3 2 4" xfId="4217"/>
    <cellStyle name="Normale 2 2 5 2 2 3 3" xfId="4218"/>
    <cellStyle name="Normale 2 2 5 2 2 3 4" xfId="4219"/>
    <cellStyle name="Normale 2 2 5 2 2 3 5" xfId="4220"/>
    <cellStyle name="Normale 2 2 5 2 2 4" xfId="1244"/>
    <cellStyle name="Normale 2 2 5 2 2 4 2" xfId="4221"/>
    <cellStyle name="Normale 2 2 5 2 2 4 2 2" xfId="4222"/>
    <cellStyle name="Normale 2 2 5 2 2 4 2 3" xfId="4223"/>
    <cellStyle name="Normale 2 2 5 2 2 4 2 4" xfId="4224"/>
    <cellStyle name="Normale 2 2 5 2 2 4 3" xfId="4225"/>
    <cellStyle name="Normale 2 2 5 2 2 4 4" xfId="4226"/>
    <cellStyle name="Normale 2 2 5 2 2 4 5" xfId="4227"/>
    <cellStyle name="Normale 2 2 5 2 2 5" xfId="1424"/>
    <cellStyle name="Normale 2 2 5 2 2 5 2" xfId="4228"/>
    <cellStyle name="Normale 2 2 5 2 2 5 2 2" xfId="4229"/>
    <cellStyle name="Normale 2 2 5 2 2 5 2 3" xfId="4230"/>
    <cellStyle name="Normale 2 2 5 2 2 5 2 4" xfId="4231"/>
    <cellStyle name="Normale 2 2 5 2 2 5 3" xfId="4232"/>
    <cellStyle name="Normale 2 2 5 2 2 5 4" xfId="4233"/>
    <cellStyle name="Normale 2 2 5 2 2 5 5" xfId="4234"/>
    <cellStyle name="Normale 2 2 5 2 2 6" xfId="4235"/>
    <cellStyle name="Normale 2 2 5 2 2 6 2" xfId="4236"/>
    <cellStyle name="Normale 2 2 5 2 2 6 2 2" xfId="4237"/>
    <cellStyle name="Normale 2 2 5 2 2 6 2 3" xfId="4238"/>
    <cellStyle name="Normale 2 2 5 2 2 6 3" xfId="4239"/>
    <cellStyle name="Normale 2 2 5 2 2 6 4" xfId="4240"/>
    <cellStyle name="Normale 2 2 5 2 2 6 5" xfId="4241"/>
    <cellStyle name="Normale 2 2 5 2 2 7" xfId="4242"/>
    <cellStyle name="Normale 2 2 5 2 2 7 2" xfId="4243"/>
    <cellStyle name="Normale 2 2 5 2 2 7 3" xfId="4244"/>
    <cellStyle name="Normale 2 2 5 2 2 8" xfId="4245"/>
    <cellStyle name="Normale 2 2 5 2 2 9" xfId="4246"/>
    <cellStyle name="Normale 2 2 5 2 3" xfId="330"/>
    <cellStyle name="Normale 2 2 5 2 3 2" xfId="888"/>
    <cellStyle name="Normale 2 2 5 2 3 2 2" xfId="4247"/>
    <cellStyle name="Normale 2 2 5 2 3 2 2 2" xfId="4248"/>
    <cellStyle name="Normale 2 2 5 2 3 2 2 3" xfId="4249"/>
    <cellStyle name="Normale 2 2 5 2 3 2 2 4" xfId="4250"/>
    <cellStyle name="Normale 2 2 5 2 3 2 3" xfId="4251"/>
    <cellStyle name="Normale 2 2 5 2 3 2 4" xfId="4252"/>
    <cellStyle name="Normale 2 2 5 2 3 2 5" xfId="4253"/>
    <cellStyle name="Normale 2 2 5 2 3 3" xfId="4254"/>
    <cellStyle name="Normale 2 2 5 2 3 3 2" xfId="4255"/>
    <cellStyle name="Normale 2 2 5 2 3 3 2 2" xfId="4256"/>
    <cellStyle name="Normale 2 2 5 2 3 3 2 3" xfId="4257"/>
    <cellStyle name="Normale 2 2 5 2 3 3 3" xfId="4258"/>
    <cellStyle name="Normale 2 2 5 2 3 3 4" xfId="4259"/>
    <cellStyle name="Normale 2 2 5 2 3 3 5" xfId="4260"/>
    <cellStyle name="Normale 2 2 5 2 3 4" xfId="4261"/>
    <cellStyle name="Normale 2 2 5 2 3 4 2" xfId="4262"/>
    <cellStyle name="Normale 2 2 5 2 3 4 3" xfId="4263"/>
    <cellStyle name="Normale 2 2 5 2 3 5" xfId="4264"/>
    <cellStyle name="Normale 2 2 5 2 3 6" xfId="4265"/>
    <cellStyle name="Normale 2 2 5 2 3 7" xfId="4266"/>
    <cellStyle name="Normale 2 2 5 2 4" xfId="383"/>
    <cellStyle name="Normale 2 2 5 2 4 2" xfId="919"/>
    <cellStyle name="Normale 2 2 5 2 4 2 2" xfId="4267"/>
    <cellStyle name="Normale 2 2 5 2 4 2 2 2" xfId="4268"/>
    <cellStyle name="Normale 2 2 5 2 4 2 2 3" xfId="4269"/>
    <cellStyle name="Normale 2 2 5 2 4 2 2 4" xfId="4270"/>
    <cellStyle name="Normale 2 2 5 2 4 2 3" xfId="4271"/>
    <cellStyle name="Normale 2 2 5 2 4 2 4" xfId="4272"/>
    <cellStyle name="Normale 2 2 5 2 4 2 5" xfId="4273"/>
    <cellStyle name="Normale 2 2 5 2 4 3" xfId="4274"/>
    <cellStyle name="Normale 2 2 5 2 4 3 2" xfId="4275"/>
    <cellStyle name="Normale 2 2 5 2 4 3 3" xfId="4276"/>
    <cellStyle name="Normale 2 2 5 2 4 3 4" xfId="4277"/>
    <cellStyle name="Normale 2 2 5 2 4 4" xfId="4278"/>
    <cellStyle name="Normale 2 2 5 2 4 5" xfId="4279"/>
    <cellStyle name="Normale 2 2 5 2 4 6" xfId="4280"/>
    <cellStyle name="Normale 2 2 5 2 5" xfId="456"/>
    <cellStyle name="Normale 2 2 5 2 5 2" xfId="978"/>
    <cellStyle name="Normale 2 2 5 2 5 2 2" xfId="4281"/>
    <cellStyle name="Normale 2 2 5 2 5 2 2 2" xfId="4282"/>
    <cellStyle name="Normale 2 2 5 2 5 2 2 3" xfId="4283"/>
    <cellStyle name="Normale 2 2 5 2 5 2 2 4" xfId="4284"/>
    <cellStyle name="Normale 2 2 5 2 5 2 3" xfId="4285"/>
    <cellStyle name="Normale 2 2 5 2 5 2 4" xfId="4286"/>
    <cellStyle name="Normale 2 2 5 2 5 2 5" xfId="4287"/>
    <cellStyle name="Normale 2 2 5 2 5 3" xfId="4288"/>
    <cellStyle name="Normale 2 2 5 2 5 3 2" xfId="4289"/>
    <cellStyle name="Normale 2 2 5 2 5 3 3" xfId="4290"/>
    <cellStyle name="Normale 2 2 5 2 5 3 4" xfId="4291"/>
    <cellStyle name="Normale 2 2 5 2 5 4" xfId="4292"/>
    <cellStyle name="Normale 2 2 5 2 5 5" xfId="4293"/>
    <cellStyle name="Normale 2 2 5 2 5 6" xfId="4294"/>
    <cellStyle name="Normale 2 2 5 2 6" xfId="510"/>
    <cellStyle name="Normale 2 2 5 2 6 2" xfId="1023"/>
    <cellStyle name="Normale 2 2 5 2 6 2 2" xfId="4295"/>
    <cellStyle name="Normale 2 2 5 2 6 2 2 2" xfId="4296"/>
    <cellStyle name="Normale 2 2 5 2 6 2 2 3" xfId="4297"/>
    <cellStyle name="Normale 2 2 5 2 6 2 2 4" xfId="4298"/>
    <cellStyle name="Normale 2 2 5 2 6 2 3" xfId="4299"/>
    <cellStyle name="Normale 2 2 5 2 6 2 4" xfId="4300"/>
    <cellStyle name="Normale 2 2 5 2 6 2 5" xfId="4301"/>
    <cellStyle name="Normale 2 2 5 2 6 3" xfId="4302"/>
    <cellStyle name="Normale 2 2 5 2 6 3 2" xfId="4303"/>
    <cellStyle name="Normale 2 2 5 2 6 3 3" xfId="4304"/>
    <cellStyle name="Normale 2 2 5 2 6 3 4" xfId="4305"/>
    <cellStyle name="Normale 2 2 5 2 6 4" xfId="4306"/>
    <cellStyle name="Normale 2 2 5 2 6 5" xfId="4307"/>
    <cellStyle name="Normale 2 2 5 2 6 6" xfId="4308"/>
    <cellStyle name="Normale 2 2 5 2 7" xfId="558"/>
    <cellStyle name="Normale 2 2 5 2 7 2" xfId="1058"/>
    <cellStyle name="Normale 2 2 5 2 7 2 2" xfId="4309"/>
    <cellStyle name="Normale 2 2 5 2 7 2 2 2" xfId="4310"/>
    <cellStyle name="Normale 2 2 5 2 7 2 2 3" xfId="4311"/>
    <cellStyle name="Normale 2 2 5 2 7 2 2 4" xfId="4312"/>
    <cellStyle name="Normale 2 2 5 2 7 2 3" xfId="4313"/>
    <cellStyle name="Normale 2 2 5 2 7 2 4" xfId="4314"/>
    <cellStyle name="Normale 2 2 5 2 7 2 5" xfId="4315"/>
    <cellStyle name="Normale 2 2 5 2 7 3" xfId="4316"/>
    <cellStyle name="Normale 2 2 5 2 7 3 2" xfId="4317"/>
    <cellStyle name="Normale 2 2 5 2 7 3 3" xfId="4318"/>
    <cellStyle name="Normale 2 2 5 2 7 3 4" xfId="4319"/>
    <cellStyle name="Normale 2 2 5 2 7 4" xfId="4320"/>
    <cellStyle name="Normale 2 2 5 2 7 5" xfId="4321"/>
    <cellStyle name="Normale 2 2 5 2 7 6" xfId="4322"/>
    <cellStyle name="Normale 2 2 5 2 8" xfId="219"/>
    <cellStyle name="Normale 2 2 5 2 8 2" xfId="786"/>
    <cellStyle name="Normale 2 2 5 2 8 2 2" xfId="4323"/>
    <cellStyle name="Normale 2 2 5 2 8 2 2 2" xfId="4324"/>
    <cellStyle name="Normale 2 2 5 2 8 2 2 3" xfId="4325"/>
    <cellStyle name="Normale 2 2 5 2 8 2 2 4" xfId="4326"/>
    <cellStyle name="Normale 2 2 5 2 8 2 3" xfId="4327"/>
    <cellStyle name="Normale 2 2 5 2 8 2 4" xfId="4328"/>
    <cellStyle name="Normale 2 2 5 2 8 2 5" xfId="4329"/>
    <cellStyle name="Normale 2 2 5 2 8 3" xfId="4330"/>
    <cellStyle name="Normale 2 2 5 2 8 3 2" xfId="4331"/>
    <cellStyle name="Normale 2 2 5 2 8 3 3" xfId="4332"/>
    <cellStyle name="Normale 2 2 5 2 8 3 4" xfId="4333"/>
    <cellStyle name="Normale 2 2 5 2 8 4" xfId="4334"/>
    <cellStyle name="Normale 2 2 5 2 8 5" xfId="4335"/>
    <cellStyle name="Normale 2 2 5 2 8 6" xfId="4336"/>
    <cellStyle name="Normale 2 2 5 2 9" xfId="609"/>
    <cellStyle name="Normale 2 2 5 2 9 2" xfId="1100"/>
    <cellStyle name="Normale 2 2 5 2 9 2 2" xfId="4337"/>
    <cellStyle name="Normale 2 2 5 2 9 2 2 2" xfId="4338"/>
    <cellStyle name="Normale 2 2 5 2 9 2 2 3" xfId="4339"/>
    <cellStyle name="Normale 2 2 5 2 9 2 2 4" xfId="4340"/>
    <cellStyle name="Normale 2 2 5 2 9 2 3" xfId="4341"/>
    <cellStyle name="Normale 2 2 5 2 9 2 4" xfId="4342"/>
    <cellStyle name="Normale 2 2 5 2 9 2 5" xfId="4343"/>
    <cellStyle name="Normale 2 2 5 2 9 3" xfId="4344"/>
    <cellStyle name="Normale 2 2 5 2 9 3 2" xfId="4345"/>
    <cellStyle name="Normale 2 2 5 2 9 3 3" xfId="4346"/>
    <cellStyle name="Normale 2 2 5 2 9 3 4" xfId="4347"/>
    <cellStyle name="Normale 2 2 5 2 9 4" xfId="4348"/>
    <cellStyle name="Normale 2 2 5 2 9 5" xfId="4349"/>
    <cellStyle name="Normale 2 2 5 2 9 6" xfId="4350"/>
    <cellStyle name="Normale 2 2 5 3" xfId="93"/>
    <cellStyle name="Normale 2 2 5 3 10" xfId="4351"/>
    <cellStyle name="Normale 2 2 5 3 2" xfId="667"/>
    <cellStyle name="Normale 2 2 5 3 2 2" xfId="4352"/>
    <cellStyle name="Normale 2 2 5 3 2 2 2" xfId="4353"/>
    <cellStyle name="Normale 2 2 5 3 2 2 3" xfId="4354"/>
    <cellStyle name="Normale 2 2 5 3 2 2 4" xfId="4355"/>
    <cellStyle name="Normale 2 2 5 3 2 3" xfId="4356"/>
    <cellStyle name="Normale 2 2 5 3 2 4" xfId="4357"/>
    <cellStyle name="Normale 2 2 5 3 2 5" xfId="4358"/>
    <cellStyle name="Normale 2 2 5 3 3" xfId="810"/>
    <cellStyle name="Normale 2 2 5 3 3 2" xfId="4359"/>
    <cellStyle name="Normale 2 2 5 3 3 2 2" xfId="4360"/>
    <cellStyle name="Normale 2 2 5 3 3 2 3" xfId="4361"/>
    <cellStyle name="Normale 2 2 5 3 3 2 4" xfId="4362"/>
    <cellStyle name="Normale 2 2 5 3 3 3" xfId="4363"/>
    <cellStyle name="Normale 2 2 5 3 3 4" xfId="4364"/>
    <cellStyle name="Normale 2 2 5 3 3 5" xfId="4365"/>
    <cellStyle name="Normale 2 2 5 3 4" xfId="1225"/>
    <cellStyle name="Normale 2 2 5 3 4 2" xfId="4366"/>
    <cellStyle name="Normale 2 2 5 3 4 2 2" xfId="4367"/>
    <cellStyle name="Normale 2 2 5 3 4 2 3" xfId="4368"/>
    <cellStyle name="Normale 2 2 5 3 4 2 4" xfId="4369"/>
    <cellStyle name="Normale 2 2 5 3 4 3" xfId="4370"/>
    <cellStyle name="Normale 2 2 5 3 4 4" xfId="4371"/>
    <cellStyle name="Normale 2 2 5 3 4 5" xfId="4372"/>
    <cellStyle name="Normale 2 2 5 3 5" xfId="1405"/>
    <cellStyle name="Normale 2 2 5 3 5 2" xfId="4373"/>
    <cellStyle name="Normale 2 2 5 3 5 2 2" xfId="4374"/>
    <cellStyle name="Normale 2 2 5 3 5 2 3" xfId="4375"/>
    <cellStyle name="Normale 2 2 5 3 5 2 4" xfId="4376"/>
    <cellStyle name="Normale 2 2 5 3 5 3" xfId="4377"/>
    <cellStyle name="Normale 2 2 5 3 5 4" xfId="4378"/>
    <cellStyle name="Normale 2 2 5 3 5 5" xfId="4379"/>
    <cellStyle name="Normale 2 2 5 3 6" xfId="4380"/>
    <cellStyle name="Normale 2 2 5 3 6 2" xfId="4381"/>
    <cellStyle name="Normale 2 2 5 3 6 2 2" xfId="4382"/>
    <cellStyle name="Normale 2 2 5 3 6 2 3" xfId="4383"/>
    <cellStyle name="Normale 2 2 5 3 6 3" xfId="4384"/>
    <cellStyle name="Normale 2 2 5 3 6 4" xfId="4385"/>
    <cellStyle name="Normale 2 2 5 3 6 5" xfId="4386"/>
    <cellStyle name="Normale 2 2 5 3 7" xfId="4387"/>
    <cellStyle name="Normale 2 2 5 3 7 2" xfId="4388"/>
    <cellStyle name="Normale 2 2 5 3 7 3" xfId="4389"/>
    <cellStyle name="Normale 2 2 5 3 8" xfId="4390"/>
    <cellStyle name="Normale 2 2 5 3 9" xfId="4391"/>
    <cellStyle name="Normale 2 2 5 4" xfId="310"/>
    <cellStyle name="Normale 2 2 5 4 2" xfId="868"/>
    <cellStyle name="Normale 2 2 5 4 2 2" xfId="4392"/>
    <cellStyle name="Normale 2 2 5 4 2 2 2" xfId="4393"/>
    <cellStyle name="Normale 2 2 5 4 2 2 3" xfId="4394"/>
    <cellStyle name="Normale 2 2 5 4 2 2 4" xfId="4395"/>
    <cellStyle name="Normale 2 2 5 4 2 3" xfId="4396"/>
    <cellStyle name="Normale 2 2 5 4 2 4" xfId="4397"/>
    <cellStyle name="Normale 2 2 5 4 2 5" xfId="4398"/>
    <cellStyle name="Normale 2 2 5 4 3" xfId="4399"/>
    <cellStyle name="Normale 2 2 5 4 3 2" xfId="4400"/>
    <cellStyle name="Normale 2 2 5 4 3 2 2" xfId="4401"/>
    <cellStyle name="Normale 2 2 5 4 3 2 3" xfId="4402"/>
    <cellStyle name="Normale 2 2 5 4 3 3" xfId="4403"/>
    <cellStyle name="Normale 2 2 5 4 3 4" xfId="4404"/>
    <cellStyle name="Normale 2 2 5 4 3 5" xfId="4405"/>
    <cellStyle name="Normale 2 2 5 4 4" xfId="4406"/>
    <cellStyle name="Normale 2 2 5 4 4 2" xfId="4407"/>
    <cellStyle name="Normale 2 2 5 4 4 3" xfId="4408"/>
    <cellStyle name="Normale 2 2 5 4 5" xfId="4409"/>
    <cellStyle name="Normale 2 2 5 4 6" xfId="4410"/>
    <cellStyle name="Normale 2 2 5 4 7" xfId="4411"/>
    <cellStyle name="Normale 2 2 5 5" xfId="279"/>
    <cellStyle name="Normale 2 2 5 5 2" xfId="846"/>
    <cellStyle name="Normale 2 2 5 5 2 2" xfId="4412"/>
    <cellStyle name="Normale 2 2 5 5 2 2 2" xfId="4413"/>
    <cellStyle name="Normale 2 2 5 5 2 2 3" xfId="4414"/>
    <cellStyle name="Normale 2 2 5 5 2 2 4" xfId="4415"/>
    <cellStyle name="Normale 2 2 5 5 2 3" xfId="4416"/>
    <cellStyle name="Normale 2 2 5 5 2 4" xfId="4417"/>
    <cellStyle name="Normale 2 2 5 5 2 5" xfId="4418"/>
    <cellStyle name="Normale 2 2 5 5 3" xfId="4419"/>
    <cellStyle name="Normale 2 2 5 5 3 2" xfId="4420"/>
    <cellStyle name="Normale 2 2 5 5 3 3" xfId="4421"/>
    <cellStyle name="Normale 2 2 5 5 3 4" xfId="4422"/>
    <cellStyle name="Normale 2 2 5 5 4" xfId="4423"/>
    <cellStyle name="Normale 2 2 5 5 5" xfId="4424"/>
    <cellStyle name="Normale 2 2 5 5 6" xfId="4425"/>
    <cellStyle name="Normale 2 2 5 6" xfId="437"/>
    <cellStyle name="Normale 2 2 5 6 2" xfId="959"/>
    <cellStyle name="Normale 2 2 5 6 2 2" xfId="4426"/>
    <cellStyle name="Normale 2 2 5 6 2 2 2" xfId="4427"/>
    <cellStyle name="Normale 2 2 5 6 2 2 3" xfId="4428"/>
    <cellStyle name="Normale 2 2 5 6 2 2 4" xfId="4429"/>
    <cellStyle name="Normale 2 2 5 6 2 3" xfId="4430"/>
    <cellStyle name="Normale 2 2 5 6 2 4" xfId="4431"/>
    <cellStyle name="Normale 2 2 5 6 2 5" xfId="4432"/>
    <cellStyle name="Normale 2 2 5 6 3" xfId="4433"/>
    <cellStyle name="Normale 2 2 5 6 3 2" xfId="4434"/>
    <cellStyle name="Normale 2 2 5 6 3 3" xfId="4435"/>
    <cellStyle name="Normale 2 2 5 6 3 4" xfId="4436"/>
    <cellStyle name="Normale 2 2 5 6 4" xfId="4437"/>
    <cellStyle name="Normale 2 2 5 6 5" xfId="4438"/>
    <cellStyle name="Normale 2 2 5 6 6" xfId="4439"/>
    <cellStyle name="Normale 2 2 5 7" xfId="491"/>
    <cellStyle name="Normale 2 2 5 7 2" xfId="1004"/>
    <cellStyle name="Normale 2 2 5 7 2 2" xfId="4440"/>
    <cellStyle name="Normale 2 2 5 7 2 2 2" xfId="4441"/>
    <cellStyle name="Normale 2 2 5 7 2 2 3" xfId="4442"/>
    <cellStyle name="Normale 2 2 5 7 2 2 4" xfId="4443"/>
    <cellStyle name="Normale 2 2 5 7 2 3" xfId="4444"/>
    <cellStyle name="Normale 2 2 5 7 2 4" xfId="4445"/>
    <cellStyle name="Normale 2 2 5 7 2 5" xfId="4446"/>
    <cellStyle name="Normale 2 2 5 7 3" xfId="4447"/>
    <cellStyle name="Normale 2 2 5 7 3 2" xfId="4448"/>
    <cellStyle name="Normale 2 2 5 7 3 3" xfId="4449"/>
    <cellStyle name="Normale 2 2 5 7 3 4" xfId="4450"/>
    <cellStyle name="Normale 2 2 5 7 4" xfId="4451"/>
    <cellStyle name="Normale 2 2 5 7 5" xfId="4452"/>
    <cellStyle name="Normale 2 2 5 7 6" xfId="4453"/>
    <cellStyle name="Normale 2 2 5 8" xfId="540"/>
    <cellStyle name="Normale 2 2 5 8 2" xfId="1047"/>
    <cellStyle name="Normale 2 2 5 8 2 2" xfId="4454"/>
    <cellStyle name="Normale 2 2 5 8 2 2 2" xfId="4455"/>
    <cellStyle name="Normale 2 2 5 8 2 2 3" xfId="4456"/>
    <cellStyle name="Normale 2 2 5 8 2 2 4" xfId="4457"/>
    <cellStyle name="Normale 2 2 5 8 2 3" xfId="4458"/>
    <cellStyle name="Normale 2 2 5 8 2 4" xfId="4459"/>
    <cellStyle name="Normale 2 2 5 8 2 5" xfId="4460"/>
    <cellStyle name="Normale 2 2 5 8 3" xfId="4461"/>
    <cellStyle name="Normale 2 2 5 8 3 2" xfId="4462"/>
    <cellStyle name="Normale 2 2 5 8 3 3" xfId="4463"/>
    <cellStyle name="Normale 2 2 5 8 3 4" xfId="4464"/>
    <cellStyle name="Normale 2 2 5 8 4" xfId="4465"/>
    <cellStyle name="Normale 2 2 5 8 5" xfId="4466"/>
    <cellStyle name="Normale 2 2 5 8 6" xfId="4467"/>
    <cellStyle name="Normale 2 2 5 9" xfId="200"/>
    <cellStyle name="Normale 2 2 5 9 2" xfId="767"/>
    <cellStyle name="Normale 2 2 5 9 2 2" xfId="4468"/>
    <cellStyle name="Normale 2 2 5 9 2 2 2" xfId="4469"/>
    <cellStyle name="Normale 2 2 5 9 2 2 3" xfId="4470"/>
    <cellStyle name="Normale 2 2 5 9 2 2 4" xfId="4471"/>
    <cellStyle name="Normale 2 2 5 9 2 3" xfId="4472"/>
    <cellStyle name="Normale 2 2 5 9 2 4" xfId="4473"/>
    <cellStyle name="Normale 2 2 5 9 2 5" xfId="4474"/>
    <cellStyle name="Normale 2 2 5 9 3" xfId="4475"/>
    <cellStyle name="Normale 2 2 5 9 3 2" xfId="4476"/>
    <cellStyle name="Normale 2 2 5 9 3 3" xfId="4477"/>
    <cellStyle name="Normale 2 2 5 9 3 4" xfId="4478"/>
    <cellStyle name="Normale 2 2 5 9 4" xfId="4479"/>
    <cellStyle name="Normale 2 2 5 9 5" xfId="4480"/>
    <cellStyle name="Normale 2 2 5 9 6" xfId="4481"/>
    <cellStyle name="Normale 2 2 6" xfId="49"/>
    <cellStyle name="Normale 2 2 6 10" xfId="632"/>
    <cellStyle name="Normale 2 2 6 10 2" xfId="4482"/>
    <cellStyle name="Normale 2 2 6 10 2 2" xfId="4483"/>
    <cellStyle name="Normale 2 2 6 10 2 3" xfId="4484"/>
    <cellStyle name="Normale 2 2 6 10 2 4" xfId="4485"/>
    <cellStyle name="Normale 2 2 6 10 3" xfId="4486"/>
    <cellStyle name="Normale 2 2 6 10 4" xfId="4487"/>
    <cellStyle name="Normale 2 2 6 10 5" xfId="4488"/>
    <cellStyle name="Normale 2 2 6 11" xfId="733"/>
    <cellStyle name="Normale 2 2 6 11 2" xfId="4489"/>
    <cellStyle name="Normale 2 2 6 11 2 2" xfId="4490"/>
    <cellStyle name="Normale 2 2 6 11 2 3" xfId="4491"/>
    <cellStyle name="Normale 2 2 6 11 2 4" xfId="4492"/>
    <cellStyle name="Normale 2 2 6 11 3" xfId="4493"/>
    <cellStyle name="Normale 2 2 6 11 4" xfId="4494"/>
    <cellStyle name="Normale 2 2 6 11 5" xfId="4495"/>
    <cellStyle name="Normale 2 2 6 12" xfId="1123"/>
    <cellStyle name="Normale 2 2 6 12 2" xfId="4496"/>
    <cellStyle name="Normale 2 2 6 12 2 2" xfId="4497"/>
    <cellStyle name="Normale 2 2 6 12 2 3" xfId="4498"/>
    <cellStyle name="Normale 2 2 6 12 2 4" xfId="4499"/>
    <cellStyle name="Normale 2 2 6 12 3" xfId="4500"/>
    <cellStyle name="Normale 2 2 6 12 4" xfId="4501"/>
    <cellStyle name="Normale 2 2 6 12 5" xfId="4502"/>
    <cellStyle name="Normale 2 2 6 13" xfId="1198"/>
    <cellStyle name="Normale 2 2 6 13 2" xfId="4503"/>
    <cellStyle name="Normale 2 2 6 13 2 2" xfId="4504"/>
    <cellStyle name="Normale 2 2 6 13 2 3" xfId="4505"/>
    <cellStyle name="Normale 2 2 6 13 2 4" xfId="4506"/>
    <cellStyle name="Normale 2 2 6 13 3" xfId="4507"/>
    <cellStyle name="Normale 2 2 6 13 4" xfId="4508"/>
    <cellStyle name="Normale 2 2 6 13 5" xfId="4509"/>
    <cellStyle name="Normale 2 2 6 14" xfId="1378"/>
    <cellStyle name="Normale 2 2 6 14 2" xfId="4510"/>
    <cellStyle name="Normale 2 2 6 14 2 2" xfId="4511"/>
    <cellStyle name="Normale 2 2 6 14 2 3" xfId="4512"/>
    <cellStyle name="Normale 2 2 6 14 3" xfId="4513"/>
    <cellStyle name="Normale 2 2 6 14 4" xfId="4514"/>
    <cellStyle name="Normale 2 2 6 14 5" xfId="4515"/>
    <cellStyle name="Normale 2 2 6 15" xfId="4516"/>
    <cellStyle name="Normale 2 2 6 15 2" xfId="4517"/>
    <cellStyle name="Normale 2 2 6 15 3" xfId="4518"/>
    <cellStyle name="Normale 2 2 6 16" xfId="4519"/>
    <cellStyle name="Normale 2 2 6 17" xfId="4520"/>
    <cellStyle name="Normale 2 2 6 18" xfId="4521"/>
    <cellStyle name="Normale 2 2 6 2" xfId="100"/>
    <cellStyle name="Normale 2 2 6 2 10" xfId="4522"/>
    <cellStyle name="Normale 2 2 6 2 2" xfId="674"/>
    <cellStyle name="Normale 2 2 6 2 2 2" xfId="4523"/>
    <cellStyle name="Normale 2 2 6 2 2 2 2" xfId="4524"/>
    <cellStyle name="Normale 2 2 6 2 2 2 3" xfId="4525"/>
    <cellStyle name="Normale 2 2 6 2 2 2 4" xfId="4526"/>
    <cellStyle name="Normale 2 2 6 2 2 3" xfId="4527"/>
    <cellStyle name="Normale 2 2 6 2 2 4" xfId="4528"/>
    <cellStyle name="Normale 2 2 6 2 2 5" xfId="4529"/>
    <cellStyle name="Normale 2 2 6 2 3" xfId="817"/>
    <cellStyle name="Normale 2 2 6 2 3 2" xfId="4530"/>
    <cellStyle name="Normale 2 2 6 2 3 2 2" xfId="4531"/>
    <cellStyle name="Normale 2 2 6 2 3 2 3" xfId="4532"/>
    <cellStyle name="Normale 2 2 6 2 3 2 4" xfId="4533"/>
    <cellStyle name="Normale 2 2 6 2 3 3" xfId="4534"/>
    <cellStyle name="Normale 2 2 6 2 3 4" xfId="4535"/>
    <cellStyle name="Normale 2 2 6 2 3 5" xfId="4536"/>
    <cellStyle name="Normale 2 2 6 2 4" xfId="1232"/>
    <cellStyle name="Normale 2 2 6 2 4 2" xfId="4537"/>
    <cellStyle name="Normale 2 2 6 2 4 2 2" xfId="4538"/>
    <cellStyle name="Normale 2 2 6 2 4 2 3" xfId="4539"/>
    <cellStyle name="Normale 2 2 6 2 4 2 4" xfId="4540"/>
    <cellStyle name="Normale 2 2 6 2 4 3" xfId="4541"/>
    <cellStyle name="Normale 2 2 6 2 4 4" xfId="4542"/>
    <cellStyle name="Normale 2 2 6 2 4 5" xfId="4543"/>
    <cellStyle name="Normale 2 2 6 2 5" xfId="1412"/>
    <cellStyle name="Normale 2 2 6 2 5 2" xfId="4544"/>
    <cellStyle name="Normale 2 2 6 2 5 2 2" xfId="4545"/>
    <cellStyle name="Normale 2 2 6 2 5 2 3" xfId="4546"/>
    <cellStyle name="Normale 2 2 6 2 5 2 4" xfId="4547"/>
    <cellStyle name="Normale 2 2 6 2 5 3" xfId="4548"/>
    <cellStyle name="Normale 2 2 6 2 5 4" xfId="4549"/>
    <cellStyle name="Normale 2 2 6 2 5 5" xfId="4550"/>
    <cellStyle name="Normale 2 2 6 2 6" xfId="4551"/>
    <cellStyle name="Normale 2 2 6 2 6 2" xfId="4552"/>
    <cellStyle name="Normale 2 2 6 2 6 2 2" xfId="4553"/>
    <cellStyle name="Normale 2 2 6 2 6 2 3" xfId="4554"/>
    <cellStyle name="Normale 2 2 6 2 6 3" xfId="4555"/>
    <cellStyle name="Normale 2 2 6 2 6 4" xfId="4556"/>
    <cellStyle name="Normale 2 2 6 2 6 5" xfId="4557"/>
    <cellStyle name="Normale 2 2 6 2 7" xfId="4558"/>
    <cellStyle name="Normale 2 2 6 2 7 2" xfId="4559"/>
    <cellStyle name="Normale 2 2 6 2 7 3" xfId="4560"/>
    <cellStyle name="Normale 2 2 6 2 8" xfId="4561"/>
    <cellStyle name="Normale 2 2 6 2 9" xfId="4562"/>
    <cellStyle name="Normale 2 2 6 3" xfId="318"/>
    <cellStyle name="Normale 2 2 6 3 2" xfId="876"/>
    <cellStyle name="Normale 2 2 6 3 2 2" xfId="4563"/>
    <cellStyle name="Normale 2 2 6 3 2 2 2" xfId="4564"/>
    <cellStyle name="Normale 2 2 6 3 2 2 3" xfId="4565"/>
    <cellStyle name="Normale 2 2 6 3 2 2 4" xfId="4566"/>
    <cellStyle name="Normale 2 2 6 3 2 3" xfId="4567"/>
    <cellStyle name="Normale 2 2 6 3 2 4" xfId="4568"/>
    <cellStyle name="Normale 2 2 6 3 2 5" xfId="4569"/>
    <cellStyle name="Normale 2 2 6 3 3" xfId="4570"/>
    <cellStyle name="Normale 2 2 6 3 3 2" xfId="4571"/>
    <cellStyle name="Normale 2 2 6 3 3 2 2" xfId="4572"/>
    <cellStyle name="Normale 2 2 6 3 3 2 3" xfId="4573"/>
    <cellStyle name="Normale 2 2 6 3 3 3" xfId="4574"/>
    <cellStyle name="Normale 2 2 6 3 3 4" xfId="4575"/>
    <cellStyle name="Normale 2 2 6 3 3 5" xfId="4576"/>
    <cellStyle name="Normale 2 2 6 3 4" xfId="4577"/>
    <cellStyle name="Normale 2 2 6 3 4 2" xfId="4578"/>
    <cellStyle name="Normale 2 2 6 3 4 3" xfId="4579"/>
    <cellStyle name="Normale 2 2 6 3 5" xfId="4580"/>
    <cellStyle name="Normale 2 2 6 3 6" xfId="4581"/>
    <cellStyle name="Normale 2 2 6 3 7" xfId="4582"/>
    <cellStyle name="Normale 2 2 6 4" xfId="402"/>
    <cellStyle name="Normale 2 2 6 4 2" xfId="934"/>
    <cellStyle name="Normale 2 2 6 4 2 2" xfId="4583"/>
    <cellStyle name="Normale 2 2 6 4 2 2 2" xfId="4584"/>
    <cellStyle name="Normale 2 2 6 4 2 2 3" xfId="4585"/>
    <cellStyle name="Normale 2 2 6 4 2 2 4" xfId="4586"/>
    <cellStyle name="Normale 2 2 6 4 2 3" xfId="4587"/>
    <cellStyle name="Normale 2 2 6 4 2 4" xfId="4588"/>
    <cellStyle name="Normale 2 2 6 4 2 5" xfId="4589"/>
    <cellStyle name="Normale 2 2 6 4 3" xfId="4590"/>
    <cellStyle name="Normale 2 2 6 4 3 2" xfId="4591"/>
    <cellStyle name="Normale 2 2 6 4 3 3" xfId="4592"/>
    <cellStyle name="Normale 2 2 6 4 3 4" xfId="4593"/>
    <cellStyle name="Normale 2 2 6 4 4" xfId="4594"/>
    <cellStyle name="Normale 2 2 6 4 5" xfId="4595"/>
    <cellStyle name="Normale 2 2 6 4 6" xfId="4596"/>
    <cellStyle name="Normale 2 2 6 5" xfId="444"/>
    <cellStyle name="Normale 2 2 6 5 2" xfId="966"/>
    <cellStyle name="Normale 2 2 6 5 2 2" xfId="4597"/>
    <cellStyle name="Normale 2 2 6 5 2 2 2" xfId="4598"/>
    <cellStyle name="Normale 2 2 6 5 2 2 3" xfId="4599"/>
    <cellStyle name="Normale 2 2 6 5 2 2 4" xfId="4600"/>
    <cellStyle name="Normale 2 2 6 5 2 3" xfId="4601"/>
    <cellStyle name="Normale 2 2 6 5 2 4" xfId="4602"/>
    <cellStyle name="Normale 2 2 6 5 2 5" xfId="4603"/>
    <cellStyle name="Normale 2 2 6 5 3" xfId="4604"/>
    <cellStyle name="Normale 2 2 6 5 3 2" xfId="4605"/>
    <cellStyle name="Normale 2 2 6 5 3 3" xfId="4606"/>
    <cellStyle name="Normale 2 2 6 5 3 4" xfId="4607"/>
    <cellStyle name="Normale 2 2 6 5 4" xfId="4608"/>
    <cellStyle name="Normale 2 2 6 5 5" xfId="4609"/>
    <cellStyle name="Normale 2 2 6 5 6" xfId="4610"/>
    <cellStyle name="Normale 2 2 6 6" xfId="498"/>
    <cellStyle name="Normale 2 2 6 6 2" xfId="1011"/>
    <cellStyle name="Normale 2 2 6 6 2 2" xfId="4611"/>
    <cellStyle name="Normale 2 2 6 6 2 2 2" xfId="4612"/>
    <cellStyle name="Normale 2 2 6 6 2 2 3" xfId="4613"/>
    <cellStyle name="Normale 2 2 6 6 2 2 4" xfId="4614"/>
    <cellStyle name="Normale 2 2 6 6 2 3" xfId="4615"/>
    <cellStyle name="Normale 2 2 6 6 2 4" xfId="4616"/>
    <cellStyle name="Normale 2 2 6 6 2 5" xfId="4617"/>
    <cellStyle name="Normale 2 2 6 6 3" xfId="4618"/>
    <cellStyle name="Normale 2 2 6 6 3 2" xfId="4619"/>
    <cellStyle name="Normale 2 2 6 6 3 3" xfId="4620"/>
    <cellStyle name="Normale 2 2 6 6 3 4" xfId="4621"/>
    <cellStyle name="Normale 2 2 6 6 4" xfId="4622"/>
    <cellStyle name="Normale 2 2 6 6 5" xfId="4623"/>
    <cellStyle name="Normale 2 2 6 6 6" xfId="4624"/>
    <cellStyle name="Normale 2 2 6 7" xfId="478"/>
    <cellStyle name="Normale 2 2 6 7 2" xfId="991"/>
    <cellStyle name="Normale 2 2 6 7 2 2" xfId="4625"/>
    <cellStyle name="Normale 2 2 6 7 2 2 2" xfId="4626"/>
    <cellStyle name="Normale 2 2 6 7 2 2 3" xfId="4627"/>
    <cellStyle name="Normale 2 2 6 7 2 2 4" xfId="4628"/>
    <cellStyle name="Normale 2 2 6 7 2 3" xfId="4629"/>
    <cellStyle name="Normale 2 2 6 7 2 4" xfId="4630"/>
    <cellStyle name="Normale 2 2 6 7 2 5" xfId="4631"/>
    <cellStyle name="Normale 2 2 6 7 3" xfId="4632"/>
    <cellStyle name="Normale 2 2 6 7 3 2" xfId="4633"/>
    <cellStyle name="Normale 2 2 6 7 3 3" xfId="4634"/>
    <cellStyle name="Normale 2 2 6 7 3 4" xfId="4635"/>
    <cellStyle name="Normale 2 2 6 7 4" xfId="4636"/>
    <cellStyle name="Normale 2 2 6 7 5" xfId="4637"/>
    <cellStyle name="Normale 2 2 6 7 6" xfId="4638"/>
    <cellStyle name="Normale 2 2 6 8" xfId="207"/>
    <cellStyle name="Normale 2 2 6 8 2" xfId="774"/>
    <cellStyle name="Normale 2 2 6 8 2 2" xfId="4639"/>
    <cellStyle name="Normale 2 2 6 8 2 2 2" xfId="4640"/>
    <cellStyle name="Normale 2 2 6 8 2 2 3" xfId="4641"/>
    <cellStyle name="Normale 2 2 6 8 2 2 4" xfId="4642"/>
    <cellStyle name="Normale 2 2 6 8 2 3" xfId="4643"/>
    <cellStyle name="Normale 2 2 6 8 2 4" xfId="4644"/>
    <cellStyle name="Normale 2 2 6 8 2 5" xfId="4645"/>
    <cellStyle name="Normale 2 2 6 8 3" xfId="4646"/>
    <cellStyle name="Normale 2 2 6 8 3 2" xfId="4647"/>
    <cellStyle name="Normale 2 2 6 8 3 3" xfId="4648"/>
    <cellStyle name="Normale 2 2 6 8 3 4" xfId="4649"/>
    <cellStyle name="Normale 2 2 6 8 4" xfId="4650"/>
    <cellStyle name="Normale 2 2 6 8 5" xfId="4651"/>
    <cellStyle name="Normale 2 2 6 8 6" xfId="4652"/>
    <cellStyle name="Normale 2 2 6 9" xfId="597"/>
    <cellStyle name="Normale 2 2 6 9 2" xfId="1088"/>
    <cellStyle name="Normale 2 2 6 9 2 2" xfId="4653"/>
    <cellStyle name="Normale 2 2 6 9 2 2 2" xfId="4654"/>
    <cellStyle name="Normale 2 2 6 9 2 2 3" xfId="4655"/>
    <cellStyle name="Normale 2 2 6 9 2 2 4" xfId="4656"/>
    <cellStyle name="Normale 2 2 6 9 2 3" xfId="4657"/>
    <cellStyle name="Normale 2 2 6 9 2 4" xfId="4658"/>
    <cellStyle name="Normale 2 2 6 9 2 5" xfId="4659"/>
    <cellStyle name="Normale 2 2 6 9 3" xfId="4660"/>
    <cellStyle name="Normale 2 2 6 9 3 2" xfId="4661"/>
    <cellStyle name="Normale 2 2 6 9 3 3" xfId="4662"/>
    <cellStyle name="Normale 2 2 6 9 3 4" xfId="4663"/>
    <cellStyle name="Normale 2 2 6 9 4" xfId="4664"/>
    <cellStyle name="Normale 2 2 6 9 5" xfId="4665"/>
    <cellStyle name="Normale 2 2 6 9 6" xfId="4666"/>
    <cellStyle name="Normale 2 2 7" xfId="81"/>
    <cellStyle name="Normale 2 2 7 10" xfId="4667"/>
    <cellStyle name="Normale 2 2 7 2" xfId="655"/>
    <cellStyle name="Normale 2 2 7 2 2" xfId="4668"/>
    <cellStyle name="Normale 2 2 7 2 2 2" xfId="4669"/>
    <cellStyle name="Normale 2 2 7 2 2 3" xfId="4670"/>
    <cellStyle name="Normale 2 2 7 2 2 4" xfId="4671"/>
    <cellStyle name="Normale 2 2 7 2 3" xfId="4672"/>
    <cellStyle name="Normale 2 2 7 2 4" xfId="4673"/>
    <cellStyle name="Normale 2 2 7 2 5" xfId="4674"/>
    <cellStyle name="Normale 2 2 7 3" xfId="796"/>
    <cellStyle name="Normale 2 2 7 3 2" xfId="4675"/>
    <cellStyle name="Normale 2 2 7 3 2 2" xfId="4676"/>
    <cellStyle name="Normale 2 2 7 3 2 3" xfId="4677"/>
    <cellStyle name="Normale 2 2 7 3 2 4" xfId="4678"/>
    <cellStyle name="Normale 2 2 7 3 3" xfId="4679"/>
    <cellStyle name="Normale 2 2 7 3 4" xfId="4680"/>
    <cellStyle name="Normale 2 2 7 3 5" xfId="4681"/>
    <cellStyle name="Normale 2 2 7 4" xfId="1212"/>
    <cellStyle name="Normale 2 2 7 4 2" xfId="4682"/>
    <cellStyle name="Normale 2 2 7 4 2 2" xfId="4683"/>
    <cellStyle name="Normale 2 2 7 4 2 3" xfId="4684"/>
    <cellStyle name="Normale 2 2 7 4 2 4" xfId="4685"/>
    <cellStyle name="Normale 2 2 7 4 3" xfId="4686"/>
    <cellStyle name="Normale 2 2 7 4 4" xfId="4687"/>
    <cellStyle name="Normale 2 2 7 4 5" xfId="4688"/>
    <cellStyle name="Normale 2 2 7 5" xfId="1392"/>
    <cellStyle name="Normale 2 2 7 5 2" xfId="4689"/>
    <cellStyle name="Normale 2 2 7 5 2 2" xfId="4690"/>
    <cellStyle name="Normale 2 2 7 5 2 3" xfId="4691"/>
    <cellStyle name="Normale 2 2 7 5 2 4" xfId="4692"/>
    <cellStyle name="Normale 2 2 7 5 3" xfId="4693"/>
    <cellStyle name="Normale 2 2 7 5 4" xfId="4694"/>
    <cellStyle name="Normale 2 2 7 5 5" xfId="4695"/>
    <cellStyle name="Normale 2 2 7 6" xfId="4696"/>
    <cellStyle name="Normale 2 2 7 6 2" xfId="4697"/>
    <cellStyle name="Normale 2 2 7 6 2 2" xfId="4698"/>
    <cellStyle name="Normale 2 2 7 6 2 3" xfId="4699"/>
    <cellStyle name="Normale 2 2 7 6 3" xfId="4700"/>
    <cellStyle name="Normale 2 2 7 6 4" xfId="4701"/>
    <cellStyle name="Normale 2 2 7 6 5" xfId="4702"/>
    <cellStyle name="Normale 2 2 7 7" xfId="4703"/>
    <cellStyle name="Normale 2 2 7 7 2" xfId="4704"/>
    <cellStyle name="Normale 2 2 7 7 3" xfId="4705"/>
    <cellStyle name="Normale 2 2 7 8" xfId="4706"/>
    <cellStyle name="Normale 2 2 7 9" xfId="4707"/>
    <cellStyle name="Normale 2 2 8" xfId="222"/>
    <cellStyle name="Normale 2 2 8 2" xfId="1156"/>
    <cellStyle name="Normale 2 2 8 2 2" xfId="4708"/>
    <cellStyle name="Normale 2 2 8 2 2 2" xfId="4709"/>
    <cellStyle name="Normale 2 2 8 2 2 3" xfId="4710"/>
    <cellStyle name="Normale 2 2 8 2 3" xfId="4711"/>
    <cellStyle name="Normale 2 2 8 2 4" xfId="4712"/>
    <cellStyle name="Normale 2 2 8 3" xfId="4713"/>
    <cellStyle name="Normale 2 2 9" xfId="297"/>
    <cellStyle name="Normale 2 2 9 2" xfId="855"/>
    <cellStyle name="Normale 2 2 9 2 2" xfId="4714"/>
    <cellStyle name="Normale 2 2 9 2 2 2" xfId="4715"/>
    <cellStyle name="Normale 2 2 9 2 2 3" xfId="4716"/>
    <cellStyle name="Normale 2 2 9 2 2 4" xfId="4717"/>
    <cellStyle name="Normale 2 2 9 2 3" xfId="4718"/>
    <cellStyle name="Normale 2 2 9 2 4" xfId="4719"/>
    <cellStyle name="Normale 2 2 9 2 5" xfId="4720"/>
    <cellStyle name="Normale 2 2 9 3" xfId="4721"/>
    <cellStyle name="Normale 2 2 9 3 2" xfId="4722"/>
    <cellStyle name="Normale 2 2 9 3 3" xfId="4723"/>
    <cellStyle name="Normale 2 2 9 3 4" xfId="4724"/>
    <cellStyle name="Normale 2 2 9 4" xfId="4725"/>
    <cellStyle name="Normale 2 2 9 5" xfId="4726"/>
    <cellStyle name="Normale 2 2 9 6" xfId="4727"/>
    <cellStyle name="Normale 2 20" xfId="1146"/>
    <cellStyle name="Normale 2 20 2" xfId="4728"/>
    <cellStyle name="Normale 2 20 2 2" xfId="4729"/>
    <cellStyle name="Normale 2 20 2 3" xfId="4730"/>
    <cellStyle name="Normale 2 20 2 4" xfId="4731"/>
    <cellStyle name="Normale 2 20 3" xfId="4732"/>
    <cellStyle name="Normale 2 21" xfId="1177"/>
    <cellStyle name="Normale 2 21 2" xfId="4733"/>
    <cellStyle name="Normale 2 21 2 2" xfId="4734"/>
    <cellStyle name="Normale 2 21 2 3" xfId="4735"/>
    <cellStyle name="Normale 2 21 2 4" xfId="4736"/>
    <cellStyle name="Normale 2 21 3" xfId="4737"/>
    <cellStyle name="Normale 2 21 4" xfId="4738"/>
    <cellStyle name="Normale 2 21 5" xfId="4739"/>
    <cellStyle name="Normale 2 22" xfId="1357"/>
    <cellStyle name="Normale 2 22 2" xfId="4740"/>
    <cellStyle name="Normale 2 22 2 2" xfId="4741"/>
    <cellStyle name="Normale 2 22 2 3" xfId="4742"/>
    <cellStyle name="Normale 2 22 3" xfId="4743"/>
    <cellStyle name="Normale 2 22 4" xfId="4744"/>
    <cellStyle name="Normale 2 3" xfId="24"/>
    <cellStyle name="Normale 2 3 10" xfId="579"/>
    <cellStyle name="Normale 2 3 10 2" xfId="1070"/>
    <cellStyle name="Normale 2 3 10 2 2" xfId="4745"/>
    <cellStyle name="Normale 2 3 10 2 2 2" xfId="4746"/>
    <cellStyle name="Normale 2 3 10 2 2 3" xfId="4747"/>
    <cellStyle name="Normale 2 3 10 2 2 4" xfId="4748"/>
    <cellStyle name="Normale 2 3 10 2 3" xfId="4749"/>
    <cellStyle name="Normale 2 3 10 2 4" xfId="4750"/>
    <cellStyle name="Normale 2 3 10 2 5" xfId="4751"/>
    <cellStyle name="Normale 2 3 10 3" xfId="4752"/>
    <cellStyle name="Normale 2 3 10 3 2" xfId="4753"/>
    <cellStyle name="Normale 2 3 10 3 3" xfId="4754"/>
    <cellStyle name="Normale 2 3 10 3 4" xfId="4755"/>
    <cellStyle name="Normale 2 3 10 4" xfId="4756"/>
    <cellStyle name="Normale 2 3 10 5" xfId="4757"/>
    <cellStyle name="Normale 2 3 10 6" xfId="4758"/>
    <cellStyle name="Normale 2 3 11" xfId="614"/>
    <cellStyle name="Normale 2 3 11 2" xfId="4759"/>
    <cellStyle name="Normale 2 3 11 2 2" xfId="4760"/>
    <cellStyle name="Normale 2 3 11 2 3" xfId="4761"/>
    <cellStyle name="Normale 2 3 11 2 4" xfId="4762"/>
    <cellStyle name="Normale 2 3 11 3" xfId="4763"/>
    <cellStyle name="Normale 2 3 11 4" xfId="4764"/>
    <cellStyle name="Normale 2 3 11 5" xfId="4765"/>
    <cellStyle name="Normale 2 3 12" xfId="715"/>
    <cellStyle name="Normale 2 3 12 2" xfId="4766"/>
    <cellStyle name="Normale 2 3 12 2 2" xfId="4767"/>
    <cellStyle name="Normale 2 3 12 2 3" xfId="4768"/>
    <cellStyle name="Normale 2 3 12 2 4" xfId="4769"/>
    <cellStyle name="Normale 2 3 12 3" xfId="4770"/>
    <cellStyle name="Normale 2 3 12 4" xfId="4771"/>
    <cellStyle name="Normale 2 3 12 5" xfId="4772"/>
    <cellStyle name="Normale 2 3 13" xfId="1113"/>
    <cellStyle name="Normale 2 3 13 2" xfId="4773"/>
    <cellStyle name="Normale 2 3 13 2 2" xfId="4774"/>
    <cellStyle name="Normale 2 3 13 2 3" xfId="4775"/>
    <cellStyle name="Normale 2 3 13 2 4" xfId="4776"/>
    <cellStyle name="Normale 2 3 13 3" xfId="4777"/>
    <cellStyle name="Normale 2 3 13 4" xfId="4778"/>
    <cellStyle name="Normale 2 3 13 5" xfId="4779"/>
    <cellStyle name="Normale 2 3 14" xfId="1180"/>
    <cellStyle name="Normale 2 3 14 2" xfId="4780"/>
    <cellStyle name="Normale 2 3 14 2 2" xfId="4781"/>
    <cellStyle name="Normale 2 3 14 2 3" xfId="4782"/>
    <cellStyle name="Normale 2 3 14 2 4" xfId="4783"/>
    <cellStyle name="Normale 2 3 14 3" xfId="4784"/>
    <cellStyle name="Normale 2 3 14 4" xfId="4785"/>
    <cellStyle name="Normale 2 3 14 5" xfId="4786"/>
    <cellStyle name="Normale 2 3 15" xfId="1360"/>
    <cellStyle name="Normale 2 3 15 2" xfId="4787"/>
    <cellStyle name="Normale 2 3 15 2 2" xfId="4788"/>
    <cellStyle name="Normale 2 3 15 2 3" xfId="4789"/>
    <cellStyle name="Normale 2 3 15 3" xfId="4790"/>
    <cellStyle name="Normale 2 3 15 4" xfId="4791"/>
    <cellStyle name="Normale 2 3 15 5" xfId="4792"/>
    <cellStyle name="Normale 2 3 16" xfId="4793"/>
    <cellStyle name="Normale 2 3 16 2" xfId="4794"/>
    <cellStyle name="Normale 2 3 16 3" xfId="4795"/>
    <cellStyle name="Normale 2 3 17" xfId="4796"/>
    <cellStyle name="Normale 2 3 18" xfId="4797"/>
    <cellStyle name="Normale 2 3 19" xfId="4798"/>
    <cellStyle name="Normale 2 3 2" xfId="53"/>
    <cellStyle name="Normale 2 3 2 10" xfId="633"/>
    <cellStyle name="Normale 2 3 2 10 2" xfId="4799"/>
    <cellStyle name="Normale 2 3 2 10 2 2" xfId="4800"/>
    <cellStyle name="Normale 2 3 2 10 2 3" xfId="4801"/>
    <cellStyle name="Normale 2 3 2 10 2 4" xfId="4802"/>
    <cellStyle name="Normale 2 3 2 10 3" xfId="4803"/>
    <cellStyle name="Normale 2 3 2 10 4" xfId="4804"/>
    <cellStyle name="Normale 2 3 2 10 5" xfId="4805"/>
    <cellStyle name="Normale 2 3 2 11" xfId="734"/>
    <cellStyle name="Normale 2 3 2 11 2" xfId="4806"/>
    <cellStyle name="Normale 2 3 2 11 2 2" xfId="4807"/>
    <cellStyle name="Normale 2 3 2 11 2 3" xfId="4808"/>
    <cellStyle name="Normale 2 3 2 11 2 4" xfId="4809"/>
    <cellStyle name="Normale 2 3 2 11 3" xfId="4810"/>
    <cellStyle name="Normale 2 3 2 11 4" xfId="4811"/>
    <cellStyle name="Normale 2 3 2 11 5" xfId="4812"/>
    <cellStyle name="Normale 2 3 2 12" xfId="1141"/>
    <cellStyle name="Normale 2 3 2 12 2" xfId="4813"/>
    <cellStyle name="Normale 2 3 2 12 2 2" xfId="4814"/>
    <cellStyle name="Normale 2 3 2 12 2 3" xfId="4815"/>
    <cellStyle name="Normale 2 3 2 12 2 4" xfId="4816"/>
    <cellStyle name="Normale 2 3 2 12 3" xfId="4817"/>
    <cellStyle name="Normale 2 3 2 12 4" xfId="4818"/>
    <cellStyle name="Normale 2 3 2 12 5" xfId="4819"/>
    <cellStyle name="Normale 2 3 2 13" xfId="1199"/>
    <cellStyle name="Normale 2 3 2 13 2" xfId="4820"/>
    <cellStyle name="Normale 2 3 2 13 2 2" xfId="4821"/>
    <cellStyle name="Normale 2 3 2 13 2 3" xfId="4822"/>
    <cellStyle name="Normale 2 3 2 13 2 4" xfId="4823"/>
    <cellStyle name="Normale 2 3 2 13 3" xfId="4824"/>
    <cellStyle name="Normale 2 3 2 13 4" xfId="4825"/>
    <cellStyle name="Normale 2 3 2 13 5" xfId="4826"/>
    <cellStyle name="Normale 2 3 2 14" xfId="1379"/>
    <cellStyle name="Normale 2 3 2 14 2" xfId="4827"/>
    <cellStyle name="Normale 2 3 2 14 2 2" xfId="4828"/>
    <cellStyle name="Normale 2 3 2 14 2 3" xfId="4829"/>
    <cellStyle name="Normale 2 3 2 14 3" xfId="4830"/>
    <cellStyle name="Normale 2 3 2 14 4" xfId="4831"/>
    <cellStyle name="Normale 2 3 2 14 5" xfId="4832"/>
    <cellStyle name="Normale 2 3 2 15" xfId="4833"/>
    <cellStyle name="Normale 2 3 2 15 2" xfId="4834"/>
    <cellStyle name="Normale 2 3 2 15 3" xfId="4835"/>
    <cellStyle name="Normale 2 3 2 16" xfId="4836"/>
    <cellStyle name="Normale 2 3 2 17" xfId="4837"/>
    <cellStyle name="Normale 2 3 2 18" xfId="4838"/>
    <cellStyle name="Normale 2 3 2 2" xfId="101"/>
    <cellStyle name="Normale 2 3 2 2 10" xfId="4839"/>
    <cellStyle name="Normale 2 3 2 2 2" xfId="675"/>
    <cellStyle name="Normale 2 3 2 2 2 2" xfId="4840"/>
    <cellStyle name="Normale 2 3 2 2 2 2 2" xfId="4841"/>
    <cellStyle name="Normale 2 3 2 2 2 2 3" xfId="4842"/>
    <cellStyle name="Normale 2 3 2 2 2 2 4" xfId="4843"/>
    <cellStyle name="Normale 2 3 2 2 2 3" xfId="4844"/>
    <cellStyle name="Normale 2 3 2 2 2 4" xfId="4845"/>
    <cellStyle name="Normale 2 3 2 2 2 5" xfId="4846"/>
    <cellStyle name="Normale 2 3 2 2 3" xfId="818"/>
    <cellStyle name="Normale 2 3 2 2 3 2" xfId="4847"/>
    <cellStyle name="Normale 2 3 2 2 3 2 2" xfId="4848"/>
    <cellStyle name="Normale 2 3 2 2 3 2 3" xfId="4849"/>
    <cellStyle name="Normale 2 3 2 2 3 2 4" xfId="4850"/>
    <cellStyle name="Normale 2 3 2 2 3 3" xfId="4851"/>
    <cellStyle name="Normale 2 3 2 2 3 4" xfId="4852"/>
    <cellStyle name="Normale 2 3 2 2 3 5" xfId="4853"/>
    <cellStyle name="Normale 2 3 2 2 4" xfId="1233"/>
    <cellStyle name="Normale 2 3 2 2 4 2" xfId="4854"/>
    <cellStyle name="Normale 2 3 2 2 4 2 2" xfId="4855"/>
    <cellStyle name="Normale 2 3 2 2 4 2 3" xfId="4856"/>
    <cellStyle name="Normale 2 3 2 2 4 2 4" xfId="4857"/>
    <cellStyle name="Normale 2 3 2 2 4 3" xfId="4858"/>
    <cellStyle name="Normale 2 3 2 2 4 4" xfId="4859"/>
    <cellStyle name="Normale 2 3 2 2 4 5" xfId="4860"/>
    <cellStyle name="Normale 2 3 2 2 5" xfId="1413"/>
    <cellStyle name="Normale 2 3 2 2 5 2" xfId="4861"/>
    <cellStyle name="Normale 2 3 2 2 5 2 2" xfId="4862"/>
    <cellStyle name="Normale 2 3 2 2 5 2 3" xfId="4863"/>
    <cellStyle name="Normale 2 3 2 2 5 2 4" xfId="4864"/>
    <cellStyle name="Normale 2 3 2 2 5 3" xfId="4865"/>
    <cellStyle name="Normale 2 3 2 2 5 4" xfId="4866"/>
    <cellStyle name="Normale 2 3 2 2 5 5" xfId="4867"/>
    <cellStyle name="Normale 2 3 2 2 6" xfId="4868"/>
    <cellStyle name="Normale 2 3 2 2 6 2" xfId="4869"/>
    <cellStyle name="Normale 2 3 2 2 6 2 2" xfId="4870"/>
    <cellStyle name="Normale 2 3 2 2 6 2 3" xfId="4871"/>
    <cellStyle name="Normale 2 3 2 2 6 3" xfId="4872"/>
    <cellStyle name="Normale 2 3 2 2 6 4" xfId="4873"/>
    <cellStyle name="Normale 2 3 2 2 6 5" xfId="4874"/>
    <cellStyle name="Normale 2 3 2 2 7" xfId="4875"/>
    <cellStyle name="Normale 2 3 2 2 7 2" xfId="4876"/>
    <cellStyle name="Normale 2 3 2 2 7 3" xfId="4877"/>
    <cellStyle name="Normale 2 3 2 2 8" xfId="4878"/>
    <cellStyle name="Normale 2 3 2 2 9" xfId="4879"/>
    <cellStyle name="Normale 2 3 2 3" xfId="319"/>
    <cellStyle name="Normale 2 3 2 3 2" xfId="877"/>
    <cellStyle name="Normale 2 3 2 3 2 2" xfId="4880"/>
    <cellStyle name="Normale 2 3 2 3 2 2 2" xfId="4881"/>
    <cellStyle name="Normale 2 3 2 3 2 2 3" xfId="4882"/>
    <cellStyle name="Normale 2 3 2 3 2 2 4" xfId="4883"/>
    <cellStyle name="Normale 2 3 2 3 2 3" xfId="4884"/>
    <cellStyle name="Normale 2 3 2 3 2 4" xfId="4885"/>
    <cellStyle name="Normale 2 3 2 3 2 5" xfId="4886"/>
    <cellStyle name="Normale 2 3 2 3 3" xfId="4887"/>
    <cellStyle name="Normale 2 3 2 3 3 2" xfId="4888"/>
    <cellStyle name="Normale 2 3 2 3 3 2 2" xfId="4889"/>
    <cellStyle name="Normale 2 3 2 3 3 2 3" xfId="4890"/>
    <cellStyle name="Normale 2 3 2 3 3 3" xfId="4891"/>
    <cellStyle name="Normale 2 3 2 3 3 4" xfId="4892"/>
    <cellStyle name="Normale 2 3 2 3 3 5" xfId="4893"/>
    <cellStyle name="Normale 2 3 2 3 4" xfId="4894"/>
    <cellStyle name="Normale 2 3 2 3 4 2" xfId="4895"/>
    <cellStyle name="Normale 2 3 2 3 4 3" xfId="4896"/>
    <cellStyle name="Normale 2 3 2 3 5" xfId="4897"/>
    <cellStyle name="Normale 2 3 2 3 6" xfId="4898"/>
    <cellStyle name="Normale 2 3 2 3 7" xfId="4899"/>
    <cellStyle name="Normale 2 3 2 4" xfId="355"/>
    <cellStyle name="Normale 2 3 2 4 2" xfId="901"/>
    <cellStyle name="Normale 2 3 2 4 2 2" xfId="4900"/>
    <cellStyle name="Normale 2 3 2 4 2 2 2" xfId="4901"/>
    <cellStyle name="Normale 2 3 2 4 2 2 3" xfId="4902"/>
    <cellStyle name="Normale 2 3 2 4 2 2 4" xfId="4903"/>
    <cellStyle name="Normale 2 3 2 4 2 3" xfId="4904"/>
    <cellStyle name="Normale 2 3 2 4 2 4" xfId="4905"/>
    <cellStyle name="Normale 2 3 2 4 2 5" xfId="4906"/>
    <cellStyle name="Normale 2 3 2 4 3" xfId="4907"/>
    <cellStyle name="Normale 2 3 2 4 3 2" xfId="4908"/>
    <cellStyle name="Normale 2 3 2 4 3 3" xfId="4909"/>
    <cellStyle name="Normale 2 3 2 4 3 4" xfId="4910"/>
    <cellStyle name="Normale 2 3 2 4 4" xfId="4911"/>
    <cellStyle name="Normale 2 3 2 4 5" xfId="4912"/>
    <cellStyle name="Normale 2 3 2 4 6" xfId="4913"/>
    <cellStyle name="Normale 2 3 2 5" xfId="445"/>
    <cellStyle name="Normale 2 3 2 5 2" xfId="967"/>
    <cellStyle name="Normale 2 3 2 5 2 2" xfId="4914"/>
    <cellStyle name="Normale 2 3 2 5 2 2 2" xfId="4915"/>
    <cellStyle name="Normale 2 3 2 5 2 2 3" xfId="4916"/>
    <cellStyle name="Normale 2 3 2 5 2 2 4" xfId="4917"/>
    <cellStyle name="Normale 2 3 2 5 2 3" xfId="4918"/>
    <cellStyle name="Normale 2 3 2 5 2 4" xfId="4919"/>
    <cellStyle name="Normale 2 3 2 5 2 5" xfId="4920"/>
    <cellStyle name="Normale 2 3 2 5 3" xfId="4921"/>
    <cellStyle name="Normale 2 3 2 5 3 2" xfId="4922"/>
    <cellStyle name="Normale 2 3 2 5 3 3" xfId="4923"/>
    <cellStyle name="Normale 2 3 2 5 3 4" xfId="4924"/>
    <cellStyle name="Normale 2 3 2 5 4" xfId="4925"/>
    <cellStyle name="Normale 2 3 2 5 5" xfId="4926"/>
    <cellStyle name="Normale 2 3 2 5 6" xfId="4927"/>
    <cellStyle name="Normale 2 3 2 6" xfId="499"/>
    <cellStyle name="Normale 2 3 2 6 2" xfId="1012"/>
    <cellStyle name="Normale 2 3 2 6 2 2" xfId="4928"/>
    <cellStyle name="Normale 2 3 2 6 2 2 2" xfId="4929"/>
    <cellStyle name="Normale 2 3 2 6 2 2 3" xfId="4930"/>
    <cellStyle name="Normale 2 3 2 6 2 2 4" xfId="4931"/>
    <cellStyle name="Normale 2 3 2 6 2 3" xfId="4932"/>
    <cellStyle name="Normale 2 3 2 6 2 4" xfId="4933"/>
    <cellStyle name="Normale 2 3 2 6 2 5" xfId="4934"/>
    <cellStyle name="Normale 2 3 2 6 3" xfId="4935"/>
    <cellStyle name="Normale 2 3 2 6 3 2" xfId="4936"/>
    <cellStyle name="Normale 2 3 2 6 3 3" xfId="4937"/>
    <cellStyle name="Normale 2 3 2 6 3 4" xfId="4938"/>
    <cellStyle name="Normale 2 3 2 6 4" xfId="4939"/>
    <cellStyle name="Normale 2 3 2 6 5" xfId="4940"/>
    <cellStyle name="Normale 2 3 2 6 6" xfId="4941"/>
    <cellStyle name="Normale 2 3 2 7" xfId="531"/>
    <cellStyle name="Normale 2 3 2 7 2" xfId="1038"/>
    <cellStyle name="Normale 2 3 2 7 2 2" xfId="4942"/>
    <cellStyle name="Normale 2 3 2 7 2 2 2" xfId="4943"/>
    <cellStyle name="Normale 2 3 2 7 2 2 3" xfId="4944"/>
    <cellStyle name="Normale 2 3 2 7 2 2 4" xfId="4945"/>
    <cellStyle name="Normale 2 3 2 7 2 3" xfId="4946"/>
    <cellStyle name="Normale 2 3 2 7 2 4" xfId="4947"/>
    <cellStyle name="Normale 2 3 2 7 2 5" xfId="4948"/>
    <cellStyle name="Normale 2 3 2 7 3" xfId="4949"/>
    <cellStyle name="Normale 2 3 2 7 3 2" xfId="4950"/>
    <cellStyle name="Normale 2 3 2 7 3 3" xfId="4951"/>
    <cellStyle name="Normale 2 3 2 7 3 4" xfId="4952"/>
    <cellStyle name="Normale 2 3 2 7 4" xfId="4953"/>
    <cellStyle name="Normale 2 3 2 7 5" xfId="4954"/>
    <cellStyle name="Normale 2 3 2 7 6" xfId="4955"/>
    <cellStyle name="Normale 2 3 2 8" xfId="208"/>
    <cellStyle name="Normale 2 3 2 8 2" xfId="775"/>
    <cellStyle name="Normale 2 3 2 8 2 2" xfId="4956"/>
    <cellStyle name="Normale 2 3 2 8 2 2 2" xfId="4957"/>
    <cellStyle name="Normale 2 3 2 8 2 2 3" xfId="4958"/>
    <cellStyle name="Normale 2 3 2 8 2 2 4" xfId="4959"/>
    <cellStyle name="Normale 2 3 2 8 2 3" xfId="4960"/>
    <cellStyle name="Normale 2 3 2 8 2 4" xfId="4961"/>
    <cellStyle name="Normale 2 3 2 8 2 5" xfId="4962"/>
    <cellStyle name="Normale 2 3 2 8 3" xfId="4963"/>
    <cellStyle name="Normale 2 3 2 8 3 2" xfId="4964"/>
    <cellStyle name="Normale 2 3 2 8 3 3" xfId="4965"/>
    <cellStyle name="Normale 2 3 2 8 3 4" xfId="4966"/>
    <cellStyle name="Normale 2 3 2 8 4" xfId="4967"/>
    <cellStyle name="Normale 2 3 2 8 5" xfId="4968"/>
    <cellStyle name="Normale 2 3 2 8 6" xfId="4969"/>
    <cellStyle name="Normale 2 3 2 9" xfId="598"/>
    <cellStyle name="Normale 2 3 2 9 2" xfId="1089"/>
    <cellStyle name="Normale 2 3 2 9 2 2" xfId="4970"/>
    <cellStyle name="Normale 2 3 2 9 2 2 2" xfId="4971"/>
    <cellStyle name="Normale 2 3 2 9 2 2 3" xfId="4972"/>
    <cellStyle name="Normale 2 3 2 9 2 2 4" xfId="4973"/>
    <cellStyle name="Normale 2 3 2 9 2 3" xfId="4974"/>
    <cellStyle name="Normale 2 3 2 9 2 4" xfId="4975"/>
    <cellStyle name="Normale 2 3 2 9 2 5" xfId="4976"/>
    <cellStyle name="Normale 2 3 2 9 3" xfId="4977"/>
    <cellStyle name="Normale 2 3 2 9 3 2" xfId="4978"/>
    <cellStyle name="Normale 2 3 2 9 3 3" xfId="4979"/>
    <cellStyle name="Normale 2 3 2 9 3 4" xfId="4980"/>
    <cellStyle name="Normale 2 3 2 9 4" xfId="4981"/>
    <cellStyle name="Normale 2 3 2 9 5" xfId="4982"/>
    <cellStyle name="Normale 2 3 2 9 6" xfId="4983"/>
    <cellStyle name="Normale 2 3 3" xfId="82"/>
    <cellStyle name="Normale 2 3 3 10" xfId="4984"/>
    <cellStyle name="Normale 2 3 3 2" xfId="656"/>
    <cellStyle name="Normale 2 3 3 2 2" xfId="4985"/>
    <cellStyle name="Normale 2 3 3 2 2 2" xfId="4986"/>
    <cellStyle name="Normale 2 3 3 2 2 3" xfId="4987"/>
    <cellStyle name="Normale 2 3 3 2 2 4" xfId="4988"/>
    <cellStyle name="Normale 2 3 3 2 3" xfId="4989"/>
    <cellStyle name="Normale 2 3 3 2 4" xfId="4990"/>
    <cellStyle name="Normale 2 3 3 2 5" xfId="4991"/>
    <cellStyle name="Normale 2 3 3 3" xfId="799"/>
    <cellStyle name="Normale 2 3 3 3 2" xfId="4992"/>
    <cellStyle name="Normale 2 3 3 3 2 2" xfId="4993"/>
    <cellStyle name="Normale 2 3 3 3 2 3" xfId="4994"/>
    <cellStyle name="Normale 2 3 3 3 2 4" xfId="4995"/>
    <cellStyle name="Normale 2 3 3 3 3" xfId="4996"/>
    <cellStyle name="Normale 2 3 3 3 4" xfId="4997"/>
    <cellStyle name="Normale 2 3 3 3 5" xfId="4998"/>
    <cellStyle name="Normale 2 3 3 4" xfId="1214"/>
    <cellStyle name="Normale 2 3 3 4 2" xfId="4999"/>
    <cellStyle name="Normale 2 3 3 4 2 2" xfId="5000"/>
    <cellStyle name="Normale 2 3 3 4 2 3" xfId="5001"/>
    <cellStyle name="Normale 2 3 3 4 2 4" xfId="5002"/>
    <cellStyle name="Normale 2 3 3 4 3" xfId="5003"/>
    <cellStyle name="Normale 2 3 3 4 4" xfId="5004"/>
    <cellStyle name="Normale 2 3 3 4 5" xfId="5005"/>
    <cellStyle name="Normale 2 3 3 5" xfId="1394"/>
    <cellStyle name="Normale 2 3 3 5 2" xfId="5006"/>
    <cellStyle name="Normale 2 3 3 5 2 2" xfId="5007"/>
    <cellStyle name="Normale 2 3 3 5 2 3" xfId="5008"/>
    <cellStyle name="Normale 2 3 3 5 2 4" xfId="5009"/>
    <cellStyle name="Normale 2 3 3 5 3" xfId="5010"/>
    <cellStyle name="Normale 2 3 3 5 4" xfId="5011"/>
    <cellStyle name="Normale 2 3 3 5 5" xfId="5012"/>
    <cellStyle name="Normale 2 3 3 6" xfId="5013"/>
    <cellStyle name="Normale 2 3 3 6 2" xfId="5014"/>
    <cellStyle name="Normale 2 3 3 6 2 2" xfId="5015"/>
    <cellStyle name="Normale 2 3 3 6 2 3" xfId="5016"/>
    <cellStyle name="Normale 2 3 3 6 3" xfId="5017"/>
    <cellStyle name="Normale 2 3 3 6 4" xfId="5018"/>
    <cellStyle name="Normale 2 3 3 6 5" xfId="5019"/>
    <cellStyle name="Normale 2 3 3 7" xfId="5020"/>
    <cellStyle name="Normale 2 3 3 7 2" xfId="5021"/>
    <cellStyle name="Normale 2 3 3 7 3" xfId="5022"/>
    <cellStyle name="Normale 2 3 3 8" xfId="5023"/>
    <cellStyle name="Normale 2 3 3 9" xfId="5024"/>
    <cellStyle name="Normale 2 3 4" xfId="299"/>
    <cellStyle name="Normale 2 3 4 2" xfId="857"/>
    <cellStyle name="Normale 2 3 4 2 2" xfId="5025"/>
    <cellStyle name="Normale 2 3 4 2 2 2" xfId="5026"/>
    <cellStyle name="Normale 2 3 4 2 2 3" xfId="5027"/>
    <cellStyle name="Normale 2 3 4 2 2 4" xfId="5028"/>
    <cellStyle name="Normale 2 3 4 2 3" xfId="5029"/>
    <cellStyle name="Normale 2 3 4 2 4" xfId="5030"/>
    <cellStyle name="Normale 2 3 4 2 5" xfId="5031"/>
    <cellStyle name="Normale 2 3 4 3" xfId="5032"/>
    <cellStyle name="Normale 2 3 4 3 2" xfId="5033"/>
    <cellStyle name="Normale 2 3 4 3 2 2" xfId="5034"/>
    <cellStyle name="Normale 2 3 4 3 2 3" xfId="5035"/>
    <cellStyle name="Normale 2 3 4 3 3" xfId="5036"/>
    <cellStyle name="Normale 2 3 4 3 4" xfId="5037"/>
    <cellStyle name="Normale 2 3 4 3 5" xfId="5038"/>
    <cellStyle name="Normale 2 3 4 4" xfId="5039"/>
    <cellStyle name="Normale 2 3 4 4 2" xfId="5040"/>
    <cellStyle name="Normale 2 3 4 4 3" xfId="5041"/>
    <cellStyle name="Normale 2 3 4 5" xfId="5042"/>
    <cellStyle name="Normale 2 3 4 6" xfId="5043"/>
    <cellStyle name="Normale 2 3 4 7" xfId="5044"/>
    <cellStyle name="Normale 2 3 5" xfId="363"/>
    <cellStyle name="Normale 2 3 5 2" xfId="905"/>
    <cellStyle name="Normale 2 3 5 2 2" xfId="5045"/>
    <cellStyle name="Normale 2 3 5 2 2 2" xfId="5046"/>
    <cellStyle name="Normale 2 3 5 2 2 3" xfId="5047"/>
    <cellStyle name="Normale 2 3 5 2 2 4" xfId="5048"/>
    <cellStyle name="Normale 2 3 5 2 3" xfId="5049"/>
    <cellStyle name="Normale 2 3 5 2 4" xfId="5050"/>
    <cellStyle name="Normale 2 3 5 2 5" xfId="5051"/>
    <cellStyle name="Normale 2 3 5 3" xfId="5052"/>
    <cellStyle name="Normale 2 3 5 3 2" xfId="5053"/>
    <cellStyle name="Normale 2 3 5 3 3" xfId="5054"/>
    <cellStyle name="Normale 2 3 5 3 4" xfId="5055"/>
    <cellStyle name="Normale 2 3 5 4" xfId="5056"/>
    <cellStyle name="Normale 2 3 5 5" xfId="5057"/>
    <cellStyle name="Normale 2 3 5 6" xfId="5058"/>
    <cellStyle name="Normale 2 3 6" xfId="426"/>
    <cellStyle name="Normale 2 3 6 2" xfId="948"/>
    <cellStyle name="Normale 2 3 6 2 2" xfId="5059"/>
    <cellStyle name="Normale 2 3 6 2 2 2" xfId="5060"/>
    <cellStyle name="Normale 2 3 6 2 2 3" xfId="5061"/>
    <cellStyle name="Normale 2 3 6 2 2 4" xfId="5062"/>
    <cellStyle name="Normale 2 3 6 2 3" xfId="5063"/>
    <cellStyle name="Normale 2 3 6 2 4" xfId="5064"/>
    <cellStyle name="Normale 2 3 6 2 5" xfId="5065"/>
    <cellStyle name="Normale 2 3 6 3" xfId="5066"/>
    <cellStyle name="Normale 2 3 6 3 2" xfId="5067"/>
    <cellStyle name="Normale 2 3 6 3 3" xfId="5068"/>
    <cellStyle name="Normale 2 3 6 3 4" xfId="5069"/>
    <cellStyle name="Normale 2 3 6 4" xfId="5070"/>
    <cellStyle name="Normale 2 3 6 5" xfId="5071"/>
    <cellStyle name="Normale 2 3 6 6" xfId="5072"/>
    <cellStyle name="Normale 2 3 7" xfId="480"/>
    <cellStyle name="Normale 2 3 7 2" xfId="993"/>
    <cellStyle name="Normale 2 3 7 2 2" xfId="5073"/>
    <cellStyle name="Normale 2 3 7 2 2 2" xfId="5074"/>
    <cellStyle name="Normale 2 3 7 2 2 3" xfId="5075"/>
    <cellStyle name="Normale 2 3 7 2 2 4" xfId="5076"/>
    <cellStyle name="Normale 2 3 7 2 3" xfId="5077"/>
    <cellStyle name="Normale 2 3 7 2 4" xfId="5078"/>
    <cellStyle name="Normale 2 3 7 2 5" xfId="5079"/>
    <cellStyle name="Normale 2 3 7 3" xfId="5080"/>
    <cellStyle name="Normale 2 3 7 3 2" xfId="5081"/>
    <cellStyle name="Normale 2 3 7 3 3" xfId="5082"/>
    <cellStyle name="Normale 2 3 7 3 4" xfId="5083"/>
    <cellStyle name="Normale 2 3 7 4" xfId="5084"/>
    <cellStyle name="Normale 2 3 7 5" xfId="5085"/>
    <cellStyle name="Normale 2 3 7 6" xfId="5086"/>
    <cellStyle name="Normale 2 3 8" xfId="462"/>
    <cellStyle name="Normale 2 3 8 2" xfId="983"/>
    <cellStyle name="Normale 2 3 8 2 2" xfId="5087"/>
    <cellStyle name="Normale 2 3 8 2 2 2" xfId="5088"/>
    <cellStyle name="Normale 2 3 8 2 2 3" xfId="5089"/>
    <cellStyle name="Normale 2 3 8 2 2 4" xfId="5090"/>
    <cellStyle name="Normale 2 3 8 2 3" xfId="5091"/>
    <cellStyle name="Normale 2 3 8 2 4" xfId="5092"/>
    <cellStyle name="Normale 2 3 8 2 5" xfId="5093"/>
    <cellStyle name="Normale 2 3 8 3" xfId="5094"/>
    <cellStyle name="Normale 2 3 8 3 2" xfId="5095"/>
    <cellStyle name="Normale 2 3 8 3 3" xfId="5096"/>
    <cellStyle name="Normale 2 3 8 3 4" xfId="5097"/>
    <cellStyle name="Normale 2 3 8 4" xfId="5098"/>
    <cellStyle name="Normale 2 3 8 5" xfId="5099"/>
    <cellStyle name="Normale 2 3 8 6" xfId="5100"/>
    <cellStyle name="Normale 2 3 9" xfId="189"/>
    <cellStyle name="Normale 2 3 9 2" xfId="756"/>
    <cellStyle name="Normale 2 3 9 2 2" xfId="5101"/>
    <cellStyle name="Normale 2 3 9 2 2 2" xfId="5102"/>
    <cellStyle name="Normale 2 3 9 2 2 3" xfId="5103"/>
    <cellStyle name="Normale 2 3 9 2 2 4" xfId="5104"/>
    <cellStyle name="Normale 2 3 9 2 3" xfId="5105"/>
    <cellStyle name="Normale 2 3 9 2 4" xfId="5106"/>
    <cellStyle name="Normale 2 3 9 2 5" xfId="5107"/>
    <cellStyle name="Normale 2 3 9 3" xfId="5108"/>
    <cellStyle name="Normale 2 3 9 3 2" xfId="5109"/>
    <cellStyle name="Normale 2 3 9 3 3" xfId="5110"/>
    <cellStyle name="Normale 2 3 9 3 4" xfId="5111"/>
    <cellStyle name="Normale 2 3 9 4" xfId="5112"/>
    <cellStyle name="Normale 2 3 9 5" xfId="5113"/>
    <cellStyle name="Normale 2 3 9 6" xfId="5114"/>
    <cellStyle name="Normale 2 4" xfId="29"/>
    <cellStyle name="Normale 2 4 10" xfId="193"/>
    <cellStyle name="Normale 2 4 10 2" xfId="760"/>
    <cellStyle name="Normale 2 4 10 2 2" xfId="5115"/>
    <cellStyle name="Normale 2 4 10 2 2 2" xfId="5116"/>
    <cellStyle name="Normale 2 4 10 2 2 3" xfId="5117"/>
    <cellStyle name="Normale 2 4 10 2 2 4" xfId="5118"/>
    <cellStyle name="Normale 2 4 10 2 3" xfId="5119"/>
    <cellStyle name="Normale 2 4 10 2 4" xfId="5120"/>
    <cellStyle name="Normale 2 4 10 2 5" xfId="5121"/>
    <cellStyle name="Normale 2 4 10 3" xfId="5122"/>
    <cellStyle name="Normale 2 4 10 3 2" xfId="5123"/>
    <cellStyle name="Normale 2 4 10 3 3" xfId="5124"/>
    <cellStyle name="Normale 2 4 10 3 4" xfId="5125"/>
    <cellStyle name="Normale 2 4 10 4" xfId="5126"/>
    <cellStyle name="Normale 2 4 10 5" xfId="5127"/>
    <cellStyle name="Normale 2 4 10 6" xfId="5128"/>
    <cellStyle name="Normale 2 4 11" xfId="583"/>
    <cellStyle name="Normale 2 4 11 2" xfId="1074"/>
    <cellStyle name="Normale 2 4 11 2 2" xfId="5129"/>
    <cellStyle name="Normale 2 4 11 2 2 2" xfId="5130"/>
    <cellStyle name="Normale 2 4 11 2 2 3" xfId="5131"/>
    <cellStyle name="Normale 2 4 11 2 2 4" xfId="5132"/>
    <cellStyle name="Normale 2 4 11 2 3" xfId="5133"/>
    <cellStyle name="Normale 2 4 11 2 4" xfId="5134"/>
    <cellStyle name="Normale 2 4 11 2 5" xfId="5135"/>
    <cellStyle name="Normale 2 4 11 3" xfId="5136"/>
    <cellStyle name="Normale 2 4 11 3 2" xfId="5137"/>
    <cellStyle name="Normale 2 4 11 3 3" xfId="5138"/>
    <cellStyle name="Normale 2 4 11 3 4" xfId="5139"/>
    <cellStyle name="Normale 2 4 11 4" xfId="5140"/>
    <cellStyle name="Normale 2 4 11 5" xfId="5141"/>
    <cellStyle name="Normale 2 4 11 6" xfId="5142"/>
    <cellStyle name="Normale 2 4 12" xfId="618"/>
    <cellStyle name="Normale 2 4 12 2" xfId="5143"/>
    <cellStyle name="Normale 2 4 12 2 2" xfId="5144"/>
    <cellStyle name="Normale 2 4 12 2 3" xfId="5145"/>
    <cellStyle name="Normale 2 4 12 2 4" xfId="5146"/>
    <cellStyle name="Normale 2 4 12 3" xfId="5147"/>
    <cellStyle name="Normale 2 4 12 4" xfId="5148"/>
    <cellStyle name="Normale 2 4 12 5" xfId="5149"/>
    <cellStyle name="Normale 2 4 13" xfId="719"/>
    <cellStyle name="Normale 2 4 13 2" xfId="5150"/>
    <cellStyle name="Normale 2 4 13 2 2" xfId="5151"/>
    <cellStyle name="Normale 2 4 13 2 3" xfId="5152"/>
    <cellStyle name="Normale 2 4 13 2 4" xfId="5153"/>
    <cellStyle name="Normale 2 4 13 3" xfId="5154"/>
    <cellStyle name="Normale 2 4 13 4" xfId="5155"/>
    <cellStyle name="Normale 2 4 13 5" xfId="5156"/>
    <cellStyle name="Normale 2 4 14" xfId="1143"/>
    <cellStyle name="Normale 2 4 14 2" xfId="5157"/>
    <cellStyle name="Normale 2 4 14 2 2" xfId="5158"/>
    <cellStyle name="Normale 2 4 14 2 3" xfId="5159"/>
    <cellStyle name="Normale 2 4 14 2 4" xfId="5160"/>
    <cellStyle name="Normale 2 4 14 3" xfId="5161"/>
    <cellStyle name="Normale 2 4 14 4" xfId="5162"/>
    <cellStyle name="Normale 2 4 14 5" xfId="5163"/>
    <cellStyle name="Normale 2 4 15" xfId="1184"/>
    <cellStyle name="Normale 2 4 15 2" xfId="5164"/>
    <cellStyle name="Normale 2 4 15 2 2" xfId="5165"/>
    <cellStyle name="Normale 2 4 15 2 3" xfId="5166"/>
    <cellStyle name="Normale 2 4 15 2 4" xfId="5167"/>
    <cellStyle name="Normale 2 4 15 3" xfId="5168"/>
    <cellStyle name="Normale 2 4 15 4" xfId="5169"/>
    <cellStyle name="Normale 2 4 15 5" xfId="5170"/>
    <cellStyle name="Normale 2 4 16" xfId="1364"/>
    <cellStyle name="Normale 2 4 16 2" xfId="5171"/>
    <cellStyle name="Normale 2 4 16 2 2" xfId="5172"/>
    <cellStyle name="Normale 2 4 16 2 3" xfId="5173"/>
    <cellStyle name="Normale 2 4 16 3" xfId="5174"/>
    <cellStyle name="Normale 2 4 16 4" xfId="5175"/>
    <cellStyle name="Normale 2 4 16 5" xfId="5176"/>
    <cellStyle name="Normale 2 4 17" xfId="5177"/>
    <cellStyle name="Normale 2 4 17 2" xfId="5178"/>
    <cellStyle name="Normale 2 4 17 3" xfId="5179"/>
    <cellStyle name="Normale 2 4 18" xfId="5180"/>
    <cellStyle name="Normale 2 4 19" xfId="5181"/>
    <cellStyle name="Normale 2 4 2" xfId="58"/>
    <cellStyle name="Normale 2 4 2 10" xfId="637"/>
    <cellStyle name="Normale 2 4 2 10 2" xfId="5182"/>
    <cellStyle name="Normale 2 4 2 10 2 2" xfId="5183"/>
    <cellStyle name="Normale 2 4 2 10 2 3" xfId="5184"/>
    <cellStyle name="Normale 2 4 2 10 2 4" xfId="5185"/>
    <cellStyle name="Normale 2 4 2 10 3" xfId="5186"/>
    <cellStyle name="Normale 2 4 2 10 4" xfId="5187"/>
    <cellStyle name="Normale 2 4 2 10 5" xfId="5188"/>
    <cellStyle name="Normale 2 4 2 11" xfId="738"/>
    <cellStyle name="Normale 2 4 2 11 2" xfId="5189"/>
    <cellStyle name="Normale 2 4 2 11 2 2" xfId="5190"/>
    <cellStyle name="Normale 2 4 2 11 2 3" xfId="5191"/>
    <cellStyle name="Normale 2 4 2 11 2 4" xfId="5192"/>
    <cellStyle name="Normale 2 4 2 11 3" xfId="5193"/>
    <cellStyle name="Normale 2 4 2 11 4" xfId="5194"/>
    <cellStyle name="Normale 2 4 2 11 5" xfId="5195"/>
    <cellStyle name="Normale 2 4 2 12" xfId="1159"/>
    <cellStyle name="Normale 2 4 2 12 2" xfId="5196"/>
    <cellStyle name="Normale 2 4 2 12 2 2" xfId="5197"/>
    <cellStyle name="Normale 2 4 2 12 2 3" xfId="5198"/>
    <cellStyle name="Normale 2 4 2 12 2 4" xfId="5199"/>
    <cellStyle name="Normale 2 4 2 12 3" xfId="5200"/>
    <cellStyle name="Normale 2 4 2 12 4" xfId="5201"/>
    <cellStyle name="Normale 2 4 2 12 5" xfId="5202"/>
    <cellStyle name="Normale 2 4 2 13" xfId="1203"/>
    <cellStyle name="Normale 2 4 2 13 2" xfId="5203"/>
    <cellStyle name="Normale 2 4 2 13 2 2" xfId="5204"/>
    <cellStyle name="Normale 2 4 2 13 2 3" xfId="5205"/>
    <cellStyle name="Normale 2 4 2 13 2 4" xfId="5206"/>
    <cellStyle name="Normale 2 4 2 13 3" xfId="5207"/>
    <cellStyle name="Normale 2 4 2 13 4" xfId="5208"/>
    <cellStyle name="Normale 2 4 2 13 5" xfId="5209"/>
    <cellStyle name="Normale 2 4 2 14" xfId="1383"/>
    <cellStyle name="Normale 2 4 2 14 2" xfId="5210"/>
    <cellStyle name="Normale 2 4 2 14 2 2" xfId="5211"/>
    <cellStyle name="Normale 2 4 2 14 2 3" xfId="5212"/>
    <cellStyle name="Normale 2 4 2 14 3" xfId="5213"/>
    <cellStyle name="Normale 2 4 2 14 4" xfId="5214"/>
    <cellStyle name="Normale 2 4 2 14 5" xfId="5215"/>
    <cellStyle name="Normale 2 4 2 15" xfId="5216"/>
    <cellStyle name="Normale 2 4 2 15 2" xfId="5217"/>
    <cellStyle name="Normale 2 4 2 15 3" xfId="5218"/>
    <cellStyle name="Normale 2 4 2 16" xfId="5219"/>
    <cellStyle name="Normale 2 4 2 17" xfId="5220"/>
    <cellStyle name="Normale 2 4 2 18" xfId="5221"/>
    <cellStyle name="Normale 2 4 2 2" xfId="105"/>
    <cellStyle name="Normale 2 4 2 2 10" xfId="5222"/>
    <cellStyle name="Normale 2 4 2 2 2" xfId="679"/>
    <cellStyle name="Normale 2 4 2 2 2 2" xfId="5223"/>
    <cellStyle name="Normale 2 4 2 2 2 2 2" xfId="5224"/>
    <cellStyle name="Normale 2 4 2 2 2 2 3" xfId="5225"/>
    <cellStyle name="Normale 2 4 2 2 2 2 4" xfId="5226"/>
    <cellStyle name="Normale 2 4 2 2 2 3" xfId="5227"/>
    <cellStyle name="Normale 2 4 2 2 2 4" xfId="5228"/>
    <cellStyle name="Normale 2 4 2 2 2 5" xfId="5229"/>
    <cellStyle name="Normale 2 4 2 2 3" xfId="822"/>
    <cellStyle name="Normale 2 4 2 2 3 2" xfId="5230"/>
    <cellStyle name="Normale 2 4 2 2 3 2 2" xfId="5231"/>
    <cellStyle name="Normale 2 4 2 2 3 2 3" xfId="5232"/>
    <cellStyle name="Normale 2 4 2 2 3 2 4" xfId="5233"/>
    <cellStyle name="Normale 2 4 2 2 3 3" xfId="5234"/>
    <cellStyle name="Normale 2 4 2 2 3 4" xfId="5235"/>
    <cellStyle name="Normale 2 4 2 2 3 5" xfId="5236"/>
    <cellStyle name="Normale 2 4 2 2 4" xfId="1237"/>
    <cellStyle name="Normale 2 4 2 2 4 2" xfId="5237"/>
    <cellStyle name="Normale 2 4 2 2 4 2 2" xfId="5238"/>
    <cellStyle name="Normale 2 4 2 2 4 2 3" xfId="5239"/>
    <cellStyle name="Normale 2 4 2 2 4 2 4" xfId="5240"/>
    <cellStyle name="Normale 2 4 2 2 4 3" xfId="5241"/>
    <cellStyle name="Normale 2 4 2 2 4 4" xfId="5242"/>
    <cellStyle name="Normale 2 4 2 2 4 5" xfId="5243"/>
    <cellStyle name="Normale 2 4 2 2 5" xfId="1417"/>
    <cellStyle name="Normale 2 4 2 2 5 2" xfId="5244"/>
    <cellStyle name="Normale 2 4 2 2 5 2 2" xfId="5245"/>
    <cellStyle name="Normale 2 4 2 2 5 2 3" xfId="5246"/>
    <cellStyle name="Normale 2 4 2 2 5 2 4" xfId="5247"/>
    <cellStyle name="Normale 2 4 2 2 5 3" xfId="5248"/>
    <cellStyle name="Normale 2 4 2 2 5 4" xfId="5249"/>
    <cellStyle name="Normale 2 4 2 2 5 5" xfId="5250"/>
    <cellStyle name="Normale 2 4 2 2 6" xfId="5251"/>
    <cellStyle name="Normale 2 4 2 2 6 2" xfId="5252"/>
    <cellStyle name="Normale 2 4 2 2 6 2 2" xfId="5253"/>
    <cellStyle name="Normale 2 4 2 2 6 2 3" xfId="5254"/>
    <cellStyle name="Normale 2 4 2 2 6 3" xfId="5255"/>
    <cellStyle name="Normale 2 4 2 2 6 4" xfId="5256"/>
    <cellStyle name="Normale 2 4 2 2 6 5" xfId="5257"/>
    <cellStyle name="Normale 2 4 2 2 7" xfId="5258"/>
    <cellStyle name="Normale 2 4 2 2 7 2" xfId="5259"/>
    <cellStyle name="Normale 2 4 2 2 7 3" xfId="5260"/>
    <cellStyle name="Normale 2 4 2 2 8" xfId="5261"/>
    <cellStyle name="Normale 2 4 2 2 9" xfId="5262"/>
    <cellStyle name="Normale 2 4 2 3" xfId="323"/>
    <cellStyle name="Normale 2 4 2 3 2" xfId="881"/>
    <cellStyle name="Normale 2 4 2 3 2 2" xfId="5263"/>
    <cellStyle name="Normale 2 4 2 3 2 2 2" xfId="5264"/>
    <cellStyle name="Normale 2 4 2 3 2 2 3" xfId="5265"/>
    <cellStyle name="Normale 2 4 2 3 2 2 4" xfId="5266"/>
    <cellStyle name="Normale 2 4 2 3 2 3" xfId="5267"/>
    <cellStyle name="Normale 2 4 2 3 2 4" xfId="5268"/>
    <cellStyle name="Normale 2 4 2 3 2 5" xfId="5269"/>
    <cellStyle name="Normale 2 4 2 3 3" xfId="5270"/>
    <cellStyle name="Normale 2 4 2 3 3 2" xfId="5271"/>
    <cellStyle name="Normale 2 4 2 3 3 2 2" xfId="5272"/>
    <cellStyle name="Normale 2 4 2 3 3 2 3" xfId="5273"/>
    <cellStyle name="Normale 2 4 2 3 3 3" xfId="5274"/>
    <cellStyle name="Normale 2 4 2 3 3 4" xfId="5275"/>
    <cellStyle name="Normale 2 4 2 3 3 5" xfId="5276"/>
    <cellStyle name="Normale 2 4 2 3 4" xfId="5277"/>
    <cellStyle name="Normale 2 4 2 3 4 2" xfId="5278"/>
    <cellStyle name="Normale 2 4 2 3 4 3" xfId="5279"/>
    <cellStyle name="Normale 2 4 2 3 5" xfId="5280"/>
    <cellStyle name="Normale 2 4 2 3 6" xfId="5281"/>
    <cellStyle name="Normale 2 4 2 3 7" xfId="5282"/>
    <cellStyle name="Normale 2 4 2 4" xfId="382"/>
    <cellStyle name="Normale 2 4 2 4 2" xfId="918"/>
    <cellStyle name="Normale 2 4 2 4 2 2" xfId="5283"/>
    <cellStyle name="Normale 2 4 2 4 2 2 2" xfId="5284"/>
    <cellStyle name="Normale 2 4 2 4 2 2 3" xfId="5285"/>
    <cellStyle name="Normale 2 4 2 4 2 2 4" xfId="5286"/>
    <cellStyle name="Normale 2 4 2 4 2 3" xfId="5287"/>
    <cellStyle name="Normale 2 4 2 4 2 4" xfId="5288"/>
    <cellStyle name="Normale 2 4 2 4 2 5" xfId="5289"/>
    <cellStyle name="Normale 2 4 2 4 3" xfId="5290"/>
    <cellStyle name="Normale 2 4 2 4 3 2" xfId="5291"/>
    <cellStyle name="Normale 2 4 2 4 3 3" xfId="5292"/>
    <cellStyle name="Normale 2 4 2 4 3 4" xfId="5293"/>
    <cellStyle name="Normale 2 4 2 4 4" xfId="5294"/>
    <cellStyle name="Normale 2 4 2 4 5" xfId="5295"/>
    <cellStyle name="Normale 2 4 2 4 6" xfId="5296"/>
    <cellStyle name="Normale 2 4 2 5" xfId="449"/>
    <cellStyle name="Normale 2 4 2 5 2" xfId="971"/>
    <cellStyle name="Normale 2 4 2 5 2 2" xfId="5297"/>
    <cellStyle name="Normale 2 4 2 5 2 2 2" xfId="5298"/>
    <cellStyle name="Normale 2 4 2 5 2 2 3" xfId="5299"/>
    <cellStyle name="Normale 2 4 2 5 2 2 4" xfId="5300"/>
    <cellStyle name="Normale 2 4 2 5 2 3" xfId="5301"/>
    <cellStyle name="Normale 2 4 2 5 2 4" xfId="5302"/>
    <cellStyle name="Normale 2 4 2 5 2 5" xfId="5303"/>
    <cellStyle name="Normale 2 4 2 5 3" xfId="5304"/>
    <cellStyle name="Normale 2 4 2 5 3 2" xfId="5305"/>
    <cellStyle name="Normale 2 4 2 5 3 3" xfId="5306"/>
    <cellStyle name="Normale 2 4 2 5 3 4" xfId="5307"/>
    <cellStyle name="Normale 2 4 2 5 4" xfId="5308"/>
    <cellStyle name="Normale 2 4 2 5 5" xfId="5309"/>
    <cellStyle name="Normale 2 4 2 5 6" xfId="5310"/>
    <cellStyle name="Normale 2 4 2 6" xfId="503"/>
    <cellStyle name="Normale 2 4 2 6 2" xfId="1016"/>
    <cellStyle name="Normale 2 4 2 6 2 2" xfId="5311"/>
    <cellStyle name="Normale 2 4 2 6 2 2 2" xfId="5312"/>
    <cellStyle name="Normale 2 4 2 6 2 2 3" xfId="5313"/>
    <cellStyle name="Normale 2 4 2 6 2 2 4" xfId="5314"/>
    <cellStyle name="Normale 2 4 2 6 2 3" xfId="5315"/>
    <cellStyle name="Normale 2 4 2 6 2 4" xfId="5316"/>
    <cellStyle name="Normale 2 4 2 6 2 5" xfId="5317"/>
    <cellStyle name="Normale 2 4 2 6 3" xfId="5318"/>
    <cellStyle name="Normale 2 4 2 6 3 2" xfId="5319"/>
    <cellStyle name="Normale 2 4 2 6 3 3" xfId="5320"/>
    <cellStyle name="Normale 2 4 2 6 3 4" xfId="5321"/>
    <cellStyle name="Normale 2 4 2 6 4" xfId="5322"/>
    <cellStyle name="Normale 2 4 2 6 5" xfId="5323"/>
    <cellStyle name="Normale 2 4 2 6 6" xfId="5324"/>
    <cellStyle name="Normale 2 4 2 7" xfId="527"/>
    <cellStyle name="Normale 2 4 2 7 2" xfId="1036"/>
    <cellStyle name="Normale 2 4 2 7 2 2" xfId="5325"/>
    <cellStyle name="Normale 2 4 2 7 2 2 2" xfId="5326"/>
    <cellStyle name="Normale 2 4 2 7 2 2 3" xfId="5327"/>
    <cellStyle name="Normale 2 4 2 7 2 2 4" xfId="5328"/>
    <cellStyle name="Normale 2 4 2 7 2 3" xfId="5329"/>
    <cellStyle name="Normale 2 4 2 7 2 4" xfId="5330"/>
    <cellStyle name="Normale 2 4 2 7 2 5" xfId="5331"/>
    <cellStyle name="Normale 2 4 2 7 3" xfId="5332"/>
    <cellStyle name="Normale 2 4 2 7 3 2" xfId="5333"/>
    <cellStyle name="Normale 2 4 2 7 3 3" xfId="5334"/>
    <cellStyle name="Normale 2 4 2 7 3 4" xfId="5335"/>
    <cellStyle name="Normale 2 4 2 7 4" xfId="5336"/>
    <cellStyle name="Normale 2 4 2 7 5" xfId="5337"/>
    <cellStyle name="Normale 2 4 2 7 6" xfId="5338"/>
    <cellStyle name="Normale 2 4 2 8" xfId="212"/>
    <cellStyle name="Normale 2 4 2 8 2" xfId="779"/>
    <cellStyle name="Normale 2 4 2 8 2 2" xfId="5339"/>
    <cellStyle name="Normale 2 4 2 8 2 2 2" xfId="5340"/>
    <cellStyle name="Normale 2 4 2 8 2 2 3" xfId="5341"/>
    <cellStyle name="Normale 2 4 2 8 2 2 4" xfId="5342"/>
    <cellStyle name="Normale 2 4 2 8 2 3" xfId="5343"/>
    <cellStyle name="Normale 2 4 2 8 2 4" xfId="5344"/>
    <cellStyle name="Normale 2 4 2 8 2 5" xfId="5345"/>
    <cellStyle name="Normale 2 4 2 8 3" xfId="5346"/>
    <cellStyle name="Normale 2 4 2 8 3 2" xfId="5347"/>
    <cellStyle name="Normale 2 4 2 8 3 3" xfId="5348"/>
    <cellStyle name="Normale 2 4 2 8 3 4" xfId="5349"/>
    <cellStyle name="Normale 2 4 2 8 4" xfId="5350"/>
    <cellStyle name="Normale 2 4 2 8 5" xfId="5351"/>
    <cellStyle name="Normale 2 4 2 8 6" xfId="5352"/>
    <cellStyle name="Normale 2 4 2 9" xfId="602"/>
    <cellStyle name="Normale 2 4 2 9 2" xfId="1093"/>
    <cellStyle name="Normale 2 4 2 9 2 2" xfId="5353"/>
    <cellStyle name="Normale 2 4 2 9 2 2 2" xfId="5354"/>
    <cellStyle name="Normale 2 4 2 9 2 2 3" xfId="5355"/>
    <cellStyle name="Normale 2 4 2 9 2 2 4" xfId="5356"/>
    <cellStyle name="Normale 2 4 2 9 2 3" xfId="5357"/>
    <cellStyle name="Normale 2 4 2 9 2 4" xfId="5358"/>
    <cellStyle name="Normale 2 4 2 9 2 5" xfId="5359"/>
    <cellStyle name="Normale 2 4 2 9 3" xfId="5360"/>
    <cellStyle name="Normale 2 4 2 9 3 2" xfId="5361"/>
    <cellStyle name="Normale 2 4 2 9 3 3" xfId="5362"/>
    <cellStyle name="Normale 2 4 2 9 3 4" xfId="5363"/>
    <cellStyle name="Normale 2 4 2 9 4" xfId="5364"/>
    <cellStyle name="Normale 2 4 2 9 5" xfId="5365"/>
    <cellStyle name="Normale 2 4 2 9 6" xfId="5366"/>
    <cellStyle name="Normale 2 4 20" xfId="5367"/>
    <cellStyle name="Normale 2 4 3" xfId="86"/>
    <cellStyle name="Normale 2 4 3 10" xfId="5368"/>
    <cellStyle name="Normale 2 4 3 2" xfId="660"/>
    <cellStyle name="Normale 2 4 3 2 2" xfId="5369"/>
    <cellStyle name="Normale 2 4 3 2 2 2" xfId="5370"/>
    <cellStyle name="Normale 2 4 3 2 2 3" xfId="5371"/>
    <cellStyle name="Normale 2 4 3 2 2 4" xfId="5372"/>
    <cellStyle name="Normale 2 4 3 2 3" xfId="5373"/>
    <cellStyle name="Normale 2 4 3 2 4" xfId="5374"/>
    <cellStyle name="Normale 2 4 3 2 5" xfId="5375"/>
    <cellStyle name="Normale 2 4 3 3" xfId="803"/>
    <cellStyle name="Normale 2 4 3 3 2" xfId="5376"/>
    <cellStyle name="Normale 2 4 3 3 2 2" xfId="5377"/>
    <cellStyle name="Normale 2 4 3 3 2 3" xfId="5378"/>
    <cellStyle name="Normale 2 4 3 3 2 4" xfId="5379"/>
    <cellStyle name="Normale 2 4 3 3 3" xfId="5380"/>
    <cellStyle name="Normale 2 4 3 3 4" xfId="5381"/>
    <cellStyle name="Normale 2 4 3 3 5" xfId="5382"/>
    <cellStyle name="Normale 2 4 3 4" xfId="1218"/>
    <cellStyle name="Normale 2 4 3 4 2" xfId="5383"/>
    <cellStyle name="Normale 2 4 3 4 2 2" xfId="5384"/>
    <cellStyle name="Normale 2 4 3 4 2 3" xfId="5385"/>
    <cellStyle name="Normale 2 4 3 4 2 4" xfId="5386"/>
    <cellStyle name="Normale 2 4 3 4 3" xfId="5387"/>
    <cellStyle name="Normale 2 4 3 4 4" xfId="5388"/>
    <cellStyle name="Normale 2 4 3 4 5" xfId="5389"/>
    <cellStyle name="Normale 2 4 3 5" xfId="1398"/>
    <cellStyle name="Normale 2 4 3 5 2" xfId="5390"/>
    <cellStyle name="Normale 2 4 3 5 2 2" xfId="5391"/>
    <cellStyle name="Normale 2 4 3 5 2 3" xfId="5392"/>
    <cellStyle name="Normale 2 4 3 5 2 4" xfId="5393"/>
    <cellStyle name="Normale 2 4 3 5 3" xfId="5394"/>
    <cellStyle name="Normale 2 4 3 5 4" xfId="5395"/>
    <cellStyle name="Normale 2 4 3 5 5" xfId="5396"/>
    <cellStyle name="Normale 2 4 3 6" xfId="5397"/>
    <cellStyle name="Normale 2 4 3 6 2" xfId="5398"/>
    <cellStyle name="Normale 2 4 3 6 2 2" xfId="5399"/>
    <cellStyle name="Normale 2 4 3 6 2 3" xfId="5400"/>
    <cellStyle name="Normale 2 4 3 6 3" xfId="5401"/>
    <cellStyle name="Normale 2 4 3 6 4" xfId="5402"/>
    <cellStyle name="Normale 2 4 3 6 5" xfId="5403"/>
    <cellStyle name="Normale 2 4 3 7" xfId="5404"/>
    <cellStyle name="Normale 2 4 3 7 2" xfId="5405"/>
    <cellStyle name="Normale 2 4 3 7 3" xfId="5406"/>
    <cellStyle name="Normale 2 4 3 8" xfId="5407"/>
    <cellStyle name="Normale 2 4 3 9" xfId="5408"/>
    <cellStyle name="Normale 2 4 4" xfId="247"/>
    <cellStyle name="Normale 2 4 4 2" xfId="1160"/>
    <cellStyle name="Normale 2 4 4 2 2" xfId="5409"/>
    <cellStyle name="Normale 2 4 4 2 2 2" xfId="5410"/>
    <cellStyle name="Normale 2 4 4 2 2 3" xfId="5411"/>
    <cellStyle name="Normale 2 4 4 2 3" xfId="5412"/>
    <cellStyle name="Normale 2 4 4 2 4" xfId="5413"/>
    <cellStyle name="Normale 2 4 4 3" xfId="5414"/>
    <cellStyle name="Normale 2 4 5" xfId="303"/>
    <cellStyle name="Normale 2 4 5 2" xfId="861"/>
    <cellStyle name="Normale 2 4 5 2 2" xfId="5415"/>
    <cellStyle name="Normale 2 4 5 2 2 2" xfId="5416"/>
    <cellStyle name="Normale 2 4 5 2 2 3" xfId="5417"/>
    <cellStyle name="Normale 2 4 5 2 2 4" xfId="5418"/>
    <cellStyle name="Normale 2 4 5 2 3" xfId="5419"/>
    <cellStyle name="Normale 2 4 5 2 4" xfId="5420"/>
    <cellStyle name="Normale 2 4 5 2 5" xfId="5421"/>
    <cellStyle name="Normale 2 4 5 3" xfId="5422"/>
    <cellStyle name="Normale 2 4 5 3 2" xfId="5423"/>
    <cellStyle name="Normale 2 4 5 3 3" xfId="5424"/>
    <cellStyle name="Normale 2 4 5 3 4" xfId="5425"/>
    <cellStyle name="Normale 2 4 5 4" xfId="5426"/>
    <cellStyle name="Normale 2 4 5 5" xfId="5427"/>
    <cellStyle name="Normale 2 4 5 6" xfId="5428"/>
    <cellStyle name="Normale 2 4 6" xfId="361"/>
    <cellStyle name="Normale 2 4 6 2" xfId="904"/>
    <cellStyle name="Normale 2 4 6 2 2" xfId="5429"/>
    <cellStyle name="Normale 2 4 6 2 2 2" xfId="5430"/>
    <cellStyle name="Normale 2 4 6 2 2 3" xfId="5431"/>
    <cellStyle name="Normale 2 4 6 2 2 4" xfId="5432"/>
    <cellStyle name="Normale 2 4 6 2 3" xfId="5433"/>
    <cellStyle name="Normale 2 4 6 2 4" xfId="5434"/>
    <cellStyle name="Normale 2 4 6 2 5" xfId="5435"/>
    <cellStyle name="Normale 2 4 6 3" xfId="5436"/>
    <cellStyle name="Normale 2 4 6 3 2" xfId="5437"/>
    <cellStyle name="Normale 2 4 6 3 3" xfId="5438"/>
    <cellStyle name="Normale 2 4 6 3 4" xfId="5439"/>
    <cellStyle name="Normale 2 4 6 4" xfId="5440"/>
    <cellStyle name="Normale 2 4 6 5" xfId="5441"/>
    <cellStyle name="Normale 2 4 6 6" xfId="5442"/>
    <cellStyle name="Normale 2 4 7" xfId="430"/>
    <cellStyle name="Normale 2 4 7 2" xfId="952"/>
    <cellStyle name="Normale 2 4 7 2 2" xfId="5443"/>
    <cellStyle name="Normale 2 4 7 2 2 2" xfId="5444"/>
    <cellStyle name="Normale 2 4 7 2 2 3" xfId="5445"/>
    <cellStyle name="Normale 2 4 7 2 2 4" xfId="5446"/>
    <cellStyle name="Normale 2 4 7 2 3" xfId="5447"/>
    <cellStyle name="Normale 2 4 7 2 4" xfId="5448"/>
    <cellStyle name="Normale 2 4 7 2 5" xfId="5449"/>
    <cellStyle name="Normale 2 4 7 3" xfId="5450"/>
    <cellStyle name="Normale 2 4 7 3 2" xfId="5451"/>
    <cellStyle name="Normale 2 4 7 3 3" xfId="5452"/>
    <cellStyle name="Normale 2 4 7 3 4" xfId="5453"/>
    <cellStyle name="Normale 2 4 7 4" xfId="5454"/>
    <cellStyle name="Normale 2 4 7 5" xfId="5455"/>
    <cellStyle name="Normale 2 4 7 6" xfId="5456"/>
    <cellStyle name="Normale 2 4 8" xfId="484"/>
    <cellStyle name="Normale 2 4 8 2" xfId="997"/>
    <cellStyle name="Normale 2 4 8 2 2" xfId="5457"/>
    <cellStyle name="Normale 2 4 8 2 2 2" xfId="5458"/>
    <cellStyle name="Normale 2 4 8 2 2 3" xfId="5459"/>
    <cellStyle name="Normale 2 4 8 2 2 4" xfId="5460"/>
    <cellStyle name="Normale 2 4 8 2 3" xfId="5461"/>
    <cellStyle name="Normale 2 4 8 2 4" xfId="5462"/>
    <cellStyle name="Normale 2 4 8 2 5" xfId="5463"/>
    <cellStyle name="Normale 2 4 8 3" xfId="5464"/>
    <cellStyle name="Normale 2 4 8 3 2" xfId="5465"/>
    <cellStyle name="Normale 2 4 8 3 3" xfId="5466"/>
    <cellStyle name="Normale 2 4 8 3 4" xfId="5467"/>
    <cellStyle name="Normale 2 4 8 4" xfId="5468"/>
    <cellStyle name="Normale 2 4 8 5" xfId="5469"/>
    <cellStyle name="Normale 2 4 8 6" xfId="5470"/>
    <cellStyle name="Normale 2 4 9" xfId="534"/>
    <cellStyle name="Normale 2 4 9 2" xfId="1041"/>
    <cellStyle name="Normale 2 4 9 2 2" xfId="5471"/>
    <cellStyle name="Normale 2 4 9 2 2 2" xfId="5472"/>
    <cellStyle name="Normale 2 4 9 2 2 3" xfId="5473"/>
    <cellStyle name="Normale 2 4 9 2 2 4" xfId="5474"/>
    <cellStyle name="Normale 2 4 9 2 3" xfId="5475"/>
    <cellStyle name="Normale 2 4 9 2 4" xfId="5476"/>
    <cellStyle name="Normale 2 4 9 2 5" xfId="5477"/>
    <cellStyle name="Normale 2 4 9 3" xfId="5478"/>
    <cellStyle name="Normale 2 4 9 3 2" xfId="5479"/>
    <cellStyle name="Normale 2 4 9 3 3" xfId="5480"/>
    <cellStyle name="Normale 2 4 9 3 4" xfId="5481"/>
    <cellStyle name="Normale 2 4 9 4" xfId="5482"/>
    <cellStyle name="Normale 2 4 9 5" xfId="5483"/>
    <cellStyle name="Normale 2 4 9 6" xfId="5484"/>
    <cellStyle name="Normale 2 5" xfId="31"/>
    <cellStyle name="Normale 2 5 10" xfId="585"/>
    <cellStyle name="Normale 2 5 10 2" xfId="1076"/>
    <cellStyle name="Normale 2 5 10 2 2" xfId="5485"/>
    <cellStyle name="Normale 2 5 10 2 2 2" xfId="5486"/>
    <cellStyle name="Normale 2 5 10 2 2 3" xfId="5487"/>
    <cellStyle name="Normale 2 5 10 2 2 4" xfId="5488"/>
    <cellStyle name="Normale 2 5 10 2 3" xfId="5489"/>
    <cellStyle name="Normale 2 5 10 2 4" xfId="5490"/>
    <cellStyle name="Normale 2 5 10 2 5" xfId="5491"/>
    <cellStyle name="Normale 2 5 10 3" xfId="5492"/>
    <cellStyle name="Normale 2 5 10 3 2" xfId="5493"/>
    <cellStyle name="Normale 2 5 10 3 3" xfId="5494"/>
    <cellStyle name="Normale 2 5 10 3 4" xfId="5495"/>
    <cellStyle name="Normale 2 5 10 4" xfId="5496"/>
    <cellStyle name="Normale 2 5 10 5" xfId="5497"/>
    <cellStyle name="Normale 2 5 10 6" xfId="5498"/>
    <cellStyle name="Normale 2 5 11" xfId="620"/>
    <cellStyle name="Normale 2 5 11 2" xfId="5499"/>
    <cellStyle name="Normale 2 5 11 2 2" xfId="5500"/>
    <cellStyle name="Normale 2 5 11 2 3" xfId="5501"/>
    <cellStyle name="Normale 2 5 11 2 4" xfId="5502"/>
    <cellStyle name="Normale 2 5 11 3" xfId="5503"/>
    <cellStyle name="Normale 2 5 11 4" xfId="5504"/>
    <cellStyle name="Normale 2 5 11 5" xfId="5505"/>
    <cellStyle name="Normale 2 5 12" xfId="721"/>
    <cellStyle name="Normale 2 5 12 2" xfId="5506"/>
    <cellStyle name="Normale 2 5 12 2 2" xfId="5507"/>
    <cellStyle name="Normale 2 5 12 2 3" xfId="5508"/>
    <cellStyle name="Normale 2 5 12 2 4" xfId="5509"/>
    <cellStyle name="Normale 2 5 12 3" xfId="5510"/>
    <cellStyle name="Normale 2 5 12 4" xfId="5511"/>
    <cellStyle name="Normale 2 5 12 5" xfId="5512"/>
    <cellStyle name="Normale 2 5 13" xfId="1168"/>
    <cellStyle name="Normale 2 5 13 2" xfId="5513"/>
    <cellStyle name="Normale 2 5 13 2 2" xfId="5514"/>
    <cellStyle name="Normale 2 5 13 2 3" xfId="5515"/>
    <cellStyle name="Normale 2 5 13 2 4" xfId="5516"/>
    <cellStyle name="Normale 2 5 13 3" xfId="5517"/>
    <cellStyle name="Normale 2 5 13 4" xfId="5518"/>
    <cellStyle name="Normale 2 5 13 5" xfId="5519"/>
    <cellStyle name="Normale 2 5 14" xfId="1186"/>
    <cellStyle name="Normale 2 5 14 2" xfId="5520"/>
    <cellStyle name="Normale 2 5 14 2 2" xfId="5521"/>
    <cellStyle name="Normale 2 5 14 2 3" xfId="5522"/>
    <cellStyle name="Normale 2 5 14 2 4" xfId="5523"/>
    <cellStyle name="Normale 2 5 14 3" xfId="5524"/>
    <cellStyle name="Normale 2 5 14 4" xfId="5525"/>
    <cellStyle name="Normale 2 5 14 5" xfId="5526"/>
    <cellStyle name="Normale 2 5 15" xfId="1366"/>
    <cellStyle name="Normale 2 5 15 2" xfId="5527"/>
    <cellStyle name="Normale 2 5 15 2 2" xfId="5528"/>
    <cellStyle name="Normale 2 5 15 2 3" xfId="5529"/>
    <cellStyle name="Normale 2 5 15 3" xfId="5530"/>
    <cellStyle name="Normale 2 5 15 4" xfId="5531"/>
    <cellStyle name="Normale 2 5 15 5" xfId="5532"/>
    <cellStyle name="Normale 2 5 16" xfId="5533"/>
    <cellStyle name="Normale 2 5 16 2" xfId="5534"/>
    <cellStyle name="Normale 2 5 16 3" xfId="5535"/>
    <cellStyle name="Normale 2 5 17" xfId="5536"/>
    <cellStyle name="Normale 2 5 18" xfId="5537"/>
    <cellStyle name="Normale 2 5 19" xfId="5538"/>
    <cellStyle name="Normale 2 5 2" xfId="60"/>
    <cellStyle name="Normale 2 5 2 10" xfId="639"/>
    <cellStyle name="Normale 2 5 2 10 2" xfId="5539"/>
    <cellStyle name="Normale 2 5 2 10 2 2" xfId="5540"/>
    <cellStyle name="Normale 2 5 2 10 2 3" xfId="5541"/>
    <cellStyle name="Normale 2 5 2 10 2 4" xfId="5542"/>
    <cellStyle name="Normale 2 5 2 10 3" xfId="5543"/>
    <cellStyle name="Normale 2 5 2 10 4" xfId="5544"/>
    <cellStyle name="Normale 2 5 2 10 5" xfId="5545"/>
    <cellStyle name="Normale 2 5 2 11" xfId="740"/>
    <cellStyle name="Normale 2 5 2 11 2" xfId="5546"/>
    <cellStyle name="Normale 2 5 2 11 2 2" xfId="5547"/>
    <cellStyle name="Normale 2 5 2 11 2 3" xfId="5548"/>
    <cellStyle name="Normale 2 5 2 11 2 4" xfId="5549"/>
    <cellStyle name="Normale 2 5 2 11 3" xfId="5550"/>
    <cellStyle name="Normale 2 5 2 11 4" xfId="5551"/>
    <cellStyle name="Normale 2 5 2 11 5" xfId="5552"/>
    <cellStyle name="Normale 2 5 2 12" xfId="1142"/>
    <cellStyle name="Normale 2 5 2 12 2" xfId="5553"/>
    <cellStyle name="Normale 2 5 2 12 2 2" xfId="5554"/>
    <cellStyle name="Normale 2 5 2 12 2 3" xfId="5555"/>
    <cellStyle name="Normale 2 5 2 12 2 4" xfId="5556"/>
    <cellStyle name="Normale 2 5 2 12 3" xfId="5557"/>
    <cellStyle name="Normale 2 5 2 12 4" xfId="5558"/>
    <cellStyle name="Normale 2 5 2 12 5" xfId="5559"/>
    <cellStyle name="Normale 2 5 2 13" xfId="1205"/>
    <cellStyle name="Normale 2 5 2 13 2" xfId="5560"/>
    <cellStyle name="Normale 2 5 2 13 2 2" xfId="5561"/>
    <cellStyle name="Normale 2 5 2 13 2 3" xfId="5562"/>
    <cellStyle name="Normale 2 5 2 13 2 4" xfId="5563"/>
    <cellStyle name="Normale 2 5 2 13 3" xfId="5564"/>
    <cellStyle name="Normale 2 5 2 13 4" xfId="5565"/>
    <cellStyle name="Normale 2 5 2 13 5" xfId="5566"/>
    <cellStyle name="Normale 2 5 2 14" xfId="1385"/>
    <cellStyle name="Normale 2 5 2 14 2" xfId="5567"/>
    <cellStyle name="Normale 2 5 2 14 2 2" xfId="5568"/>
    <cellStyle name="Normale 2 5 2 14 2 3" xfId="5569"/>
    <cellStyle name="Normale 2 5 2 14 3" xfId="5570"/>
    <cellStyle name="Normale 2 5 2 14 4" xfId="5571"/>
    <cellStyle name="Normale 2 5 2 14 5" xfId="5572"/>
    <cellStyle name="Normale 2 5 2 15" xfId="5573"/>
    <cellStyle name="Normale 2 5 2 15 2" xfId="5574"/>
    <cellStyle name="Normale 2 5 2 15 3" xfId="5575"/>
    <cellStyle name="Normale 2 5 2 16" xfId="5576"/>
    <cellStyle name="Normale 2 5 2 17" xfId="5577"/>
    <cellStyle name="Normale 2 5 2 18" xfId="5578"/>
    <cellStyle name="Normale 2 5 2 2" xfId="107"/>
    <cellStyle name="Normale 2 5 2 2 10" xfId="5579"/>
    <cellStyle name="Normale 2 5 2 2 2" xfId="681"/>
    <cellStyle name="Normale 2 5 2 2 2 2" xfId="5580"/>
    <cellStyle name="Normale 2 5 2 2 2 2 2" xfId="5581"/>
    <cellStyle name="Normale 2 5 2 2 2 2 3" xfId="5582"/>
    <cellStyle name="Normale 2 5 2 2 2 2 4" xfId="5583"/>
    <cellStyle name="Normale 2 5 2 2 2 3" xfId="5584"/>
    <cellStyle name="Normale 2 5 2 2 2 4" xfId="5585"/>
    <cellStyle name="Normale 2 5 2 2 2 5" xfId="5586"/>
    <cellStyle name="Normale 2 5 2 2 3" xfId="824"/>
    <cellStyle name="Normale 2 5 2 2 3 2" xfId="5587"/>
    <cellStyle name="Normale 2 5 2 2 3 2 2" xfId="5588"/>
    <cellStyle name="Normale 2 5 2 2 3 2 3" xfId="5589"/>
    <cellStyle name="Normale 2 5 2 2 3 2 4" xfId="5590"/>
    <cellStyle name="Normale 2 5 2 2 3 3" xfId="5591"/>
    <cellStyle name="Normale 2 5 2 2 3 4" xfId="5592"/>
    <cellStyle name="Normale 2 5 2 2 3 5" xfId="5593"/>
    <cellStyle name="Normale 2 5 2 2 4" xfId="1239"/>
    <cellStyle name="Normale 2 5 2 2 4 2" xfId="5594"/>
    <cellStyle name="Normale 2 5 2 2 4 2 2" xfId="5595"/>
    <cellStyle name="Normale 2 5 2 2 4 2 3" xfId="5596"/>
    <cellStyle name="Normale 2 5 2 2 4 2 4" xfId="5597"/>
    <cellStyle name="Normale 2 5 2 2 4 3" xfId="5598"/>
    <cellStyle name="Normale 2 5 2 2 4 4" xfId="5599"/>
    <cellStyle name="Normale 2 5 2 2 4 5" xfId="5600"/>
    <cellStyle name="Normale 2 5 2 2 5" xfId="1419"/>
    <cellStyle name="Normale 2 5 2 2 5 2" xfId="5601"/>
    <cellStyle name="Normale 2 5 2 2 5 2 2" xfId="5602"/>
    <cellStyle name="Normale 2 5 2 2 5 2 3" xfId="5603"/>
    <cellStyle name="Normale 2 5 2 2 5 2 4" xfId="5604"/>
    <cellStyle name="Normale 2 5 2 2 5 3" xfId="5605"/>
    <cellStyle name="Normale 2 5 2 2 5 4" xfId="5606"/>
    <cellStyle name="Normale 2 5 2 2 5 5" xfId="5607"/>
    <cellStyle name="Normale 2 5 2 2 6" xfId="5608"/>
    <cellStyle name="Normale 2 5 2 2 6 2" xfId="5609"/>
    <cellStyle name="Normale 2 5 2 2 6 2 2" xfId="5610"/>
    <cellStyle name="Normale 2 5 2 2 6 2 3" xfId="5611"/>
    <cellStyle name="Normale 2 5 2 2 6 3" xfId="5612"/>
    <cellStyle name="Normale 2 5 2 2 6 4" xfId="5613"/>
    <cellStyle name="Normale 2 5 2 2 6 5" xfId="5614"/>
    <cellStyle name="Normale 2 5 2 2 7" xfId="5615"/>
    <cellStyle name="Normale 2 5 2 2 7 2" xfId="5616"/>
    <cellStyle name="Normale 2 5 2 2 7 3" xfId="5617"/>
    <cellStyle name="Normale 2 5 2 2 8" xfId="5618"/>
    <cellStyle name="Normale 2 5 2 2 9" xfId="5619"/>
    <cellStyle name="Normale 2 5 2 3" xfId="325"/>
    <cellStyle name="Normale 2 5 2 3 2" xfId="883"/>
    <cellStyle name="Normale 2 5 2 3 2 2" xfId="5620"/>
    <cellStyle name="Normale 2 5 2 3 2 2 2" xfId="5621"/>
    <cellStyle name="Normale 2 5 2 3 2 2 3" xfId="5622"/>
    <cellStyle name="Normale 2 5 2 3 2 2 4" xfId="5623"/>
    <cellStyle name="Normale 2 5 2 3 2 3" xfId="5624"/>
    <cellStyle name="Normale 2 5 2 3 2 4" xfId="5625"/>
    <cellStyle name="Normale 2 5 2 3 2 5" xfId="5626"/>
    <cellStyle name="Normale 2 5 2 3 3" xfId="5627"/>
    <cellStyle name="Normale 2 5 2 3 3 2" xfId="5628"/>
    <cellStyle name="Normale 2 5 2 3 3 2 2" xfId="5629"/>
    <cellStyle name="Normale 2 5 2 3 3 2 3" xfId="5630"/>
    <cellStyle name="Normale 2 5 2 3 3 3" xfId="5631"/>
    <cellStyle name="Normale 2 5 2 3 3 4" xfId="5632"/>
    <cellStyle name="Normale 2 5 2 3 3 5" xfId="5633"/>
    <cellStyle name="Normale 2 5 2 3 4" xfId="5634"/>
    <cellStyle name="Normale 2 5 2 3 4 2" xfId="5635"/>
    <cellStyle name="Normale 2 5 2 3 4 3" xfId="5636"/>
    <cellStyle name="Normale 2 5 2 3 5" xfId="5637"/>
    <cellStyle name="Normale 2 5 2 3 6" xfId="5638"/>
    <cellStyle name="Normale 2 5 2 3 7" xfId="5639"/>
    <cellStyle name="Normale 2 5 2 4" xfId="277"/>
    <cellStyle name="Normale 2 5 2 4 2" xfId="844"/>
    <cellStyle name="Normale 2 5 2 4 2 2" xfId="5640"/>
    <cellStyle name="Normale 2 5 2 4 2 2 2" xfId="5641"/>
    <cellStyle name="Normale 2 5 2 4 2 2 3" xfId="5642"/>
    <cellStyle name="Normale 2 5 2 4 2 2 4" xfId="5643"/>
    <cellStyle name="Normale 2 5 2 4 2 3" xfId="5644"/>
    <cellStyle name="Normale 2 5 2 4 2 4" xfId="5645"/>
    <cellStyle name="Normale 2 5 2 4 2 5" xfId="5646"/>
    <cellStyle name="Normale 2 5 2 4 3" xfId="5647"/>
    <cellStyle name="Normale 2 5 2 4 3 2" xfId="5648"/>
    <cellStyle name="Normale 2 5 2 4 3 3" xfId="5649"/>
    <cellStyle name="Normale 2 5 2 4 3 4" xfId="5650"/>
    <cellStyle name="Normale 2 5 2 4 4" xfId="5651"/>
    <cellStyle name="Normale 2 5 2 4 5" xfId="5652"/>
    <cellStyle name="Normale 2 5 2 4 6" xfId="5653"/>
    <cellStyle name="Normale 2 5 2 5" xfId="451"/>
    <cellStyle name="Normale 2 5 2 5 2" xfId="973"/>
    <cellStyle name="Normale 2 5 2 5 2 2" xfId="5654"/>
    <cellStyle name="Normale 2 5 2 5 2 2 2" xfId="5655"/>
    <cellStyle name="Normale 2 5 2 5 2 2 3" xfId="5656"/>
    <cellStyle name="Normale 2 5 2 5 2 2 4" xfId="5657"/>
    <cellStyle name="Normale 2 5 2 5 2 3" xfId="5658"/>
    <cellStyle name="Normale 2 5 2 5 2 4" xfId="5659"/>
    <cellStyle name="Normale 2 5 2 5 2 5" xfId="5660"/>
    <cellStyle name="Normale 2 5 2 5 3" xfId="5661"/>
    <cellStyle name="Normale 2 5 2 5 3 2" xfId="5662"/>
    <cellStyle name="Normale 2 5 2 5 3 3" xfId="5663"/>
    <cellStyle name="Normale 2 5 2 5 3 4" xfId="5664"/>
    <cellStyle name="Normale 2 5 2 5 4" xfId="5665"/>
    <cellStyle name="Normale 2 5 2 5 5" xfId="5666"/>
    <cellStyle name="Normale 2 5 2 5 6" xfId="5667"/>
    <cellStyle name="Normale 2 5 2 6" xfId="505"/>
    <cellStyle name="Normale 2 5 2 6 2" xfId="1018"/>
    <cellStyle name="Normale 2 5 2 6 2 2" xfId="5668"/>
    <cellStyle name="Normale 2 5 2 6 2 2 2" xfId="5669"/>
    <cellStyle name="Normale 2 5 2 6 2 2 3" xfId="5670"/>
    <cellStyle name="Normale 2 5 2 6 2 2 4" xfId="5671"/>
    <cellStyle name="Normale 2 5 2 6 2 3" xfId="5672"/>
    <cellStyle name="Normale 2 5 2 6 2 4" xfId="5673"/>
    <cellStyle name="Normale 2 5 2 6 2 5" xfId="5674"/>
    <cellStyle name="Normale 2 5 2 6 3" xfId="5675"/>
    <cellStyle name="Normale 2 5 2 6 3 2" xfId="5676"/>
    <cellStyle name="Normale 2 5 2 6 3 3" xfId="5677"/>
    <cellStyle name="Normale 2 5 2 6 3 4" xfId="5678"/>
    <cellStyle name="Normale 2 5 2 6 4" xfId="5679"/>
    <cellStyle name="Normale 2 5 2 6 5" xfId="5680"/>
    <cellStyle name="Normale 2 5 2 6 6" xfId="5681"/>
    <cellStyle name="Normale 2 5 2 7" xfId="543"/>
    <cellStyle name="Normale 2 5 2 7 2" xfId="1049"/>
    <cellStyle name="Normale 2 5 2 7 2 2" xfId="5682"/>
    <cellStyle name="Normale 2 5 2 7 2 2 2" xfId="5683"/>
    <cellStyle name="Normale 2 5 2 7 2 2 3" xfId="5684"/>
    <cellStyle name="Normale 2 5 2 7 2 2 4" xfId="5685"/>
    <cellStyle name="Normale 2 5 2 7 2 3" xfId="5686"/>
    <cellStyle name="Normale 2 5 2 7 2 4" xfId="5687"/>
    <cellStyle name="Normale 2 5 2 7 2 5" xfId="5688"/>
    <cellStyle name="Normale 2 5 2 7 3" xfId="5689"/>
    <cellStyle name="Normale 2 5 2 7 3 2" xfId="5690"/>
    <cellStyle name="Normale 2 5 2 7 3 3" xfId="5691"/>
    <cellStyle name="Normale 2 5 2 7 3 4" xfId="5692"/>
    <cellStyle name="Normale 2 5 2 7 4" xfId="5693"/>
    <cellStyle name="Normale 2 5 2 7 5" xfId="5694"/>
    <cellStyle name="Normale 2 5 2 7 6" xfId="5695"/>
    <cellStyle name="Normale 2 5 2 8" xfId="214"/>
    <cellStyle name="Normale 2 5 2 8 2" xfId="781"/>
    <cellStyle name="Normale 2 5 2 8 2 2" xfId="5696"/>
    <cellStyle name="Normale 2 5 2 8 2 2 2" xfId="5697"/>
    <cellStyle name="Normale 2 5 2 8 2 2 3" xfId="5698"/>
    <cellStyle name="Normale 2 5 2 8 2 2 4" xfId="5699"/>
    <cellStyle name="Normale 2 5 2 8 2 3" xfId="5700"/>
    <cellStyle name="Normale 2 5 2 8 2 4" xfId="5701"/>
    <cellStyle name="Normale 2 5 2 8 2 5" xfId="5702"/>
    <cellStyle name="Normale 2 5 2 8 3" xfId="5703"/>
    <cellStyle name="Normale 2 5 2 8 3 2" xfId="5704"/>
    <cellStyle name="Normale 2 5 2 8 3 3" xfId="5705"/>
    <cellStyle name="Normale 2 5 2 8 3 4" xfId="5706"/>
    <cellStyle name="Normale 2 5 2 8 4" xfId="5707"/>
    <cellStyle name="Normale 2 5 2 8 5" xfId="5708"/>
    <cellStyle name="Normale 2 5 2 8 6" xfId="5709"/>
    <cellStyle name="Normale 2 5 2 9" xfId="604"/>
    <cellStyle name="Normale 2 5 2 9 2" xfId="1095"/>
    <cellStyle name="Normale 2 5 2 9 2 2" xfId="5710"/>
    <cellStyle name="Normale 2 5 2 9 2 2 2" xfId="5711"/>
    <cellStyle name="Normale 2 5 2 9 2 2 3" xfId="5712"/>
    <cellStyle name="Normale 2 5 2 9 2 2 4" xfId="5713"/>
    <cellStyle name="Normale 2 5 2 9 2 3" xfId="5714"/>
    <cellStyle name="Normale 2 5 2 9 2 4" xfId="5715"/>
    <cellStyle name="Normale 2 5 2 9 2 5" xfId="5716"/>
    <cellStyle name="Normale 2 5 2 9 3" xfId="5717"/>
    <cellStyle name="Normale 2 5 2 9 3 2" xfId="5718"/>
    <cellStyle name="Normale 2 5 2 9 3 3" xfId="5719"/>
    <cellStyle name="Normale 2 5 2 9 3 4" xfId="5720"/>
    <cellStyle name="Normale 2 5 2 9 4" xfId="5721"/>
    <cellStyle name="Normale 2 5 2 9 5" xfId="5722"/>
    <cellStyle name="Normale 2 5 2 9 6" xfId="5723"/>
    <cellStyle name="Normale 2 5 3" xfId="88"/>
    <cellStyle name="Normale 2 5 3 10" xfId="5724"/>
    <cellStyle name="Normale 2 5 3 2" xfId="662"/>
    <cellStyle name="Normale 2 5 3 2 2" xfId="5725"/>
    <cellStyle name="Normale 2 5 3 2 2 2" xfId="5726"/>
    <cellStyle name="Normale 2 5 3 2 2 3" xfId="5727"/>
    <cellStyle name="Normale 2 5 3 2 2 4" xfId="5728"/>
    <cellStyle name="Normale 2 5 3 2 3" xfId="5729"/>
    <cellStyle name="Normale 2 5 3 2 4" xfId="5730"/>
    <cellStyle name="Normale 2 5 3 2 5" xfId="5731"/>
    <cellStyle name="Normale 2 5 3 3" xfId="805"/>
    <cellStyle name="Normale 2 5 3 3 2" xfId="5732"/>
    <cellStyle name="Normale 2 5 3 3 2 2" xfId="5733"/>
    <cellStyle name="Normale 2 5 3 3 2 3" xfId="5734"/>
    <cellStyle name="Normale 2 5 3 3 2 4" xfId="5735"/>
    <cellStyle name="Normale 2 5 3 3 3" xfId="5736"/>
    <cellStyle name="Normale 2 5 3 3 4" xfId="5737"/>
    <cellStyle name="Normale 2 5 3 3 5" xfId="5738"/>
    <cellStyle name="Normale 2 5 3 4" xfId="1220"/>
    <cellStyle name="Normale 2 5 3 4 2" xfId="5739"/>
    <cellStyle name="Normale 2 5 3 4 2 2" xfId="5740"/>
    <cellStyle name="Normale 2 5 3 4 2 3" xfId="5741"/>
    <cellStyle name="Normale 2 5 3 4 2 4" xfId="5742"/>
    <cellStyle name="Normale 2 5 3 4 3" xfId="5743"/>
    <cellStyle name="Normale 2 5 3 4 4" xfId="5744"/>
    <cellStyle name="Normale 2 5 3 4 5" xfId="5745"/>
    <cellStyle name="Normale 2 5 3 5" xfId="1400"/>
    <cellStyle name="Normale 2 5 3 5 2" xfId="5746"/>
    <cellStyle name="Normale 2 5 3 5 2 2" xfId="5747"/>
    <cellStyle name="Normale 2 5 3 5 2 3" xfId="5748"/>
    <cellStyle name="Normale 2 5 3 5 2 4" xfId="5749"/>
    <cellStyle name="Normale 2 5 3 5 3" xfId="5750"/>
    <cellStyle name="Normale 2 5 3 5 4" xfId="5751"/>
    <cellStyle name="Normale 2 5 3 5 5" xfId="5752"/>
    <cellStyle name="Normale 2 5 3 6" xfId="5753"/>
    <cellStyle name="Normale 2 5 3 6 2" xfId="5754"/>
    <cellStyle name="Normale 2 5 3 6 2 2" xfId="5755"/>
    <cellStyle name="Normale 2 5 3 6 2 3" xfId="5756"/>
    <cellStyle name="Normale 2 5 3 6 3" xfId="5757"/>
    <cellStyle name="Normale 2 5 3 6 4" xfId="5758"/>
    <cellStyle name="Normale 2 5 3 6 5" xfId="5759"/>
    <cellStyle name="Normale 2 5 3 7" xfId="5760"/>
    <cellStyle name="Normale 2 5 3 7 2" xfId="5761"/>
    <cellStyle name="Normale 2 5 3 7 3" xfId="5762"/>
    <cellStyle name="Normale 2 5 3 8" xfId="5763"/>
    <cellStyle name="Normale 2 5 3 9" xfId="5764"/>
    <cellStyle name="Normale 2 5 4" xfId="305"/>
    <cellStyle name="Normale 2 5 4 2" xfId="863"/>
    <cellStyle name="Normale 2 5 4 2 2" xfId="5765"/>
    <cellStyle name="Normale 2 5 4 2 2 2" xfId="5766"/>
    <cellStyle name="Normale 2 5 4 2 2 3" xfId="5767"/>
    <cellStyle name="Normale 2 5 4 2 2 4" xfId="5768"/>
    <cellStyle name="Normale 2 5 4 2 3" xfId="5769"/>
    <cellStyle name="Normale 2 5 4 2 4" xfId="5770"/>
    <cellStyle name="Normale 2 5 4 2 5" xfId="5771"/>
    <cellStyle name="Normale 2 5 4 3" xfId="5772"/>
    <cellStyle name="Normale 2 5 4 3 2" xfId="5773"/>
    <cellStyle name="Normale 2 5 4 3 2 2" xfId="5774"/>
    <cellStyle name="Normale 2 5 4 3 2 3" xfId="5775"/>
    <cellStyle name="Normale 2 5 4 3 3" xfId="5776"/>
    <cellStyle name="Normale 2 5 4 3 4" xfId="5777"/>
    <cellStyle name="Normale 2 5 4 3 5" xfId="5778"/>
    <cellStyle name="Normale 2 5 4 4" xfId="5779"/>
    <cellStyle name="Normale 2 5 4 4 2" xfId="5780"/>
    <cellStyle name="Normale 2 5 4 4 3" xfId="5781"/>
    <cellStyle name="Normale 2 5 4 5" xfId="5782"/>
    <cellStyle name="Normale 2 5 4 6" xfId="5783"/>
    <cellStyle name="Normale 2 5 4 7" xfId="5784"/>
    <cellStyle name="Normale 2 5 5" xfId="406"/>
    <cellStyle name="Normale 2 5 5 2" xfId="938"/>
    <cellStyle name="Normale 2 5 5 2 2" xfId="5785"/>
    <cellStyle name="Normale 2 5 5 2 2 2" xfId="5786"/>
    <cellStyle name="Normale 2 5 5 2 2 3" xfId="5787"/>
    <cellStyle name="Normale 2 5 5 2 2 4" xfId="5788"/>
    <cellStyle name="Normale 2 5 5 2 3" xfId="5789"/>
    <cellStyle name="Normale 2 5 5 2 4" xfId="5790"/>
    <cellStyle name="Normale 2 5 5 2 5" xfId="5791"/>
    <cellStyle name="Normale 2 5 5 3" xfId="5792"/>
    <cellStyle name="Normale 2 5 5 3 2" xfId="5793"/>
    <cellStyle name="Normale 2 5 5 3 3" xfId="5794"/>
    <cellStyle name="Normale 2 5 5 3 4" xfId="5795"/>
    <cellStyle name="Normale 2 5 5 4" xfId="5796"/>
    <cellStyle name="Normale 2 5 5 5" xfId="5797"/>
    <cellStyle name="Normale 2 5 5 6" xfId="5798"/>
    <cellStyle name="Normale 2 5 6" xfId="432"/>
    <cellStyle name="Normale 2 5 6 2" xfId="954"/>
    <cellStyle name="Normale 2 5 6 2 2" xfId="5799"/>
    <cellStyle name="Normale 2 5 6 2 2 2" xfId="5800"/>
    <cellStyle name="Normale 2 5 6 2 2 3" xfId="5801"/>
    <cellStyle name="Normale 2 5 6 2 2 4" xfId="5802"/>
    <cellStyle name="Normale 2 5 6 2 3" xfId="5803"/>
    <cellStyle name="Normale 2 5 6 2 4" xfId="5804"/>
    <cellStyle name="Normale 2 5 6 2 5" xfId="5805"/>
    <cellStyle name="Normale 2 5 6 3" xfId="5806"/>
    <cellStyle name="Normale 2 5 6 3 2" xfId="5807"/>
    <cellStyle name="Normale 2 5 6 3 3" xfId="5808"/>
    <cellStyle name="Normale 2 5 6 3 4" xfId="5809"/>
    <cellStyle name="Normale 2 5 6 4" xfId="5810"/>
    <cellStyle name="Normale 2 5 6 5" xfId="5811"/>
    <cellStyle name="Normale 2 5 6 6" xfId="5812"/>
    <cellStyle name="Normale 2 5 7" xfId="486"/>
    <cellStyle name="Normale 2 5 7 2" xfId="999"/>
    <cellStyle name="Normale 2 5 7 2 2" xfId="5813"/>
    <cellStyle name="Normale 2 5 7 2 2 2" xfId="5814"/>
    <cellStyle name="Normale 2 5 7 2 2 3" xfId="5815"/>
    <cellStyle name="Normale 2 5 7 2 2 4" xfId="5816"/>
    <cellStyle name="Normale 2 5 7 2 3" xfId="5817"/>
    <cellStyle name="Normale 2 5 7 2 4" xfId="5818"/>
    <cellStyle name="Normale 2 5 7 2 5" xfId="5819"/>
    <cellStyle name="Normale 2 5 7 3" xfId="5820"/>
    <cellStyle name="Normale 2 5 7 3 2" xfId="5821"/>
    <cellStyle name="Normale 2 5 7 3 3" xfId="5822"/>
    <cellStyle name="Normale 2 5 7 3 4" xfId="5823"/>
    <cellStyle name="Normale 2 5 7 4" xfId="5824"/>
    <cellStyle name="Normale 2 5 7 5" xfId="5825"/>
    <cellStyle name="Normale 2 5 7 6" xfId="5826"/>
    <cellStyle name="Normale 2 5 8" xfId="546"/>
    <cellStyle name="Normale 2 5 8 2" xfId="1052"/>
    <cellStyle name="Normale 2 5 8 2 2" xfId="5827"/>
    <cellStyle name="Normale 2 5 8 2 2 2" xfId="5828"/>
    <cellStyle name="Normale 2 5 8 2 2 3" xfId="5829"/>
    <cellStyle name="Normale 2 5 8 2 2 4" xfId="5830"/>
    <cellStyle name="Normale 2 5 8 2 3" xfId="5831"/>
    <cellStyle name="Normale 2 5 8 2 4" xfId="5832"/>
    <cellStyle name="Normale 2 5 8 2 5" xfId="5833"/>
    <cellStyle name="Normale 2 5 8 3" xfId="5834"/>
    <cellStyle name="Normale 2 5 8 3 2" xfId="5835"/>
    <cellStyle name="Normale 2 5 8 3 3" xfId="5836"/>
    <cellStyle name="Normale 2 5 8 3 4" xfId="5837"/>
    <cellStyle name="Normale 2 5 8 4" xfId="5838"/>
    <cellStyle name="Normale 2 5 8 5" xfId="5839"/>
    <cellStyle name="Normale 2 5 8 6" xfId="5840"/>
    <cellStyle name="Normale 2 5 9" xfId="195"/>
    <cellStyle name="Normale 2 5 9 2" xfId="762"/>
    <cellStyle name="Normale 2 5 9 2 2" xfId="5841"/>
    <cellStyle name="Normale 2 5 9 2 2 2" xfId="5842"/>
    <cellStyle name="Normale 2 5 9 2 2 3" xfId="5843"/>
    <cellStyle name="Normale 2 5 9 2 2 4" xfId="5844"/>
    <cellStyle name="Normale 2 5 9 2 3" xfId="5845"/>
    <cellStyle name="Normale 2 5 9 2 4" xfId="5846"/>
    <cellStyle name="Normale 2 5 9 2 5" xfId="5847"/>
    <cellStyle name="Normale 2 5 9 3" xfId="5848"/>
    <cellStyle name="Normale 2 5 9 3 2" xfId="5849"/>
    <cellStyle name="Normale 2 5 9 3 3" xfId="5850"/>
    <cellStyle name="Normale 2 5 9 3 4" xfId="5851"/>
    <cellStyle name="Normale 2 5 9 4" xfId="5852"/>
    <cellStyle name="Normale 2 5 9 5" xfId="5853"/>
    <cellStyle name="Normale 2 5 9 6" xfId="5854"/>
    <cellStyle name="Normale 2 6" xfId="34"/>
    <cellStyle name="Normale 2 6 10" xfId="588"/>
    <cellStyle name="Normale 2 6 10 2" xfId="1079"/>
    <cellStyle name="Normale 2 6 10 2 2" xfId="5855"/>
    <cellStyle name="Normale 2 6 10 2 2 2" xfId="5856"/>
    <cellStyle name="Normale 2 6 10 2 2 3" xfId="5857"/>
    <cellStyle name="Normale 2 6 10 2 2 4" xfId="5858"/>
    <cellStyle name="Normale 2 6 10 2 3" xfId="5859"/>
    <cellStyle name="Normale 2 6 10 2 4" xfId="5860"/>
    <cellStyle name="Normale 2 6 10 2 5" xfId="5861"/>
    <cellStyle name="Normale 2 6 10 3" xfId="5862"/>
    <cellStyle name="Normale 2 6 10 3 2" xfId="5863"/>
    <cellStyle name="Normale 2 6 10 3 3" xfId="5864"/>
    <cellStyle name="Normale 2 6 10 3 4" xfId="5865"/>
    <cellStyle name="Normale 2 6 10 4" xfId="5866"/>
    <cellStyle name="Normale 2 6 10 5" xfId="5867"/>
    <cellStyle name="Normale 2 6 10 6" xfId="5868"/>
    <cellStyle name="Normale 2 6 11" xfId="623"/>
    <cellStyle name="Normale 2 6 11 2" xfId="5869"/>
    <cellStyle name="Normale 2 6 11 2 2" xfId="5870"/>
    <cellStyle name="Normale 2 6 11 2 3" xfId="5871"/>
    <cellStyle name="Normale 2 6 11 2 4" xfId="5872"/>
    <cellStyle name="Normale 2 6 11 3" xfId="5873"/>
    <cellStyle name="Normale 2 6 11 4" xfId="5874"/>
    <cellStyle name="Normale 2 6 11 5" xfId="5875"/>
    <cellStyle name="Normale 2 6 12" xfId="724"/>
    <cellStyle name="Normale 2 6 12 2" xfId="5876"/>
    <cellStyle name="Normale 2 6 12 2 2" xfId="5877"/>
    <cellStyle name="Normale 2 6 12 2 3" xfId="5878"/>
    <cellStyle name="Normale 2 6 12 2 4" xfId="5879"/>
    <cellStyle name="Normale 2 6 12 3" xfId="5880"/>
    <cellStyle name="Normale 2 6 12 4" xfId="5881"/>
    <cellStyle name="Normale 2 6 12 5" xfId="5882"/>
    <cellStyle name="Normale 2 6 13" xfId="1153"/>
    <cellStyle name="Normale 2 6 13 2" xfId="5883"/>
    <cellStyle name="Normale 2 6 13 2 2" xfId="5884"/>
    <cellStyle name="Normale 2 6 13 2 3" xfId="5885"/>
    <cellStyle name="Normale 2 6 13 2 4" xfId="5886"/>
    <cellStyle name="Normale 2 6 13 3" xfId="5887"/>
    <cellStyle name="Normale 2 6 13 4" xfId="5888"/>
    <cellStyle name="Normale 2 6 13 5" xfId="5889"/>
    <cellStyle name="Normale 2 6 14" xfId="1189"/>
    <cellStyle name="Normale 2 6 14 2" xfId="5890"/>
    <cellStyle name="Normale 2 6 14 2 2" xfId="5891"/>
    <cellStyle name="Normale 2 6 14 2 3" xfId="5892"/>
    <cellStyle name="Normale 2 6 14 2 4" xfId="5893"/>
    <cellStyle name="Normale 2 6 14 3" xfId="5894"/>
    <cellStyle name="Normale 2 6 14 4" xfId="5895"/>
    <cellStyle name="Normale 2 6 14 5" xfId="5896"/>
    <cellStyle name="Normale 2 6 15" xfId="1369"/>
    <cellStyle name="Normale 2 6 15 2" xfId="5897"/>
    <cellStyle name="Normale 2 6 15 2 2" xfId="5898"/>
    <cellStyle name="Normale 2 6 15 2 3" xfId="5899"/>
    <cellStyle name="Normale 2 6 15 3" xfId="5900"/>
    <cellStyle name="Normale 2 6 15 4" xfId="5901"/>
    <cellStyle name="Normale 2 6 15 5" xfId="5902"/>
    <cellStyle name="Normale 2 6 16" xfId="5903"/>
    <cellStyle name="Normale 2 6 16 2" xfId="5904"/>
    <cellStyle name="Normale 2 6 16 3" xfId="5905"/>
    <cellStyle name="Normale 2 6 17" xfId="5906"/>
    <cellStyle name="Normale 2 6 18" xfId="5907"/>
    <cellStyle name="Normale 2 6 19" xfId="5908"/>
    <cellStyle name="Normale 2 6 2" xfId="63"/>
    <cellStyle name="Normale 2 6 2 10" xfId="642"/>
    <cellStyle name="Normale 2 6 2 10 2" xfId="5909"/>
    <cellStyle name="Normale 2 6 2 10 2 2" xfId="5910"/>
    <cellStyle name="Normale 2 6 2 10 2 3" xfId="5911"/>
    <cellStyle name="Normale 2 6 2 10 2 4" xfId="5912"/>
    <cellStyle name="Normale 2 6 2 10 3" xfId="5913"/>
    <cellStyle name="Normale 2 6 2 10 4" xfId="5914"/>
    <cellStyle name="Normale 2 6 2 10 5" xfId="5915"/>
    <cellStyle name="Normale 2 6 2 11" xfId="743"/>
    <cellStyle name="Normale 2 6 2 11 2" xfId="5916"/>
    <cellStyle name="Normale 2 6 2 11 2 2" xfId="5917"/>
    <cellStyle name="Normale 2 6 2 11 2 3" xfId="5918"/>
    <cellStyle name="Normale 2 6 2 11 2 4" xfId="5919"/>
    <cellStyle name="Normale 2 6 2 11 3" xfId="5920"/>
    <cellStyle name="Normale 2 6 2 11 4" xfId="5921"/>
    <cellStyle name="Normale 2 6 2 11 5" xfId="5922"/>
    <cellStyle name="Normale 2 6 2 12" xfId="1130"/>
    <cellStyle name="Normale 2 6 2 12 2" xfId="5923"/>
    <cellStyle name="Normale 2 6 2 12 2 2" xfId="5924"/>
    <cellStyle name="Normale 2 6 2 12 2 3" xfId="5925"/>
    <cellStyle name="Normale 2 6 2 12 2 4" xfId="5926"/>
    <cellStyle name="Normale 2 6 2 12 3" xfId="5927"/>
    <cellStyle name="Normale 2 6 2 12 4" xfId="5928"/>
    <cellStyle name="Normale 2 6 2 12 5" xfId="5929"/>
    <cellStyle name="Normale 2 6 2 13" xfId="1208"/>
    <cellStyle name="Normale 2 6 2 13 2" xfId="5930"/>
    <cellStyle name="Normale 2 6 2 13 2 2" xfId="5931"/>
    <cellStyle name="Normale 2 6 2 13 2 3" xfId="5932"/>
    <cellStyle name="Normale 2 6 2 13 2 4" xfId="5933"/>
    <cellStyle name="Normale 2 6 2 13 3" xfId="5934"/>
    <cellStyle name="Normale 2 6 2 13 4" xfId="5935"/>
    <cellStyle name="Normale 2 6 2 13 5" xfId="5936"/>
    <cellStyle name="Normale 2 6 2 14" xfId="1388"/>
    <cellStyle name="Normale 2 6 2 14 2" xfId="5937"/>
    <cellStyle name="Normale 2 6 2 14 2 2" xfId="5938"/>
    <cellStyle name="Normale 2 6 2 14 2 3" xfId="5939"/>
    <cellStyle name="Normale 2 6 2 14 3" xfId="5940"/>
    <cellStyle name="Normale 2 6 2 14 4" xfId="5941"/>
    <cellStyle name="Normale 2 6 2 14 5" xfId="5942"/>
    <cellStyle name="Normale 2 6 2 15" xfId="5943"/>
    <cellStyle name="Normale 2 6 2 15 2" xfId="5944"/>
    <cellStyle name="Normale 2 6 2 15 3" xfId="5945"/>
    <cellStyle name="Normale 2 6 2 16" xfId="5946"/>
    <cellStyle name="Normale 2 6 2 17" xfId="5947"/>
    <cellStyle name="Normale 2 6 2 18" xfId="5948"/>
    <cellStyle name="Normale 2 6 2 2" xfId="110"/>
    <cellStyle name="Normale 2 6 2 2 10" xfId="5949"/>
    <cellStyle name="Normale 2 6 2 2 2" xfId="684"/>
    <cellStyle name="Normale 2 6 2 2 2 2" xfId="5950"/>
    <cellStyle name="Normale 2 6 2 2 2 2 2" xfId="5951"/>
    <cellStyle name="Normale 2 6 2 2 2 2 3" xfId="5952"/>
    <cellStyle name="Normale 2 6 2 2 2 2 4" xfId="5953"/>
    <cellStyle name="Normale 2 6 2 2 2 3" xfId="5954"/>
    <cellStyle name="Normale 2 6 2 2 2 4" xfId="5955"/>
    <cellStyle name="Normale 2 6 2 2 2 5" xfId="5956"/>
    <cellStyle name="Normale 2 6 2 2 3" xfId="827"/>
    <cellStyle name="Normale 2 6 2 2 3 2" xfId="5957"/>
    <cellStyle name="Normale 2 6 2 2 3 2 2" xfId="5958"/>
    <cellStyle name="Normale 2 6 2 2 3 2 3" xfId="5959"/>
    <cellStyle name="Normale 2 6 2 2 3 2 4" xfId="5960"/>
    <cellStyle name="Normale 2 6 2 2 3 3" xfId="5961"/>
    <cellStyle name="Normale 2 6 2 2 3 4" xfId="5962"/>
    <cellStyle name="Normale 2 6 2 2 3 5" xfId="5963"/>
    <cellStyle name="Normale 2 6 2 2 4" xfId="1242"/>
    <cellStyle name="Normale 2 6 2 2 4 2" xfId="5964"/>
    <cellStyle name="Normale 2 6 2 2 4 2 2" xfId="5965"/>
    <cellStyle name="Normale 2 6 2 2 4 2 3" xfId="5966"/>
    <cellStyle name="Normale 2 6 2 2 4 2 4" xfId="5967"/>
    <cellStyle name="Normale 2 6 2 2 4 3" xfId="5968"/>
    <cellStyle name="Normale 2 6 2 2 4 4" xfId="5969"/>
    <cellStyle name="Normale 2 6 2 2 4 5" xfId="5970"/>
    <cellStyle name="Normale 2 6 2 2 5" xfId="1422"/>
    <cellStyle name="Normale 2 6 2 2 5 2" xfId="5971"/>
    <cellStyle name="Normale 2 6 2 2 5 2 2" xfId="5972"/>
    <cellStyle name="Normale 2 6 2 2 5 2 3" xfId="5973"/>
    <cellStyle name="Normale 2 6 2 2 5 2 4" xfId="5974"/>
    <cellStyle name="Normale 2 6 2 2 5 3" xfId="5975"/>
    <cellStyle name="Normale 2 6 2 2 5 4" xfId="5976"/>
    <cellStyle name="Normale 2 6 2 2 5 5" xfId="5977"/>
    <cellStyle name="Normale 2 6 2 2 6" xfId="5978"/>
    <cellStyle name="Normale 2 6 2 2 6 2" xfId="5979"/>
    <cellStyle name="Normale 2 6 2 2 6 2 2" xfId="5980"/>
    <cellStyle name="Normale 2 6 2 2 6 2 3" xfId="5981"/>
    <cellStyle name="Normale 2 6 2 2 6 3" xfId="5982"/>
    <cellStyle name="Normale 2 6 2 2 6 4" xfId="5983"/>
    <cellStyle name="Normale 2 6 2 2 6 5" xfId="5984"/>
    <cellStyle name="Normale 2 6 2 2 7" xfId="5985"/>
    <cellStyle name="Normale 2 6 2 2 7 2" xfId="5986"/>
    <cellStyle name="Normale 2 6 2 2 7 3" xfId="5987"/>
    <cellStyle name="Normale 2 6 2 2 8" xfId="5988"/>
    <cellStyle name="Normale 2 6 2 2 9" xfId="5989"/>
    <cellStyle name="Normale 2 6 2 3" xfId="328"/>
    <cellStyle name="Normale 2 6 2 3 2" xfId="886"/>
    <cellStyle name="Normale 2 6 2 3 2 2" xfId="5990"/>
    <cellStyle name="Normale 2 6 2 3 2 2 2" xfId="5991"/>
    <cellStyle name="Normale 2 6 2 3 2 2 3" xfId="5992"/>
    <cellStyle name="Normale 2 6 2 3 2 2 4" xfId="5993"/>
    <cellStyle name="Normale 2 6 2 3 2 3" xfId="5994"/>
    <cellStyle name="Normale 2 6 2 3 2 4" xfId="5995"/>
    <cellStyle name="Normale 2 6 2 3 2 5" xfId="5996"/>
    <cellStyle name="Normale 2 6 2 3 3" xfId="5997"/>
    <cellStyle name="Normale 2 6 2 3 3 2" xfId="5998"/>
    <cellStyle name="Normale 2 6 2 3 3 2 2" xfId="5999"/>
    <cellStyle name="Normale 2 6 2 3 3 2 3" xfId="6000"/>
    <cellStyle name="Normale 2 6 2 3 3 3" xfId="6001"/>
    <cellStyle name="Normale 2 6 2 3 3 4" xfId="6002"/>
    <cellStyle name="Normale 2 6 2 3 3 5" xfId="6003"/>
    <cellStyle name="Normale 2 6 2 3 4" xfId="6004"/>
    <cellStyle name="Normale 2 6 2 3 4 2" xfId="6005"/>
    <cellStyle name="Normale 2 6 2 3 4 3" xfId="6006"/>
    <cellStyle name="Normale 2 6 2 3 5" xfId="6007"/>
    <cellStyle name="Normale 2 6 2 3 6" xfId="6008"/>
    <cellStyle name="Normale 2 6 2 3 7" xfId="6009"/>
    <cellStyle name="Normale 2 6 2 4" xfId="371"/>
    <cellStyle name="Normale 2 6 2 4 2" xfId="912"/>
    <cellStyle name="Normale 2 6 2 4 2 2" xfId="6010"/>
    <cellStyle name="Normale 2 6 2 4 2 2 2" xfId="6011"/>
    <cellStyle name="Normale 2 6 2 4 2 2 3" xfId="6012"/>
    <cellStyle name="Normale 2 6 2 4 2 2 4" xfId="6013"/>
    <cellStyle name="Normale 2 6 2 4 2 3" xfId="6014"/>
    <cellStyle name="Normale 2 6 2 4 2 4" xfId="6015"/>
    <cellStyle name="Normale 2 6 2 4 2 5" xfId="6016"/>
    <cellStyle name="Normale 2 6 2 4 3" xfId="6017"/>
    <cellStyle name="Normale 2 6 2 4 3 2" xfId="6018"/>
    <cellStyle name="Normale 2 6 2 4 3 3" xfId="6019"/>
    <cellStyle name="Normale 2 6 2 4 3 4" xfId="6020"/>
    <cellStyle name="Normale 2 6 2 4 4" xfId="6021"/>
    <cellStyle name="Normale 2 6 2 4 5" xfId="6022"/>
    <cellStyle name="Normale 2 6 2 4 6" xfId="6023"/>
    <cellStyle name="Normale 2 6 2 5" xfId="454"/>
    <cellStyle name="Normale 2 6 2 5 2" xfId="976"/>
    <cellStyle name="Normale 2 6 2 5 2 2" xfId="6024"/>
    <cellStyle name="Normale 2 6 2 5 2 2 2" xfId="6025"/>
    <cellStyle name="Normale 2 6 2 5 2 2 3" xfId="6026"/>
    <cellStyle name="Normale 2 6 2 5 2 2 4" xfId="6027"/>
    <cellStyle name="Normale 2 6 2 5 2 3" xfId="6028"/>
    <cellStyle name="Normale 2 6 2 5 2 4" xfId="6029"/>
    <cellStyle name="Normale 2 6 2 5 2 5" xfId="6030"/>
    <cellStyle name="Normale 2 6 2 5 3" xfId="6031"/>
    <cellStyle name="Normale 2 6 2 5 3 2" xfId="6032"/>
    <cellStyle name="Normale 2 6 2 5 3 3" xfId="6033"/>
    <cellStyle name="Normale 2 6 2 5 3 4" xfId="6034"/>
    <cellStyle name="Normale 2 6 2 5 4" xfId="6035"/>
    <cellStyle name="Normale 2 6 2 5 5" xfId="6036"/>
    <cellStyle name="Normale 2 6 2 5 6" xfId="6037"/>
    <cellStyle name="Normale 2 6 2 6" xfId="508"/>
    <cellStyle name="Normale 2 6 2 6 2" xfId="1021"/>
    <cellStyle name="Normale 2 6 2 6 2 2" xfId="6038"/>
    <cellStyle name="Normale 2 6 2 6 2 2 2" xfId="6039"/>
    <cellStyle name="Normale 2 6 2 6 2 2 3" xfId="6040"/>
    <cellStyle name="Normale 2 6 2 6 2 2 4" xfId="6041"/>
    <cellStyle name="Normale 2 6 2 6 2 3" xfId="6042"/>
    <cellStyle name="Normale 2 6 2 6 2 4" xfId="6043"/>
    <cellStyle name="Normale 2 6 2 6 2 5" xfId="6044"/>
    <cellStyle name="Normale 2 6 2 6 3" xfId="6045"/>
    <cellStyle name="Normale 2 6 2 6 3 2" xfId="6046"/>
    <cellStyle name="Normale 2 6 2 6 3 3" xfId="6047"/>
    <cellStyle name="Normale 2 6 2 6 3 4" xfId="6048"/>
    <cellStyle name="Normale 2 6 2 6 4" xfId="6049"/>
    <cellStyle name="Normale 2 6 2 6 5" xfId="6050"/>
    <cellStyle name="Normale 2 6 2 6 6" xfId="6051"/>
    <cellStyle name="Normale 2 6 2 7" xfId="552"/>
    <cellStyle name="Normale 2 6 2 7 2" xfId="1054"/>
    <cellStyle name="Normale 2 6 2 7 2 2" xfId="6052"/>
    <cellStyle name="Normale 2 6 2 7 2 2 2" xfId="6053"/>
    <cellStyle name="Normale 2 6 2 7 2 2 3" xfId="6054"/>
    <cellStyle name="Normale 2 6 2 7 2 2 4" xfId="6055"/>
    <cellStyle name="Normale 2 6 2 7 2 3" xfId="6056"/>
    <cellStyle name="Normale 2 6 2 7 2 4" xfId="6057"/>
    <cellStyle name="Normale 2 6 2 7 2 5" xfId="6058"/>
    <cellStyle name="Normale 2 6 2 7 3" xfId="6059"/>
    <cellStyle name="Normale 2 6 2 7 3 2" xfId="6060"/>
    <cellStyle name="Normale 2 6 2 7 3 3" xfId="6061"/>
    <cellStyle name="Normale 2 6 2 7 3 4" xfId="6062"/>
    <cellStyle name="Normale 2 6 2 7 4" xfId="6063"/>
    <cellStyle name="Normale 2 6 2 7 5" xfId="6064"/>
    <cellStyle name="Normale 2 6 2 7 6" xfId="6065"/>
    <cellStyle name="Normale 2 6 2 8" xfId="217"/>
    <cellStyle name="Normale 2 6 2 8 2" xfId="784"/>
    <cellStyle name="Normale 2 6 2 8 2 2" xfId="6066"/>
    <cellStyle name="Normale 2 6 2 8 2 2 2" xfId="6067"/>
    <cellStyle name="Normale 2 6 2 8 2 2 3" xfId="6068"/>
    <cellStyle name="Normale 2 6 2 8 2 2 4" xfId="6069"/>
    <cellStyle name="Normale 2 6 2 8 2 3" xfId="6070"/>
    <cellStyle name="Normale 2 6 2 8 2 4" xfId="6071"/>
    <cellStyle name="Normale 2 6 2 8 2 5" xfId="6072"/>
    <cellStyle name="Normale 2 6 2 8 3" xfId="6073"/>
    <cellStyle name="Normale 2 6 2 8 3 2" xfId="6074"/>
    <cellStyle name="Normale 2 6 2 8 3 3" xfId="6075"/>
    <cellStyle name="Normale 2 6 2 8 3 4" xfId="6076"/>
    <cellStyle name="Normale 2 6 2 8 4" xfId="6077"/>
    <cellStyle name="Normale 2 6 2 8 5" xfId="6078"/>
    <cellStyle name="Normale 2 6 2 8 6" xfId="6079"/>
    <cellStyle name="Normale 2 6 2 9" xfId="607"/>
    <cellStyle name="Normale 2 6 2 9 2" xfId="1098"/>
    <cellStyle name="Normale 2 6 2 9 2 2" xfId="6080"/>
    <cellStyle name="Normale 2 6 2 9 2 2 2" xfId="6081"/>
    <cellStyle name="Normale 2 6 2 9 2 2 3" xfId="6082"/>
    <cellStyle name="Normale 2 6 2 9 2 2 4" xfId="6083"/>
    <cellStyle name="Normale 2 6 2 9 2 3" xfId="6084"/>
    <cellStyle name="Normale 2 6 2 9 2 4" xfId="6085"/>
    <cellStyle name="Normale 2 6 2 9 2 5" xfId="6086"/>
    <cellStyle name="Normale 2 6 2 9 3" xfId="6087"/>
    <cellStyle name="Normale 2 6 2 9 3 2" xfId="6088"/>
    <cellStyle name="Normale 2 6 2 9 3 3" xfId="6089"/>
    <cellStyle name="Normale 2 6 2 9 3 4" xfId="6090"/>
    <cellStyle name="Normale 2 6 2 9 4" xfId="6091"/>
    <cellStyle name="Normale 2 6 2 9 5" xfId="6092"/>
    <cellStyle name="Normale 2 6 2 9 6" xfId="6093"/>
    <cellStyle name="Normale 2 6 3" xfId="91"/>
    <cellStyle name="Normale 2 6 3 10" xfId="6094"/>
    <cellStyle name="Normale 2 6 3 2" xfId="665"/>
    <cellStyle name="Normale 2 6 3 2 2" xfId="6095"/>
    <cellStyle name="Normale 2 6 3 2 2 2" xfId="6096"/>
    <cellStyle name="Normale 2 6 3 2 2 3" xfId="6097"/>
    <cellStyle name="Normale 2 6 3 2 2 4" xfId="6098"/>
    <cellStyle name="Normale 2 6 3 2 3" xfId="6099"/>
    <cellStyle name="Normale 2 6 3 2 4" xfId="6100"/>
    <cellStyle name="Normale 2 6 3 2 5" xfId="6101"/>
    <cellStyle name="Normale 2 6 3 3" xfId="808"/>
    <cellStyle name="Normale 2 6 3 3 2" xfId="6102"/>
    <cellStyle name="Normale 2 6 3 3 2 2" xfId="6103"/>
    <cellStyle name="Normale 2 6 3 3 2 3" xfId="6104"/>
    <cellStyle name="Normale 2 6 3 3 2 4" xfId="6105"/>
    <cellStyle name="Normale 2 6 3 3 3" xfId="6106"/>
    <cellStyle name="Normale 2 6 3 3 4" xfId="6107"/>
    <cellStyle name="Normale 2 6 3 3 5" xfId="6108"/>
    <cellStyle name="Normale 2 6 3 4" xfId="1223"/>
    <cellStyle name="Normale 2 6 3 4 2" xfId="6109"/>
    <cellStyle name="Normale 2 6 3 4 2 2" xfId="6110"/>
    <cellStyle name="Normale 2 6 3 4 2 3" xfId="6111"/>
    <cellStyle name="Normale 2 6 3 4 2 4" xfId="6112"/>
    <cellStyle name="Normale 2 6 3 4 3" xfId="6113"/>
    <cellStyle name="Normale 2 6 3 4 4" xfId="6114"/>
    <cellStyle name="Normale 2 6 3 4 5" xfId="6115"/>
    <cellStyle name="Normale 2 6 3 5" xfId="1403"/>
    <cellStyle name="Normale 2 6 3 5 2" xfId="6116"/>
    <cellStyle name="Normale 2 6 3 5 2 2" xfId="6117"/>
    <cellStyle name="Normale 2 6 3 5 2 3" xfId="6118"/>
    <cellStyle name="Normale 2 6 3 5 2 4" xfId="6119"/>
    <cellStyle name="Normale 2 6 3 5 3" xfId="6120"/>
    <cellStyle name="Normale 2 6 3 5 4" xfId="6121"/>
    <cellStyle name="Normale 2 6 3 5 5" xfId="6122"/>
    <cellStyle name="Normale 2 6 3 6" xfId="6123"/>
    <cellStyle name="Normale 2 6 3 6 2" xfId="6124"/>
    <cellStyle name="Normale 2 6 3 6 2 2" xfId="6125"/>
    <cellStyle name="Normale 2 6 3 6 2 3" xfId="6126"/>
    <cellStyle name="Normale 2 6 3 6 3" xfId="6127"/>
    <cellStyle name="Normale 2 6 3 6 4" xfId="6128"/>
    <cellStyle name="Normale 2 6 3 6 5" xfId="6129"/>
    <cellStyle name="Normale 2 6 3 7" xfId="6130"/>
    <cellStyle name="Normale 2 6 3 7 2" xfId="6131"/>
    <cellStyle name="Normale 2 6 3 7 3" xfId="6132"/>
    <cellStyle name="Normale 2 6 3 8" xfId="6133"/>
    <cellStyle name="Normale 2 6 3 9" xfId="6134"/>
    <cellStyle name="Normale 2 6 4" xfId="308"/>
    <cellStyle name="Normale 2 6 4 2" xfId="866"/>
    <cellStyle name="Normale 2 6 4 2 2" xfId="6135"/>
    <cellStyle name="Normale 2 6 4 2 2 2" xfId="6136"/>
    <cellStyle name="Normale 2 6 4 2 2 3" xfId="6137"/>
    <cellStyle name="Normale 2 6 4 2 2 4" xfId="6138"/>
    <cellStyle name="Normale 2 6 4 2 3" xfId="6139"/>
    <cellStyle name="Normale 2 6 4 2 4" xfId="6140"/>
    <cellStyle name="Normale 2 6 4 2 5" xfId="6141"/>
    <cellStyle name="Normale 2 6 4 3" xfId="6142"/>
    <cellStyle name="Normale 2 6 4 3 2" xfId="6143"/>
    <cellStyle name="Normale 2 6 4 3 2 2" xfId="6144"/>
    <cellStyle name="Normale 2 6 4 3 2 3" xfId="6145"/>
    <cellStyle name="Normale 2 6 4 3 3" xfId="6146"/>
    <cellStyle name="Normale 2 6 4 3 4" xfId="6147"/>
    <cellStyle name="Normale 2 6 4 3 5" xfId="6148"/>
    <cellStyle name="Normale 2 6 4 4" xfId="6149"/>
    <cellStyle name="Normale 2 6 4 4 2" xfId="6150"/>
    <cellStyle name="Normale 2 6 4 4 3" xfId="6151"/>
    <cellStyle name="Normale 2 6 4 5" xfId="6152"/>
    <cellStyle name="Normale 2 6 4 6" xfId="6153"/>
    <cellStyle name="Normale 2 6 4 7" xfId="6154"/>
    <cellStyle name="Normale 2 6 5" xfId="359"/>
    <cellStyle name="Normale 2 6 5 2" xfId="902"/>
    <cellStyle name="Normale 2 6 5 2 2" xfId="6155"/>
    <cellStyle name="Normale 2 6 5 2 2 2" xfId="6156"/>
    <cellStyle name="Normale 2 6 5 2 2 3" xfId="6157"/>
    <cellStyle name="Normale 2 6 5 2 2 4" xfId="6158"/>
    <cellStyle name="Normale 2 6 5 2 3" xfId="6159"/>
    <cellStyle name="Normale 2 6 5 2 4" xfId="6160"/>
    <cellStyle name="Normale 2 6 5 2 5" xfId="6161"/>
    <cellStyle name="Normale 2 6 5 3" xfId="6162"/>
    <cellStyle name="Normale 2 6 5 3 2" xfId="6163"/>
    <cellStyle name="Normale 2 6 5 3 3" xfId="6164"/>
    <cellStyle name="Normale 2 6 5 3 4" xfId="6165"/>
    <cellStyle name="Normale 2 6 5 4" xfId="6166"/>
    <cellStyle name="Normale 2 6 5 5" xfId="6167"/>
    <cellStyle name="Normale 2 6 5 6" xfId="6168"/>
    <cellStyle name="Normale 2 6 6" xfId="435"/>
    <cellStyle name="Normale 2 6 6 2" xfId="957"/>
    <cellStyle name="Normale 2 6 6 2 2" xfId="6169"/>
    <cellStyle name="Normale 2 6 6 2 2 2" xfId="6170"/>
    <cellStyle name="Normale 2 6 6 2 2 3" xfId="6171"/>
    <cellStyle name="Normale 2 6 6 2 2 4" xfId="6172"/>
    <cellStyle name="Normale 2 6 6 2 3" xfId="6173"/>
    <cellStyle name="Normale 2 6 6 2 4" xfId="6174"/>
    <cellStyle name="Normale 2 6 6 2 5" xfId="6175"/>
    <cellStyle name="Normale 2 6 6 3" xfId="6176"/>
    <cellStyle name="Normale 2 6 6 3 2" xfId="6177"/>
    <cellStyle name="Normale 2 6 6 3 3" xfId="6178"/>
    <cellStyle name="Normale 2 6 6 3 4" xfId="6179"/>
    <cellStyle name="Normale 2 6 6 4" xfId="6180"/>
    <cellStyle name="Normale 2 6 6 5" xfId="6181"/>
    <cellStyle name="Normale 2 6 6 6" xfId="6182"/>
    <cellStyle name="Normale 2 6 7" xfId="489"/>
    <cellStyle name="Normale 2 6 7 2" xfId="1002"/>
    <cellStyle name="Normale 2 6 7 2 2" xfId="6183"/>
    <cellStyle name="Normale 2 6 7 2 2 2" xfId="6184"/>
    <cellStyle name="Normale 2 6 7 2 2 3" xfId="6185"/>
    <cellStyle name="Normale 2 6 7 2 2 4" xfId="6186"/>
    <cellStyle name="Normale 2 6 7 2 3" xfId="6187"/>
    <cellStyle name="Normale 2 6 7 2 4" xfId="6188"/>
    <cellStyle name="Normale 2 6 7 2 5" xfId="6189"/>
    <cellStyle name="Normale 2 6 7 3" xfId="6190"/>
    <cellStyle name="Normale 2 6 7 3 2" xfId="6191"/>
    <cellStyle name="Normale 2 6 7 3 3" xfId="6192"/>
    <cellStyle name="Normale 2 6 7 3 4" xfId="6193"/>
    <cellStyle name="Normale 2 6 7 4" xfId="6194"/>
    <cellStyle name="Normale 2 6 7 5" xfId="6195"/>
    <cellStyle name="Normale 2 6 7 6" xfId="6196"/>
    <cellStyle name="Normale 2 6 8" xfId="532"/>
    <cellStyle name="Normale 2 6 8 2" xfId="1039"/>
    <cellStyle name="Normale 2 6 8 2 2" xfId="6197"/>
    <cellStyle name="Normale 2 6 8 2 2 2" xfId="6198"/>
    <cellStyle name="Normale 2 6 8 2 2 3" xfId="6199"/>
    <cellStyle name="Normale 2 6 8 2 2 4" xfId="6200"/>
    <cellStyle name="Normale 2 6 8 2 3" xfId="6201"/>
    <cellStyle name="Normale 2 6 8 2 4" xfId="6202"/>
    <cellStyle name="Normale 2 6 8 2 5" xfId="6203"/>
    <cellStyle name="Normale 2 6 8 3" xfId="6204"/>
    <cellStyle name="Normale 2 6 8 3 2" xfId="6205"/>
    <cellStyle name="Normale 2 6 8 3 3" xfId="6206"/>
    <cellStyle name="Normale 2 6 8 3 4" xfId="6207"/>
    <cellStyle name="Normale 2 6 8 4" xfId="6208"/>
    <cellStyle name="Normale 2 6 8 5" xfId="6209"/>
    <cellStyle name="Normale 2 6 8 6" xfId="6210"/>
    <cellStyle name="Normale 2 6 9" xfId="198"/>
    <cellStyle name="Normale 2 6 9 2" xfId="765"/>
    <cellStyle name="Normale 2 6 9 2 2" xfId="6211"/>
    <cellStyle name="Normale 2 6 9 2 2 2" xfId="6212"/>
    <cellStyle name="Normale 2 6 9 2 2 3" xfId="6213"/>
    <cellStyle name="Normale 2 6 9 2 2 4" xfId="6214"/>
    <cellStyle name="Normale 2 6 9 2 3" xfId="6215"/>
    <cellStyle name="Normale 2 6 9 2 4" xfId="6216"/>
    <cellStyle name="Normale 2 6 9 2 5" xfId="6217"/>
    <cellStyle name="Normale 2 6 9 3" xfId="6218"/>
    <cellStyle name="Normale 2 6 9 3 2" xfId="6219"/>
    <cellStyle name="Normale 2 6 9 3 3" xfId="6220"/>
    <cellStyle name="Normale 2 6 9 3 4" xfId="6221"/>
    <cellStyle name="Normale 2 6 9 4" xfId="6222"/>
    <cellStyle name="Normale 2 6 9 5" xfId="6223"/>
    <cellStyle name="Normale 2 6 9 6" xfId="6224"/>
    <cellStyle name="Normale 2 7" xfId="40"/>
    <cellStyle name="Normale 2 7 10" xfId="627"/>
    <cellStyle name="Normale 2 7 10 2" xfId="6225"/>
    <cellStyle name="Normale 2 7 10 2 2" xfId="6226"/>
    <cellStyle name="Normale 2 7 10 2 3" xfId="6227"/>
    <cellStyle name="Normale 2 7 10 2 4" xfId="6228"/>
    <cellStyle name="Normale 2 7 10 3" xfId="6229"/>
    <cellStyle name="Normale 2 7 10 4" xfId="6230"/>
    <cellStyle name="Normale 2 7 10 5" xfId="6231"/>
    <cellStyle name="Normale 2 7 11" xfId="728"/>
    <cellStyle name="Normale 2 7 11 2" xfId="6232"/>
    <cellStyle name="Normale 2 7 11 2 2" xfId="6233"/>
    <cellStyle name="Normale 2 7 11 2 3" xfId="6234"/>
    <cellStyle name="Normale 2 7 11 2 4" xfId="6235"/>
    <cellStyle name="Normale 2 7 11 3" xfId="6236"/>
    <cellStyle name="Normale 2 7 11 4" xfId="6237"/>
    <cellStyle name="Normale 2 7 11 5" xfId="6238"/>
    <cellStyle name="Normale 2 7 12" xfId="1125"/>
    <cellStyle name="Normale 2 7 12 2" xfId="6239"/>
    <cellStyle name="Normale 2 7 12 2 2" xfId="6240"/>
    <cellStyle name="Normale 2 7 12 2 3" xfId="6241"/>
    <cellStyle name="Normale 2 7 12 2 4" xfId="6242"/>
    <cellStyle name="Normale 2 7 12 3" xfId="6243"/>
    <cellStyle name="Normale 2 7 12 4" xfId="6244"/>
    <cellStyle name="Normale 2 7 12 5" xfId="6245"/>
    <cellStyle name="Normale 2 7 13" xfId="1193"/>
    <cellStyle name="Normale 2 7 13 2" xfId="6246"/>
    <cellStyle name="Normale 2 7 13 2 2" xfId="6247"/>
    <cellStyle name="Normale 2 7 13 2 3" xfId="6248"/>
    <cellStyle name="Normale 2 7 13 2 4" xfId="6249"/>
    <cellStyle name="Normale 2 7 13 3" xfId="6250"/>
    <cellStyle name="Normale 2 7 13 4" xfId="6251"/>
    <cellStyle name="Normale 2 7 13 5" xfId="6252"/>
    <cellStyle name="Normale 2 7 14" xfId="1373"/>
    <cellStyle name="Normale 2 7 14 2" xfId="6253"/>
    <cellStyle name="Normale 2 7 14 2 2" xfId="6254"/>
    <cellStyle name="Normale 2 7 14 2 3" xfId="6255"/>
    <cellStyle name="Normale 2 7 14 3" xfId="6256"/>
    <cellStyle name="Normale 2 7 14 4" xfId="6257"/>
    <cellStyle name="Normale 2 7 14 5" xfId="6258"/>
    <cellStyle name="Normale 2 7 15" xfId="6259"/>
    <cellStyle name="Normale 2 7 15 2" xfId="6260"/>
    <cellStyle name="Normale 2 7 15 3" xfId="6261"/>
    <cellStyle name="Normale 2 7 16" xfId="6262"/>
    <cellStyle name="Normale 2 7 17" xfId="6263"/>
    <cellStyle name="Normale 2 7 18" xfId="6264"/>
    <cellStyle name="Normale 2 7 2" xfId="95"/>
    <cellStyle name="Normale 2 7 2 10" xfId="6265"/>
    <cellStyle name="Normale 2 7 2 2" xfId="669"/>
    <cellStyle name="Normale 2 7 2 2 2" xfId="6266"/>
    <cellStyle name="Normale 2 7 2 2 2 2" xfId="6267"/>
    <cellStyle name="Normale 2 7 2 2 2 3" xfId="6268"/>
    <cellStyle name="Normale 2 7 2 2 2 4" xfId="6269"/>
    <cellStyle name="Normale 2 7 2 2 3" xfId="6270"/>
    <cellStyle name="Normale 2 7 2 2 4" xfId="6271"/>
    <cellStyle name="Normale 2 7 2 2 5" xfId="6272"/>
    <cellStyle name="Normale 2 7 2 3" xfId="812"/>
    <cellStyle name="Normale 2 7 2 3 2" xfId="6273"/>
    <cellStyle name="Normale 2 7 2 3 2 2" xfId="6274"/>
    <cellStyle name="Normale 2 7 2 3 2 3" xfId="6275"/>
    <cellStyle name="Normale 2 7 2 3 2 4" xfId="6276"/>
    <cellStyle name="Normale 2 7 2 3 3" xfId="6277"/>
    <cellStyle name="Normale 2 7 2 3 4" xfId="6278"/>
    <cellStyle name="Normale 2 7 2 3 5" xfId="6279"/>
    <cellStyle name="Normale 2 7 2 4" xfId="1227"/>
    <cellStyle name="Normale 2 7 2 4 2" xfId="6280"/>
    <cellStyle name="Normale 2 7 2 4 2 2" xfId="6281"/>
    <cellStyle name="Normale 2 7 2 4 2 3" xfId="6282"/>
    <cellStyle name="Normale 2 7 2 4 2 4" xfId="6283"/>
    <cellStyle name="Normale 2 7 2 4 3" xfId="6284"/>
    <cellStyle name="Normale 2 7 2 4 4" xfId="6285"/>
    <cellStyle name="Normale 2 7 2 4 5" xfId="6286"/>
    <cellStyle name="Normale 2 7 2 5" xfId="1407"/>
    <cellStyle name="Normale 2 7 2 5 2" xfId="6287"/>
    <cellStyle name="Normale 2 7 2 5 2 2" xfId="6288"/>
    <cellStyle name="Normale 2 7 2 5 2 3" xfId="6289"/>
    <cellStyle name="Normale 2 7 2 5 2 4" xfId="6290"/>
    <cellStyle name="Normale 2 7 2 5 3" xfId="6291"/>
    <cellStyle name="Normale 2 7 2 5 4" xfId="6292"/>
    <cellStyle name="Normale 2 7 2 5 5" xfId="6293"/>
    <cellStyle name="Normale 2 7 2 6" xfId="6294"/>
    <cellStyle name="Normale 2 7 2 6 2" xfId="6295"/>
    <cellStyle name="Normale 2 7 2 6 2 2" xfId="6296"/>
    <cellStyle name="Normale 2 7 2 6 2 3" xfId="6297"/>
    <cellStyle name="Normale 2 7 2 6 3" xfId="6298"/>
    <cellStyle name="Normale 2 7 2 6 4" xfId="6299"/>
    <cellStyle name="Normale 2 7 2 6 5" xfId="6300"/>
    <cellStyle name="Normale 2 7 2 7" xfId="6301"/>
    <cellStyle name="Normale 2 7 2 7 2" xfId="6302"/>
    <cellStyle name="Normale 2 7 2 7 3" xfId="6303"/>
    <cellStyle name="Normale 2 7 2 8" xfId="6304"/>
    <cellStyle name="Normale 2 7 2 9" xfId="6305"/>
    <cellStyle name="Normale 2 7 3" xfId="312"/>
    <cellStyle name="Normale 2 7 3 2" xfId="870"/>
    <cellStyle name="Normale 2 7 3 2 2" xfId="6306"/>
    <cellStyle name="Normale 2 7 3 2 2 2" xfId="6307"/>
    <cellStyle name="Normale 2 7 3 2 2 3" xfId="6308"/>
    <cellStyle name="Normale 2 7 3 2 2 4" xfId="6309"/>
    <cellStyle name="Normale 2 7 3 2 3" xfId="6310"/>
    <cellStyle name="Normale 2 7 3 2 4" xfId="6311"/>
    <cellStyle name="Normale 2 7 3 2 5" xfId="6312"/>
    <cellStyle name="Normale 2 7 3 3" xfId="6313"/>
    <cellStyle name="Normale 2 7 3 3 2" xfId="6314"/>
    <cellStyle name="Normale 2 7 3 3 2 2" xfId="6315"/>
    <cellStyle name="Normale 2 7 3 3 2 3" xfId="6316"/>
    <cellStyle name="Normale 2 7 3 3 3" xfId="6317"/>
    <cellStyle name="Normale 2 7 3 3 4" xfId="6318"/>
    <cellStyle name="Normale 2 7 3 3 5" xfId="6319"/>
    <cellStyle name="Normale 2 7 3 4" xfId="6320"/>
    <cellStyle name="Normale 2 7 3 4 2" xfId="6321"/>
    <cellStyle name="Normale 2 7 3 4 3" xfId="6322"/>
    <cellStyle name="Normale 2 7 3 5" xfId="6323"/>
    <cellStyle name="Normale 2 7 3 6" xfId="6324"/>
    <cellStyle name="Normale 2 7 3 7" xfId="6325"/>
    <cellStyle name="Normale 2 7 4" xfId="340"/>
    <cellStyle name="Normale 2 7 4 2" xfId="893"/>
    <cellStyle name="Normale 2 7 4 2 2" xfId="6326"/>
    <cellStyle name="Normale 2 7 4 2 2 2" xfId="6327"/>
    <cellStyle name="Normale 2 7 4 2 2 3" xfId="6328"/>
    <cellStyle name="Normale 2 7 4 2 2 4" xfId="6329"/>
    <cellStyle name="Normale 2 7 4 2 3" xfId="6330"/>
    <cellStyle name="Normale 2 7 4 2 4" xfId="6331"/>
    <cellStyle name="Normale 2 7 4 2 5" xfId="6332"/>
    <cellStyle name="Normale 2 7 4 3" xfId="6333"/>
    <cellStyle name="Normale 2 7 4 3 2" xfId="6334"/>
    <cellStyle name="Normale 2 7 4 3 3" xfId="6335"/>
    <cellStyle name="Normale 2 7 4 3 4" xfId="6336"/>
    <cellStyle name="Normale 2 7 4 4" xfId="6337"/>
    <cellStyle name="Normale 2 7 4 5" xfId="6338"/>
    <cellStyle name="Normale 2 7 4 6" xfId="6339"/>
    <cellStyle name="Normale 2 7 5" xfId="439"/>
    <cellStyle name="Normale 2 7 5 2" xfId="961"/>
    <cellStyle name="Normale 2 7 5 2 2" xfId="6340"/>
    <cellStyle name="Normale 2 7 5 2 2 2" xfId="6341"/>
    <cellStyle name="Normale 2 7 5 2 2 3" xfId="6342"/>
    <cellStyle name="Normale 2 7 5 2 2 4" xfId="6343"/>
    <cellStyle name="Normale 2 7 5 2 3" xfId="6344"/>
    <cellStyle name="Normale 2 7 5 2 4" xfId="6345"/>
    <cellStyle name="Normale 2 7 5 2 5" xfId="6346"/>
    <cellStyle name="Normale 2 7 5 3" xfId="6347"/>
    <cellStyle name="Normale 2 7 5 3 2" xfId="6348"/>
    <cellStyle name="Normale 2 7 5 3 3" xfId="6349"/>
    <cellStyle name="Normale 2 7 5 3 4" xfId="6350"/>
    <cellStyle name="Normale 2 7 5 4" xfId="6351"/>
    <cellStyle name="Normale 2 7 5 5" xfId="6352"/>
    <cellStyle name="Normale 2 7 5 6" xfId="6353"/>
    <cellStyle name="Normale 2 7 6" xfId="493"/>
    <cellStyle name="Normale 2 7 6 2" xfId="1006"/>
    <cellStyle name="Normale 2 7 6 2 2" xfId="6354"/>
    <cellStyle name="Normale 2 7 6 2 2 2" xfId="6355"/>
    <cellStyle name="Normale 2 7 6 2 2 3" xfId="6356"/>
    <cellStyle name="Normale 2 7 6 2 2 4" xfId="6357"/>
    <cellStyle name="Normale 2 7 6 2 3" xfId="6358"/>
    <cellStyle name="Normale 2 7 6 2 4" xfId="6359"/>
    <cellStyle name="Normale 2 7 6 2 5" xfId="6360"/>
    <cellStyle name="Normale 2 7 6 3" xfId="6361"/>
    <cellStyle name="Normale 2 7 6 3 2" xfId="6362"/>
    <cellStyle name="Normale 2 7 6 3 3" xfId="6363"/>
    <cellStyle name="Normale 2 7 6 3 4" xfId="6364"/>
    <cellStyle name="Normale 2 7 6 4" xfId="6365"/>
    <cellStyle name="Normale 2 7 6 5" xfId="6366"/>
    <cellStyle name="Normale 2 7 6 6" xfId="6367"/>
    <cellStyle name="Normale 2 7 7" xfId="533"/>
    <cellStyle name="Normale 2 7 7 2" xfId="1040"/>
    <cellStyle name="Normale 2 7 7 2 2" xfId="6368"/>
    <cellStyle name="Normale 2 7 7 2 2 2" xfId="6369"/>
    <cellStyle name="Normale 2 7 7 2 2 3" xfId="6370"/>
    <cellStyle name="Normale 2 7 7 2 2 4" xfId="6371"/>
    <cellStyle name="Normale 2 7 7 2 3" xfId="6372"/>
    <cellStyle name="Normale 2 7 7 2 4" xfId="6373"/>
    <cellStyle name="Normale 2 7 7 2 5" xfId="6374"/>
    <cellStyle name="Normale 2 7 7 3" xfId="6375"/>
    <cellStyle name="Normale 2 7 7 3 2" xfId="6376"/>
    <cellStyle name="Normale 2 7 7 3 3" xfId="6377"/>
    <cellStyle name="Normale 2 7 7 3 4" xfId="6378"/>
    <cellStyle name="Normale 2 7 7 4" xfId="6379"/>
    <cellStyle name="Normale 2 7 7 5" xfId="6380"/>
    <cellStyle name="Normale 2 7 7 6" xfId="6381"/>
    <cellStyle name="Normale 2 7 8" xfId="202"/>
    <cellStyle name="Normale 2 7 8 2" xfId="769"/>
    <cellStyle name="Normale 2 7 8 2 2" xfId="6382"/>
    <cellStyle name="Normale 2 7 8 2 2 2" xfId="6383"/>
    <cellStyle name="Normale 2 7 8 2 2 3" xfId="6384"/>
    <cellStyle name="Normale 2 7 8 2 2 4" xfId="6385"/>
    <cellStyle name="Normale 2 7 8 2 3" xfId="6386"/>
    <cellStyle name="Normale 2 7 8 2 4" xfId="6387"/>
    <cellStyle name="Normale 2 7 8 2 5" xfId="6388"/>
    <cellStyle name="Normale 2 7 8 3" xfId="6389"/>
    <cellStyle name="Normale 2 7 8 3 2" xfId="6390"/>
    <cellStyle name="Normale 2 7 8 3 3" xfId="6391"/>
    <cellStyle name="Normale 2 7 8 3 4" xfId="6392"/>
    <cellStyle name="Normale 2 7 8 4" xfId="6393"/>
    <cellStyle name="Normale 2 7 8 5" xfId="6394"/>
    <cellStyle name="Normale 2 7 8 6" xfId="6395"/>
    <cellStyle name="Normale 2 7 9" xfId="592"/>
    <cellStyle name="Normale 2 7 9 2" xfId="1083"/>
    <cellStyle name="Normale 2 7 9 2 2" xfId="6396"/>
    <cellStyle name="Normale 2 7 9 2 2 2" xfId="6397"/>
    <cellStyle name="Normale 2 7 9 2 2 3" xfId="6398"/>
    <cellStyle name="Normale 2 7 9 2 2 4" xfId="6399"/>
    <cellStyle name="Normale 2 7 9 2 3" xfId="6400"/>
    <cellStyle name="Normale 2 7 9 2 4" xfId="6401"/>
    <cellStyle name="Normale 2 7 9 2 5" xfId="6402"/>
    <cellStyle name="Normale 2 7 9 3" xfId="6403"/>
    <cellStyle name="Normale 2 7 9 3 2" xfId="6404"/>
    <cellStyle name="Normale 2 7 9 3 3" xfId="6405"/>
    <cellStyle name="Normale 2 7 9 3 4" xfId="6406"/>
    <cellStyle name="Normale 2 7 9 4" xfId="6407"/>
    <cellStyle name="Normale 2 7 9 5" xfId="6408"/>
    <cellStyle name="Normale 2 7 9 6" xfId="6409"/>
    <cellStyle name="Normale 2 8" xfId="15"/>
    <cellStyle name="Normale 2 8 10" xfId="6410"/>
    <cellStyle name="Normale 2 8 2" xfId="654"/>
    <cellStyle name="Normale 2 8 2 2" xfId="6411"/>
    <cellStyle name="Normale 2 8 2 2 2" xfId="6412"/>
    <cellStyle name="Normale 2 8 2 2 3" xfId="6413"/>
    <cellStyle name="Normale 2 8 2 2 4" xfId="6414"/>
    <cellStyle name="Normale 2 8 2 3" xfId="6415"/>
    <cellStyle name="Normale 2 8 2 4" xfId="6416"/>
    <cellStyle name="Normale 2 8 2 5" xfId="6417"/>
    <cellStyle name="Normale 2 8 3" xfId="754"/>
    <cellStyle name="Normale 2 8 3 2" xfId="6418"/>
    <cellStyle name="Normale 2 8 3 2 2" xfId="6419"/>
    <cellStyle name="Normale 2 8 3 2 3" xfId="6420"/>
    <cellStyle name="Normale 2 8 3 2 4" xfId="6421"/>
    <cellStyle name="Normale 2 8 3 3" xfId="6422"/>
    <cellStyle name="Normale 2 8 3 4" xfId="6423"/>
    <cellStyle name="Normale 2 8 3 5" xfId="6424"/>
    <cellStyle name="Normale 2 8 4" xfId="1211"/>
    <cellStyle name="Normale 2 8 4 2" xfId="6425"/>
    <cellStyle name="Normale 2 8 4 2 2" xfId="6426"/>
    <cellStyle name="Normale 2 8 4 2 3" xfId="6427"/>
    <cellStyle name="Normale 2 8 4 2 4" xfId="6428"/>
    <cellStyle name="Normale 2 8 4 3" xfId="6429"/>
    <cellStyle name="Normale 2 8 4 4" xfId="6430"/>
    <cellStyle name="Normale 2 8 4 5" xfId="6431"/>
    <cellStyle name="Normale 2 8 5" xfId="1391"/>
    <cellStyle name="Normale 2 8 5 2" xfId="6432"/>
    <cellStyle name="Normale 2 8 5 2 2" xfId="6433"/>
    <cellStyle name="Normale 2 8 5 2 3" xfId="6434"/>
    <cellStyle name="Normale 2 8 5 2 4" xfId="6435"/>
    <cellStyle name="Normale 2 8 5 3" xfId="6436"/>
    <cellStyle name="Normale 2 8 5 4" xfId="6437"/>
    <cellStyle name="Normale 2 8 5 5" xfId="6438"/>
    <cellStyle name="Normale 2 8 6" xfId="6439"/>
    <cellStyle name="Normale 2 8 6 2" xfId="6440"/>
    <cellStyle name="Normale 2 8 6 2 2" xfId="6441"/>
    <cellStyle name="Normale 2 8 6 2 3" xfId="6442"/>
    <cellStyle name="Normale 2 8 6 3" xfId="6443"/>
    <cellStyle name="Normale 2 8 6 4" xfId="6444"/>
    <cellStyle name="Normale 2 8 6 5" xfId="6445"/>
    <cellStyle name="Normale 2 8 7" xfId="6446"/>
    <cellStyle name="Normale 2 8 7 2" xfId="6447"/>
    <cellStyle name="Normale 2 8 7 3" xfId="6448"/>
    <cellStyle name="Normale 2 8 8" xfId="6449"/>
    <cellStyle name="Normale 2 8 9" xfId="6450"/>
    <cellStyle name="Normale 2 9" xfId="73"/>
    <cellStyle name="Normale 20" xfId="172"/>
    <cellStyle name="Normale 20 2" xfId="747"/>
    <cellStyle name="Normale 20 2 2" xfId="6451"/>
    <cellStyle name="Normale 20 2 2 2" xfId="6452"/>
    <cellStyle name="Normale 20 2 2 3" xfId="6453"/>
    <cellStyle name="Normale 20 2 2 4" xfId="6454"/>
    <cellStyle name="Normale 20 2 3" xfId="6455"/>
    <cellStyle name="Normale 20 2 4" xfId="6456"/>
    <cellStyle name="Normale 20 2 5" xfId="6457"/>
    <cellStyle name="Normale 20 3" xfId="6458"/>
    <cellStyle name="Normale 20 3 2" xfId="6459"/>
    <cellStyle name="Normale 20 3 3" xfId="6460"/>
    <cellStyle name="Normale 20 3 4" xfId="6461"/>
    <cellStyle name="Normale 20 4" xfId="6462"/>
    <cellStyle name="Normale 20 5" xfId="6463"/>
    <cellStyle name="Normale 20 6" xfId="6464"/>
    <cellStyle name="Normale 21" xfId="572"/>
    <cellStyle name="Normale 21 2" xfId="1066"/>
    <cellStyle name="Normale 21 2 2" xfId="6465"/>
    <cellStyle name="Normale 21 2 2 2" xfId="6466"/>
    <cellStyle name="Normale 21 2 2 3" xfId="6467"/>
    <cellStyle name="Normale 21 2 2 4" xfId="6468"/>
    <cellStyle name="Normale 21 2 3" xfId="6469"/>
    <cellStyle name="Normale 21 2 4" xfId="6470"/>
    <cellStyle name="Normale 21 2 5" xfId="6471"/>
    <cellStyle name="Normale 21 3" xfId="6472"/>
    <cellStyle name="Normale 21 3 2" xfId="6473"/>
    <cellStyle name="Normale 21 3 3" xfId="6474"/>
    <cellStyle name="Normale 21 3 4" xfId="6475"/>
    <cellStyle name="Normale 21 4" xfId="6476"/>
    <cellStyle name="Normale 21 5" xfId="6477"/>
    <cellStyle name="Normale 21 6" xfId="6478"/>
    <cellStyle name="Normale 22" xfId="610"/>
    <cellStyle name="Normale 22 2" xfId="6479"/>
    <cellStyle name="Normale 22 2 2" xfId="6480"/>
    <cellStyle name="Normale 22 2 3" xfId="6481"/>
    <cellStyle name="Normale 22 2 4" xfId="6482"/>
    <cellStyle name="Normale 22 3" xfId="6483"/>
    <cellStyle name="Normale 22 4" xfId="6484"/>
    <cellStyle name="Normale 22 5" xfId="6485"/>
    <cellStyle name="Normale 23" xfId="159"/>
    <cellStyle name="Normale 23 2" xfId="6486"/>
    <cellStyle name="Normale 23 2 2" xfId="6487"/>
    <cellStyle name="Normale 23 2 3" xfId="6488"/>
    <cellStyle name="Normale 23 2 4" xfId="6489"/>
    <cellStyle name="Normale 23 3" xfId="6490"/>
    <cellStyle name="Normale 24" xfId="1149"/>
    <cellStyle name="Normale 24 2" xfId="6491"/>
    <cellStyle name="Normale 24 2 2" xfId="6492"/>
    <cellStyle name="Normale 24 2 3" xfId="6493"/>
    <cellStyle name="Normale 24 2 4" xfId="6494"/>
    <cellStyle name="Normale 24 3" xfId="6495"/>
    <cellStyle name="Normale 24 4" xfId="6496"/>
    <cellStyle name="Normale 24 5" xfId="6497"/>
    <cellStyle name="Normale 25" xfId="1176"/>
    <cellStyle name="Normale 25 2" xfId="6498"/>
    <cellStyle name="Normale 25 2 2" xfId="6499"/>
    <cellStyle name="Normale 25 2 3" xfId="6500"/>
    <cellStyle name="Normale 25 3" xfId="6501"/>
    <cellStyle name="Normale 25 4" xfId="6502"/>
    <cellStyle name="Normale 25 5" xfId="6503"/>
    <cellStyle name="Normale 26" xfId="1248"/>
    <cellStyle name="Normale 26 2" xfId="1353"/>
    <cellStyle name="Normale 26 2 2" xfId="6504"/>
    <cellStyle name="Normale 26 2 3" xfId="6505"/>
    <cellStyle name="Normale 26 3" xfId="1356"/>
    <cellStyle name="Normale 27" xfId="1330"/>
    <cellStyle name="Normale 27 2" xfId="6506"/>
    <cellStyle name="Normale 27 3" xfId="6507"/>
    <cellStyle name="Normale 27 4" xfId="6508"/>
    <cellStyle name="Normale 28" xfId="1354"/>
    <cellStyle name="Normale 29" xfId="1461"/>
    <cellStyle name="Normale 3" xfId="6"/>
    <cellStyle name="Normale 3 10" xfId="469"/>
    <cellStyle name="Normale 3 10 2" xfId="986"/>
    <cellStyle name="Normale 3 10 2 2" xfId="6509"/>
    <cellStyle name="Normale 3 10 2 2 2" xfId="6510"/>
    <cellStyle name="Normale 3 10 2 2 3" xfId="6511"/>
    <cellStyle name="Normale 3 10 2 2 4" xfId="6512"/>
    <cellStyle name="Normale 3 10 2 3" xfId="6513"/>
    <cellStyle name="Normale 3 10 2 4" xfId="6514"/>
    <cellStyle name="Normale 3 10 2 5" xfId="6515"/>
    <cellStyle name="Normale 3 10 3" xfId="6516"/>
    <cellStyle name="Normale 3 10 3 2" xfId="6517"/>
    <cellStyle name="Normale 3 10 3 3" xfId="6518"/>
    <cellStyle name="Normale 3 10 3 4" xfId="6519"/>
    <cellStyle name="Normale 3 10 4" xfId="6520"/>
    <cellStyle name="Normale 3 10 5" xfId="6521"/>
    <cellStyle name="Normale 3 10 6" xfId="6522"/>
    <cellStyle name="Normale 3 11" xfId="514"/>
    <cellStyle name="Normale 3 11 2" xfId="1026"/>
    <cellStyle name="Normale 3 11 2 2" xfId="6523"/>
    <cellStyle name="Normale 3 11 2 2 2" xfId="6524"/>
    <cellStyle name="Normale 3 11 2 2 3" xfId="6525"/>
    <cellStyle name="Normale 3 11 2 2 4" xfId="6526"/>
    <cellStyle name="Normale 3 11 2 3" xfId="6527"/>
    <cellStyle name="Normale 3 11 2 4" xfId="6528"/>
    <cellStyle name="Normale 3 11 2 5" xfId="6529"/>
    <cellStyle name="Normale 3 11 3" xfId="6530"/>
    <cellStyle name="Normale 3 11 3 2" xfId="6531"/>
    <cellStyle name="Normale 3 11 3 3" xfId="6532"/>
    <cellStyle name="Normale 3 11 3 4" xfId="6533"/>
    <cellStyle name="Normale 3 11 4" xfId="6534"/>
    <cellStyle name="Normale 3 11 5" xfId="6535"/>
    <cellStyle name="Normale 3 11 6" xfId="6536"/>
    <cellStyle name="Normale 3 12" xfId="177"/>
    <cellStyle name="Normale 3 12 2" xfId="748"/>
    <cellStyle name="Normale 3 12 2 2" xfId="6537"/>
    <cellStyle name="Normale 3 12 2 2 2" xfId="6538"/>
    <cellStyle name="Normale 3 12 2 2 3" xfId="6539"/>
    <cellStyle name="Normale 3 12 2 2 4" xfId="6540"/>
    <cellStyle name="Normale 3 12 2 3" xfId="6541"/>
    <cellStyle name="Normale 3 12 2 4" xfId="6542"/>
    <cellStyle name="Normale 3 12 2 5" xfId="6543"/>
    <cellStyle name="Normale 3 12 3" xfId="6544"/>
    <cellStyle name="Normale 3 12 3 2" xfId="6545"/>
    <cellStyle name="Normale 3 12 3 3" xfId="6546"/>
    <cellStyle name="Normale 3 12 3 4" xfId="6547"/>
    <cellStyle name="Normale 3 12 4" xfId="6548"/>
    <cellStyle name="Normale 3 12 5" xfId="6549"/>
    <cellStyle name="Normale 3 12 6" xfId="6550"/>
    <cellStyle name="Normale 3 13" xfId="163"/>
    <cellStyle name="Normale 3 14" xfId="1124"/>
    <cellStyle name="Normale 3 14 2" xfId="6551"/>
    <cellStyle name="Normale 3 14 3" xfId="6552"/>
    <cellStyle name="Normale 3 14 4" xfId="6553"/>
    <cellStyle name="Normale 3 15" xfId="6554"/>
    <cellStyle name="Normale 3 15 2" xfId="6555"/>
    <cellStyle name="Normale 3 15 3" xfId="6556"/>
    <cellStyle name="Normale 3 15 4" xfId="6557"/>
    <cellStyle name="Normale 3 16" xfId="6558"/>
    <cellStyle name="Normale 3 16 2" xfId="6559"/>
    <cellStyle name="Normale 3 16 3" xfId="6560"/>
    <cellStyle name="Normale 3 17" xfId="6561"/>
    <cellStyle name="Normale 3 18" xfId="6562"/>
    <cellStyle name="Normale 3 19" xfId="6563"/>
    <cellStyle name="Normale 3 2" xfId="7"/>
    <cellStyle name="Normale 3 2 10" xfId="178"/>
    <cellStyle name="Normale 3 2 10 2" xfId="749"/>
    <cellStyle name="Normale 3 2 10 2 2" xfId="6564"/>
    <cellStyle name="Normale 3 2 10 2 2 2" xfId="6565"/>
    <cellStyle name="Normale 3 2 10 2 2 3" xfId="6566"/>
    <cellStyle name="Normale 3 2 10 2 2 4" xfId="6567"/>
    <cellStyle name="Normale 3 2 10 2 3" xfId="6568"/>
    <cellStyle name="Normale 3 2 10 2 4" xfId="6569"/>
    <cellStyle name="Normale 3 2 10 2 5" xfId="6570"/>
    <cellStyle name="Normale 3 2 10 3" xfId="6571"/>
    <cellStyle name="Normale 3 2 10 3 2" xfId="6572"/>
    <cellStyle name="Normale 3 2 10 3 3" xfId="6573"/>
    <cellStyle name="Normale 3 2 10 3 4" xfId="6574"/>
    <cellStyle name="Normale 3 2 10 4" xfId="6575"/>
    <cellStyle name="Normale 3 2 10 5" xfId="6576"/>
    <cellStyle name="Normale 3 2 10 6" xfId="6577"/>
    <cellStyle name="Normale 3 2 11" xfId="165"/>
    <cellStyle name="Normale 3 2 12" xfId="1158"/>
    <cellStyle name="Normale 3 2 12 2" xfId="6578"/>
    <cellStyle name="Normale 3 2 12 3" xfId="6579"/>
    <cellStyle name="Normale 3 2 12 4" xfId="6580"/>
    <cellStyle name="Normale 3 2 13" xfId="6581"/>
    <cellStyle name="Normale 3 2 13 2" xfId="6582"/>
    <cellStyle name="Normale 3 2 13 3" xfId="6583"/>
    <cellStyle name="Normale 3 2 13 4" xfId="6584"/>
    <cellStyle name="Normale 3 2 14" xfId="6585"/>
    <cellStyle name="Normale 3 2 14 2" xfId="6586"/>
    <cellStyle name="Normale 3 2 14 3" xfId="6587"/>
    <cellStyle name="Normale 3 2 15" xfId="6588"/>
    <cellStyle name="Normale 3 2 16" xfId="6589"/>
    <cellStyle name="Normale 3 2 17" xfId="6590"/>
    <cellStyle name="Normale 3 2 2" xfId="19"/>
    <cellStyle name="Normale 3 2 2 2" xfId="6591"/>
    <cellStyle name="Normale 3 2 2 3" xfId="6592"/>
    <cellStyle name="Normale 3 2 3" xfId="75"/>
    <cellStyle name="Normale 3 2 3 10" xfId="6593"/>
    <cellStyle name="Normale 3 2 3 2" xfId="650"/>
    <cellStyle name="Normale 3 2 3 2 2" xfId="6594"/>
    <cellStyle name="Normale 3 2 3 2 2 2" xfId="6595"/>
    <cellStyle name="Normale 3 2 3 2 2 3" xfId="6596"/>
    <cellStyle name="Normale 3 2 3 2 2 4" xfId="6597"/>
    <cellStyle name="Normale 3 2 3 2 3" xfId="6598"/>
    <cellStyle name="Normale 3 2 3 2 4" xfId="6599"/>
    <cellStyle name="Normale 3 2 3 2 5" xfId="6600"/>
    <cellStyle name="Normale 3 2 3 3" xfId="791"/>
    <cellStyle name="Normale 3 2 3 3 2" xfId="6601"/>
    <cellStyle name="Normale 3 2 3 3 2 2" xfId="6602"/>
    <cellStyle name="Normale 3 2 3 3 2 3" xfId="6603"/>
    <cellStyle name="Normale 3 2 3 3 2 4" xfId="6604"/>
    <cellStyle name="Normale 3 2 3 3 3" xfId="6605"/>
    <cellStyle name="Normale 3 2 3 3 4" xfId="6606"/>
    <cellStyle name="Normale 3 2 3 3 5" xfId="6607"/>
    <cellStyle name="Normale 3 2 3 4" xfId="6608"/>
    <cellStyle name="Normale 3 2 3 4 2" xfId="6609"/>
    <cellStyle name="Normale 3 2 3 4 2 2" xfId="6610"/>
    <cellStyle name="Normale 3 2 3 4 2 3" xfId="6611"/>
    <cellStyle name="Normale 3 2 3 4 2 4" xfId="6612"/>
    <cellStyle name="Normale 3 2 3 4 3" xfId="6613"/>
    <cellStyle name="Normale 3 2 3 4 4" xfId="6614"/>
    <cellStyle name="Normale 3 2 3 4 5" xfId="6615"/>
    <cellStyle name="Normale 3 2 3 5" xfId="6616"/>
    <cellStyle name="Normale 3 2 3 5 2" xfId="6617"/>
    <cellStyle name="Normale 3 2 3 5 2 2" xfId="6618"/>
    <cellStyle name="Normale 3 2 3 5 2 3" xfId="6619"/>
    <cellStyle name="Normale 3 2 3 5 2 4" xfId="6620"/>
    <cellStyle name="Normale 3 2 3 5 3" xfId="6621"/>
    <cellStyle name="Normale 3 2 3 5 4" xfId="6622"/>
    <cellStyle name="Normale 3 2 3 5 5" xfId="6623"/>
    <cellStyle name="Normale 3 2 3 6" xfId="6624"/>
    <cellStyle name="Normale 3 2 3 6 2" xfId="6625"/>
    <cellStyle name="Normale 3 2 3 6 2 2" xfId="6626"/>
    <cellStyle name="Normale 3 2 3 6 2 3" xfId="6627"/>
    <cellStyle name="Normale 3 2 3 6 3" xfId="6628"/>
    <cellStyle name="Normale 3 2 3 6 4" xfId="6629"/>
    <cellStyle name="Normale 3 2 3 6 5" xfId="6630"/>
    <cellStyle name="Normale 3 2 3 7" xfId="6631"/>
    <cellStyle name="Normale 3 2 3 7 2" xfId="6632"/>
    <cellStyle name="Normale 3 2 3 7 3" xfId="6633"/>
    <cellStyle name="Normale 3 2 3 8" xfId="6634"/>
    <cellStyle name="Normale 3 2 3 9" xfId="6635"/>
    <cellStyle name="Normale 3 2 4" xfId="232"/>
    <cellStyle name="Normale 3 2 5" xfId="287"/>
    <cellStyle name="Normale 3 2 5 2" xfId="850"/>
    <cellStyle name="Normale 3 2 5 2 2" xfId="6636"/>
    <cellStyle name="Normale 3 2 5 2 2 2" xfId="6637"/>
    <cellStyle name="Normale 3 2 5 2 2 3" xfId="6638"/>
    <cellStyle name="Normale 3 2 5 2 2 4" xfId="6639"/>
    <cellStyle name="Normale 3 2 5 2 3" xfId="6640"/>
    <cellStyle name="Normale 3 2 5 2 4" xfId="6641"/>
    <cellStyle name="Normale 3 2 5 2 5" xfId="6642"/>
    <cellStyle name="Normale 3 2 5 3" xfId="6643"/>
    <cellStyle name="Normale 3 2 5 3 2" xfId="6644"/>
    <cellStyle name="Normale 3 2 5 3 3" xfId="6645"/>
    <cellStyle name="Normale 3 2 5 3 4" xfId="6646"/>
    <cellStyle name="Normale 3 2 5 4" xfId="6647"/>
    <cellStyle name="Normale 3 2 5 5" xfId="6648"/>
    <cellStyle name="Normale 3 2 5 6" xfId="6649"/>
    <cellStyle name="Normale 3 2 6" xfId="349"/>
    <cellStyle name="Normale 3 2 6 2" xfId="896"/>
    <cellStyle name="Normale 3 2 6 2 2" xfId="6650"/>
    <cellStyle name="Normale 3 2 6 2 2 2" xfId="6651"/>
    <cellStyle name="Normale 3 2 6 2 2 3" xfId="6652"/>
    <cellStyle name="Normale 3 2 6 2 2 4" xfId="6653"/>
    <cellStyle name="Normale 3 2 6 2 3" xfId="6654"/>
    <cellStyle name="Normale 3 2 6 2 4" xfId="6655"/>
    <cellStyle name="Normale 3 2 6 2 5" xfId="6656"/>
    <cellStyle name="Normale 3 2 6 3" xfId="6657"/>
    <cellStyle name="Normale 3 2 6 3 2" xfId="6658"/>
    <cellStyle name="Normale 3 2 6 3 3" xfId="6659"/>
    <cellStyle name="Normale 3 2 6 3 4" xfId="6660"/>
    <cellStyle name="Normale 3 2 6 4" xfId="6661"/>
    <cellStyle name="Normale 3 2 6 5" xfId="6662"/>
    <cellStyle name="Normale 3 2 6 6" xfId="6663"/>
    <cellStyle name="Normale 3 2 7" xfId="417"/>
    <cellStyle name="Normale 3 2 7 2" xfId="943"/>
    <cellStyle name="Normale 3 2 7 2 2" xfId="6664"/>
    <cellStyle name="Normale 3 2 7 2 2 2" xfId="6665"/>
    <cellStyle name="Normale 3 2 7 2 2 3" xfId="6666"/>
    <cellStyle name="Normale 3 2 7 2 2 4" xfId="6667"/>
    <cellStyle name="Normale 3 2 7 2 3" xfId="6668"/>
    <cellStyle name="Normale 3 2 7 2 4" xfId="6669"/>
    <cellStyle name="Normale 3 2 7 2 5" xfId="6670"/>
    <cellStyle name="Normale 3 2 7 3" xfId="6671"/>
    <cellStyle name="Normale 3 2 7 3 2" xfId="6672"/>
    <cellStyle name="Normale 3 2 7 3 3" xfId="6673"/>
    <cellStyle name="Normale 3 2 7 3 4" xfId="6674"/>
    <cellStyle name="Normale 3 2 7 4" xfId="6675"/>
    <cellStyle name="Normale 3 2 7 5" xfId="6676"/>
    <cellStyle name="Normale 3 2 7 6" xfId="6677"/>
    <cellStyle name="Normale 3 2 8" xfId="470"/>
    <cellStyle name="Normale 3 2 8 2" xfId="987"/>
    <cellStyle name="Normale 3 2 8 2 2" xfId="6678"/>
    <cellStyle name="Normale 3 2 8 2 2 2" xfId="6679"/>
    <cellStyle name="Normale 3 2 8 2 2 3" xfId="6680"/>
    <cellStyle name="Normale 3 2 8 2 2 4" xfId="6681"/>
    <cellStyle name="Normale 3 2 8 2 3" xfId="6682"/>
    <cellStyle name="Normale 3 2 8 2 4" xfId="6683"/>
    <cellStyle name="Normale 3 2 8 2 5" xfId="6684"/>
    <cellStyle name="Normale 3 2 8 3" xfId="6685"/>
    <cellStyle name="Normale 3 2 8 3 2" xfId="6686"/>
    <cellStyle name="Normale 3 2 8 3 3" xfId="6687"/>
    <cellStyle name="Normale 3 2 8 3 4" xfId="6688"/>
    <cellStyle name="Normale 3 2 8 4" xfId="6689"/>
    <cellStyle name="Normale 3 2 8 5" xfId="6690"/>
    <cellStyle name="Normale 3 2 8 6" xfId="6691"/>
    <cellStyle name="Normale 3 2 9" xfId="554"/>
    <cellStyle name="Normale 3 2 9 2" xfId="1056"/>
    <cellStyle name="Normale 3 2 9 2 2" xfId="6692"/>
    <cellStyle name="Normale 3 2 9 2 2 2" xfId="6693"/>
    <cellStyle name="Normale 3 2 9 2 2 3" xfId="6694"/>
    <cellStyle name="Normale 3 2 9 2 2 4" xfId="6695"/>
    <cellStyle name="Normale 3 2 9 2 3" xfId="6696"/>
    <cellStyle name="Normale 3 2 9 2 4" xfId="6697"/>
    <cellStyle name="Normale 3 2 9 2 5" xfId="6698"/>
    <cellStyle name="Normale 3 2 9 3" xfId="6699"/>
    <cellStyle name="Normale 3 2 9 3 2" xfId="6700"/>
    <cellStyle name="Normale 3 2 9 3 3" xfId="6701"/>
    <cellStyle name="Normale 3 2 9 3 4" xfId="6702"/>
    <cellStyle name="Normale 3 2 9 4" xfId="6703"/>
    <cellStyle name="Normale 3 2 9 5" xfId="6704"/>
    <cellStyle name="Normale 3 2 9 6" xfId="6705"/>
    <cellStyle name="Normale 3 3" xfId="48"/>
    <cellStyle name="Normale 3 3 2" xfId="237"/>
    <cellStyle name="Normale 3 3 2 2" xfId="795"/>
    <cellStyle name="Normale 3 3 2 2 2" xfId="6706"/>
    <cellStyle name="Normale 3 3 2 2 2 2" xfId="6707"/>
    <cellStyle name="Normale 3 3 2 2 2 3" xfId="6708"/>
    <cellStyle name="Normale 3 3 2 2 2 4" xfId="6709"/>
    <cellStyle name="Normale 3 3 2 2 3" xfId="6710"/>
    <cellStyle name="Normale 3 3 2 2 4" xfId="6711"/>
    <cellStyle name="Normale 3 3 2 2 5" xfId="6712"/>
    <cellStyle name="Normale 3 3 2 3" xfId="6713"/>
    <cellStyle name="Normale 3 3 2 3 2" xfId="6714"/>
    <cellStyle name="Normale 3 3 2 3 3" xfId="6715"/>
    <cellStyle name="Normale 3 3 2 3 4" xfId="6716"/>
    <cellStyle name="Normale 3 3 2 4" xfId="6717"/>
    <cellStyle name="Normale 3 3 2 5" xfId="6718"/>
    <cellStyle name="Normale 3 3 2 6" xfId="6719"/>
    <cellStyle name="Normale 3 3 3" xfId="6720"/>
    <cellStyle name="Normale 3 4" xfId="41"/>
    <cellStyle name="Normale 3 4 10" xfId="593"/>
    <cellStyle name="Normale 3 4 10 2" xfId="1084"/>
    <cellStyle name="Normale 3 4 10 2 2" xfId="6721"/>
    <cellStyle name="Normale 3 4 10 2 2 2" xfId="6722"/>
    <cellStyle name="Normale 3 4 10 2 2 3" xfId="6723"/>
    <cellStyle name="Normale 3 4 10 2 2 4" xfId="6724"/>
    <cellStyle name="Normale 3 4 10 2 3" xfId="6725"/>
    <cellStyle name="Normale 3 4 10 2 4" xfId="6726"/>
    <cellStyle name="Normale 3 4 10 2 5" xfId="6727"/>
    <cellStyle name="Normale 3 4 10 3" xfId="6728"/>
    <cellStyle name="Normale 3 4 10 3 2" xfId="6729"/>
    <cellStyle name="Normale 3 4 10 3 3" xfId="6730"/>
    <cellStyle name="Normale 3 4 10 3 4" xfId="6731"/>
    <cellStyle name="Normale 3 4 10 4" xfId="6732"/>
    <cellStyle name="Normale 3 4 10 5" xfId="6733"/>
    <cellStyle name="Normale 3 4 10 6" xfId="6734"/>
    <cellStyle name="Normale 3 4 11" xfId="628"/>
    <cellStyle name="Normale 3 4 11 2" xfId="6735"/>
    <cellStyle name="Normale 3 4 11 2 2" xfId="6736"/>
    <cellStyle name="Normale 3 4 11 2 3" xfId="6737"/>
    <cellStyle name="Normale 3 4 11 2 4" xfId="6738"/>
    <cellStyle name="Normale 3 4 11 3" xfId="6739"/>
    <cellStyle name="Normale 3 4 11 4" xfId="6740"/>
    <cellStyle name="Normale 3 4 11 5" xfId="6741"/>
    <cellStyle name="Normale 3 4 12" xfId="729"/>
    <cellStyle name="Normale 3 4 12 2" xfId="6742"/>
    <cellStyle name="Normale 3 4 12 2 2" xfId="6743"/>
    <cellStyle name="Normale 3 4 12 2 3" xfId="6744"/>
    <cellStyle name="Normale 3 4 12 2 4" xfId="6745"/>
    <cellStyle name="Normale 3 4 12 3" xfId="6746"/>
    <cellStyle name="Normale 3 4 12 4" xfId="6747"/>
    <cellStyle name="Normale 3 4 12 5" xfId="6748"/>
    <cellStyle name="Normale 3 4 13" xfId="1114"/>
    <cellStyle name="Normale 3 4 13 2" xfId="6749"/>
    <cellStyle name="Normale 3 4 13 2 2" xfId="6750"/>
    <cellStyle name="Normale 3 4 13 2 3" xfId="6751"/>
    <cellStyle name="Normale 3 4 13 2 4" xfId="6752"/>
    <cellStyle name="Normale 3 4 13 3" xfId="6753"/>
    <cellStyle name="Normale 3 4 13 4" xfId="6754"/>
    <cellStyle name="Normale 3 4 13 5" xfId="6755"/>
    <cellStyle name="Normale 3 4 14" xfId="1194"/>
    <cellStyle name="Normale 3 4 14 2" xfId="6756"/>
    <cellStyle name="Normale 3 4 14 2 2" xfId="6757"/>
    <cellStyle name="Normale 3 4 14 2 3" xfId="6758"/>
    <cellStyle name="Normale 3 4 14 2 4" xfId="6759"/>
    <cellStyle name="Normale 3 4 14 3" xfId="6760"/>
    <cellStyle name="Normale 3 4 14 4" xfId="6761"/>
    <cellStyle name="Normale 3 4 14 5" xfId="6762"/>
    <cellStyle name="Normale 3 4 15" xfId="1374"/>
    <cellStyle name="Normale 3 4 15 2" xfId="6763"/>
    <cellStyle name="Normale 3 4 15 2 2" xfId="6764"/>
    <cellStyle name="Normale 3 4 15 2 3" xfId="6765"/>
    <cellStyle name="Normale 3 4 15 3" xfId="6766"/>
    <cellStyle name="Normale 3 4 15 4" xfId="6767"/>
    <cellStyle name="Normale 3 4 15 5" xfId="6768"/>
    <cellStyle name="Normale 3 4 16" xfId="6769"/>
    <cellStyle name="Normale 3 4 16 2" xfId="6770"/>
    <cellStyle name="Normale 3 4 16 3" xfId="6771"/>
    <cellStyle name="Normale 3 4 17" xfId="6772"/>
    <cellStyle name="Normale 3 4 18" xfId="6773"/>
    <cellStyle name="Normale 3 4 19" xfId="6774"/>
    <cellStyle name="Normale 3 4 2" xfId="96"/>
    <cellStyle name="Normale 3 4 2 10" xfId="6775"/>
    <cellStyle name="Normale 3 4 2 2" xfId="670"/>
    <cellStyle name="Normale 3 4 2 2 2" xfId="6776"/>
    <cellStyle name="Normale 3 4 2 2 2 2" xfId="6777"/>
    <cellStyle name="Normale 3 4 2 2 2 3" xfId="6778"/>
    <cellStyle name="Normale 3 4 2 2 2 4" xfId="6779"/>
    <cellStyle name="Normale 3 4 2 2 3" xfId="6780"/>
    <cellStyle name="Normale 3 4 2 2 4" xfId="6781"/>
    <cellStyle name="Normale 3 4 2 2 5" xfId="6782"/>
    <cellStyle name="Normale 3 4 2 3" xfId="813"/>
    <cellStyle name="Normale 3 4 2 3 2" xfId="6783"/>
    <cellStyle name="Normale 3 4 2 3 2 2" xfId="6784"/>
    <cellStyle name="Normale 3 4 2 3 2 3" xfId="6785"/>
    <cellStyle name="Normale 3 4 2 3 2 4" xfId="6786"/>
    <cellStyle name="Normale 3 4 2 3 3" xfId="6787"/>
    <cellStyle name="Normale 3 4 2 3 4" xfId="6788"/>
    <cellStyle name="Normale 3 4 2 3 5" xfId="6789"/>
    <cellStyle name="Normale 3 4 2 4" xfId="1228"/>
    <cellStyle name="Normale 3 4 2 4 2" xfId="6790"/>
    <cellStyle name="Normale 3 4 2 4 2 2" xfId="6791"/>
    <cellStyle name="Normale 3 4 2 4 2 3" xfId="6792"/>
    <cellStyle name="Normale 3 4 2 4 2 4" xfId="6793"/>
    <cellStyle name="Normale 3 4 2 4 3" xfId="6794"/>
    <cellStyle name="Normale 3 4 2 4 4" xfId="6795"/>
    <cellStyle name="Normale 3 4 2 4 5" xfId="6796"/>
    <cellStyle name="Normale 3 4 2 5" xfId="1408"/>
    <cellStyle name="Normale 3 4 2 5 2" xfId="6797"/>
    <cellStyle name="Normale 3 4 2 5 2 2" xfId="6798"/>
    <cellStyle name="Normale 3 4 2 5 2 3" xfId="6799"/>
    <cellStyle name="Normale 3 4 2 5 2 4" xfId="6800"/>
    <cellStyle name="Normale 3 4 2 5 3" xfId="6801"/>
    <cellStyle name="Normale 3 4 2 5 4" xfId="6802"/>
    <cellStyle name="Normale 3 4 2 5 5" xfId="6803"/>
    <cellStyle name="Normale 3 4 2 6" xfId="6804"/>
    <cellStyle name="Normale 3 4 2 6 2" xfId="6805"/>
    <cellStyle name="Normale 3 4 2 6 2 2" xfId="6806"/>
    <cellStyle name="Normale 3 4 2 6 2 3" xfId="6807"/>
    <cellStyle name="Normale 3 4 2 6 3" xfId="6808"/>
    <cellStyle name="Normale 3 4 2 6 4" xfId="6809"/>
    <cellStyle name="Normale 3 4 2 6 5" xfId="6810"/>
    <cellStyle name="Normale 3 4 2 7" xfId="6811"/>
    <cellStyle name="Normale 3 4 2 7 2" xfId="6812"/>
    <cellStyle name="Normale 3 4 2 7 3" xfId="6813"/>
    <cellStyle name="Normale 3 4 2 8" xfId="6814"/>
    <cellStyle name="Normale 3 4 2 9" xfId="6815"/>
    <cellStyle name="Normale 3 4 3" xfId="242"/>
    <cellStyle name="Normale 3 4 3 2" xfId="1164"/>
    <cellStyle name="Normale 3 4 3 2 2" xfId="6816"/>
    <cellStyle name="Normale 3 4 3 2 2 2" xfId="6817"/>
    <cellStyle name="Normale 3 4 3 2 2 3" xfId="6818"/>
    <cellStyle name="Normale 3 4 3 2 3" xfId="6819"/>
    <cellStyle name="Normale 3 4 3 2 4" xfId="6820"/>
    <cellStyle name="Normale 3 4 3 3" xfId="6821"/>
    <cellStyle name="Normale 3 4 4" xfId="313"/>
    <cellStyle name="Normale 3 4 4 2" xfId="871"/>
    <cellStyle name="Normale 3 4 4 2 2" xfId="6822"/>
    <cellStyle name="Normale 3 4 4 2 2 2" xfId="6823"/>
    <cellStyle name="Normale 3 4 4 2 2 3" xfId="6824"/>
    <cellStyle name="Normale 3 4 4 2 2 4" xfId="6825"/>
    <cellStyle name="Normale 3 4 4 2 3" xfId="6826"/>
    <cellStyle name="Normale 3 4 4 2 4" xfId="6827"/>
    <cellStyle name="Normale 3 4 4 2 5" xfId="6828"/>
    <cellStyle name="Normale 3 4 4 3" xfId="6829"/>
    <cellStyle name="Normale 3 4 4 3 2" xfId="6830"/>
    <cellStyle name="Normale 3 4 4 3 3" xfId="6831"/>
    <cellStyle name="Normale 3 4 4 3 4" xfId="6832"/>
    <cellStyle name="Normale 3 4 4 4" xfId="6833"/>
    <cellStyle name="Normale 3 4 4 5" xfId="6834"/>
    <cellStyle name="Normale 3 4 4 6" xfId="6835"/>
    <cellStyle name="Normale 3 4 5" xfId="365"/>
    <cellStyle name="Normale 3 4 5 2" xfId="907"/>
    <cellStyle name="Normale 3 4 5 2 2" xfId="6836"/>
    <cellStyle name="Normale 3 4 5 2 2 2" xfId="6837"/>
    <cellStyle name="Normale 3 4 5 2 2 3" xfId="6838"/>
    <cellStyle name="Normale 3 4 5 2 2 4" xfId="6839"/>
    <cellStyle name="Normale 3 4 5 2 3" xfId="6840"/>
    <cellStyle name="Normale 3 4 5 2 4" xfId="6841"/>
    <cellStyle name="Normale 3 4 5 2 5" xfId="6842"/>
    <cellStyle name="Normale 3 4 5 3" xfId="6843"/>
    <cellStyle name="Normale 3 4 5 3 2" xfId="6844"/>
    <cellStyle name="Normale 3 4 5 3 3" xfId="6845"/>
    <cellStyle name="Normale 3 4 5 3 4" xfId="6846"/>
    <cellStyle name="Normale 3 4 5 4" xfId="6847"/>
    <cellStyle name="Normale 3 4 5 5" xfId="6848"/>
    <cellStyle name="Normale 3 4 5 6" xfId="6849"/>
    <cellStyle name="Normale 3 4 6" xfId="440"/>
    <cellStyle name="Normale 3 4 6 2" xfId="962"/>
    <cellStyle name="Normale 3 4 6 2 2" xfId="6850"/>
    <cellStyle name="Normale 3 4 6 2 2 2" xfId="6851"/>
    <cellStyle name="Normale 3 4 6 2 2 3" xfId="6852"/>
    <cellStyle name="Normale 3 4 6 2 2 4" xfId="6853"/>
    <cellStyle name="Normale 3 4 6 2 3" xfId="6854"/>
    <cellStyle name="Normale 3 4 6 2 4" xfId="6855"/>
    <cellStyle name="Normale 3 4 6 2 5" xfId="6856"/>
    <cellStyle name="Normale 3 4 6 3" xfId="6857"/>
    <cellStyle name="Normale 3 4 6 3 2" xfId="6858"/>
    <cellStyle name="Normale 3 4 6 3 3" xfId="6859"/>
    <cellStyle name="Normale 3 4 6 3 4" xfId="6860"/>
    <cellStyle name="Normale 3 4 6 4" xfId="6861"/>
    <cellStyle name="Normale 3 4 6 5" xfId="6862"/>
    <cellStyle name="Normale 3 4 6 6" xfId="6863"/>
    <cellStyle name="Normale 3 4 7" xfId="494"/>
    <cellStyle name="Normale 3 4 7 2" xfId="1007"/>
    <cellStyle name="Normale 3 4 7 2 2" xfId="6864"/>
    <cellStyle name="Normale 3 4 7 2 2 2" xfId="6865"/>
    <cellStyle name="Normale 3 4 7 2 2 3" xfId="6866"/>
    <cellStyle name="Normale 3 4 7 2 2 4" xfId="6867"/>
    <cellStyle name="Normale 3 4 7 2 3" xfId="6868"/>
    <cellStyle name="Normale 3 4 7 2 4" xfId="6869"/>
    <cellStyle name="Normale 3 4 7 2 5" xfId="6870"/>
    <cellStyle name="Normale 3 4 7 3" xfId="6871"/>
    <cellStyle name="Normale 3 4 7 3 2" xfId="6872"/>
    <cellStyle name="Normale 3 4 7 3 3" xfId="6873"/>
    <cellStyle name="Normale 3 4 7 3 4" xfId="6874"/>
    <cellStyle name="Normale 3 4 7 4" xfId="6875"/>
    <cellStyle name="Normale 3 4 7 5" xfId="6876"/>
    <cellStyle name="Normale 3 4 7 6" xfId="6877"/>
    <cellStyle name="Normale 3 4 8" xfId="556"/>
    <cellStyle name="Normale 3 4 8 2" xfId="1057"/>
    <cellStyle name="Normale 3 4 8 2 2" xfId="6878"/>
    <cellStyle name="Normale 3 4 8 2 2 2" xfId="6879"/>
    <cellStyle name="Normale 3 4 8 2 2 3" xfId="6880"/>
    <cellStyle name="Normale 3 4 8 2 2 4" xfId="6881"/>
    <cellStyle name="Normale 3 4 8 2 3" xfId="6882"/>
    <cellStyle name="Normale 3 4 8 2 4" xfId="6883"/>
    <cellStyle name="Normale 3 4 8 2 5" xfId="6884"/>
    <cellStyle name="Normale 3 4 8 3" xfId="6885"/>
    <cellStyle name="Normale 3 4 8 3 2" xfId="6886"/>
    <cellStyle name="Normale 3 4 8 3 3" xfId="6887"/>
    <cellStyle name="Normale 3 4 8 3 4" xfId="6888"/>
    <cellStyle name="Normale 3 4 8 4" xfId="6889"/>
    <cellStyle name="Normale 3 4 8 5" xfId="6890"/>
    <cellStyle name="Normale 3 4 8 6" xfId="6891"/>
    <cellStyle name="Normale 3 4 9" xfId="203"/>
    <cellStyle name="Normale 3 4 9 2" xfId="770"/>
    <cellStyle name="Normale 3 4 9 2 2" xfId="6892"/>
    <cellStyle name="Normale 3 4 9 2 2 2" xfId="6893"/>
    <cellStyle name="Normale 3 4 9 2 2 3" xfId="6894"/>
    <cellStyle name="Normale 3 4 9 2 2 4" xfId="6895"/>
    <cellStyle name="Normale 3 4 9 2 3" xfId="6896"/>
    <cellStyle name="Normale 3 4 9 2 4" xfId="6897"/>
    <cellStyle name="Normale 3 4 9 2 5" xfId="6898"/>
    <cellStyle name="Normale 3 4 9 3" xfId="6899"/>
    <cellStyle name="Normale 3 4 9 3 2" xfId="6900"/>
    <cellStyle name="Normale 3 4 9 3 3" xfId="6901"/>
    <cellStyle name="Normale 3 4 9 3 4" xfId="6902"/>
    <cellStyle name="Normale 3 4 9 4" xfId="6903"/>
    <cellStyle name="Normale 3 4 9 5" xfId="6904"/>
    <cellStyle name="Normale 3 4 9 6" xfId="6905"/>
    <cellStyle name="Normale 3 5" xfId="17"/>
    <cellStyle name="Normale 3 6" xfId="74"/>
    <cellStyle name="Normale 3 6 10" xfId="6906"/>
    <cellStyle name="Normale 3 6 2" xfId="649"/>
    <cellStyle name="Normale 3 6 2 2" xfId="6907"/>
    <cellStyle name="Normale 3 6 2 2 2" xfId="6908"/>
    <cellStyle name="Normale 3 6 2 2 3" xfId="6909"/>
    <cellStyle name="Normale 3 6 2 2 4" xfId="6910"/>
    <cellStyle name="Normale 3 6 2 3" xfId="6911"/>
    <cellStyle name="Normale 3 6 2 4" xfId="6912"/>
    <cellStyle name="Normale 3 6 2 5" xfId="6913"/>
    <cellStyle name="Normale 3 6 3" xfId="790"/>
    <cellStyle name="Normale 3 6 3 2" xfId="6914"/>
    <cellStyle name="Normale 3 6 3 2 2" xfId="6915"/>
    <cellStyle name="Normale 3 6 3 2 3" xfId="6916"/>
    <cellStyle name="Normale 3 6 3 2 4" xfId="6917"/>
    <cellStyle name="Normale 3 6 3 3" xfId="6918"/>
    <cellStyle name="Normale 3 6 3 4" xfId="6919"/>
    <cellStyle name="Normale 3 6 3 5" xfId="6920"/>
    <cellStyle name="Normale 3 6 4" xfId="6921"/>
    <cellStyle name="Normale 3 6 4 2" xfId="6922"/>
    <cellStyle name="Normale 3 6 4 2 2" xfId="6923"/>
    <cellStyle name="Normale 3 6 4 2 3" xfId="6924"/>
    <cellStyle name="Normale 3 6 4 2 4" xfId="6925"/>
    <cellStyle name="Normale 3 6 4 3" xfId="6926"/>
    <cellStyle name="Normale 3 6 4 4" xfId="6927"/>
    <cellStyle name="Normale 3 6 4 5" xfId="6928"/>
    <cellStyle name="Normale 3 6 5" xfId="6929"/>
    <cellStyle name="Normale 3 6 5 2" xfId="6930"/>
    <cellStyle name="Normale 3 6 5 2 2" xfId="6931"/>
    <cellStyle name="Normale 3 6 5 2 3" xfId="6932"/>
    <cellStyle name="Normale 3 6 5 2 4" xfId="6933"/>
    <cellStyle name="Normale 3 6 5 3" xfId="6934"/>
    <cellStyle name="Normale 3 6 5 4" xfId="6935"/>
    <cellStyle name="Normale 3 6 5 5" xfId="6936"/>
    <cellStyle name="Normale 3 6 6" xfId="6937"/>
    <cellStyle name="Normale 3 6 6 2" xfId="6938"/>
    <cellStyle name="Normale 3 6 6 2 2" xfId="6939"/>
    <cellStyle name="Normale 3 6 6 2 3" xfId="6940"/>
    <cellStyle name="Normale 3 6 6 3" xfId="6941"/>
    <cellStyle name="Normale 3 6 6 4" xfId="6942"/>
    <cellStyle name="Normale 3 6 6 5" xfId="6943"/>
    <cellStyle name="Normale 3 6 7" xfId="6944"/>
    <cellStyle name="Normale 3 6 7 2" xfId="6945"/>
    <cellStyle name="Normale 3 6 7 3" xfId="6946"/>
    <cellStyle name="Normale 3 6 8" xfId="6947"/>
    <cellStyle name="Normale 3 6 9" xfId="6948"/>
    <cellStyle name="Normale 3 7" xfId="286"/>
    <cellStyle name="Normale 3 7 2" xfId="849"/>
    <cellStyle name="Normale 3 7 2 2" xfId="6949"/>
    <cellStyle name="Normale 3 7 2 2 2" xfId="6950"/>
    <cellStyle name="Normale 3 7 2 2 3" xfId="6951"/>
    <cellStyle name="Normale 3 7 2 2 4" xfId="6952"/>
    <cellStyle name="Normale 3 7 2 3" xfId="6953"/>
    <cellStyle name="Normale 3 7 2 4" xfId="6954"/>
    <cellStyle name="Normale 3 7 2 5" xfId="6955"/>
    <cellStyle name="Normale 3 7 3" xfId="6956"/>
    <cellStyle name="Normale 3 7 3 2" xfId="6957"/>
    <cellStyle name="Normale 3 7 3 3" xfId="6958"/>
    <cellStyle name="Normale 3 7 3 4" xfId="6959"/>
    <cellStyle name="Normale 3 7 4" xfId="6960"/>
    <cellStyle name="Normale 3 7 5" xfId="6961"/>
    <cellStyle name="Normale 3 7 6" xfId="6962"/>
    <cellStyle name="Normale 3 8" xfId="280"/>
    <cellStyle name="Normale 3 8 2" xfId="847"/>
    <cellStyle name="Normale 3 8 2 2" xfId="6963"/>
    <cellStyle name="Normale 3 8 2 2 2" xfId="6964"/>
    <cellStyle name="Normale 3 8 2 2 3" xfId="6965"/>
    <cellStyle name="Normale 3 8 2 2 4" xfId="6966"/>
    <cellStyle name="Normale 3 8 2 3" xfId="6967"/>
    <cellStyle name="Normale 3 8 2 4" xfId="6968"/>
    <cellStyle name="Normale 3 8 2 5" xfId="6969"/>
    <cellStyle name="Normale 3 8 3" xfId="6970"/>
    <cellStyle name="Normale 3 8 3 2" xfId="6971"/>
    <cellStyle name="Normale 3 8 3 3" xfId="6972"/>
    <cellStyle name="Normale 3 8 3 4" xfId="6973"/>
    <cellStyle name="Normale 3 8 4" xfId="6974"/>
    <cellStyle name="Normale 3 8 5" xfId="6975"/>
    <cellStyle name="Normale 3 8 6" xfId="6976"/>
    <cellStyle name="Normale 3 9" xfId="416"/>
    <cellStyle name="Normale 3 9 2" xfId="942"/>
    <cellStyle name="Normale 3 9 2 2" xfId="6977"/>
    <cellStyle name="Normale 3 9 2 2 2" xfId="6978"/>
    <cellStyle name="Normale 3 9 2 2 3" xfId="6979"/>
    <cellStyle name="Normale 3 9 2 2 4" xfId="6980"/>
    <cellStyle name="Normale 3 9 2 3" xfId="6981"/>
    <cellStyle name="Normale 3 9 2 4" xfId="6982"/>
    <cellStyle name="Normale 3 9 2 5" xfId="6983"/>
    <cellStyle name="Normale 3 9 3" xfId="6984"/>
    <cellStyle name="Normale 3 9 3 2" xfId="6985"/>
    <cellStyle name="Normale 3 9 3 3" xfId="6986"/>
    <cellStyle name="Normale 3 9 3 4" xfId="6987"/>
    <cellStyle name="Normale 3 9 4" xfId="6988"/>
    <cellStyle name="Normale 3 9 5" xfId="6989"/>
    <cellStyle name="Normale 3 9 6" xfId="6990"/>
    <cellStyle name="Normale 30" xfId="6991"/>
    <cellStyle name="Normale 31" xfId="9630"/>
    <cellStyle name="Normale 4" xfId="8"/>
    <cellStyle name="Normale 4 10" xfId="557"/>
    <cellStyle name="Normale 4 11" xfId="179"/>
    <cellStyle name="Normale 4 12" xfId="168"/>
    <cellStyle name="Normale 4 13" xfId="1152"/>
    <cellStyle name="Normale 4 2" xfId="51"/>
    <cellStyle name="Normale 4 2 2" xfId="226"/>
    <cellStyle name="Normale 4 2 3" xfId="6992"/>
    <cellStyle name="Normale 4 2 3 2" xfId="6993"/>
    <cellStyle name="Normale 4 2 3 3" xfId="6994"/>
    <cellStyle name="Normale 4 2 3 4" xfId="6995"/>
    <cellStyle name="Normale 4 3" xfId="42"/>
    <cellStyle name="Normale 4 3 10" xfId="629"/>
    <cellStyle name="Normale 4 3 10 2" xfId="6996"/>
    <cellStyle name="Normale 4 3 10 2 2" xfId="6997"/>
    <cellStyle name="Normale 4 3 10 2 3" xfId="6998"/>
    <cellStyle name="Normale 4 3 10 2 4" xfId="6999"/>
    <cellStyle name="Normale 4 3 10 3" xfId="7000"/>
    <cellStyle name="Normale 4 3 10 4" xfId="7001"/>
    <cellStyle name="Normale 4 3 10 5" xfId="7002"/>
    <cellStyle name="Normale 4 3 11" xfId="730"/>
    <cellStyle name="Normale 4 3 11 2" xfId="7003"/>
    <cellStyle name="Normale 4 3 11 2 2" xfId="7004"/>
    <cellStyle name="Normale 4 3 11 2 3" xfId="7005"/>
    <cellStyle name="Normale 4 3 11 2 4" xfId="7006"/>
    <cellStyle name="Normale 4 3 11 3" xfId="7007"/>
    <cellStyle name="Normale 4 3 11 4" xfId="7008"/>
    <cellStyle name="Normale 4 3 11 5" xfId="7009"/>
    <cellStyle name="Normale 4 3 12" xfId="1108"/>
    <cellStyle name="Normale 4 3 12 2" xfId="7010"/>
    <cellStyle name="Normale 4 3 12 2 2" xfId="7011"/>
    <cellStyle name="Normale 4 3 12 2 3" xfId="7012"/>
    <cellStyle name="Normale 4 3 12 2 4" xfId="7013"/>
    <cellStyle name="Normale 4 3 12 3" xfId="7014"/>
    <cellStyle name="Normale 4 3 12 4" xfId="7015"/>
    <cellStyle name="Normale 4 3 12 5" xfId="7016"/>
    <cellStyle name="Normale 4 3 13" xfId="1195"/>
    <cellStyle name="Normale 4 3 13 2" xfId="7017"/>
    <cellStyle name="Normale 4 3 13 2 2" xfId="7018"/>
    <cellStyle name="Normale 4 3 13 2 3" xfId="7019"/>
    <cellStyle name="Normale 4 3 13 2 4" xfId="7020"/>
    <cellStyle name="Normale 4 3 13 3" xfId="7021"/>
    <cellStyle name="Normale 4 3 14" xfId="1375"/>
    <cellStyle name="Normale 4 3 14 2" xfId="7022"/>
    <cellStyle name="Normale 4 3 14 2 2" xfId="7023"/>
    <cellStyle name="Normale 4 3 14 2 3" xfId="7024"/>
    <cellStyle name="Normale 4 3 14 3" xfId="7025"/>
    <cellStyle name="Normale 4 3 14 4" xfId="7026"/>
    <cellStyle name="Normale 4 3 14 5" xfId="7027"/>
    <cellStyle name="Normale 4 3 15" xfId="7028"/>
    <cellStyle name="Normale 4 3 15 2" xfId="7029"/>
    <cellStyle name="Normale 4 3 15 3" xfId="7030"/>
    <cellStyle name="Normale 4 3 16" xfId="7031"/>
    <cellStyle name="Normale 4 3 17" xfId="7032"/>
    <cellStyle name="Normale 4 3 18" xfId="7033"/>
    <cellStyle name="Normale 4 3 2" xfId="97"/>
    <cellStyle name="Normale 4 3 2 10" xfId="7034"/>
    <cellStyle name="Normale 4 3 2 2" xfId="671"/>
    <cellStyle name="Normale 4 3 2 2 2" xfId="7035"/>
    <cellStyle name="Normale 4 3 2 2 2 2" xfId="7036"/>
    <cellStyle name="Normale 4 3 2 2 2 3" xfId="7037"/>
    <cellStyle name="Normale 4 3 2 2 2 4" xfId="7038"/>
    <cellStyle name="Normale 4 3 2 2 3" xfId="7039"/>
    <cellStyle name="Normale 4 3 2 2 4" xfId="7040"/>
    <cellStyle name="Normale 4 3 2 2 5" xfId="7041"/>
    <cellStyle name="Normale 4 3 2 3" xfId="814"/>
    <cellStyle name="Normale 4 3 2 3 2" xfId="7042"/>
    <cellStyle name="Normale 4 3 2 3 2 2" xfId="7043"/>
    <cellStyle name="Normale 4 3 2 3 2 3" xfId="7044"/>
    <cellStyle name="Normale 4 3 2 3 2 4" xfId="7045"/>
    <cellStyle name="Normale 4 3 2 3 3" xfId="7046"/>
    <cellStyle name="Normale 4 3 2 3 4" xfId="7047"/>
    <cellStyle name="Normale 4 3 2 3 5" xfId="7048"/>
    <cellStyle name="Normale 4 3 2 4" xfId="1229"/>
    <cellStyle name="Normale 4 3 2 4 2" xfId="7049"/>
    <cellStyle name="Normale 4 3 2 4 2 2" xfId="7050"/>
    <cellStyle name="Normale 4 3 2 4 2 3" xfId="7051"/>
    <cellStyle name="Normale 4 3 2 4 2 4" xfId="7052"/>
    <cellStyle name="Normale 4 3 2 4 3" xfId="7053"/>
    <cellStyle name="Normale 4 3 2 4 4" xfId="7054"/>
    <cellStyle name="Normale 4 3 2 4 5" xfId="7055"/>
    <cellStyle name="Normale 4 3 2 5" xfId="1409"/>
    <cellStyle name="Normale 4 3 2 5 2" xfId="7056"/>
    <cellStyle name="Normale 4 3 2 5 2 2" xfId="7057"/>
    <cellStyle name="Normale 4 3 2 5 2 3" xfId="7058"/>
    <cellStyle name="Normale 4 3 2 5 2 4" xfId="7059"/>
    <cellStyle name="Normale 4 3 2 5 3" xfId="7060"/>
    <cellStyle name="Normale 4 3 2 5 4" xfId="7061"/>
    <cellStyle name="Normale 4 3 2 5 5" xfId="7062"/>
    <cellStyle name="Normale 4 3 2 6" xfId="7063"/>
    <cellStyle name="Normale 4 3 2 6 2" xfId="7064"/>
    <cellStyle name="Normale 4 3 2 6 2 2" xfId="7065"/>
    <cellStyle name="Normale 4 3 2 6 2 3" xfId="7066"/>
    <cellStyle name="Normale 4 3 2 6 3" xfId="7067"/>
    <cellStyle name="Normale 4 3 2 6 4" xfId="7068"/>
    <cellStyle name="Normale 4 3 2 6 5" xfId="7069"/>
    <cellStyle name="Normale 4 3 2 7" xfId="7070"/>
    <cellStyle name="Normale 4 3 2 7 2" xfId="7071"/>
    <cellStyle name="Normale 4 3 2 7 3" xfId="7072"/>
    <cellStyle name="Normale 4 3 2 8" xfId="7073"/>
    <cellStyle name="Normale 4 3 2 9" xfId="7074"/>
    <cellStyle name="Normale 4 3 3" xfId="314"/>
    <cellStyle name="Normale 4 3 3 2" xfId="872"/>
    <cellStyle name="Normale 4 3 3 2 2" xfId="7075"/>
    <cellStyle name="Normale 4 3 3 2 2 2" xfId="7076"/>
    <cellStyle name="Normale 4 3 3 2 2 3" xfId="7077"/>
    <cellStyle name="Normale 4 3 3 2 2 4" xfId="7078"/>
    <cellStyle name="Normale 4 3 3 2 3" xfId="7079"/>
    <cellStyle name="Normale 4 3 3 2 4" xfId="7080"/>
    <cellStyle name="Normale 4 3 3 2 5" xfId="7081"/>
    <cellStyle name="Normale 4 3 3 3" xfId="7082"/>
    <cellStyle name="Normale 4 3 3 3 2" xfId="7083"/>
    <cellStyle name="Normale 4 3 3 3 2 2" xfId="7084"/>
    <cellStyle name="Normale 4 3 3 3 2 3" xfId="7085"/>
    <cellStyle name="Normale 4 3 3 3 3" xfId="7086"/>
    <cellStyle name="Normale 4 3 3 3 4" xfId="7087"/>
    <cellStyle name="Normale 4 3 3 3 5" xfId="7088"/>
    <cellStyle name="Normale 4 3 3 4" xfId="7089"/>
    <cellStyle name="Normale 4 3 3 4 2" xfId="7090"/>
    <cellStyle name="Normale 4 3 3 4 3" xfId="7091"/>
    <cellStyle name="Normale 4 3 3 5" xfId="7092"/>
    <cellStyle name="Normale 4 3 3 6" xfId="7093"/>
    <cellStyle name="Normale 4 3 3 7" xfId="7094"/>
    <cellStyle name="Normale 4 3 4" xfId="376"/>
    <cellStyle name="Normale 4 3 4 2" xfId="915"/>
    <cellStyle name="Normale 4 3 4 2 2" xfId="7095"/>
    <cellStyle name="Normale 4 3 4 2 2 2" xfId="7096"/>
    <cellStyle name="Normale 4 3 4 2 2 3" xfId="7097"/>
    <cellStyle name="Normale 4 3 4 2 2 4" xfId="7098"/>
    <cellStyle name="Normale 4 3 4 2 3" xfId="7099"/>
    <cellStyle name="Normale 4 3 4 2 4" xfId="7100"/>
    <cellStyle name="Normale 4 3 4 2 5" xfId="7101"/>
    <cellStyle name="Normale 4 3 4 3" xfId="7102"/>
    <cellStyle name="Normale 4 3 4 3 2" xfId="7103"/>
    <cellStyle name="Normale 4 3 4 3 3" xfId="7104"/>
    <cellStyle name="Normale 4 3 4 3 4" xfId="7105"/>
    <cellStyle name="Normale 4 3 4 4" xfId="7106"/>
    <cellStyle name="Normale 4 3 4 5" xfId="7107"/>
    <cellStyle name="Normale 4 3 4 6" xfId="7108"/>
    <cellStyle name="Normale 4 3 5" xfId="441"/>
    <cellStyle name="Normale 4 3 5 2" xfId="963"/>
    <cellStyle name="Normale 4 3 5 2 2" xfId="7109"/>
    <cellStyle name="Normale 4 3 5 2 2 2" xfId="7110"/>
    <cellStyle name="Normale 4 3 5 2 2 3" xfId="7111"/>
    <cellStyle name="Normale 4 3 5 2 2 4" xfId="7112"/>
    <cellStyle name="Normale 4 3 5 2 3" xfId="7113"/>
    <cellStyle name="Normale 4 3 5 2 4" xfId="7114"/>
    <cellStyle name="Normale 4 3 5 2 5" xfId="7115"/>
    <cellStyle name="Normale 4 3 5 3" xfId="7116"/>
    <cellStyle name="Normale 4 3 5 3 2" xfId="7117"/>
    <cellStyle name="Normale 4 3 5 3 3" xfId="7118"/>
    <cellStyle name="Normale 4 3 5 3 4" xfId="7119"/>
    <cellStyle name="Normale 4 3 5 4" xfId="7120"/>
    <cellStyle name="Normale 4 3 5 5" xfId="7121"/>
    <cellStyle name="Normale 4 3 5 6" xfId="7122"/>
    <cellStyle name="Normale 4 3 6" xfId="495"/>
    <cellStyle name="Normale 4 3 6 2" xfId="1008"/>
    <cellStyle name="Normale 4 3 6 2 2" xfId="7123"/>
    <cellStyle name="Normale 4 3 6 2 2 2" xfId="7124"/>
    <cellStyle name="Normale 4 3 6 2 2 3" xfId="7125"/>
    <cellStyle name="Normale 4 3 6 2 2 4" xfId="7126"/>
    <cellStyle name="Normale 4 3 6 2 3" xfId="7127"/>
    <cellStyle name="Normale 4 3 6 2 4" xfId="7128"/>
    <cellStyle name="Normale 4 3 6 2 5" xfId="7129"/>
    <cellStyle name="Normale 4 3 6 3" xfId="7130"/>
    <cellStyle name="Normale 4 3 6 3 2" xfId="7131"/>
    <cellStyle name="Normale 4 3 6 3 3" xfId="7132"/>
    <cellStyle name="Normale 4 3 6 3 4" xfId="7133"/>
    <cellStyle name="Normale 4 3 6 4" xfId="7134"/>
    <cellStyle name="Normale 4 3 6 5" xfId="7135"/>
    <cellStyle name="Normale 4 3 6 6" xfId="7136"/>
    <cellStyle name="Normale 4 3 7" xfId="544"/>
    <cellStyle name="Normale 4 3 7 2" xfId="1050"/>
    <cellStyle name="Normale 4 3 7 2 2" xfId="7137"/>
    <cellStyle name="Normale 4 3 7 2 2 2" xfId="7138"/>
    <cellStyle name="Normale 4 3 7 2 2 3" xfId="7139"/>
    <cellStyle name="Normale 4 3 7 2 2 4" xfId="7140"/>
    <cellStyle name="Normale 4 3 7 2 3" xfId="7141"/>
    <cellStyle name="Normale 4 3 7 2 4" xfId="7142"/>
    <cellStyle name="Normale 4 3 7 2 5" xfId="7143"/>
    <cellStyle name="Normale 4 3 7 3" xfId="7144"/>
    <cellStyle name="Normale 4 3 7 3 2" xfId="7145"/>
    <cellStyle name="Normale 4 3 7 3 3" xfId="7146"/>
    <cellStyle name="Normale 4 3 7 3 4" xfId="7147"/>
    <cellStyle name="Normale 4 3 7 4" xfId="7148"/>
    <cellStyle name="Normale 4 3 7 5" xfId="7149"/>
    <cellStyle name="Normale 4 3 7 6" xfId="7150"/>
    <cellStyle name="Normale 4 3 8" xfId="204"/>
    <cellStyle name="Normale 4 3 8 2" xfId="771"/>
    <cellStyle name="Normale 4 3 8 2 2" xfId="7151"/>
    <cellStyle name="Normale 4 3 8 2 2 2" xfId="7152"/>
    <cellStyle name="Normale 4 3 8 2 2 3" xfId="7153"/>
    <cellStyle name="Normale 4 3 8 2 2 4" xfId="7154"/>
    <cellStyle name="Normale 4 3 8 2 3" xfId="7155"/>
    <cellStyle name="Normale 4 3 8 2 4" xfId="7156"/>
    <cellStyle name="Normale 4 3 8 2 5" xfId="7157"/>
    <cellStyle name="Normale 4 3 8 3" xfId="7158"/>
    <cellStyle name="Normale 4 3 8 3 2" xfId="7159"/>
    <cellStyle name="Normale 4 3 8 3 3" xfId="7160"/>
    <cellStyle name="Normale 4 3 8 3 4" xfId="7161"/>
    <cellStyle name="Normale 4 3 8 4" xfId="7162"/>
    <cellStyle name="Normale 4 3 8 5" xfId="7163"/>
    <cellStyle name="Normale 4 3 8 6" xfId="7164"/>
    <cellStyle name="Normale 4 3 9" xfId="594"/>
    <cellStyle name="Normale 4 3 9 2" xfId="1085"/>
    <cellStyle name="Normale 4 3 9 2 2" xfId="7165"/>
    <cellStyle name="Normale 4 3 9 2 2 2" xfId="7166"/>
    <cellStyle name="Normale 4 3 9 2 2 3" xfId="7167"/>
    <cellStyle name="Normale 4 3 9 2 2 4" xfId="7168"/>
    <cellStyle name="Normale 4 3 9 2 3" xfId="7169"/>
    <cellStyle name="Normale 4 3 9 2 4" xfId="7170"/>
    <cellStyle name="Normale 4 3 9 2 5" xfId="7171"/>
    <cellStyle name="Normale 4 3 9 3" xfId="7172"/>
    <cellStyle name="Normale 4 3 9 3 2" xfId="7173"/>
    <cellStyle name="Normale 4 3 9 3 3" xfId="7174"/>
    <cellStyle name="Normale 4 3 9 3 4" xfId="7175"/>
    <cellStyle name="Normale 4 3 9 4" xfId="7176"/>
    <cellStyle name="Normale 4 3 9 5" xfId="7177"/>
    <cellStyle name="Normale 4 3 9 6" xfId="7178"/>
    <cellStyle name="Normale 4 4" xfId="22"/>
    <cellStyle name="Normale 4 4 2" xfId="7179"/>
    <cellStyle name="Normale 4 4 2 2" xfId="7180"/>
    <cellStyle name="Normale 4 4 2 3" xfId="7181"/>
    <cellStyle name="Normale 4 4 2 4" xfId="7182"/>
    <cellStyle name="Normale 4 5" xfId="76"/>
    <cellStyle name="Normale 4 5 2" xfId="7183"/>
    <cellStyle name="Normale 4 5 2 2" xfId="7184"/>
    <cellStyle name="Normale 4 5 2 3" xfId="7185"/>
    <cellStyle name="Normale 4 5 2 4" xfId="7186"/>
    <cellStyle name="Normale 4 6" xfId="288"/>
    <cellStyle name="Normale 4 6 2" xfId="7187"/>
    <cellStyle name="Normale 4 6 2 2" xfId="7188"/>
    <cellStyle name="Normale 4 6 2 3" xfId="7189"/>
    <cellStyle name="Normale 4 6 2 4" xfId="7190"/>
    <cellStyle name="Normale 4 7" xfId="370"/>
    <cellStyle name="Normale 4 7 2" xfId="7191"/>
    <cellStyle name="Normale 4 7 2 2" xfId="7192"/>
    <cellStyle name="Normale 4 7 2 3" xfId="7193"/>
    <cellStyle name="Normale 4 7 2 4" xfId="7194"/>
    <cellStyle name="Normale 4 8" xfId="418"/>
    <cellStyle name="Normale 4 9" xfId="471"/>
    <cellStyle name="Normale 5" xfId="9"/>
    <cellStyle name="Normale 5 10" xfId="373"/>
    <cellStyle name="Normale 5 10 2" xfId="913"/>
    <cellStyle name="Normale 5 10 2 2" xfId="7195"/>
    <cellStyle name="Normale 5 10 2 2 2" xfId="7196"/>
    <cellStyle name="Normale 5 10 2 2 3" xfId="7197"/>
    <cellStyle name="Normale 5 10 2 2 4" xfId="7198"/>
    <cellStyle name="Normale 5 10 2 3" xfId="7199"/>
    <cellStyle name="Normale 5 10 2 4" xfId="7200"/>
    <cellStyle name="Normale 5 10 2 5" xfId="7201"/>
    <cellStyle name="Normale 5 10 3" xfId="7202"/>
    <cellStyle name="Normale 5 10 3 2" xfId="7203"/>
    <cellStyle name="Normale 5 10 3 3" xfId="7204"/>
    <cellStyle name="Normale 5 10 3 4" xfId="7205"/>
    <cellStyle name="Normale 5 10 4" xfId="7206"/>
    <cellStyle name="Normale 5 10 5" xfId="7207"/>
    <cellStyle name="Normale 5 10 6" xfId="7208"/>
    <cellStyle name="Normale 5 11" xfId="419"/>
    <cellStyle name="Normale 5 11 2" xfId="944"/>
    <cellStyle name="Normale 5 11 2 2" xfId="7209"/>
    <cellStyle name="Normale 5 11 2 2 2" xfId="7210"/>
    <cellStyle name="Normale 5 11 2 2 3" xfId="7211"/>
    <cellStyle name="Normale 5 11 2 2 4" xfId="7212"/>
    <cellStyle name="Normale 5 11 2 3" xfId="7213"/>
    <cellStyle name="Normale 5 11 2 4" xfId="7214"/>
    <cellStyle name="Normale 5 11 2 5" xfId="7215"/>
    <cellStyle name="Normale 5 11 3" xfId="7216"/>
    <cellStyle name="Normale 5 11 3 2" xfId="7217"/>
    <cellStyle name="Normale 5 11 3 3" xfId="7218"/>
    <cellStyle name="Normale 5 11 3 4" xfId="7219"/>
    <cellStyle name="Normale 5 11 4" xfId="7220"/>
    <cellStyle name="Normale 5 11 5" xfId="7221"/>
    <cellStyle name="Normale 5 11 6" xfId="7222"/>
    <cellStyle name="Normale 5 12" xfId="472"/>
    <cellStyle name="Normale 5 12 2" xfId="988"/>
    <cellStyle name="Normale 5 12 2 2" xfId="7223"/>
    <cellStyle name="Normale 5 12 2 2 2" xfId="7224"/>
    <cellStyle name="Normale 5 12 2 2 3" xfId="7225"/>
    <cellStyle name="Normale 5 12 2 2 4" xfId="7226"/>
    <cellStyle name="Normale 5 12 2 3" xfId="7227"/>
    <cellStyle name="Normale 5 12 2 4" xfId="7228"/>
    <cellStyle name="Normale 5 12 2 5" xfId="7229"/>
    <cellStyle name="Normale 5 12 3" xfId="7230"/>
    <cellStyle name="Normale 5 12 3 2" xfId="7231"/>
    <cellStyle name="Normale 5 12 3 3" xfId="7232"/>
    <cellStyle name="Normale 5 12 3 4" xfId="7233"/>
    <cellStyle name="Normale 5 12 4" xfId="7234"/>
    <cellStyle name="Normale 5 12 5" xfId="7235"/>
    <cellStyle name="Normale 5 12 6" xfId="7236"/>
    <cellStyle name="Normale 5 13" xfId="526"/>
    <cellStyle name="Normale 5 13 2" xfId="1035"/>
    <cellStyle name="Normale 5 13 2 2" xfId="7237"/>
    <cellStyle name="Normale 5 13 2 2 2" xfId="7238"/>
    <cellStyle name="Normale 5 13 2 2 3" xfId="7239"/>
    <cellStyle name="Normale 5 13 2 2 4" xfId="7240"/>
    <cellStyle name="Normale 5 13 2 3" xfId="7241"/>
    <cellStyle name="Normale 5 13 2 4" xfId="7242"/>
    <cellStyle name="Normale 5 13 2 5" xfId="7243"/>
    <cellStyle name="Normale 5 13 3" xfId="7244"/>
    <cellStyle name="Normale 5 13 3 2" xfId="7245"/>
    <cellStyle name="Normale 5 13 3 3" xfId="7246"/>
    <cellStyle name="Normale 5 13 3 4" xfId="7247"/>
    <cellStyle name="Normale 5 13 4" xfId="7248"/>
    <cellStyle name="Normale 5 13 5" xfId="7249"/>
    <cellStyle name="Normale 5 13 6" xfId="7250"/>
    <cellStyle name="Normale 5 14" xfId="180"/>
    <cellStyle name="Normale 5 14 2" xfId="750"/>
    <cellStyle name="Normale 5 14 2 2" xfId="7251"/>
    <cellStyle name="Normale 5 14 2 2 2" xfId="7252"/>
    <cellStyle name="Normale 5 14 2 2 3" xfId="7253"/>
    <cellStyle name="Normale 5 14 2 2 4" xfId="7254"/>
    <cellStyle name="Normale 5 14 2 3" xfId="7255"/>
    <cellStyle name="Normale 5 14 2 4" xfId="7256"/>
    <cellStyle name="Normale 5 14 2 5" xfId="7257"/>
    <cellStyle name="Normale 5 14 3" xfId="7258"/>
    <cellStyle name="Normale 5 14 3 2" xfId="7259"/>
    <cellStyle name="Normale 5 14 3 3" xfId="7260"/>
    <cellStyle name="Normale 5 14 3 4" xfId="7261"/>
    <cellStyle name="Normale 5 14 4" xfId="7262"/>
    <cellStyle name="Normale 5 14 5" xfId="7263"/>
    <cellStyle name="Normale 5 14 6" xfId="7264"/>
    <cellStyle name="Normale 5 15" xfId="578"/>
    <cellStyle name="Normale 5 15 2" xfId="1069"/>
    <cellStyle name="Normale 5 15 2 2" xfId="7265"/>
    <cellStyle name="Normale 5 15 2 2 2" xfId="7266"/>
    <cellStyle name="Normale 5 15 2 2 3" xfId="7267"/>
    <cellStyle name="Normale 5 15 2 2 4" xfId="7268"/>
    <cellStyle name="Normale 5 15 2 3" xfId="7269"/>
    <cellStyle name="Normale 5 15 2 4" xfId="7270"/>
    <cellStyle name="Normale 5 15 2 5" xfId="7271"/>
    <cellStyle name="Normale 5 15 3" xfId="7272"/>
    <cellStyle name="Normale 5 15 3 2" xfId="7273"/>
    <cellStyle name="Normale 5 15 3 3" xfId="7274"/>
    <cellStyle name="Normale 5 15 3 4" xfId="7275"/>
    <cellStyle name="Normale 5 15 4" xfId="7276"/>
    <cellStyle name="Normale 5 15 5" xfId="7277"/>
    <cellStyle name="Normale 5 15 6" xfId="7278"/>
    <cellStyle name="Normale 5 16" xfId="613"/>
    <cellStyle name="Normale 5 16 2" xfId="7279"/>
    <cellStyle name="Normale 5 16 2 2" xfId="7280"/>
    <cellStyle name="Normale 5 16 2 3" xfId="7281"/>
    <cellStyle name="Normale 5 16 2 4" xfId="7282"/>
    <cellStyle name="Normale 5 16 3" xfId="7283"/>
    <cellStyle name="Normale 5 16 4" xfId="7284"/>
    <cellStyle name="Normale 5 16 5" xfId="7285"/>
    <cellStyle name="Normale 5 17" xfId="714"/>
    <cellStyle name="Normale 5 17 2" xfId="7286"/>
    <cellStyle name="Normale 5 17 2 2" xfId="7287"/>
    <cellStyle name="Normale 5 17 2 3" xfId="7288"/>
    <cellStyle name="Normale 5 17 2 4" xfId="7289"/>
    <cellStyle name="Normale 5 17 3" xfId="7290"/>
    <cellStyle name="Normale 5 17 4" xfId="7291"/>
    <cellStyle name="Normale 5 17 5" xfId="7292"/>
    <cellStyle name="Normale 5 18" xfId="1170"/>
    <cellStyle name="Normale 5 18 2" xfId="7293"/>
    <cellStyle name="Normale 5 18 2 2" xfId="7294"/>
    <cellStyle name="Normale 5 18 2 3" xfId="7295"/>
    <cellStyle name="Normale 5 18 2 4" xfId="7296"/>
    <cellStyle name="Normale 5 18 3" xfId="7297"/>
    <cellStyle name="Normale 5 18 4" xfId="7298"/>
    <cellStyle name="Normale 5 18 5" xfId="7299"/>
    <cellStyle name="Normale 5 19" xfId="1179"/>
    <cellStyle name="Normale 5 19 2" xfId="7300"/>
    <cellStyle name="Normale 5 19 2 2" xfId="7301"/>
    <cellStyle name="Normale 5 19 2 3" xfId="7302"/>
    <cellStyle name="Normale 5 19 2 4" xfId="7303"/>
    <cellStyle name="Normale 5 19 3" xfId="7304"/>
    <cellStyle name="Normale 5 19 4" xfId="7305"/>
    <cellStyle name="Normale 5 19 5" xfId="7306"/>
    <cellStyle name="Normale 5 2" xfId="25"/>
    <cellStyle name="Normale 5 2 10" xfId="580"/>
    <cellStyle name="Normale 5 2 10 2" xfId="1071"/>
    <cellStyle name="Normale 5 2 10 2 2" xfId="7307"/>
    <cellStyle name="Normale 5 2 10 2 2 2" xfId="7308"/>
    <cellStyle name="Normale 5 2 10 2 2 3" xfId="7309"/>
    <cellStyle name="Normale 5 2 10 2 2 4" xfId="7310"/>
    <cellStyle name="Normale 5 2 10 2 3" xfId="7311"/>
    <cellStyle name="Normale 5 2 10 2 4" xfId="7312"/>
    <cellStyle name="Normale 5 2 10 2 5" xfId="7313"/>
    <cellStyle name="Normale 5 2 10 3" xfId="7314"/>
    <cellStyle name="Normale 5 2 10 3 2" xfId="7315"/>
    <cellStyle name="Normale 5 2 10 3 3" xfId="7316"/>
    <cellStyle name="Normale 5 2 10 3 4" xfId="7317"/>
    <cellStyle name="Normale 5 2 10 4" xfId="7318"/>
    <cellStyle name="Normale 5 2 10 5" xfId="7319"/>
    <cellStyle name="Normale 5 2 10 6" xfId="7320"/>
    <cellStyle name="Normale 5 2 11" xfId="615"/>
    <cellStyle name="Normale 5 2 11 2" xfId="7321"/>
    <cellStyle name="Normale 5 2 11 2 2" xfId="7322"/>
    <cellStyle name="Normale 5 2 11 2 3" xfId="7323"/>
    <cellStyle name="Normale 5 2 11 2 4" xfId="7324"/>
    <cellStyle name="Normale 5 2 11 3" xfId="7325"/>
    <cellStyle name="Normale 5 2 11 4" xfId="7326"/>
    <cellStyle name="Normale 5 2 11 5" xfId="7327"/>
    <cellStyle name="Normale 5 2 12" xfId="716"/>
    <cellStyle name="Normale 5 2 12 2" xfId="7328"/>
    <cellStyle name="Normale 5 2 12 2 2" xfId="7329"/>
    <cellStyle name="Normale 5 2 12 2 3" xfId="7330"/>
    <cellStyle name="Normale 5 2 12 2 4" xfId="7331"/>
    <cellStyle name="Normale 5 2 12 3" xfId="7332"/>
    <cellStyle name="Normale 5 2 12 4" xfId="7333"/>
    <cellStyle name="Normale 5 2 12 5" xfId="7334"/>
    <cellStyle name="Normale 5 2 13" xfId="1132"/>
    <cellStyle name="Normale 5 2 13 2" xfId="7335"/>
    <cellStyle name="Normale 5 2 13 2 2" xfId="7336"/>
    <cellStyle name="Normale 5 2 13 2 3" xfId="7337"/>
    <cellStyle name="Normale 5 2 13 2 4" xfId="7338"/>
    <cellStyle name="Normale 5 2 13 3" xfId="7339"/>
    <cellStyle name="Normale 5 2 13 4" xfId="7340"/>
    <cellStyle name="Normale 5 2 13 5" xfId="7341"/>
    <cellStyle name="Normale 5 2 14" xfId="1181"/>
    <cellStyle name="Normale 5 2 14 2" xfId="7342"/>
    <cellStyle name="Normale 5 2 14 2 2" xfId="7343"/>
    <cellStyle name="Normale 5 2 14 2 3" xfId="7344"/>
    <cellStyle name="Normale 5 2 14 2 4" xfId="7345"/>
    <cellStyle name="Normale 5 2 14 3" xfId="7346"/>
    <cellStyle name="Normale 5 2 14 4" xfId="7347"/>
    <cellStyle name="Normale 5 2 14 5" xfId="7348"/>
    <cellStyle name="Normale 5 2 15" xfId="1361"/>
    <cellStyle name="Normale 5 2 15 2" xfId="7349"/>
    <cellStyle name="Normale 5 2 15 2 2" xfId="7350"/>
    <cellStyle name="Normale 5 2 15 2 3" xfId="7351"/>
    <cellStyle name="Normale 5 2 15 3" xfId="7352"/>
    <cellStyle name="Normale 5 2 15 4" xfId="7353"/>
    <cellStyle name="Normale 5 2 15 5" xfId="7354"/>
    <cellStyle name="Normale 5 2 16" xfId="7355"/>
    <cellStyle name="Normale 5 2 16 2" xfId="7356"/>
    <cellStyle name="Normale 5 2 16 3" xfId="7357"/>
    <cellStyle name="Normale 5 2 17" xfId="7358"/>
    <cellStyle name="Normale 5 2 18" xfId="7359"/>
    <cellStyle name="Normale 5 2 19" xfId="7360"/>
    <cellStyle name="Normale 5 2 2" xfId="54"/>
    <cellStyle name="Normale 5 2 2 10" xfId="634"/>
    <cellStyle name="Normale 5 2 2 10 2" xfId="7361"/>
    <cellStyle name="Normale 5 2 2 10 2 2" xfId="7362"/>
    <cellStyle name="Normale 5 2 2 10 2 3" xfId="7363"/>
    <cellStyle name="Normale 5 2 2 10 2 4" xfId="7364"/>
    <cellStyle name="Normale 5 2 2 10 3" xfId="7365"/>
    <cellStyle name="Normale 5 2 2 10 4" xfId="7366"/>
    <cellStyle name="Normale 5 2 2 10 5" xfId="7367"/>
    <cellStyle name="Normale 5 2 2 11" xfId="735"/>
    <cellStyle name="Normale 5 2 2 11 2" xfId="7368"/>
    <cellStyle name="Normale 5 2 2 11 2 2" xfId="7369"/>
    <cellStyle name="Normale 5 2 2 11 2 3" xfId="7370"/>
    <cellStyle name="Normale 5 2 2 11 2 4" xfId="7371"/>
    <cellStyle name="Normale 5 2 2 11 3" xfId="7372"/>
    <cellStyle name="Normale 5 2 2 11 4" xfId="7373"/>
    <cellStyle name="Normale 5 2 2 11 5" xfId="7374"/>
    <cellStyle name="Normale 5 2 2 12" xfId="1145"/>
    <cellStyle name="Normale 5 2 2 12 2" xfId="7375"/>
    <cellStyle name="Normale 5 2 2 12 2 2" xfId="7376"/>
    <cellStyle name="Normale 5 2 2 12 2 3" xfId="7377"/>
    <cellStyle name="Normale 5 2 2 12 2 4" xfId="7378"/>
    <cellStyle name="Normale 5 2 2 12 3" xfId="7379"/>
    <cellStyle name="Normale 5 2 2 12 4" xfId="7380"/>
    <cellStyle name="Normale 5 2 2 12 5" xfId="7381"/>
    <cellStyle name="Normale 5 2 2 13" xfId="1200"/>
    <cellStyle name="Normale 5 2 2 13 2" xfId="7382"/>
    <cellStyle name="Normale 5 2 2 13 2 2" xfId="7383"/>
    <cellStyle name="Normale 5 2 2 13 2 3" xfId="7384"/>
    <cellStyle name="Normale 5 2 2 13 2 4" xfId="7385"/>
    <cellStyle name="Normale 5 2 2 13 3" xfId="7386"/>
    <cellStyle name="Normale 5 2 2 13 4" xfId="7387"/>
    <cellStyle name="Normale 5 2 2 13 5" xfId="7388"/>
    <cellStyle name="Normale 5 2 2 14" xfId="1380"/>
    <cellStyle name="Normale 5 2 2 14 2" xfId="7389"/>
    <cellStyle name="Normale 5 2 2 14 2 2" xfId="7390"/>
    <cellStyle name="Normale 5 2 2 14 2 3" xfId="7391"/>
    <cellStyle name="Normale 5 2 2 14 3" xfId="7392"/>
    <cellStyle name="Normale 5 2 2 14 4" xfId="7393"/>
    <cellStyle name="Normale 5 2 2 14 5" xfId="7394"/>
    <cellStyle name="Normale 5 2 2 15" xfId="7395"/>
    <cellStyle name="Normale 5 2 2 15 2" xfId="7396"/>
    <cellStyle name="Normale 5 2 2 15 3" xfId="7397"/>
    <cellStyle name="Normale 5 2 2 16" xfId="7398"/>
    <cellStyle name="Normale 5 2 2 17" xfId="7399"/>
    <cellStyle name="Normale 5 2 2 18" xfId="7400"/>
    <cellStyle name="Normale 5 2 2 2" xfId="102"/>
    <cellStyle name="Normale 5 2 2 2 10" xfId="7401"/>
    <cellStyle name="Normale 5 2 2 2 2" xfId="676"/>
    <cellStyle name="Normale 5 2 2 2 2 2" xfId="7402"/>
    <cellStyle name="Normale 5 2 2 2 2 2 2" xfId="7403"/>
    <cellStyle name="Normale 5 2 2 2 2 2 3" xfId="7404"/>
    <cellStyle name="Normale 5 2 2 2 2 2 4" xfId="7405"/>
    <cellStyle name="Normale 5 2 2 2 2 3" xfId="7406"/>
    <cellStyle name="Normale 5 2 2 2 2 4" xfId="7407"/>
    <cellStyle name="Normale 5 2 2 2 2 5" xfId="7408"/>
    <cellStyle name="Normale 5 2 2 2 3" xfId="819"/>
    <cellStyle name="Normale 5 2 2 2 3 2" xfId="7409"/>
    <cellStyle name="Normale 5 2 2 2 3 2 2" xfId="7410"/>
    <cellStyle name="Normale 5 2 2 2 3 2 3" xfId="7411"/>
    <cellStyle name="Normale 5 2 2 2 3 2 4" xfId="7412"/>
    <cellStyle name="Normale 5 2 2 2 3 3" xfId="7413"/>
    <cellStyle name="Normale 5 2 2 2 3 4" xfId="7414"/>
    <cellStyle name="Normale 5 2 2 2 3 5" xfId="7415"/>
    <cellStyle name="Normale 5 2 2 2 4" xfId="1234"/>
    <cellStyle name="Normale 5 2 2 2 4 2" xfId="7416"/>
    <cellStyle name="Normale 5 2 2 2 4 2 2" xfId="7417"/>
    <cellStyle name="Normale 5 2 2 2 4 2 3" xfId="7418"/>
    <cellStyle name="Normale 5 2 2 2 4 2 4" xfId="7419"/>
    <cellStyle name="Normale 5 2 2 2 4 3" xfId="7420"/>
    <cellStyle name="Normale 5 2 2 2 4 4" xfId="7421"/>
    <cellStyle name="Normale 5 2 2 2 4 5" xfId="7422"/>
    <cellStyle name="Normale 5 2 2 2 5" xfId="1414"/>
    <cellStyle name="Normale 5 2 2 2 5 2" xfId="7423"/>
    <cellStyle name="Normale 5 2 2 2 5 2 2" xfId="7424"/>
    <cellStyle name="Normale 5 2 2 2 5 2 3" xfId="7425"/>
    <cellStyle name="Normale 5 2 2 2 5 2 4" xfId="7426"/>
    <cellStyle name="Normale 5 2 2 2 5 3" xfId="7427"/>
    <cellStyle name="Normale 5 2 2 2 5 4" xfId="7428"/>
    <cellStyle name="Normale 5 2 2 2 5 5" xfId="7429"/>
    <cellStyle name="Normale 5 2 2 2 6" xfId="7430"/>
    <cellStyle name="Normale 5 2 2 2 6 2" xfId="7431"/>
    <cellStyle name="Normale 5 2 2 2 6 2 2" xfId="7432"/>
    <cellStyle name="Normale 5 2 2 2 6 2 3" xfId="7433"/>
    <cellStyle name="Normale 5 2 2 2 6 3" xfId="7434"/>
    <cellStyle name="Normale 5 2 2 2 6 4" xfId="7435"/>
    <cellStyle name="Normale 5 2 2 2 6 5" xfId="7436"/>
    <cellStyle name="Normale 5 2 2 2 7" xfId="7437"/>
    <cellStyle name="Normale 5 2 2 2 7 2" xfId="7438"/>
    <cellStyle name="Normale 5 2 2 2 7 3" xfId="7439"/>
    <cellStyle name="Normale 5 2 2 2 8" xfId="7440"/>
    <cellStyle name="Normale 5 2 2 2 9" xfId="7441"/>
    <cellStyle name="Normale 5 2 2 3" xfId="320"/>
    <cellStyle name="Normale 5 2 2 3 2" xfId="878"/>
    <cellStyle name="Normale 5 2 2 3 2 2" xfId="7442"/>
    <cellStyle name="Normale 5 2 2 3 2 2 2" xfId="7443"/>
    <cellStyle name="Normale 5 2 2 3 2 2 3" xfId="7444"/>
    <cellStyle name="Normale 5 2 2 3 2 2 4" xfId="7445"/>
    <cellStyle name="Normale 5 2 2 3 2 3" xfId="7446"/>
    <cellStyle name="Normale 5 2 2 3 2 4" xfId="7447"/>
    <cellStyle name="Normale 5 2 2 3 2 5" xfId="7448"/>
    <cellStyle name="Normale 5 2 2 3 3" xfId="7449"/>
    <cellStyle name="Normale 5 2 2 3 3 2" xfId="7450"/>
    <cellStyle name="Normale 5 2 2 3 3 2 2" xfId="7451"/>
    <cellStyle name="Normale 5 2 2 3 3 2 3" xfId="7452"/>
    <cellStyle name="Normale 5 2 2 3 3 3" xfId="7453"/>
    <cellStyle name="Normale 5 2 2 3 3 4" xfId="7454"/>
    <cellStyle name="Normale 5 2 2 3 3 5" xfId="7455"/>
    <cellStyle name="Normale 5 2 2 3 4" xfId="7456"/>
    <cellStyle name="Normale 5 2 2 3 4 2" xfId="7457"/>
    <cellStyle name="Normale 5 2 2 3 4 3" xfId="7458"/>
    <cellStyle name="Normale 5 2 2 3 5" xfId="7459"/>
    <cellStyle name="Normale 5 2 2 3 6" xfId="7460"/>
    <cellStyle name="Normale 5 2 2 3 7" xfId="7461"/>
    <cellStyle name="Normale 5 2 2 4" xfId="263"/>
    <cellStyle name="Normale 5 2 2 4 2" xfId="838"/>
    <cellStyle name="Normale 5 2 2 4 2 2" xfId="7462"/>
    <cellStyle name="Normale 5 2 2 4 2 2 2" xfId="7463"/>
    <cellStyle name="Normale 5 2 2 4 2 2 3" xfId="7464"/>
    <cellStyle name="Normale 5 2 2 4 2 2 4" xfId="7465"/>
    <cellStyle name="Normale 5 2 2 4 2 3" xfId="7466"/>
    <cellStyle name="Normale 5 2 2 4 2 4" xfId="7467"/>
    <cellStyle name="Normale 5 2 2 4 2 5" xfId="7468"/>
    <cellStyle name="Normale 5 2 2 4 3" xfId="7469"/>
    <cellStyle name="Normale 5 2 2 4 3 2" xfId="7470"/>
    <cellStyle name="Normale 5 2 2 4 3 3" xfId="7471"/>
    <cellStyle name="Normale 5 2 2 4 3 4" xfId="7472"/>
    <cellStyle name="Normale 5 2 2 4 4" xfId="7473"/>
    <cellStyle name="Normale 5 2 2 4 5" xfId="7474"/>
    <cellStyle name="Normale 5 2 2 4 6" xfId="7475"/>
    <cellStyle name="Normale 5 2 2 5" xfId="446"/>
    <cellStyle name="Normale 5 2 2 5 2" xfId="968"/>
    <cellStyle name="Normale 5 2 2 5 2 2" xfId="7476"/>
    <cellStyle name="Normale 5 2 2 5 2 2 2" xfId="7477"/>
    <cellStyle name="Normale 5 2 2 5 2 2 3" xfId="7478"/>
    <cellStyle name="Normale 5 2 2 5 2 2 4" xfId="7479"/>
    <cellStyle name="Normale 5 2 2 5 2 3" xfId="7480"/>
    <cellStyle name="Normale 5 2 2 5 2 4" xfId="7481"/>
    <cellStyle name="Normale 5 2 2 5 2 5" xfId="7482"/>
    <cellStyle name="Normale 5 2 2 5 3" xfId="7483"/>
    <cellStyle name="Normale 5 2 2 5 3 2" xfId="7484"/>
    <cellStyle name="Normale 5 2 2 5 3 3" xfId="7485"/>
    <cellStyle name="Normale 5 2 2 5 3 4" xfId="7486"/>
    <cellStyle name="Normale 5 2 2 5 4" xfId="7487"/>
    <cellStyle name="Normale 5 2 2 5 5" xfId="7488"/>
    <cellStyle name="Normale 5 2 2 5 6" xfId="7489"/>
    <cellStyle name="Normale 5 2 2 6" xfId="500"/>
    <cellStyle name="Normale 5 2 2 6 2" xfId="1013"/>
    <cellStyle name="Normale 5 2 2 6 2 2" xfId="7490"/>
    <cellStyle name="Normale 5 2 2 6 2 2 2" xfId="7491"/>
    <cellStyle name="Normale 5 2 2 6 2 2 3" xfId="7492"/>
    <cellStyle name="Normale 5 2 2 6 2 2 4" xfId="7493"/>
    <cellStyle name="Normale 5 2 2 6 2 3" xfId="7494"/>
    <cellStyle name="Normale 5 2 2 6 2 4" xfId="7495"/>
    <cellStyle name="Normale 5 2 2 6 2 5" xfId="7496"/>
    <cellStyle name="Normale 5 2 2 6 3" xfId="7497"/>
    <cellStyle name="Normale 5 2 2 6 3 2" xfId="7498"/>
    <cellStyle name="Normale 5 2 2 6 3 3" xfId="7499"/>
    <cellStyle name="Normale 5 2 2 6 3 4" xfId="7500"/>
    <cellStyle name="Normale 5 2 2 6 4" xfId="7501"/>
    <cellStyle name="Normale 5 2 2 6 5" xfId="7502"/>
    <cellStyle name="Normale 5 2 2 6 6" xfId="7503"/>
    <cellStyle name="Normale 5 2 2 7" xfId="512"/>
    <cellStyle name="Normale 5 2 2 7 2" xfId="1025"/>
    <cellStyle name="Normale 5 2 2 7 2 2" xfId="7504"/>
    <cellStyle name="Normale 5 2 2 7 2 2 2" xfId="7505"/>
    <cellStyle name="Normale 5 2 2 7 2 2 3" xfId="7506"/>
    <cellStyle name="Normale 5 2 2 7 2 2 4" xfId="7507"/>
    <cellStyle name="Normale 5 2 2 7 2 3" xfId="7508"/>
    <cellStyle name="Normale 5 2 2 7 2 4" xfId="7509"/>
    <cellStyle name="Normale 5 2 2 7 2 5" xfId="7510"/>
    <cellStyle name="Normale 5 2 2 7 3" xfId="7511"/>
    <cellStyle name="Normale 5 2 2 7 3 2" xfId="7512"/>
    <cellStyle name="Normale 5 2 2 7 3 3" xfId="7513"/>
    <cellStyle name="Normale 5 2 2 7 3 4" xfId="7514"/>
    <cellStyle name="Normale 5 2 2 7 4" xfId="7515"/>
    <cellStyle name="Normale 5 2 2 7 5" xfId="7516"/>
    <cellStyle name="Normale 5 2 2 7 6" xfId="7517"/>
    <cellStyle name="Normale 5 2 2 8" xfId="209"/>
    <cellStyle name="Normale 5 2 2 8 2" xfId="776"/>
    <cellStyle name="Normale 5 2 2 8 2 2" xfId="7518"/>
    <cellStyle name="Normale 5 2 2 8 2 2 2" xfId="7519"/>
    <cellStyle name="Normale 5 2 2 8 2 2 3" xfId="7520"/>
    <cellStyle name="Normale 5 2 2 8 2 2 4" xfId="7521"/>
    <cellStyle name="Normale 5 2 2 8 2 3" xfId="7522"/>
    <cellStyle name="Normale 5 2 2 8 2 4" xfId="7523"/>
    <cellStyle name="Normale 5 2 2 8 2 5" xfId="7524"/>
    <cellStyle name="Normale 5 2 2 8 3" xfId="7525"/>
    <cellStyle name="Normale 5 2 2 8 3 2" xfId="7526"/>
    <cellStyle name="Normale 5 2 2 8 3 3" xfId="7527"/>
    <cellStyle name="Normale 5 2 2 8 3 4" xfId="7528"/>
    <cellStyle name="Normale 5 2 2 8 4" xfId="7529"/>
    <cellStyle name="Normale 5 2 2 8 5" xfId="7530"/>
    <cellStyle name="Normale 5 2 2 8 6" xfId="7531"/>
    <cellStyle name="Normale 5 2 2 9" xfId="599"/>
    <cellStyle name="Normale 5 2 2 9 2" xfId="1090"/>
    <cellStyle name="Normale 5 2 2 9 2 2" xfId="7532"/>
    <cellStyle name="Normale 5 2 2 9 2 2 2" xfId="7533"/>
    <cellStyle name="Normale 5 2 2 9 2 2 3" xfId="7534"/>
    <cellStyle name="Normale 5 2 2 9 2 2 4" xfId="7535"/>
    <cellStyle name="Normale 5 2 2 9 2 3" xfId="7536"/>
    <cellStyle name="Normale 5 2 2 9 2 4" xfId="7537"/>
    <cellStyle name="Normale 5 2 2 9 2 5" xfId="7538"/>
    <cellStyle name="Normale 5 2 2 9 3" xfId="7539"/>
    <cellStyle name="Normale 5 2 2 9 3 2" xfId="7540"/>
    <cellStyle name="Normale 5 2 2 9 3 3" xfId="7541"/>
    <cellStyle name="Normale 5 2 2 9 3 4" xfId="7542"/>
    <cellStyle name="Normale 5 2 2 9 4" xfId="7543"/>
    <cellStyle name="Normale 5 2 2 9 5" xfId="7544"/>
    <cellStyle name="Normale 5 2 2 9 6" xfId="7545"/>
    <cellStyle name="Normale 5 2 3" xfId="83"/>
    <cellStyle name="Normale 5 2 3 10" xfId="7546"/>
    <cellStyle name="Normale 5 2 3 2" xfId="657"/>
    <cellStyle name="Normale 5 2 3 2 2" xfId="7547"/>
    <cellStyle name="Normale 5 2 3 2 2 2" xfId="7548"/>
    <cellStyle name="Normale 5 2 3 2 2 3" xfId="7549"/>
    <cellStyle name="Normale 5 2 3 2 2 4" xfId="7550"/>
    <cellStyle name="Normale 5 2 3 2 3" xfId="7551"/>
    <cellStyle name="Normale 5 2 3 2 4" xfId="7552"/>
    <cellStyle name="Normale 5 2 3 2 5" xfId="7553"/>
    <cellStyle name="Normale 5 2 3 3" xfId="800"/>
    <cellStyle name="Normale 5 2 3 3 2" xfId="7554"/>
    <cellStyle name="Normale 5 2 3 3 2 2" xfId="7555"/>
    <cellStyle name="Normale 5 2 3 3 2 3" xfId="7556"/>
    <cellStyle name="Normale 5 2 3 3 2 4" xfId="7557"/>
    <cellStyle name="Normale 5 2 3 3 3" xfId="7558"/>
    <cellStyle name="Normale 5 2 3 3 4" xfId="7559"/>
    <cellStyle name="Normale 5 2 3 3 5" xfId="7560"/>
    <cellStyle name="Normale 5 2 3 4" xfId="1215"/>
    <cellStyle name="Normale 5 2 3 4 2" xfId="7561"/>
    <cellStyle name="Normale 5 2 3 4 2 2" xfId="7562"/>
    <cellStyle name="Normale 5 2 3 4 2 3" xfId="7563"/>
    <cellStyle name="Normale 5 2 3 4 2 4" xfId="7564"/>
    <cellStyle name="Normale 5 2 3 4 3" xfId="7565"/>
    <cellStyle name="Normale 5 2 3 4 4" xfId="7566"/>
    <cellStyle name="Normale 5 2 3 4 5" xfId="7567"/>
    <cellStyle name="Normale 5 2 3 5" xfId="1395"/>
    <cellStyle name="Normale 5 2 3 5 2" xfId="7568"/>
    <cellStyle name="Normale 5 2 3 5 2 2" xfId="7569"/>
    <cellStyle name="Normale 5 2 3 5 2 3" xfId="7570"/>
    <cellStyle name="Normale 5 2 3 5 2 4" xfId="7571"/>
    <cellStyle name="Normale 5 2 3 5 3" xfId="7572"/>
    <cellStyle name="Normale 5 2 3 5 4" xfId="7573"/>
    <cellStyle name="Normale 5 2 3 5 5" xfId="7574"/>
    <cellStyle name="Normale 5 2 3 6" xfId="7575"/>
    <cellStyle name="Normale 5 2 3 6 2" xfId="7576"/>
    <cellStyle name="Normale 5 2 3 6 2 2" xfId="7577"/>
    <cellStyle name="Normale 5 2 3 6 2 3" xfId="7578"/>
    <cellStyle name="Normale 5 2 3 6 3" xfId="7579"/>
    <cellStyle name="Normale 5 2 3 6 4" xfId="7580"/>
    <cellStyle name="Normale 5 2 3 6 5" xfId="7581"/>
    <cellStyle name="Normale 5 2 3 7" xfId="7582"/>
    <cellStyle name="Normale 5 2 3 7 2" xfId="7583"/>
    <cellStyle name="Normale 5 2 3 7 3" xfId="7584"/>
    <cellStyle name="Normale 5 2 3 8" xfId="7585"/>
    <cellStyle name="Normale 5 2 3 9" xfId="7586"/>
    <cellStyle name="Normale 5 2 4" xfId="300"/>
    <cellStyle name="Normale 5 2 4 2" xfId="858"/>
    <cellStyle name="Normale 5 2 4 2 2" xfId="7587"/>
    <cellStyle name="Normale 5 2 4 2 2 2" xfId="7588"/>
    <cellStyle name="Normale 5 2 4 2 2 3" xfId="7589"/>
    <cellStyle name="Normale 5 2 4 2 2 4" xfId="7590"/>
    <cellStyle name="Normale 5 2 4 2 3" xfId="7591"/>
    <cellStyle name="Normale 5 2 4 2 4" xfId="7592"/>
    <cellStyle name="Normale 5 2 4 2 5" xfId="7593"/>
    <cellStyle name="Normale 5 2 4 3" xfId="7594"/>
    <cellStyle name="Normale 5 2 4 3 2" xfId="7595"/>
    <cellStyle name="Normale 5 2 4 3 2 2" xfId="7596"/>
    <cellStyle name="Normale 5 2 4 3 2 3" xfId="7597"/>
    <cellStyle name="Normale 5 2 4 3 3" xfId="7598"/>
    <cellStyle name="Normale 5 2 4 3 4" xfId="7599"/>
    <cellStyle name="Normale 5 2 4 3 5" xfId="7600"/>
    <cellStyle name="Normale 5 2 4 4" xfId="7601"/>
    <cellStyle name="Normale 5 2 4 4 2" xfId="7602"/>
    <cellStyle name="Normale 5 2 4 4 3" xfId="7603"/>
    <cellStyle name="Normale 5 2 4 5" xfId="7604"/>
    <cellStyle name="Normale 5 2 4 6" xfId="7605"/>
    <cellStyle name="Normale 5 2 4 7" xfId="7606"/>
    <cellStyle name="Normale 5 2 5" xfId="342"/>
    <cellStyle name="Normale 5 2 5 2" xfId="894"/>
    <cellStyle name="Normale 5 2 5 2 2" xfId="7607"/>
    <cellStyle name="Normale 5 2 5 2 2 2" xfId="7608"/>
    <cellStyle name="Normale 5 2 5 2 2 3" xfId="7609"/>
    <cellStyle name="Normale 5 2 5 2 2 4" xfId="7610"/>
    <cellStyle name="Normale 5 2 5 2 3" xfId="7611"/>
    <cellStyle name="Normale 5 2 5 2 4" xfId="7612"/>
    <cellStyle name="Normale 5 2 5 2 5" xfId="7613"/>
    <cellStyle name="Normale 5 2 5 3" xfId="7614"/>
    <cellStyle name="Normale 5 2 5 3 2" xfId="7615"/>
    <cellStyle name="Normale 5 2 5 3 3" xfId="7616"/>
    <cellStyle name="Normale 5 2 5 3 4" xfId="7617"/>
    <cellStyle name="Normale 5 2 5 4" xfId="7618"/>
    <cellStyle name="Normale 5 2 5 5" xfId="7619"/>
    <cellStyle name="Normale 5 2 5 6" xfId="7620"/>
    <cellStyle name="Normale 5 2 6" xfId="427"/>
    <cellStyle name="Normale 5 2 6 2" xfId="949"/>
    <cellStyle name="Normale 5 2 6 2 2" xfId="7621"/>
    <cellStyle name="Normale 5 2 6 2 2 2" xfId="7622"/>
    <cellStyle name="Normale 5 2 6 2 2 3" xfId="7623"/>
    <cellStyle name="Normale 5 2 6 2 2 4" xfId="7624"/>
    <cellStyle name="Normale 5 2 6 2 3" xfId="7625"/>
    <cellStyle name="Normale 5 2 6 2 4" xfId="7626"/>
    <cellStyle name="Normale 5 2 6 2 5" xfId="7627"/>
    <cellStyle name="Normale 5 2 6 3" xfId="7628"/>
    <cellStyle name="Normale 5 2 6 3 2" xfId="7629"/>
    <cellStyle name="Normale 5 2 6 3 3" xfId="7630"/>
    <cellStyle name="Normale 5 2 6 3 4" xfId="7631"/>
    <cellStyle name="Normale 5 2 6 4" xfId="7632"/>
    <cellStyle name="Normale 5 2 6 5" xfId="7633"/>
    <cellStyle name="Normale 5 2 6 6" xfId="7634"/>
    <cellStyle name="Normale 5 2 7" xfId="481"/>
    <cellStyle name="Normale 5 2 7 2" xfId="994"/>
    <cellStyle name="Normale 5 2 7 2 2" xfId="7635"/>
    <cellStyle name="Normale 5 2 7 2 2 2" xfId="7636"/>
    <cellStyle name="Normale 5 2 7 2 2 3" xfId="7637"/>
    <cellStyle name="Normale 5 2 7 2 2 4" xfId="7638"/>
    <cellStyle name="Normale 5 2 7 2 3" xfId="7639"/>
    <cellStyle name="Normale 5 2 7 2 4" xfId="7640"/>
    <cellStyle name="Normale 5 2 7 2 5" xfId="7641"/>
    <cellStyle name="Normale 5 2 7 3" xfId="7642"/>
    <cellStyle name="Normale 5 2 7 3 2" xfId="7643"/>
    <cellStyle name="Normale 5 2 7 3 3" xfId="7644"/>
    <cellStyle name="Normale 5 2 7 3 4" xfId="7645"/>
    <cellStyle name="Normale 5 2 7 4" xfId="7646"/>
    <cellStyle name="Normale 5 2 7 5" xfId="7647"/>
    <cellStyle name="Normale 5 2 7 6" xfId="7648"/>
    <cellStyle name="Normale 5 2 8" xfId="553"/>
    <cellStyle name="Normale 5 2 8 2" xfId="1055"/>
    <cellStyle name="Normale 5 2 8 2 2" xfId="7649"/>
    <cellStyle name="Normale 5 2 8 2 2 2" xfId="7650"/>
    <cellStyle name="Normale 5 2 8 2 2 3" xfId="7651"/>
    <cellStyle name="Normale 5 2 8 2 2 4" xfId="7652"/>
    <cellStyle name="Normale 5 2 8 2 3" xfId="7653"/>
    <cellStyle name="Normale 5 2 8 2 4" xfId="7654"/>
    <cellStyle name="Normale 5 2 8 2 5" xfId="7655"/>
    <cellStyle name="Normale 5 2 8 3" xfId="7656"/>
    <cellStyle name="Normale 5 2 8 3 2" xfId="7657"/>
    <cellStyle name="Normale 5 2 8 3 3" xfId="7658"/>
    <cellStyle name="Normale 5 2 8 3 4" xfId="7659"/>
    <cellStyle name="Normale 5 2 8 4" xfId="7660"/>
    <cellStyle name="Normale 5 2 8 5" xfId="7661"/>
    <cellStyle name="Normale 5 2 8 6" xfId="7662"/>
    <cellStyle name="Normale 5 2 9" xfId="190"/>
    <cellStyle name="Normale 5 2 9 2" xfId="757"/>
    <cellStyle name="Normale 5 2 9 2 2" xfId="7663"/>
    <cellStyle name="Normale 5 2 9 2 2 2" xfId="7664"/>
    <cellStyle name="Normale 5 2 9 2 2 3" xfId="7665"/>
    <cellStyle name="Normale 5 2 9 2 2 4" xfId="7666"/>
    <cellStyle name="Normale 5 2 9 2 3" xfId="7667"/>
    <cellStyle name="Normale 5 2 9 2 4" xfId="7668"/>
    <cellStyle name="Normale 5 2 9 2 5" xfId="7669"/>
    <cellStyle name="Normale 5 2 9 3" xfId="7670"/>
    <cellStyle name="Normale 5 2 9 3 2" xfId="7671"/>
    <cellStyle name="Normale 5 2 9 3 3" xfId="7672"/>
    <cellStyle name="Normale 5 2 9 3 4" xfId="7673"/>
    <cellStyle name="Normale 5 2 9 4" xfId="7674"/>
    <cellStyle name="Normale 5 2 9 5" xfId="7675"/>
    <cellStyle name="Normale 5 2 9 6" xfId="7676"/>
    <cellStyle name="Normale 5 20" xfId="1359"/>
    <cellStyle name="Normale 5 20 2" xfId="7677"/>
    <cellStyle name="Normale 5 20 2 2" xfId="7678"/>
    <cellStyle name="Normale 5 20 2 3" xfId="7679"/>
    <cellStyle name="Normale 5 20 3" xfId="7680"/>
    <cellStyle name="Normale 5 20 4" xfId="7681"/>
    <cellStyle name="Normale 5 20 5" xfId="7682"/>
    <cellStyle name="Normale 5 21" xfId="7683"/>
    <cellStyle name="Normale 5 21 2" xfId="7684"/>
    <cellStyle name="Normale 5 21 3" xfId="7685"/>
    <cellStyle name="Normale 5 22" xfId="7686"/>
    <cellStyle name="Normale 5 23" xfId="7687"/>
    <cellStyle name="Normale 5 24" xfId="7688"/>
    <cellStyle name="Normale 5 3" xfId="26"/>
    <cellStyle name="Normale 5 3 10" xfId="581"/>
    <cellStyle name="Normale 5 3 10 2" xfId="1072"/>
    <cellStyle name="Normale 5 3 10 2 2" xfId="7689"/>
    <cellStyle name="Normale 5 3 10 2 2 2" xfId="7690"/>
    <cellStyle name="Normale 5 3 10 2 2 3" xfId="7691"/>
    <cellStyle name="Normale 5 3 10 2 2 4" xfId="7692"/>
    <cellStyle name="Normale 5 3 10 2 3" xfId="7693"/>
    <cellStyle name="Normale 5 3 10 2 4" xfId="7694"/>
    <cellStyle name="Normale 5 3 10 2 5" xfId="7695"/>
    <cellStyle name="Normale 5 3 10 3" xfId="7696"/>
    <cellStyle name="Normale 5 3 10 3 2" xfId="7697"/>
    <cellStyle name="Normale 5 3 10 3 3" xfId="7698"/>
    <cellStyle name="Normale 5 3 10 3 4" xfId="7699"/>
    <cellStyle name="Normale 5 3 10 4" xfId="7700"/>
    <cellStyle name="Normale 5 3 10 5" xfId="7701"/>
    <cellStyle name="Normale 5 3 10 6" xfId="7702"/>
    <cellStyle name="Normale 5 3 11" xfId="616"/>
    <cellStyle name="Normale 5 3 11 2" xfId="7703"/>
    <cellStyle name="Normale 5 3 11 2 2" xfId="7704"/>
    <cellStyle name="Normale 5 3 11 2 3" xfId="7705"/>
    <cellStyle name="Normale 5 3 11 2 4" xfId="7706"/>
    <cellStyle name="Normale 5 3 11 3" xfId="7707"/>
    <cellStyle name="Normale 5 3 11 4" xfId="7708"/>
    <cellStyle name="Normale 5 3 11 5" xfId="7709"/>
    <cellStyle name="Normale 5 3 12" xfId="717"/>
    <cellStyle name="Normale 5 3 12 2" xfId="7710"/>
    <cellStyle name="Normale 5 3 12 2 2" xfId="7711"/>
    <cellStyle name="Normale 5 3 12 2 3" xfId="7712"/>
    <cellStyle name="Normale 5 3 12 2 4" xfId="7713"/>
    <cellStyle name="Normale 5 3 12 3" xfId="7714"/>
    <cellStyle name="Normale 5 3 12 4" xfId="7715"/>
    <cellStyle name="Normale 5 3 12 5" xfId="7716"/>
    <cellStyle name="Normale 5 3 13" xfId="1109"/>
    <cellStyle name="Normale 5 3 13 2" xfId="7717"/>
    <cellStyle name="Normale 5 3 13 2 2" xfId="7718"/>
    <cellStyle name="Normale 5 3 13 2 3" xfId="7719"/>
    <cellStyle name="Normale 5 3 13 2 4" xfId="7720"/>
    <cellStyle name="Normale 5 3 13 3" xfId="7721"/>
    <cellStyle name="Normale 5 3 13 4" xfId="7722"/>
    <cellStyle name="Normale 5 3 13 5" xfId="7723"/>
    <cellStyle name="Normale 5 3 14" xfId="1182"/>
    <cellStyle name="Normale 5 3 14 2" xfId="7724"/>
    <cellStyle name="Normale 5 3 14 2 2" xfId="7725"/>
    <cellStyle name="Normale 5 3 14 2 3" xfId="7726"/>
    <cellStyle name="Normale 5 3 14 2 4" xfId="7727"/>
    <cellStyle name="Normale 5 3 14 3" xfId="7728"/>
    <cellStyle name="Normale 5 3 15" xfId="1362"/>
    <cellStyle name="Normale 5 3 15 2" xfId="7729"/>
    <cellStyle name="Normale 5 3 15 2 2" xfId="7730"/>
    <cellStyle name="Normale 5 3 15 2 3" xfId="7731"/>
    <cellStyle name="Normale 5 3 15 3" xfId="7732"/>
    <cellStyle name="Normale 5 3 15 4" xfId="7733"/>
    <cellStyle name="Normale 5 3 15 5" xfId="7734"/>
    <cellStyle name="Normale 5 3 16" xfId="7735"/>
    <cellStyle name="Normale 5 3 16 2" xfId="7736"/>
    <cellStyle name="Normale 5 3 16 3" xfId="7737"/>
    <cellStyle name="Normale 5 3 17" xfId="7738"/>
    <cellStyle name="Normale 5 3 18" xfId="7739"/>
    <cellStyle name="Normale 5 3 19" xfId="7740"/>
    <cellStyle name="Normale 5 3 2" xfId="55"/>
    <cellStyle name="Normale 5 3 2 10" xfId="635"/>
    <cellStyle name="Normale 5 3 2 10 2" xfId="7741"/>
    <cellStyle name="Normale 5 3 2 10 2 2" xfId="7742"/>
    <cellStyle name="Normale 5 3 2 10 2 3" xfId="7743"/>
    <cellStyle name="Normale 5 3 2 10 2 4" xfId="7744"/>
    <cellStyle name="Normale 5 3 2 10 3" xfId="7745"/>
    <cellStyle name="Normale 5 3 2 10 4" xfId="7746"/>
    <cellStyle name="Normale 5 3 2 10 5" xfId="7747"/>
    <cellStyle name="Normale 5 3 2 11" xfId="736"/>
    <cellStyle name="Normale 5 3 2 11 2" xfId="7748"/>
    <cellStyle name="Normale 5 3 2 11 2 2" xfId="7749"/>
    <cellStyle name="Normale 5 3 2 11 2 3" xfId="7750"/>
    <cellStyle name="Normale 5 3 2 11 2 4" xfId="7751"/>
    <cellStyle name="Normale 5 3 2 11 3" xfId="7752"/>
    <cellStyle name="Normale 5 3 2 11 4" xfId="7753"/>
    <cellStyle name="Normale 5 3 2 11 5" xfId="7754"/>
    <cellStyle name="Normale 5 3 2 12" xfId="1111"/>
    <cellStyle name="Normale 5 3 2 12 2" xfId="7755"/>
    <cellStyle name="Normale 5 3 2 12 2 2" xfId="7756"/>
    <cellStyle name="Normale 5 3 2 12 2 3" xfId="7757"/>
    <cellStyle name="Normale 5 3 2 12 2 4" xfId="7758"/>
    <cellStyle name="Normale 5 3 2 12 3" xfId="7759"/>
    <cellStyle name="Normale 5 3 2 12 4" xfId="7760"/>
    <cellStyle name="Normale 5 3 2 12 5" xfId="7761"/>
    <cellStyle name="Normale 5 3 2 13" xfId="1201"/>
    <cellStyle name="Normale 5 3 2 13 2" xfId="7762"/>
    <cellStyle name="Normale 5 3 2 13 2 2" xfId="7763"/>
    <cellStyle name="Normale 5 3 2 13 2 3" xfId="7764"/>
    <cellStyle name="Normale 5 3 2 13 2 4" xfId="7765"/>
    <cellStyle name="Normale 5 3 2 13 3" xfId="7766"/>
    <cellStyle name="Normale 5 3 2 13 4" xfId="7767"/>
    <cellStyle name="Normale 5 3 2 13 5" xfId="7768"/>
    <cellStyle name="Normale 5 3 2 14" xfId="1381"/>
    <cellStyle name="Normale 5 3 2 14 2" xfId="7769"/>
    <cellStyle name="Normale 5 3 2 14 2 2" xfId="7770"/>
    <cellStyle name="Normale 5 3 2 14 2 3" xfId="7771"/>
    <cellStyle name="Normale 5 3 2 14 3" xfId="7772"/>
    <cellStyle name="Normale 5 3 2 14 4" xfId="7773"/>
    <cellStyle name="Normale 5 3 2 14 5" xfId="7774"/>
    <cellStyle name="Normale 5 3 2 15" xfId="7775"/>
    <cellStyle name="Normale 5 3 2 15 2" xfId="7776"/>
    <cellStyle name="Normale 5 3 2 15 3" xfId="7777"/>
    <cellStyle name="Normale 5 3 2 16" xfId="7778"/>
    <cellStyle name="Normale 5 3 2 17" xfId="7779"/>
    <cellStyle name="Normale 5 3 2 18" xfId="7780"/>
    <cellStyle name="Normale 5 3 2 2" xfId="103"/>
    <cellStyle name="Normale 5 3 2 2 10" xfId="7781"/>
    <cellStyle name="Normale 5 3 2 2 2" xfId="677"/>
    <cellStyle name="Normale 5 3 2 2 2 2" xfId="7782"/>
    <cellStyle name="Normale 5 3 2 2 2 2 2" xfId="7783"/>
    <cellStyle name="Normale 5 3 2 2 2 2 3" xfId="7784"/>
    <cellStyle name="Normale 5 3 2 2 2 2 4" xfId="7785"/>
    <cellStyle name="Normale 5 3 2 2 2 3" xfId="7786"/>
    <cellStyle name="Normale 5 3 2 2 2 4" xfId="7787"/>
    <cellStyle name="Normale 5 3 2 2 2 5" xfId="7788"/>
    <cellStyle name="Normale 5 3 2 2 3" xfId="820"/>
    <cellStyle name="Normale 5 3 2 2 3 2" xfId="7789"/>
    <cellStyle name="Normale 5 3 2 2 3 2 2" xfId="7790"/>
    <cellStyle name="Normale 5 3 2 2 3 2 3" xfId="7791"/>
    <cellStyle name="Normale 5 3 2 2 3 2 4" xfId="7792"/>
    <cellStyle name="Normale 5 3 2 2 3 3" xfId="7793"/>
    <cellStyle name="Normale 5 3 2 2 3 4" xfId="7794"/>
    <cellStyle name="Normale 5 3 2 2 3 5" xfId="7795"/>
    <cellStyle name="Normale 5 3 2 2 4" xfId="1235"/>
    <cellStyle name="Normale 5 3 2 2 4 2" xfId="7796"/>
    <cellStyle name="Normale 5 3 2 2 4 2 2" xfId="7797"/>
    <cellStyle name="Normale 5 3 2 2 4 2 3" xfId="7798"/>
    <cellStyle name="Normale 5 3 2 2 4 2 4" xfId="7799"/>
    <cellStyle name="Normale 5 3 2 2 4 3" xfId="7800"/>
    <cellStyle name="Normale 5 3 2 2 4 4" xfId="7801"/>
    <cellStyle name="Normale 5 3 2 2 4 5" xfId="7802"/>
    <cellStyle name="Normale 5 3 2 2 5" xfId="1415"/>
    <cellStyle name="Normale 5 3 2 2 5 2" xfId="7803"/>
    <cellStyle name="Normale 5 3 2 2 5 2 2" xfId="7804"/>
    <cellStyle name="Normale 5 3 2 2 5 2 3" xfId="7805"/>
    <cellStyle name="Normale 5 3 2 2 5 2 4" xfId="7806"/>
    <cellStyle name="Normale 5 3 2 2 5 3" xfId="7807"/>
    <cellStyle name="Normale 5 3 2 2 5 4" xfId="7808"/>
    <cellStyle name="Normale 5 3 2 2 5 5" xfId="7809"/>
    <cellStyle name="Normale 5 3 2 2 6" xfId="7810"/>
    <cellStyle name="Normale 5 3 2 2 6 2" xfId="7811"/>
    <cellStyle name="Normale 5 3 2 2 6 2 2" xfId="7812"/>
    <cellStyle name="Normale 5 3 2 2 6 2 3" xfId="7813"/>
    <cellStyle name="Normale 5 3 2 2 6 3" xfId="7814"/>
    <cellStyle name="Normale 5 3 2 2 6 4" xfId="7815"/>
    <cellStyle name="Normale 5 3 2 2 6 5" xfId="7816"/>
    <cellStyle name="Normale 5 3 2 2 7" xfId="7817"/>
    <cellStyle name="Normale 5 3 2 2 7 2" xfId="7818"/>
    <cellStyle name="Normale 5 3 2 2 7 3" xfId="7819"/>
    <cellStyle name="Normale 5 3 2 2 8" xfId="7820"/>
    <cellStyle name="Normale 5 3 2 2 9" xfId="7821"/>
    <cellStyle name="Normale 5 3 2 3" xfId="321"/>
    <cellStyle name="Normale 5 3 2 3 2" xfId="879"/>
    <cellStyle name="Normale 5 3 2 3 2 2" xfId="7822"/>
    <cellStyle name="Normale 5 3 2 3 2 2 2" xfId="7823"/>
    <cellStyle name="Normale 5 3 2 3 2 2 3" xfId="7824"/>
    <cellStyle name="Normale 5 3 2 3 2 2 4" xfId="7825"/>
    <cellStyle name="Normale 5 3 2 3 2 3" xfId="7826"/>
    <cellStyle name="Normale 5 3 2 3 2 4" xfId="7827"/>
    <cellStyle name="Normale 5 3 2 3 2 5" xfId="7828"/>
    <cellStyle name="Normale 5 3 2 3 3" xfId="7829"/>
    <cellStyle name="Normale 5 3 2 3 3 2" xfId="7830"/>
    <cellStyle name="Normale 5 3 2 3 3 2 2" xfId="7831"/>
    <cellStyle name="Normale 5 3 2 3 3 2 3" xfId="7832"/>
    <cellStyle name="Normale 5 3 2 3 3 3" xfId="7833"/>
    <cellStyle name="Normale 5 3 2 3 3 4" xfId="7834"/>
    <cellStyle name="Normale 5 3 2 3 3 5" xfId="7835"/>
    <cellStyle name="Normale 5 3 2 3 4" xfId="7836"/>
    <cellStyle name="Normale 5 3 2 3 4 2" xfId="7837"/>
    <cellStyle name="Normale 5 3 2 3 4 3" xfId="7838"/>
    <cellStyle name="Normale 5 3 2 3 5" xfId="7839"/>
    <cellStyle name="Normale 5 3 2 3 6" xfId="7840"/>
    <cellStyle name="Normale 5 3 2 3 7" xfId="7841"/>
    <cellStyle name="Normale 5 3 2 4" xfId="350"/>
    <cellStyle name="Normale 5 3 2 4 2" xfId="897"/>
    <cellStyle name="Normale 5 3 2 4 2 2" xfId="7842"/>
    <cellStyle name="Normale 5 3 2 4 2 2 2" xfId="7843"/>
    <cellStyle name="Normale 5 3 2 4 2 2 3" xfId="7844"/>
    <cellStyle name="Normale 5 3 2 4 2 2 4" xfId="7845"/>
    <cellStyle name="Normale 5 3 2 4 2 3" xfId="7846"/>
    <cellStyle name="Normale 5 3 2 4 2 4" xfId="7847"/>
    <cellStyle name="Normale 5 3 2 4 2 5" xfId="7848"/>
    <cellStyle name="Normale 5 3 2 4 3" xfId="7849"/>
    <cellStyle name="Normale 5 3 2 4 3 2" xfId="7850"/>
    <cellStyle name="Normale 5 3 2 4 3 3" xfId="7851"/>
    <cellStyle name="Normale 5 3 2 4 3 4" xfId="7852"/>
    <cellStyle name="Normale 5 3 2 4 4" xfId="7853"/>
    <cellStyle name="Normale 5 3 2 4 5" xfId="7854"/>
    <cellStyle name="Normale 5 3 2 4 6" xfId="7855"/>
    <cellStyle name="Normale 5 3 2 5" xfId="447"/>
    <cellStyle name="Normale 5 3 2 5 2" xfId="969"/>
    <cellStyle name="Normale 5 3 2 5 2 2" xfId="7856"/>
    <cellStyle name="Normale 5 3 2 5 2 2 2" xfId="7857"/>
    <cellStyle name="Normale 5 3 2 5 2 2 3" xfId="7858"/>
    <cellStyle name="Normale 5 3 2 5 2 2 4" xfId="7859"/>
    <cellStyle name="Normale 5 3 2 5 2 3" xfId="7860"/>
    <cellStyle name="Normale 5 3 2 5 2 4" xfId="7861"/>
    <cellStyle name="Normale 5 3 2 5 2 5" xfId="7862"/>
    <cellStyle name="Normale 5 3 2 5 3" xfId="7863"/>
    <cellStyle name="Normale 5 3 2 5 3 2" xfId="7864"/>
    <cellStyle name="Normale 5 3 2 5 3 3" xfId="7865"/>
    <cellStyle name="Normale 5 3 2 5 3 4" xfId="7866"/>
    <cellStyle name="Normale 5 3 2 5 4" xfId="7867"/>
    <cellStyle name="Normale 5 3 2 5 5" xfId="7868"/>
    <cellStyle name="Normale 5 3 2 5 6" xfId="7869"/>
    <cellStyle name="Normale 5 3 2 6" xfId="501"/>
    <cellStyle name="Normale 5 3 2 6 2" xfId="1014"/>
    <cellStyle name="Normale 5 3 2 6 2 2" xfId="7870"/>
    <cellStyle name="Normale 5 3 2 6 2 2 2" xfId="7871"/>
    <cellStyle name="Normale 5 3 2 6 2 2 3" xfId="7872"/>
    <cellStyle name="Normale 5 3 2 6 2 2 4" xfId="7873"/>
    <cellStyle name="Normale 5 3 2 6 2 3" xfId="7874"/>
    <cellStyle name="Normale 5 3 2 6 2 4" xfId="7875"/>
    <cellStyle name="Normale 5 3 2 6 2 5" xfId="7876"/>
    <cellStyle name="Normale 5 3 2 6 3" xfId="7877"/>
    <cellStyle name="Normale 5 3 2 6 3 2" xfId="7878"/>
    <cellStyle name="Normale 5 3 2 6 3 3" xfId="7879"/>
    <cellStyle name="Normale 5 3 2 6 3 4" xfId="7880"/>
    <cellStyle name="Normale 5 3 2 6 4" xfId="7881"/>
    <cellStyle name="Normale 5 3 2 6 5" xfId="7882"/>
    <cellStyle name="Normale 5 3 2 6 6" xfId="7883"/>
    <cellStyle name="Normale 5 3 2 7" xfId="461"/>
    <cellStyle name="Normale 5 3 2 7 2" xfId="982"/>
    <cellStyle name="Normale 5 3 2 7 2 2" xfId="7884"/>
    <cellStyle name="Normale 5 3 2 7 2 2 2" xfId="7885"/>
    <cellStyle name="Normale 5 3 2 7 2 2 3" xfId="7886"/>
    <cellStyle name="Normale 5 3 2 7 2 2 4" xfId="7887"/>
    <cellStyle name="Normale 5 3 2 7 2 3" xfId="7888"/>
    <cellStyle name="Normale 5 3 2 7 2 4" xfId="7889"/>
    <cellStyle name="Normale 5 3 2 7 2 5" xfId="7890"/>
    <cellStyle name="Normale 5 3 2 7 3" xfId="7891"/>
    <cellStyle name="Normale 5 3 2 7 3 2" xfId="7892"/>
    <cellStyle name="Normale 5 3 2 7 3 3" xfId="7893"/>
    <cellStyle name="Normale 5 3 2 7 3 4" xfId="7894"/>
    <cellStyle name="Normale 5 3 2 7 4" xfId="7895"/>
    <cellStyle name="Normale 5 3 2 7 5" xfId="7896"/>
    <cellStyle name="Normale 5 3 2 7 6" xfId="7897"/>
    <cellStyle name="Normale 5 3 2 8" xfId="210"/>
    <cellStyle name="Normale 5 3 2 8 2" xfId="777"/>
    <cellStyle name="Normale 5 3 2 8 2 2" xfId="7898"/>
    <cellStyle name="Normale 5 3 2 8 2 2 2" xfId="7899"/>
    <cellStyle name="Normale 5 3 2 8 2 2 3" xfId="7900"/>
    <cellStyle name="Normale 5 3 2 8 2 2 4" xfId="7901"/>
    <cellStyle name="Normale 5 3 2 8 2 3" xfId="7902"/>
    <cellStyle name="Normale 5 3 2 8 2 4" xfId="7903"/>
    <cellStyle name="Normale 5 3 2 8 2 5" xfId="7904"/>
    <cellStyle name="Normale 5 3 2 8 3" xfId="7905"/>
    <cellStyle name="Normale 5 3 2 8 3 2" xfId="7906"/>
    <cellStyle name="Normale 5 3 2 8 3 3" xfId="7907"/>
    <cellStyle name="Normale 5 3 2 8 3 4" xfId="7908"/>
    <cellStyle name="Normale 5 3 2 8 4" xfId="7909"/>
    <cellStyle name="Normale 5 3 2 8 5" xfId="7910"/>
    <cellStyle name="Normale 5 3 2 8 6" xfId="7911"/>
    <cellStyle name="Normale 5 3 2 9" xfId="600"/>
    <cellStyle name="Normale 5 3 2 9 2" xfId="1091"/>
    <cellStyle name="Normale 5 3 2 9 2 2" xfId="7912"/>
    <cellStyle name="Normale 5 3 2 9 2 2 2" xfId="7913"/>
    <cellStyle name="Normale 5 3 2 9 2 2 3" xfId="7914"/>
    <cellStyle name="Normale 5 3 2 9 2 2 4" xfId="7915"/>
    <cellStyle name="Normale 5 3 2 9 2 3" xfId="7916"/>
    <cellStyle name="Normale 5 3 2 9 2 4" xfId="7917"/>
    <cellStyle name="Normale 5 3 2 9 2 5" xfId="7918"/>
    <cellStyle name="Normale 5 3 2 9 3" xfId="7919"/>
    <cellStyle name="Normale 5 3 2 9 3 2" xfId="7920"/>
    <cellStyle name="Normale 5 3 2 9 3 3" xfId="7921"/>
    <cellStyle name="Normale 5 3 2 9 3 4" xfId="7922"/>
    <cellStyle name="Normale 5 3 2 9 4" xfId="7923"/>
    <cellStyle name="Normale 5 3 2 9 5" xfId="7924"/>
    <cellStyle name="Normale 5 3 2 9 6" xfId="7925"/>
    <cellStyle name="Normale 5 3 3" xfId="84"/>
    <cellStyle name="Normale 5 3 3 10" xfId="7926"/>
    <cellStyle name="Normale 5 3 3 2" xfId="658"/>
    <cellStyle name="Normale 5 3 3 2 2" xfId="7927"/>
    <cellStyle name="Normale 5 3 3 2 2 2" xfId="7928"/>
    <cellStyle name="Normale 5 3 3 2 2 3" xfId="7929"/>
    <cellStyle name="Normale 5 3 3 2 2 4" xfId="7930"/>
    <cellStyle name="Normale 5 3 3 2 3" xfId="7931"/>
    <cellStyle name="Normale 5 3 3 2 4" xfId="7932"/>
    <cellStyle name="Normale 5 3 3 2 5" xfId="7933"/>
    <cellStyle name="Normale 5 3 3 3" xfId="801"/>
    <cellStyle name="Normale 5 3 3 3 2" xfId="7934"/>
    <cellStyle name="Normale 5 3 3 3 2 2" xfId="7935"/>
    <cellStyle name="Normale 5 3 3 3 2 3" xfId="7936"/>
    <cellStyle name="Normale 5 3 3 3 2 4" xfId="7937"/>
    <cellStyle name="Normale 5 3 3 3 3" xfId="7938"/>
    <cellStyle name="Normale 5 3 3 3 4" xfId="7939"/>
    <cellStyle name="Normale 5 3 3 3 5" xfId="7940"/>
    <cellStyle name="Normale 5 3 3 4" xfId="1216"/>
    <cellStyle name="Normale 5 3 3 4 2" xfId="7941"/>
    <cellStyle name="Normale 5 3 3 4 2 2" xfId="7942"/>
    <cellStyle name="Normale 5 3 3 4 2 3" xfId="7943"/>
    <cellStyle name="Normale 5 3 3 4 2 4" xfId="7944"/>
    <cellStyle name="Normale 5 3 3 4 3" xfId="7945"/>
    <cellStyle name="Normale 5 3 3 4 4" xfId="7946"/>
    <cellStyle name="Normale 5 3 3 4 5" xfId="7947"/>
    <cellStyle name="Normale 5 3 3 5" xfId="1396"/>
    <cellStyle name="Normale 5 3 3 5 2" xfId="7948"/>
    <cellStyle name="Normale 5 3 3 5 2 2" xfId="7949"/>
    <cellStyle name="Normale 5 3 3 5 2 3" xfId="7950"/>
    <cellStyle name="Normale 5 3 3 5 2 4" xfId="7951"/>
    <cellStyle name="Normale 5 3 3 5 3" xfId="7952"/>
    <cellStyle name="Normale 5 3 3 5 4" xfId="7953"/>
    <cellStyle name="Normale 5 3 3 5 5" xfId="7954"/>
    <cellStyle name="Normale 5 3 3 6" xfId="7955"/>
    <cellStyle name="Normale 5 3 3 6 2" xfId="7956"/>
    <cellStyle name="Normale 5 3 3 6 2 2" xfId="7957"/>
    <cellStyle name="Normale 5 3 3 6 2 3" xfId="7958"/>
    <cellStyle name="Normale 5 3 3 6 3" xfId="7959"/>
    <cellStyle name="Normale 5 3 3 6 4" xfId="7960"/>
    <cellStyle name="Normale 5 3 3 6 5" xfId="7961"/>
    <cellStyle name="Normale 5 3 3 7" xfId="7962"/>
    <cellStyle name="Normale 5 3 3 7 2" xfId="7963"/>
    <cellStyle name="Normale 5 3 3 7 3" xfId="7964"/>
    <cellStyle name="Normale 5 3 3 8" xfId="7965"/>
    <cellStyle name="Normale 5 3 3 9" xfId="7966"/>
    <cellStyle name="Normale 5 3 4" xfId="301"/>
    <cellStyle name="Normale 5 3 4 2" xfId="859"/>
    <cellStyle name="Normale 5 3 4 2 2" xfId="7967"/>
    <cellStyle name="Normale 5 3 4 2 2 2" xfId="7968"/>
    <cellStyle name="Normale 5 3 4 2 2 3" xfId="7969"/>
    <cellStyle name="Normale 5 3 4 2 2 4" xfId="7970"/>
    <cellStyle name="Normale 5 3 4 2 3" xfId="7971"/>
    <cellStyle name="Normale 5 3 4 2 4" xfId="7972"/>
    <cellStyle name="Normale 5 3 4 2 5" xfId="7973"/>
    <cellStyle name="Normale 5 3 4 3" xfId="7974"/>
    <cellStyle name="Normale 5 3 4 3 2" xfId="7975"/>
    <cellStyle name="Normale 5 3 4 3 2 2" xfId="7976"/>
    <cellStyle name="Normale 5 3 4 3 2 3" xfId="7977"/>
    <cellStyle name="Normale 5 3 4 3 3" xfId="7978"/>
    <cellStyle name="Normale 5 3 4 3 4" xfId="7979"/>
    <cellStyle name="Normale 5 3 4 3 5" xfId="7980"/>
    <cellStyle name="Normale 5 3 4 4" xfId="7981"/>
    <cellStyle name="Normale 5 3 4 4 2" xfId="7982"/>
    <cellStyle name="Normale 5 3 4 4 3" xfId="7983"/>
    <cellStyle name="Normale 5 3 4 5" xfId="7984"/>
    <cellStyle name="Normale 5 3 4 6" xfId="7985"/>
    <cellStyle name="Normale 5 3 4 7" xfId="7986"/>
    <cellStyle name="Normale 5 3 5" xfId="351"/>
    <cellStyle name="Normale 5 3 5 2" xfId="898"/>
    <cellStyle name="Normale 5 3 5 2 2" xfId="7987"/>
    <cellStyle name="Normale 5 3 5 2 2 2" xfId="7988"/>
    <cellStyle name="Normale 5 3 5 2 2 3" xfId="7989"/>
    <cellStyle name="Normale 5 3 5 2 2 4" xfId="7990"/>
    <cellStyle name="Normale 5 3 5 2 3" xfId="7991"/>
    <cellStyle name="Normale 5 3 5 2 4" xfId="7992"/>
    <cellStyle name="Normale 5 3 5 2 5" xfId="7993"/>
    <cellStyle name="Normale 5 3 5 3" xfId="7994"/>
    <cellStyle name="Normale 5 3 5 3 2" xfId="7995"/>
    <cellStyle name="Normale 5 3 5 3 3" xfId="7996"/>
    <cellStyle name="Normale 5 3 5 3 4" xfId="7997"/>
    <cellStyle name="Normale 5 3 5 4" xfId="7998"/>
    <cellStyle name="Normale 5 3 5 5" xfId="7999"/>
    <cellStyle name="Normale 5 3 5 6" xfId="8000"/>
    <cellStyle name="Normale 5 3 6" xfId="428"/>
    <cellStyle name="Normale 5 3 6 2" xfId="950"/>
    <cellStyle name="Normale 5 3 6 2 2" xfId="8001"/>
    <cellStyle name="Normale 5 3 6 2 2 2" xfId="8002"/>
    <cellStyle name="Normale 5 3 6 2 2 3" xfId="8003"/>
    <cellStyle name="Normale 5 3 6 2 2 4" xfId="8004"/>
    <cellStyle name="Normale 5 3 6 2 3" xfId="8005"/>
    <cellStyle name="Normale 5 3 6 2 4" xfId="8006"/>
    <cellStyle name="Normale 5 3 6 2 5" xfId="8007"/>
    <cellStyle name="Normale 5 3 6 3" xfId="8008"/>
    <cellStyle name="Normale 5 3 6 3 2" xfId="8009"/>
    <cellStyle name="Normale 5 3 6 3 3" xfId="8010"/>
    <cellStyle name="Normale 5 3 6 3 4" xfId="8011"/>
    <cellStyle name="Normale 5 3 6 4" xfId="8012"/>
    <cellStyle name="Normale 5 3 6 5" xfId="8013"/>
    <cellStyle name="Normale 5 3 6 6" xfId="8014"/>
    <cellStyle name="Normale 5 3 7" xfId="482"/>
    <cellStyle name="Normale 5 3 7 2" xfId="995"/>
    <cellStyle name="Normale 5 3 7 2 2" xfId="8015"/>
    <cellStyle name="Normale 5 3 7 2 2 2" xfId="8016"/>
    <cellStyle name="Normale 5 3 7 2 2 3" xfId="8017"/>
    <cellStyle name="Normale 5 3 7 2 2 4" xfId="8018"/>
    <cellStyle name="Normale 5 3 7 2 3" xfId="8019"/>
    <cellStyle name="Normale 5 3 7 2 4" xfId="8020"/>
    <cellStyle name="Normale 5 3 7 2 5" xfId="8021"/>
    <cellStyle name="Normale 5 3 7 3" xfId="8022"/>
    <cellStyle name="Normale 5 3 7 3 2" xfId="8023"/>
    <cellStyle name="Normale 5 3 7 3 3" xfId="8024"/>
    <cellStyle name="Normale 5 3 7 3 4" xfId="8025"/>
    <cellStyle name="Normale 5 3 7 4" xfId="8026"/>
    <cellStyle name="Normale 5 3 7 5" xfId="8027"/>
    <cellStyle name="Normale 5 3 7 6" xfId="8028"/>
    <cellStyle name="Normale 5 3 8" xfId="515"/>
    <cellStyle name="Normale 5 3 8 2" xfId="1027"/>
    <cellStyle name="Normale 5 3 8 2 2" xfId="8029"/>
    <cellStyle name="Normale 5 3 8 2 2 2" xfId="8030"/>
    <cellStyle name="Normale 5 3 8 2 2 3" xfId="8031"/>
    <cellStyle name="Normale 5 3 8 2 2 4" xfId="8032"/>
    <cellStyle name="Normale 5 3 8 2 3" xfId="8033"/>
    <cellStyle name="Normale 5 3 8 2 4" xfId="8034"/>
    <cellStyle name="Normale 5 3 8 2 5" xfId="8035"/>
    <cellStyle name="Normale 5 3 8 3" xfId="8036"/>
    <cellStyle name="Normale 5 3 8 3 2" xfId="8037"/>
    <cellStyle name="Normale 5 3 8 3 3" xfId="8038"/>
    <cellStyle name="Normale 5 3 8 3 4" xfId="8039"/>
    <cellStyle name="Normale 5 3 8 4" xfId="8040"/>
    <cellStyle name="Normale 5 3 8 5" xfId="8041"/>
    <cellStyle name="Normale 5 3 8 6" xfId="8042"/>
    <cellStyle name="Normale 5 3 9" xfId="191"/>
    <cellStyle name="Normale 5 3 9 2" xfId="758"/>
    <cellStyle name="Normale 5 3 9 2 2" xfId="8043"/>
    <cellStyle name="Normale 5 3 9 2 2 2" xfId="8044"/>
    <cellStyle name="Normale 5 3 9 2 2 3" xfId="8045"/>
    <cellStyle name="Normale 5 3 9 2 2 4" xfId="8046"/>
    <cellStyle name="Normale 5 3 9 2 3" xfId="8047"/>
    <cellStyle name="Normale 5 3 9 2 4" xfId="8048"/>
    <cellStyle name="Normale 5 3 9 2 5" xfId="8049"/>
    <cellStyle name="Normale 5 3 9 3" xfId="8050"/>
    <cellStyle name="Normale 5 3 9 3 2" xfId="8051"/>
    <cellStyle name="Normale 5 3 9 3 3" xfId="8052"/>
    <cellStyle name="Normale 5 3 9 3 4" xfId="8053"/>
    <cellStyle name="Normale 5 3 9 4" xfId="8054"/>
    <cellStyle name="Normale 5 3 9 5" xfId="8055"/>
    <cellStyle name="Normale 5 3 9 6" xfId="8056"/>
    <cellStyle name="Normale 5 4" xfId="32"/>
    <cellStyle name="Normale 5 4 10" xfId="586"/>
    <cellStyle name="Normale 5 4 10 2" xfId="1077"/>
    <cellStyle name="Normale 5 4 10 2 2" xfId="8057"/>
    <cellStyle name="Normale 5 4 10 2 2 2" xfId="8058"/>
    <cellStyle name="Normale 5 4 10 2 2 3" xfId="8059"/>
    <cellStyle name="Normale 5 4 10 2 2 4" xfId="8060"/>
    <cellStyle name="Normale 5 4 10 2 3" xfId="8061"/>
    <cellStyle name="Normale 5 4 10 2 4" xfId="8062"/>
    <cellStyle name="Normale 5 4 10 2 5" xfId="8063"/>
    <cellStyle name="Normale 5 4 10 3" xfId="8064"/>
    <cellStyle name="Normale 5 4 10 3 2" xfId="8065"/>
    <cellStyle name="Normale 5 4 10 3 3" xfId="8066"/>
    <cellStyle name="Normale 5 4 10 3 4" xfId="8067"/>
    <cellStyle name="Normale 5 4 10 4" xfId="8068"/>
    <cellStyle name="Normale 5 4 10 5" xfId="8069"/>
    <cellStyle name="Normale 5 4 10 6" xfId="8070"/>
    <cellStyle name="Normale 5 4 11" xfId="621"/>
    <cellStyle name="Normale 5 4 11 2" xfId="8071"/>
    <cellStyle name="Normale 5 4 11 2 2" xfId="8072"/>
    <cellStyle name="Normale 5 4 11 2 3" xfId="8073"/>
    <cellStyle name="Normale 5 4 11 2 4" xfId="8074"/>
    <cellStyle name="Normale 5 4 11 3" xfId="8075"/>
    <cellStyle name="Normale 5 4 11 4" xfId="8076"/>
    <cellStyle name="Normale 5 4 11 5" xfId="8077"/>
    <cellStyle name="Normale 5 4 12" xfId="722"/>
    <cellStyle name="Normale 5 4 12 2" xfId="8078"/>
    <cellStyle name="Normale 5 4 12 2 2" xfId="8079"/>
    <cellStyle name="Normale 5 4 12 2 3" xfId="8080"/>
    <cellStyle name="Normale 5 4 12 2 4" xfId="8081"/>
    <cellStyle name="Normale 5 4 12 3" xfId="8082"/>
    <cellStyle name="Normale 5 4 12 4" xfId="8083"/>
    <cellStyle name="Normale 5 4 12 5" xfId="8084"/>
    <cellStyle name="Normale 5 4 13" xfId="1118"/>
    <cellStyle name="Normale 5 4 13 2" xfId="8085"/>
    <cellStyle name="Normale 5 4 13 2 2" xfId="8086"/>
    <cellStyle name="Normale 5 4 13 2 3" xfId="8087"/>
    <cellStyle name="Normale 5 4 13 2 4" xfId="8088"/>
    <cellStyle name="Normale 5 4 13 3" xfId="8089"/>
    <cellStyle name="Normale 5 4 13 4" xfId="8090"/>
    <cellStyle name="Normale 5 4 13 5" xfId="8091"/>
    <cellStyle name="Normale 5 4 14" xfId="1187"/>
    <cellStyle name="Normale 5 4 14 2" xfId="8092"/>
    <cellStyle name="Normale 5 4 14 2 2" xfId="8093"/>
    <cellStyle name="Normale 5 4 14 2 3" xfId="8094"/>
    <cellStyle name="Normale 5 4 14 2 4" xfId="8095"/>
    <cellStyle name="Normale 5 4 14 3" xfId="8096"/>
    <cellStyle name="Normale 5 4 14 4" xfId="8097"/>
    <cellStyle name="Normale 5 4 14 5" xfId="8098"/>
    <cellStyle name="Normale 5 4 15" xfId="1367"/>
    <cellStyle name="Normale 5 4 15 2" xfId="8099"/>
    <cellStyle name="Normale 5 4 15 2 2" xfId="8100"/>
    <cellStyle name="Normale 5 4 15 2 3" xfId="8101"/>
    <cellStyle name="Normale 5 4 15 3" xfId="8102"/>
    <cellStyle name="Normale 5 4 15 4" xfId="8103"/>
    <cellStyle name="Normale 5 4 15 5" xfId="8104"/>
    <cellStyle name="Normale 5 4 16" xfId="8105"/>
    <cellStyle name="Normale 5 4 16 2" xfId="8106"/>
    <cellStyle name="Normale 5 4 16 3" xfId="8107"/>
    <cellStyle name="Normale 5 4 17" xfId="8108"/>
    <cellStyle name="Normale 5 4 18" xfId="8109"/>
    <cellStyle name="Normale 5 4 19" xfId="8110"/>
    <cellStyle name="Normale 5 4 2" xfId="61"/>
    <cellStyle name="Normale 5 4 2 10" xfId="640"/>
    <cellStyle name="Normale 5 4 2 10 2" xfId="8111"/>
    <cellStyle name="Normale 5 4 2 10 2 2" xfId="8112"/>
    <cellStyle name="Normale 5 4 2 10 2 3" xfId="8113"/>
    <cellStyle name="Normale 5 4 2 10 2 4" xfId="8114"/>
    <cellStyle name="Normale 5 4 2 10 3" xfId="8115"/>
    <cellStyle name="Normale 5 4 2 10 4" xfId="8116"/>
    <cellStyle name="Normale 5 4 2 10 5" xfId="8117"/>
    <cellStyle name="Normale 5 4 2 11" xfId="741"/>
    <cellStyle name="Normale 5 4 2 11 2" xfId="8118"/>
    <cellStyle name="Normale 5 4 2 11 2 2" xfId="8119"/>
    <cellStyle name="Normale 5 4 2 11 2 3" xfId="8120"/>
    <cellStyle name="Normale 5 4 2 11 2 4" xfId="8121"/>
    <cellStyle name="Normale 5 4 2 11 3" xfId="8122"/>
    <cellStyle name="Normale 5 4 2 11 4" xfId="8123"/>
    <cellStyle name="Normale 5 4 2 11 5" xfId="8124"/>
    <cellStyle name="Normale 5 4 2 12" xfId="1120"/>
    <cellStyle name="Normale 5 4 2 12 2" xfId="8125"/>
    <cellStyle name="Normale 5 4 2 12 2 2" xfId="8126"/>
    <cellStyle name="Normale 5 4 2 12 2 3" xfId="8127"/>
    <cellStyle name="Normale 5 4 2 12 2 4" xfId="8128"/>
    <cellStyle name="Normale 5 4 2 12 3" xfId="8129"/>
    <cellStyle name="Normale 5 4 2 12 4" xfId="8130"/>
    <cellStyle name="Normale 5 4 2 12 5" xfId="8131"/>
    <cellStyle name="Normale 5 4 2 13" xfId="1206"/>
    <cellStyle name="Normale 5 4 2 13 2" xfId="8132"/>
    <cellStyle name="Normale 5 4 2 13 2 2" xfId="8133"/>
    <cellStyle name="Normale 5 4 2 13 2 3" xfId="8134"/>
    <cellStyle name="Normale 5 4 2 13 2 4" xfId="8135"/>
    <cellStyle name="Normale 5 4 2 13 3" xfId="8136"/>
    <cellStyle name="Normale 5 4 2 13 4" xfId="8137"/>
    <cellStyle name="Normale 5 4 2 13 5" xfId="8138"/>
    <cellStyle name="Normale 5 4 2 14" xfId="1386"/>
    <cellStyle name="Normale 5 4 2 14 2" xfId="8139"/>
    <cellStyle name="Normale 5 4 2 14 2 2" xfId="8140"/>
    <cellStyle name="Normale 5 4 2 14 2 3" xfId="8141"/>
    <cellStyle name="Normale 5 4 2 14 3" xfId="8142"/>
    <cellStyle name="Normale 5 4 2 14 4" xfId="8143"/>
    <cellStyle name="Normale 5 4 2 14 5" xfId="8144"/>
    <cellStyle name="Normale 5 4 2 15" xfId="8145"/>
    <cellStyle name="Normale 5 4 2 15 2" xfId="8146"/>
    <cellStyle name="Normale 5 4 2 15 3" xfId="8147"/>
    <cellStyle name="Normale 5 4 2 16" xfId="8148"/>
    <cellStyle name="Normale 5 4 2 17" xfId="8149"/>
    <cellStyle name="Normale 5 4 2 18" xfId="8150"/>
    <cellStyle name="Normale 5 4 2 2" xfId="108"/>
    <cellStyle name="Normale 5 4 2 2 10" xfId="8151"/>
    <cellStyle name="Normale 5 4 2 2 2" xfId="682"/>
    <cellStyle name="Normale 5 4 2 2 2 2" xfId="8152"/>
    <cellStyle name="Normale 5 4 2 2 2 2 2" xfId="8153"/>
    <cellStyle name="Normale 5 4 2 2 2 2 3" xfId="8154"/>
    <cellStyle name="Normale 5 4 2 2 2 2 4" xfId="8155"/>
    <cellStyle name="Normale 5 4 2 2 2 3" xfId="8156"/>
    <cellStyle name="Normale 5 4 2 2 2 4" xfId="8157"/>
    <cellStyle name="Normale 5 4 2 2 2 5" xfId="8158"/>
    <cellStyle name="Normale 5 4 2 2 3" xfId="825"/>
    <cellStyle name="Normale 5 4 2 2 3 2" xfId="8159"/>
    <cellStyle name="Normale 5 4 2 2 3 2 2" xfId="8160"/>
    <cellStyle name="Normale 5 4 2 2 3 2 3" xfId="8161"/>
    <cellStyle name="Normale 5 4 2 2 3 2 4" xfId="8162"/>
    <cellStyle name="Normale 5 4 2 2 3 3" xfId="8163"/>
    <cellStyle name="Normale 5 4 2 2 3 4" xfId="8164"/>
    <cellStyle name="Normale 5 4 2 2 3 5" xfId="8165"/>
    <cellStyle name="Normale 5 4 2 2 4" xfId="1240"/>
    <cellStyle name="Normale 5 4 2 2 4 2" xfId="8166"/>
    <cellStyle name="Normale 5 4 2 2 4 2 2" xfId="8167"/>
    <cellStyle name="Normale 5 4 2 2 4 2 3" xfId="8168"/>
    <cellStyle name="Normale 5 4 2 2 4 2 4" xfId="8169"/>
    <cellStyle name="Normale 5 4 2 2 4 3" xfId="8170"/>
    <cellStyle name="Normale 5 4 2 2 4 4" xfId="8171"/>
    <cellStyle name="Normale 5 4 2 2 4 5" xfId="8172"/>
    <cellStyle name="Normale 5 4 2 2 5" xfId="1420"/>
    <cellStyle name="Normale 5 4 2 2 5 2" xfId="8173"/>
    <cellStyle name="Normale 5 4 2 2 5 2 2" xfId="8174"/>
    <cellStyle name="Normale 5 4 2 2 5 2 3" xfId="8175"/>
    <cellStyle name="Normale 5 4 2 2 5 2 4" xfId="8176"/>
    <cellStyle name="Normale 5 4 2 2 5 3" xfId="8177"/>
    <cellStyle name="Normale 5 4 2 2 5 4" xfId="8178"/>
    <cellStyle name="Normale 5 4 2 2 5 5" xfId="8179"/>
    <cellStyle name="Normale 5 4 2 2 6" xfId="8180"/>
    <cellStyle name="Normale 5 4 2 2 6 2" xfId="8181"/>
    <cellStyle name="Normale 5 4 2 2 6 2 2" xfId="8182"/>
    <cellStyle name="Normale 5 4 2 2 6 2 3" xfId="8183"/>
    <cellStyle name="Normale 5 4 2 2 6 3" xfId="8184"/>
    <cellStyle name="Normale 5 4 2 2 6 4" xfId="8185"/>
    <cellStyle name="Normale 5 4 2 2 6 5" xfId="8186"/>
    <cellStyle name="Normale 5 4 2 2 7" xfId="8187"/>
    <cellStyle name="Normale 5 4 2 2 7 2" xfId="8188"/>
    <cellStyle name="Normale 5 4 2 2 7 3" xfId="8189"/>
    <cellStyle name="Normale 5 4 2 2 8" xfId="8190"/>
    <cellStyle name="Normale 5 4 2 2 9" xfId="8191"/>
    <cellStyle name="Normale 5 4 2 3" xfId="326"/>
    <cellStyle name="Normale 5 4 2 3 2" xfId="884"/>
    <cellStyle name="Normale 5 4 2 3 2 2" xfId="8192"/>
    <cellStyle name="Normale 5 4 2 3 2 2 2" xfId="8193"/>
    <cellStyle name="Normale 5 4 2 3 2 2 3" xfId="8194"/>
    <cellStyle name="Normale 5 4 2 3 2 2 4" xfId="8195"/>
    <cellStyle name="Normale 5 4 2 3 2 3" xfId="8196"/>
    <cellStyle name="Normale 5 4 2 3 2 4" xfId="8197"/>
    <cellStyle name="Normale 5 4 2 3 2 5" xfId="8198"/>
    <cellStyle name="Normale 5 4 2 3 3" xfId="8199"/>
    <cellStyle name="Normale 5 4 2 3 3 2" xfId="8200"/>
    <cellStyle name="Normale 5 4 2 3 3 2 2" xfId="8201"/>
    <cellStyle name="Normale 5 4 2 3 3 2 3" xfId="8202"/>
    <cellStyle name="Normale 5 4 2 3 3 3" xfId="8203"/>
    <cellStyle name="Normale 5 4 2 3 3 4" xfId="8204"/>
    <cellStyle name="Normale 5 4 2 3 3 5" xfId="8205"/>
    <cellStyle name="Normale 5 4 2 3 4" xfId="8206"/>
    <cellStyle name="Normale 5 4 2 3 4 2" xfId="8207"/>
    <cellStyle name="Normale 5 4 2 3 4 3" xfId="8208"/>
    <cellStyle name="Normale 5 4 2 3 5" xfId="8209"/>
    <cellStyle name="Normale 5 4 2 3 6" xfId="8210"/>
    <cellStyle name="Normale 5 4 2 3 7" xfId="8211"/>
    <cellStyle name="Normale 5 4 2 4" xfId="338"/>
    <cellStyle name="Normale 5 4 2 4 2" xfId="891"/>
    <cellStyle name="Normale 5 4 2 4 2 2" xfId="8212"/>
    <cellStyle name="Normale 5 4 2 4 2 2 2" xfId="8213"/>
    <cellStyle name="Normale 5 4 2 4 2 2 3" xfId="8214"/>
    <cellStyle name="Normale 5 4 2 4 2 2 4" xfId="8215"/>
    <cellStyle name="Normale 5 4 2 4 2 3" xfId="8216"/>
    <cellStyle name="Normale 5 4 2 4 2 4" xfId="8217"/>
    <cellStyle name="Normale 5 4 2 4 2 5" xfId="8218"/>
    <cellStyle name="Normale 5 4 2 4 3" xfId="8219"/>
    <cellStyle name="Normale 5 4 2 4 3 2" xfId="8220"/>
    <cellStyle name="Normale 5 4 2 4 3 3" xfId="8221"/>
    <cellStyle name="Normale 5 4 2 4 3 4" xfId="8222"/>
    <cellStyle name="Normale 5 4 2 4 4" xfId="8223"/>
    <cellStyle name="Normale 5 4 2 4 5" xfId="8224"/>
    <cellStyle name="Normale 5 4 2 4 6" xfId="8225"/>
    <cellStyle name="Normale 5 4 2 5" xfId="452"/>
    <cellStyle name="Normale 5 4 2 5 2" xfId="974"/>
    <cellStyle name="Normale 5 4 2 5 2 2" xfId="8226"/>
    <cellStyle name="Normale 5 4 2 5 2 2 2" xfId="8227"/>
    <cellStyle name="Normale 5 4 2 5 2 2 3" xfId="8228"/>
    <cellStyle name="Normale 5 4 2 5 2 2 4" xfId="8229"/>
    <cellStyle name="Normale 5 4 2 5 2 3" xfId="8230"/>
    <cellStyle name="Normale 5 4 2 5 2 4" xfId="8231"/>
    <cellStyle name="Normale 5 4 2 5 2 5" xfId="8232"/>
    <cellStyle name="Normale 5 4 2 5 3" xfId="8233"/>
    <cellStyle name="Normale 5 4 2 5 3 2" xfId="8234"/>
    <cellStyle name="Normale 5 4 2 5 3 3" xfId="8235"/>
    <cellStyle name="Normale 5 4 2 5 3 4" xfId="8236"/>
    <cellStyle name="Normale 5 4 2 5 4" xfId="8237"/>
    <cellStyle name="Normale 5 4 2 5 5" xfId="8238"/>
    <cellStyle name="Normale 5 4 2 5 6" xfId="8239"/>
    <cellStyle name="Normale 5 4 2 6" xfId="506"/>
    <cellStyle name="Normale 5 4 2 6 2" xfId="1019"/>
    <cellStyle name="Normale 5 4 2 6 2 2" xfId="8240"/>
    <cellStyle name="Normale 5 4 2 6 2 2 2" xfId="8241"/>
    <cellStyle name="Normale 5 4 2 6 2 2 3" xfId="8242"/>
    <cellStyle name="Normale 5 4 2 6 2 2 4" xfId="8243"/>
    <cellStyle name="Normale 5 4 2 6 2 3" xfId="8244"/>
    <cellStyle name="Normale 5 4 2 6 2 4" xfId="8245"/>
    <cellStyle name="Normale 5 4 2 6 2 5" xfId="8246"/>
    <cellStyle name="Normale 5 4 2 6 3" xfId="8247"/>
    <cellStyle name="Normale 5 4 2 6 3 2" xfId="8248"/>
    <cellStyle name="Normale 5 4 2 6 3 3" xfId="8249"/>
    <cellStyle name="Normale 5 4 2 6 3 4" xfId="8250"/>
    <cellStyle name="Normale 5 4 2 6 4" xfId="8251"/>
    <cellStyle name="Normale 5 4 2 6 5" xfId="8252"/>
    <cellStyle name="Normale 5 4 2 6 6" xfId="8253"/>
    <cellStyle name="Normale 5 4 2 7" xfId="536"/>
    <cellStyle name="Normale 5 4 2 7 2" xfId="1043"/>
    <cellStyle name="Normale 5 4 2 7 2 2" xfId="8254"/>
    <cellStyle name="Normale 5 4 2 7 2 2 2" xfId="8255"/>
    <cellStyle name="Normale 5 4 2 7 2 2 3" xfId="8256"/>
    <cellStyle name="Normale 5 4 2 7 2 2 4" xfId="8257"/>
    <cellStyle name="Normale 5 4 2 7 2 3" xfId="8258"/>
    <cellStyle name="Normale 5 4 2 7 2 4" xfId="8259"/>
    <cellStyle name="Normale 5 4 2 7 2 5" xfId="8260"/>
    <cellStyle name="Normale 5 4 2 7 3" xfId="8261"/>
    <cellStyle name="Normale 5 4 2 7 3 2" xfId="8262"/>
    <cellStyle name="Normale 5 4 2 7 3 3" xfId="8263"/>
    <cellStyle name="Normale 5 4 2 7 3 4" xfId="8264"/>
    <cellStyle name="Normale 5 4 2 7 4" xfId="8265"/>
    <cellStyle name="Normale 5 4 2 7 5" xfId="8266"/>
    <cellStyle name="Normale 5 4 2 7 6" xfId="8267"/>
    <cellStyle name="Normale 5 4 2 8" xfId="215"/>
    <cellStyle name="Normale 5 4 2 8 2" xfId="782"/>
    <cellStyle name="Normale 5 4 2 8 2 2" xfId="8268"/>
    <cellStyle name="Normale 5 4 2 8 2 2 2" xfId="8269"/>
    <cellStyle name="Normale 5 4 2 8 2 2 3" xfId="8270"/>
    <cellStyle name="Normale 5 4 2 8 2 2 4" xfId="8271"/>
    <cellStyle name="Normale 5 4 2 8 2 3" xfId="8272"/>
    <cellStyle name="Normale 5 4 2 8 2 4" xfId="8273"/>
    <cellStyle name="Normale 5 4 2 8 2 5" xfId="8274"/>
    <cellStyle name="Normale 5 4 2 8 3" xfId="8275"/>
    <cellStyle name="Normale 5 4 2 8 3 2" xfId="8276"/>
    <cellStyle name="Normale 5 4 2 8 3 3" xfId="8277"/>
    <cellStyle name="Normale 5 4 2 8 3 4" xfId="8278"/>
    <cellStyle name="Normale 5 4 2 8 4" xfId="8279"/>
    <cellStyle name="Normale 5 4 2 8 5" xfId="8280"/>
    <cellStyle name="Normale 5 4 2 8 6" xfId="8281"/>
    <cellStyle name="Normale 5 4 2 9" xfId="605"/>
    <cellStyle name="Normale 5 4 2 9 2" xfId="1096"/>
    <cellStyle name="Normale 5 4 2 9 2 2" xfId="8282"/>
    <cellStyle name="Normale 5 4 2 9 2 2 2" xfId="8283"/>
    <cellStyle name="Normale 5 4 2 9 2 2 3" xfId="8284"/>
    <cellStyle name="Normale 5 4 2 9 2 2 4" xfId="8285"/>
    <cellStyle name="Normale 5 4 2 9 2 3" xfId="8286"/>
    <cellStyle name="Normale 5 4 2 9 2 4" xfId="8287"/>
    <cellStyle name="Normale 5 4 2 9 2 5" xfId="8288"/>
    <cellStyle name="Normale 5 4 2 9 3" xfId="8289"/>
    <cellStyle name="Normale 5 4 2 9 3 2" xfId="8290"/>
    <cellStyle name="Normale 5 4 2 9 3 3" xfId="8291"/>
    <cellStyle name="Normale 5 4 2 9 3 4" xfId="8292"/>
    <cellStyle name="Normale 5 4 2 9 4" xfId="8293"/>
    <cellStyle name="Normale 5 4 2 9 5" xfId="8294"/>
    <cellStyle name="Normale 5 4 2 9 6" xfId="8295"/>
    <cellStyle name="Normale 5 4 3" xfId="89"/>
    <cellStyle name="Normale 5 4 3 10" xfId="8296"/>
    <cellStyle name="Normale 5 4 3 2" xfId="663"/>
    <cellStyle name="Normale 5 4 3 2 2" xfId="8297"/>
    <cellStyle name="Normale 5 4 3 2 2 2" xfId="8298"/>
    <cellStyle name="Normale 5 4 3 2 2 3" xfId="8299"/>
    <cellStyle name="Normale 5 4 3 2 2 4" xfId="8300"/>
    <cellStyle name="Normale 5 4 3 2 3" xfId="8301"/>
    <cellStyle name="Normale 5 4 3 2 4" xfId="8302"/>
    <cellStyle name="Normale 5 4 3 2 5" xfId="8303"/>
    <cellStyle name="Normale 5 4 3 3" xfId="806"/>
    <cellStyle name="Normale 5 4 3 3 2" xfId="8304"/>
    <cellStyle name="Normale 5 4 3 3 2 2" xfId="8305"/>
    <cellStyle name="Normale 5 4 3 3 2 3" xfId="8306"/>
    <cellStyle name="Normale 5 4 3 3 2 4" xfId="8307"/>
    <cellStyle name="Normale 5 4 3 3 3" xfId="8308"/>
    <cellStyle name="Normale 5 4 3 3 4" xfId="8309"/>
    <cellStyle name="Normale 5 4 3 3 5" xfId="8310"/>
    <cellStyle name="Normale 5 4 3 4" xfId="1221"/>
    <cellStyle name="Normale 5 4 3 4 2" xfId="8311"/>
    <cellStyle name="Normale 5 4 3 4 2 2" xfId="8312"/>
    <cellStyle name="Normale 5 4 3 4 2 3" xfId="8313"/>
    <cellStyle name="Normale 5 4 3 4 2 4" xfId="8314"/>
    <cellStyle name="Normale 5 4 3 4 3" xfId="8315"/>
    <cellStyle name="Normale 5 4 3 4 4" xfId="8316"/>
    <cellStyle name="Normale 5 4 3 4 5" xfId="8317"/>
    <cellStyle name="Normale 5 4 3 5" xfId="1401"/>
    <cellStyle name="Normale 5 4 3 5 2" xfId="8318"/>
    <cellStyle name="Normale 5 4 3 5 2 2" xfId="8319"/>
    <cellStyle name="Normale 5 4 3 5 2 3" xfId="8320"/>
    <cellStyle name="Normale 5 4 3 5 2 4" xfId="8321"/>
    <cellStyle name="Normale 5 4 3 5 3" xfId="8322"/>
    <cellStyle name="Normale 5 4 3 5 4" xfId="8323"/>
    <cellStyle name="Normale 5 4 3 5 5" xfId="8324"/>
    <cellStyle name="Normale 5 4 3 6" xfId="8325"/>
    <cellStyle name="Normale 5 4 3 6 2" xfId="8326"/>
    <cellStyle name="Normale 5 4 3 6 2 2" xfId="8327"/>
    <cellStyle name="Normale 5 4 3 6 2 3" xfId="8328"/>
    <cellStyle name="Normale 5 4 3 6 3" xfId="8329"/>
    <cellStyle name="Normale 5 4 3 6 4" xfId="8330"/>
    <cellStyle name="Normale 5 4 3 6 5" xfId="8331"/>
    <cellStyle name="Normale 5 4 3 7" xfId="8332"/>
    <cellStyle name="Normale 5 4 3 7 2" xfId="8333"/>
    <cellStyle name="Normale 5 4 3 7 3" xfId="8334"/>
    <cellStyle name="Normale 5 4 3 8" xfId="8335"/>
    <cellStyle name="Normale 5 4 3 9" xfId="8336"/>
    <cellStyle name="Normale 5 4 4" xfId="306"/>
    <cellStyle name="Normale 5 4 4 2" xfId="864"/>
    <cellStyle name="Normale 5 4 4 2 2" xfId="8337"/>
    <cellStyle name="Normale 5 4 4 2 2 2" xfId="8338"/>
    <cellStyle name="Normale 5 4 4 2 2 3" xfId="8339"/>
    <cellStyle name="Normale 5 4 4 2 2 4" xfId="8340"/>
    <cellStyle name="Normale 5 4 4 2 3" xfId="8341"/>
    <cellStyle name="Normale 5 4 4 2 4" xfId="8342"/>
    <cellStyle name="Normale 5 4 4 2 5" xfId="8343"/>
    <cellStyle name="Normale 5 4 4 3" xfId="8344"/>
    <cellStyle name="Normale 5 4 4 3 2" xfId="8345"/>
    <cellStyle name="Normale 5 4 4 3 2 2" xfId="8346"/>
    <cellStyle name="Normale 5 4 4 3 2 3" xfId="8347"/>
    <cellStyle name="Normale 5 4 4 3 3" xfId="8348"/>
    <cellStyle name="Normale 5 4 4 3 4" xfId="8349"/>
    <cellStyle name="Normale 5 4 4 3 5" xfId="8350"/>
    <cellStyle name="Normale 5 4 4 4" xfId="8351"/>
    <cellStyle name="Normale 5 4 4 4 2" xfId="8352"/>
    <cellStyle name="Normale 5 4 4 4 3" xfId="8353"/>
    <cellStyle name="Normale 5 4 4 5" xfId="8354"/>
    <cellStyle name="Normale 5 4 4 6" xfId="8355"/>
    <cellStyle name="Normale 5 4 4 7" xfId="8356"/>
    <cellStyle name="Normale 5 4 5" xfId="353"/>
    <cellStyle name="Normale 5 4 5 2" xfId="899"/>
    <cellStyle name="Normale 5 4 5 2 2" xfId="8357"/>
    <cellStyle name="Normale 5 4 5 2 2 2" xfId="8358"/>
    <cellStyle name="Normale 5 4 5 2 2 3" xfId="8359"/>
    <cellStyle name="Normale 5 4 5 2 2 4" xfId="8360"/>
    <cellStyle name="Normale 5 4 5 2 3" xfId="8361"/>
    <cellStyle name="Normale 5 4 5 2 4" xfId="8362"/>
    <cellStyle name="Normale 5 4 5 2 5" xfId="8363"/>
    <cellStyle name="Normale 5 4 5 3" xfId="8364"/>
    <cellStyle name="Normale 5 4 5 3 2" xfId="8365"/>
    <cellStyle name="Normale 5 4 5 3 3" xfId="8366"/>
    <cellStyle name="Normale 5 4 5 3 4" xfId="8367"/>
    <cellStyle name="Normale 5 4 5 4" xfId="8368"/>
    <cellStyle name="Normale 5 4 5 5" xfId="8369"/>
    <cellStyle name="Normale 5 4 5 6" xfId="8370"/>
    <cellStyle name="Normale 5 4 6" xfId="433"/>
    <cellStyle name="Normale 5 4 6 2" xfId="955"/>
    <cellStyle name="Normale 5 4 6 2 2" xfId="8371"/>
    <cellStyle name="Normale 5 4 6 2 2 2" xfId="8372"/>
    <cellStyle name="Normale 5 4 6 2 2 3" xfId="8373"/>
    <cellStyle name="Normale 5 4 6 2 2 4" xfId="8374"/>
    <cellStyle name="Normale 5 4 6 2 3" xfId="8375"/>
    <cellStyle name="Normale 5 4 6 2 4" xfId="8376"/>
    <cellStyle name="Normale 5 4 6 2 5" xfId="8377"/>
    <cellStyle name="Normale 5 4 6 3" xfId="8378"/>
    <cellStyle name="Normale 5 4 6 3 2" xfId="8379"/>
    <cellStyle name="Normale 5 4 6 3 3" xfId="8380"/>
    <cellStyle name="Normale 5 4 6 3 4" xfId="8381"/>
    <cellStyle name="Normale 5 4 6 4" xfId="8382"/>
    <cellStyle name="Normale 5 4 6 5" xfId="8383"/>
    <cellStyle name="Normale 5 4 6 6" xfId="8384"/>
    <cellStyle name="Normale 5 4 7" xfId="487"/>
    <cellStyle name="Normale 5 4 7 2" xfId="1000"/>
    <cellStyle name="Normale 5 4 7 2 2" xfId="8385"/>
    <cellStyle name="Normale 5 4 7 2 2 2" xfId="8386"/>
    <cellStyle name="Normale 5 4 7 2 2 3" xfId="8387"/>
    <cellStyle name="Normale 5 4 7 2 2 4" xfId="8388"/>
    <cellStyle name="Normale 5 4 7 2 3" xfId="8389"/>
    <cellStyle name="Normale 5 4 7 2 4" xfId="8390"/>
    <cellStyle name="Normale 5 4 7 2 5" xfId="8391"/>
    <cellStyle name="Normale 5 4 7 3" xfId="8392"/>
    <cellStyle name="Normale 5 4 7 3 2" xfId="8393"/>
    <cellStyle name="Normale 5 4 7 3 3" xfId="8394"/>
    <cellStyle name="Normale 5 4 7 3 4" xfId="8395"/>
    <cellStyle name="Normale 5 4 7 4" xfId="8396"/>
    <cellStyle name="Normale 5 4 7 5" xfId="8397"/>
    <cellStyle name="Normale 5 4 7 6" xfId="8398"/>
    <cellStyle name="Normale 5 4 8" xfId="523"/>
    <cellStyle name="Normale 5 4 8 2" xfId="1032"/>
    <cellStyle name="Normale 5 4 8 2 2" xfId="8399"/>
    <cellStyle name="Normale 5 4 8 2 2 2" xfId="8400"/>
    <cellStyle name="Normale 5 4 8 2 2 3" xfId="8401"/>
    <cellStyle name="Normale 5 4 8 2 2 4" xfId="8402"/>
    <cellStyle name="Normale 5 4 8 2 3" xfId="8403"/>
    <cellStyle name="Normale 5 4 8 2 4" xfId="8404"/>
    <cellStyle name="Normale 5 4 8 2 5" xfId="8405"/>
    <cellStyle name="Normale 5 4 8 3" xfId="8406"/>
    <cellStyle name="Normale 5 4 8 3 2" xfId="8407"/>
    <cellStyle name="Normale 5 4 8 3 3" xfId="8408"/>
    <cellStyle name="Normale 5 4 8 3 4" xfId="8409"/>
    <cellStyle name="Normale 5 4 8 4" xfId="8410"/>
    <cellStyle name="Normale 5 4 8 5" xfId="8411"/>
    <cellStyle name="Normale 5 4 8 6" xfId="8412"/>
    <cellStyle name="Normale 5 4 9" xfId="196"/>
    <cellStyle name="Normale 5 4 9 2" xfId="763"/>
    <cellStyle name="Normale 5 4 9 2 2" xfId="8413"/>
    <cellStyle name="Normale 5 4 9 2 2 2" xfId="8414"/>
    <cellStyle name="Normale 5 4 9 2 2 3" xfId="8415"/>
    <cellStyle name="Normale 5 4 9 2 2 4" xfId="8416"/>
    <cellStyle name="Normale 5 4 9 2 3" xfId="8417"/>
    <cellStyle name="Normale 5 4 9 2 4" xfId="8418"/>
    <cellStyle name="Normale 5 4 9 2 5" xfId="8419"/>
    <cellStyle name="Normale 5 4 9 3" xfId="8420"/>
    <cellStyle name="Normale 5 4 9 3 2" xfId="8421"/>
    <cellStyle name="Normale 5 4 9 3 3" xfId="8422"/>
    <cellStyle name="Normale 5 4 9 3 4" xfId="8423"/>
    <cellStyle name="Normale 5 4 9 4" xfId="8424"/>
    <cellStyle name="Normale 5 4 9 5" xfId="8425"/>
    <cellStyle name="Normale 5 4 9 6" xfId="8426"/>
    <cellStyle name="Normale 5 5" xfId="35"/>
    <cellStyle name="Normale 5 5 10" xfId="589"/>
    <cellStyle name="Normale 5 5 10 2" xfId="1080"/>
    <cellStyle name="Normale 5 5 10 2 2" xfId="8427"/>
    <cellStyle name="Normale 5 5 10 2 2 2" xfId="8428"/>
    <cellStyle name="Normale 5 5 10 2 2 3" xfId="8429"/>
    <cellStyle name="Normale 5 5 10 2 2 4" xfId="8430"/>
    <cellStyle name="Normale 5 5 10 2 3" xfId="8431"/>
    <cellStyle name="Normale 5 5 10 2 4" xfId="8432"/>
    <cellStyle name="Normale 5 5 10 2 5" xfId="8433"/>
    <cellStyle name="Normale 5 5 10 3" xfId="8434"/>
    <cellStyle name="Normale 5 5 10 3 2" xfId="8435"/>
    <cellStyle name="Normale 5 5 10 3 3" xfId="8436"/>
    <cellStyle name="Normale 5 5 10 3 4" xfId="8437"/>
    <cellStyle name="Normale 5 5 10 4" xfId="8438"/>
    <cellStyle name="Normale 5 5 10 5" xfId="8439"/>
    <cellStyle name="Normale 5 5 10 6" xfId="8440"/>
    <cellStyle name="Normale 5 5 11" xfId="624"/>
    <cellStyle name="Normale 5 5 11 2" xfId="8441"/>
    <cellStyle name="Normale 5 5 11 2 2" xfId="8442"/>
    <cellStyle name="Normale 5 5 11 2 3" xfId="8443"/>
    <cellStyle name="Normale 5 5 11 2 4" xfId="8444"/>
    <cellStyle name="Normale 5 5 11 3" xfId="8445"/>
    <cellStyle name="Normale 5 5 11 4" xfId="8446"/>
    <cellStyle name="Normale 5 5 11 5" xfId="8447"/>
    <cellStyle name="Normale 5 5 12" xfId="725"/>
    <cellStyle name="Normale 5 5 12 2" xfId="8448"/>
    <cellStyle name="Normale 5 5 12 2 2" xfId="8449"/>
    <cellStyle name="Normale 5 5 12 2 3" xfId="8450"/>
    <cellStyle name="Normale 5 5 12 2 4" xfId="8451"/>
    <cellStyle name="Normale 5 5 12 3" xfId="8452"/>
    <cellStyle name="Normale 5 5 12 4" xfId="8453"/>
    <cellStyle name="Normale 5 5 12 5" xfId="8454"/>
    <cellStyle name="Normale 5 5 13" xfId="1138"/>
    <cellStyle name="Normale 5 5 13 2" xfId="8455"/>
    <cellStyle name="Normale 5 5 13 2 2" xfId="8456"/>
    <cellStyle name="Normale 5 5 13 2 3" xfId="8457"/>
    <cellStyle name="Normale 5 5 13 2 4" xfId="8458"/>
    <cellStyle name="Normale 5 5 13 3" xfId="8459"/>
    <cellStyle name="Normale 5 5 13 4" xfId="8460"/>
    <cellStyle name="Normale 5 5 13 5" xfId="8461"/>
    <cellStyle name="Normale 5 5 14" xfId="1190"/>
    <cellStyle name="Normale 5 5 14 2" xfId="8462"/>
    <cellStyle name="Normale 5 5 14 2 2" xfId="8463"/>
    <cellStyle name="Normale 5 5 14 2 3" xfId="8464"/>
    <cellStyle name="Normale 5 5 14 2 4" xfId="8465"/>
    <cellStyle name="Normale 5 5 14 3" xfId="8466"/>
    <cellStyle name="Normale 5 5 14 4" xfId="8467"/>
    <cellStyle name="Normale 5 5 14 5" xfId="8468"/>
    <cellStyle name="Normale 5 5 15" xfId="1370"/>
    <cellStyle name="Normale 5 5 15 2" xfId="8469"/>
    <cellStyle name="Normale 5 5 15 2 2" xfId="8470"/>
    <cellStyle name="Normale 5 5 15 2 3" xfId="8471"/>
    <cellStyle name="Normale 5 5 15 3" xfId="8472"/>
    <cellStyle name="Normale 5 5 15 4" xfId="8473"/>
    <cellStyle name="Normale 5 5 15 5" xfId="8474"/>
    <cellStyle name="Normale 5 5 16" xfId="8475"/>
    <cellStyle name="Normale 5 5 16 2" xfId="8476"/>
    <cellStyle name="Normale 5 5 16 3" xfId="8477"/>
    <cellStyle name="Normale 5 5 17" xfId="8478"/>
    <cellStyle name="Normale 5 5 18" xfId="8479"/>
    <cellStyle name="Normale 5 5 19" xfId="8480"/>
    <cellStyle name="Normale 5 5 2" xfId="64"/>
    <cellStyle name="Normale 5 5 2 10" xfId="643"/>
    <cellStyle name="Normale 5 5 2 10 2" xfId="8481"/>
    <cellStyle name="Normale 5 5 2 10 2 2" xfId="8482"/>
    <cellStyle name="Normale 5 5 2 10 2 3" xfId="8483"/>
    <cellStyle name="Normale 5 5 2 10 2 4" xfId="8484"/>
    <cellStyle name="Normale 5 5 2 10 3" xfId="8485"/>
    <cellStyle name="Normale 5 5 2 10 4" xfId="8486"/>
    <cellStyle name="Normale 5 5 2 10 5" xfId="8487"/>
    <cellStyle name="Normale 5 5 2 11" xfId="744"/>
    <cellStyle name="Normale 5 5 2 11 2" xfId="8488"/>
    <cellStyle name="Normale 5 5 2 11 2 2" xfId="8489"/>
    <cellStyle name="Normale 5 5 2 11 2 3" xfId="8490"/>
    <cellStyle name="Normale 5 5 2 11 2 4" xfId="8491"/>
    <cellStyle name="Normale 5 5 2 11 3" xfId="8492"/>
    <cellStyle name="Normale 5 5 2 11 4" xfId="8493"/>
    <cellStyle name="Normale 5 5 2 11 5" xfId="8494"/>
    <cellStyle name="Normale 5 5 2 12" xfId="1151"/>
    <cellStyle name="Normale 5 5 2 12 2" xfId="8495"/>
    <cellStyle name="Normale 5 5 2 12 2 2" xfId="8496"/>
    <cellStyle name="Normale 5 5 2 12 2 3" xfId="8497"/>
    <cellStyle name="Normale 5 5 2 12 2 4" xfId="8498"/>
    <cellStyle name="Normale 5 5 2 12 3" xfId="8499"/>
    <cellStyle name="Normale 5 5 2 12 4" xfId="8500"/>
    <cellStyle name="Normale 5 5 2 12 5" xfId="8501"/>
    <cellStyle name="Normale 5 5 2 13" xfId="1209"/>
    <cellStyle name="Normale 5 5 2 13 2" xfId="8502"/>
    <cellStyle name="Normale 5 5 2 13 2 2" xfId="8503"/>
    <cellStyle name="Normale 5 5 2 13 2 3" xfId="8504"/>
    <cellStyle name="Normale 5 5 2 13 2 4" xfId="8505"/>
    <cellStyle name="Normale 5 5 2 13 3" xfId="8506"/>
    <cellStyle name="Normale 5 5 2 13 4" xfId="8507"/>
    <cellStyle name="Normale 5 5 2 13 5" xfId="8508"/>
    <cellStyle name="Normale 5 5 2 14" xfId="1389"/>
    <cellStyle name="Normale 5 5 2 14 2" xfId="8509"/>
    <cellStyle name="Normale 5 5 2 14 2 2" xfId="8510"/>
    <cellStyle name="Normale 5 5 2 14 2 3" xfId="8511"/>
    <cellStyle name="Normale 5 5 2 14 3" xfId="8512"/>
    <cellStyle name="Normale 5 5 2 14 4" xfId="8513"/>
    <cellStyle name="Normale 5 5 2 14 5" xfId="8514"/>
    <cellStyle name="Normale 5 5 2 15" xfId="8515"/>
    <cellStyle name="Normale 5 5 2 15 2" xfId="8516"/>
    <cellStyle name="Normale 5 5 2 15 3" xfId="8517"/>
    <cellStyle name="Normale 5 5 2 16" xfId="8518"/>
    <cellStyle name="Normale 5 5 2 17" xfId="8519"/>
    <cellStyle name="Normale 5 5 2 18" xfId="8520"/>
    <cellStyle name="Normale 5 5 2 2" xfId="111"/>
    <cellStyle name="Normale 5 5 2 2 10" xfId="8521"/>
    <cellStyle name="Normale 5 5 2 2 2" xfId="685"/>
    <cellStyle name="Normale 5 5 2 2 2 2" xfId="8522"/>
    <cellStyle name="Normale 5 5 2 2 2 2 2" xfId="8523"/>
    <cellStyle name="Normale 5 5 2 2 2 2 3" xfId="8524"/>
    <cellStyle name="Normale 5 5 2 2 2 2 4" xfId="8525"/>
    <cellStyle name="Normale 5 5 2 2 2 3" xfId="8526"/>
    <cellStyle name="Normale 5 5 2 2 2 4" xfId="8527"/>
    <cellStyle name="Normale 5 5 2 2 2 5" xfId="8528"/>
    <cellStyle name="Normale 5 5 2 2 3" xfId="828"/>
    <cellStyle name="Normale 5 5 2 2 3 2" xfId="8529"/>
    <cellStyle name="Normale 5 5 2 2 3 2 2" xfId="8530"/>
    <cellStyle name="Normale 5 5 2 2 3 2 3" xfId="8531"/>
    <cellStyle name="Normale 5 5 2 2 3 2 4" xfId="8532"/>
    <cellStyle name="Normale 5 5 2 2 3 3" xfId="8533"/>
    <cellStyle name="Normale 5 5 2 2 3 4" xfId="8534"/>
    <cellStyle name="Normale 5 5 2 2 3 5" xfId="8535"/>
    <cellStyle name="Normale 5 5 2 2 4" xfId="1243"/>
    <cellStyle name="Normale 5 5 2 2 4 2" xfId="8536"/>
    <cellStyle name="Normale 5 5 2 2 4 2 2" xfId="8537"/>
    <cellStyle name="Normale 5 5 2 2 4 2 3" xfId="8538"/>
    <cellStyle name="Normale 5 5 2 2 4 2 4" xfId="8539"/>
    <cellStyle name="Normale 5 5 2 2 4 3" xfId="8540"/>
    <cellStyle name="Normale 5 5 2 2 4 4" xfId="8541"/>
    <cellStyle name="Normale 5 5 2 2 4 5" xfId="8542"/>
    <cellStyle name="Normale 5 5 2 2 5" xfId="1423"/>
    <cellStyle name="Normale 5 5 2 2 5 2" xfId="8543"/>
    <cellStyle name="Normale 5 5 2 2 5 2 2" xfId="8544"/>
    <cellStyle name="Normale 5 5 2 2 5 2 3" xfId="8545"/>
    <cellStyle name="Normale 5 5 2 2 5 2 4" xfId="8546"/>
    <cellStyle name="Normale 5 5 2 2 5 3" xfId="8547"/>
    <cellStyle name="Normale 5 5 2 2 5 4" xfId="8548"/>
    <cellStyle name="Normale 5 5 2 2 5 5" xfId="8549"/>
    <cellStyle name="Normale 5 5 2 2 6" xfId="8550"/>
    <cellStyle name="Normale 5 5 2 2 6 2" xfId="8551"/>
    <cellStyle name="Normale 5 5 2 2 6 2 2" xfId="8552"/>
    <cellStyle name="Normale 5 5 2 2 6 2 3" xfId="8553"/>
    <cellStyle name="Normale 5 5 2 2 6 3" xfId="8554"/>
    <cellStyle name="Normale 5 5 2 2 6 4" xfId="8555"/>
    <cellStyle name="Normale 5 5 2 2 6 5" xfId="8556"/>
    <cellStyle name="Normale 5 5 2 2 7" xfId="8557"/>
    <cellStyle name="Normale 5 5 2 2 7 2" xfId="8558"/>
    <cellStyle name="Normale 5 5 2 2 7 3" xfId="8559"/>
    <cellStyle name="Normale 5 5 2 2 8" xfId="8560"/>
    <cellStyle name="Normale 5 5 2 2 9" xfId="8561"/>
    <cellStyle name="Normale 5 5 2 3" xfId="329"/>
    <cellStyle name="Normale 5 5 2 3 2" xfId="887"/>
    <cellStyle name="Normale 5 5 2 3 2 2" xfId="8562"/>
    <cellStyle name="Normale 5 5 2 3 2 2 2" xfId="8563"/>
    <cellStyle name="Normale 5 5 2 3 2 2 3" xfId="8564"/>
    <cellStyle name="Normale 5 5 2 3 2 2 4" xfId="8565"/>
    <cellStyle name="Normale 5 5 2 3 2 3" xfId="8566"/>
    <cellStyle name="Normale 5 5 2 3 2 4" xfId="8567"/>
    <cellStyle name="Normale 5 5 2 3 2 5" xfId="8568"/>
    <cellStyle name="Normale 5 5 2 3 3" xfId="8569"/>
    <cellStyle name="Normale 5 5 2 3 3 2" xfId="8570"/>
    <cellStyle name="Normale 5 5 2 3 3 2 2" xfId="8571"/>
    <cellStyle name="Normale 5 5 2 3 3 2 3" xfId="8572"/>
    <cellStyle name="Normale 5 5 2 3 3 3" xfId="8573"/>
    <cellStyle name="Normale 5 5 2 3 3 4" xfId="8574"/>
    <cellStyle name="Normale 5 5 2 3 3 5" xfId="8575"/>
    <cellStyle name="Normale 5 5 2 3 4" xfId="8576"/>
    <cellStyle name="Normale 5 5 2 3 4 2" xfId="8577"/>
    <cellStyle name="Normale 5 5 2 3 4 3" xfId="8578"/>
    <cellStyle name="Normale 5 5 2 3 5" xfId="8579"/>
    <cellStyle name="Normale 5 5 2 3 6" xfId="8580"/>
    <cellStyle name="Normale 5 5 2 3 7" xfId="8581"/>
    <cellStyle name="Normale 5 5 2 4" xfId="397"/>
    <cellStyle name="Normale 5 5 2 4 2" xfId="930"/>
    <cellStyle name="Normale 5 5 2 4 2 2" xfId="8582"/>
    <cellStyle name="Normale 5 5 2 4 2 2 2" xfId="8583"/>
    <cellStyle name="Normale 5 5 2 4 2 2 3" xfId="8584"/>
    <cellStyle name="Normale 5 5 2 4 2 2 4" xfId="8585"/>
    <cellStyle name="Normale 5 5 2 4 2 3" xfId="8586"/>
    <cellStyle name="Normale 5 5 2 4 2 4" xfId="8587"/>
    <cellStyle name="Normale 5 5 2 4 2 5" xfId="8588"/>
    <cellStyle name="Normale 5 5 2 4 3" xfId="8589"/>
    <cellStyle name="Normale 5 5 2 4 3 2" xfId="8590"/>
    <cellStyle name="Normale 5 5 2 4 3 3" xfId="8591"/>
    <cellStyle name="Normale 5 5 2 4 3 4" xfId="8592"/>
    <cellStyle name="Normale 5 5 2 4 4" xfId="8593"/>
    <cellStyle name="Normale 5 5 2 4 5" xfId="8594"/>
    <cellStyle name="Normale 5 5 2 4 6" xfId="8595"/>
    <cellStyle name="Normale 5 5 2 5" xfId="455"/>
    <cellStyle name="Normale 5 5 2 5 2" xfId="977"/>
    <cellStyle name="Normale 5 5 2 5 2 2" xfId="8596"/>
    <cellStyle name="Normale 5 5 2 5 2 2 2" xfId="8597"/>
    <cellStyle name="Normale 5 5 2 5 2 2 3" xfId="8598"/>
    <cellStyle name="Normale 5 5 2 5 2 2 4" xfId="8599"/>
    <cellStyle name="Normale 5 5 2 5 2 3" xfId="8600"/>
    <cellStyle name="Normale 5 5 2 5 2 4" xfId="8601"/>
    <cellStyle name="Normale 5 5 2 5 2 5" xfId="8602"/>
    <cellStyle name="Normale 5 5 2 5 3" xfId="8603"/>
    <cellStyle name="Normale 5 5 2 5 3 2" xfId="8604"/>
    <cellStyle name="Normale 5 5 2 5 3 3" xfId="8605"/>
    <cellStyle name="Normale 5 5 2 5 3 4" xfId="8606"/>
    <cellStyle name="Normale 5 5 2 5 4" xfId="8607"/>
    <cellStyle name="Normale 5 5 2 5 5" xfId="8608"/>
    <cellStyle name="Normale 5 5 2 5 6" xfId="8609"/>
    <cellStyle name="Normale 5 5 2 6" xfId="509"/>
    <cellStyle name="Normale 5 5 2 6 2" xfId="1022"/>
    <cellStyle name="Normale 5 5 2 6 2 2" xfId="8610"/>
    <cellStyle name="Normale 5 5 2 6 2 2 2" xfId="8611"/>
    <cellStyle name="Normale 5 5 2 6 2 2 3" xfId="8612"/>
    <cellStyle name="Normale 5 5 2 6 2 2 4" xfId="8613"/>
    <cellStyle name="Normale 5 5 2 6 2 3" xfId="8614"/>
    <cellStyle name="Normale 5 5 2 6 2 4" xfId="8615"/>
    <cellStyle name="Normale 5 5 2 6 2 5" xfId="8616"/>
    <cellStyle name="Normale 5 5 2 6 3" xfId="8617"/>
    <cellStyle name="Normale 5 5 2 6 3 2" xfId="8618"/>
    <cellStyle name="Normale 5 5 2 6 3 3" xfId="8619"/>
    <cellStyle name="Normale 5 5 2 6 3 4" xfId="8620"/>
    <cellStyle name="Normale 5 5 2 6 4" xfId="8621"/>
    <cellStyle name="Normale 5 5 2 6 5" xfId="8622"/>
    <cellStyle name="Normale 5 5 2 6 6" xfId="8623"/>
    <cellStyle name="Normale 5 5 2 7" xfId="539"/>
    <cellStyle name="Normale 5 5 2 7 2" xfId="1046"/>
    <cellStyle name="Normale 5 5 2 7 2 2" xfId="8624"/>
    <cellStyle name="Normale 5 5 2 7 2 2 2" xfId="8625"/>
    <cellStyle name="Normale 5 5 2 7 2 2 3" xfId="8626"/>
    <cellStyle name="Normale 5 5 2 7 2 2 4" xfId="8627"/>
    <cellStyle name="Normale 5 5 2 7 2 3" xfId="8628"/>
    <cellStyle name="Normale 5 5 2 7 2 4" xfId="8629"/>
    <cellStyle name="Normale 5 5 2 7 2 5" xfId="8630"/>
    <cellStyle name="Normale 5 5 2 7 3" xfId="8631"/>
    <cellStyle name="Normale 5 5 2 7 3 2" xfId="8632"/>
    <cellStyle name="Normale 5 5 2 7 3 3" xfId="8633"/>
    <cellStyle name="Normale 5 5 2 7 3 4" xfId="8634"/>
    <cellStyle name="Normale 5 5 2 7 4" xfId="8635"/>
    <cellStyle name="Normale 5 5 2 7 5" xfId="8636"/>
    <cellStyle name="Normale 5 5 2 7 6" xfId="8637"/>
    <cellStyle name="Normale 5 5 2 8" xfId="218"/>
    <cellStyle name="Normale 5 5 2 8 2" xfId="785"/>
    <cellStyle name="Normale 5 5 2 8 2 2" xfId="8638"/>
    <cellStyle name="Normale 5 5 2 8 2 2 2" xfId="8639"/>
    <cellStyle name="Normale 5 5 2 8 2 2 3" xfId="8640"/>
    <cellStyle name="Normale 5 5 2 8 2 2 4" xfId="8641"/>
    <cellStyle name="Normale 5 5 2 8 2 3" xfId="8642"/>
    <cellStyle name="Normale 5 5 2 8 2 4" xfId="8643"/>
    <cellStyle name="Normale 5 5 2 8 2 5" xfId="8644"/>
    <cellStyle name="Normale 5 5 2 8 3" xfId="8645"/>
    <cellStyle name="Normale 5 5 2 8 3 2" xfId="8646"/>
    <cellStyle name="Normale 5 5 2 8 3 3" xfId="8647"/>
    <cellStyle name="Normale 5 5 2 8 3 4" xfId="8648"/>
    <cellStyle name="Normale 5 5 2 8 4" xfId="8649"/>
    <cellStyle name="Normale 5 5 2 8 5" xfId="8650"/>
    <cellStyle name="Normale 5 5 2 8 6" xfId="8651"/>
    <cellStyle name="Normale 5 5 2 9" xfId="608"/>
    <cellStyle name="Normale 5 5 2 9 2" xfId="1099"/>
    <cellStyle name="Normale 5 5 2 9 2 2" xfId="8652"/>
    <cellStyle name="Normale 5 5 2 9 2 2 2" xfId="8653"/>
    <cellStyle name="Normale 5 5 2 9 2 2 3" xfId="8654"/>
    <cellStyle name="Normale 5 5 2 9 2 2 4" xfId="8655"/>
    <cellStyle name="Normale 5 5 2 9 2 3" xfId="8656"/>
    <cellStyle name="Normale 5 5 2 9 2 4" xfId="8657"/>
    <cellStyle name="Normale 5 5 2 9 2 5" xfId="8658"/>
    <cellStyle name="Normale 5 5 2 9 3" xfId="8659"/>
    <cellStyle name="Normale 5 5 2 9 3 2" xfId="8660"/>
    <cellStyle name="Normale 5 5 2 9 3 3" xfId="8661"/>
    <cellStyle name="Normale 5 5 2 9 3 4" xfId="8662"/>
    <cellStyle name="Normale 5 5 2 9 4" xfId="8663"/>
    <cellStyle name="Normale 5 5 2 9 5" xfId="8664"/>
    <cellStyle name="Normale 5 5 2 9 6" xfId="8665"/>
    <cellStyle name="Normale 5 5 3" xfId="92"/>
    <cellStyle name="Normale 5 5 3 10" xfId="8666"/>
    <cellStyle name="Normale 5 5 3 2" xfId="666"/>
    <cellStyle name="Normale 5 5 3 2 2" xfId="8667"/>
    <cellStyle name="Normale 5 5 3 2 2 2" xfId="8668"/>
    <cellStyle name="Normale 5 5 3 2 2 3" xfId="8669"/>
    <cellStyle name="Normale 5 5 3 2 2 4" xfId="8670"/>
    <cellStyle name="Normale 5 5 3 2 3" xfId="8671"/>
    <cellStyle name="Normale 5 5 3 2 4" xfId="8672"/>
    <cellStyle name="Normale 5 5 3 2 5" xfId="8673"/>
    <cellStyle name="Normale 5 5 3 3" xfId="809"/>
    <cellStyle name="Normale 5 5 3 3 2" xfId="8674"/>
    <cellStyle name="Normale 5 5 3 3 2 2" xfId="8675"/>
    <cellStyle name="Normale 5 5 3 3 2 3" xfId="8676"/>
    <cellStyle name="Normale 5 5 3 3 2 4" xfId="8677"/>
    <cellStyle name="Normale 5 5 3 3 3" xfId="8678"/>
    <cellStyle name="Normale 5 5 3 3 4" xfId="8679"/>
    <cellStyle name="Normale 5 5 3 3 5" xfId="8680"/>
    <cellStyle name="Normale 5 5 3 4" xfId="1224"/>
    <cellStyle name="Normale 5 5 3 4 2" xfId="8681"/>
    <cellStyle name="Normale 5 5 3 4 2 2" xfId="8682"/>
    <cellStyle name="Normale 5 5 3 4 2 3" xfId="8683"/>
    <cellStyle name="Normale 5 5 3 4 2 4" xfId="8684"/>
    <cellStyle name="Normale 5 5 3 4 3" xfId="8685"/>
    <cellStyle name="Normale 5 5 3 4 4" xfId="8686"/>
    <cellStyle name="Normale 5 5 3 4 5" xfId="8687"/>
    <cellStyle name="Normale 5 5 3 5" xfId="1404"/>
    <cellStyle name="Normale 5 5 3 5 2" xfId="8688"/>
    <cellStyle name="Normale 5 5 3 5 2 2" xfId="8689"/>
    <cellStyle name="Normale 5 5 3 5 2 3" xfId="8690"/>
    <cellStyle name="Normale 5 5 3 5 2 4" xfId="8691"/>
    <cellStyle name="Normale 5 5 3 5 3" xfId="8692"/>
    <cellStyle name="Normale 5 5 3 5 4" xfId="8693"/>
    <cellStyle name="Normale 5 5 3 5 5" xfId="8694"/>
    <cellStyle name="Normale 5 5 3 6" xfId="8695"/>
    <cellStyle name="Normale 5 5 3 6 2" xfId="8696"/>
    <cellStyle name="Normale 5 5 3 6 2 2" xfId="8697"/>
    <cellStyle name="Normale 5 5 3 6 2 3" xfId="8698"/>
    <cellStyle name="Normale 5 5 3 6 3" xfId="8699"/>
    <cellStyle name="Normale 5 5 3 6 4" xfId="8700"/>
    <cellStyle name="Normale 5 5 3 6 5" xfId="8701"/>
    <cellStyle name="Normale 5 5 3 7" xfId="8702"/>
    <cellStyle name="Normale 5 5 3 7 2" xfId="8703"/>
    <cellStyle name="Normale 5 5 3 7 3" xfId="8704"/>
    <cellStyle name="Normale 5 5 3 8" xfId="8705"/>
    <cellStyle name="Normale 5 5 3 9" xfId="8706"/>
    <cellStyle name="Normale 5 5 4" xfId="309"/>
    <cellStyle name="Normale 5 5 4 2" xfId="867"/>
    <cellStyle name="Normale 5 5 4 2 2" xfId="8707"/>
    <cellStyle name="Normale 5 5 4 2 2 2" xfId="8708"/>
    <cellStyle name="Normale 5 5 4 2 2 3" xfId="8709"/>
    <cellStyle name="Normale 5 5 4 2 2 4" xfId="8710"/>
    <cellStyle name="Normale 5 5 4 2 3" xfId="8711"/>
    <cellStyle name="Normale 5 5 4 2 4" xfId="8712"/>
    <cellStyle name="Normale 5 5 4 2 5" xfId="8713"/>
    <cellStyle name="Normale 5 5 4 3" xfId="8714"/>
    <cellStyle name="Normale 5 5 4 3 2" xfId="8715"/>
    <cellStyle name="Normale 5 5 4 3 2 2" xfId="8716"/>
    <cellStyle name="Normale 5 5 4 3 2 3" xfId="8717"/>
    <cellStyle name="Normale 5 5 4 3 3" xfId="8718"/>
    <cellStyle name="Normale 5 5 4 3 4" xfId="8719"/>
    <cellStyle name="Normale 5 5 4 3 5" xfId="8720"/>
    <cellStyle name="Normale 5 5 4 4" xfId="8721"/>
    <cellStyle name="Normale 5 5 4 4 2" xfId="8722"/>
    <cellStyle name="Normale 5 5 4 4 3" xfId="8723"/>
    <cellStyle name="Normale 5 5 4 5" xfId="8724"/>
    <cellStyle name="Normale 5 5 4 6" xfId="8725"/>
    <cellStyle name="Normale 5 5 4 7" xfId="8726"/>
    <cellStyle name="Normale 5 5 5" xfId="294"/>
    <cellStyle name="Normale 5 5 5 2" xfId="854"/>
    <cellStyle name="Normale 5 5 5 2 2" xfId="8727"/>
    <cellStyle name="Normale 5 5 5 2 2 2" xfId="8728"/>
    <cellStyle name="Normale 5 5 5 2 2 3" xfId="8729"/>
    <cellStyle name="Normale 5 5 5 2 2 4" xfId="8730"/>
    <cellStyle name="Normale 5 5 5 2 3" xfId="8731"/>
    <cellStyle name="Normale 5 5 5 2 4" xfId="8732"/>
    <cellStyle name="Normale 5 5 5 2 5" xfId="8733"/>
    <cellStyle name="Normale 5 5 5 3" xfId="8734"/>
    <cellStyle name="Normale 5 5 5 3 2" xfId="8735"/>
    <cellStyle name="Normale 5 5 5 3 3" xfId="8736"/>
    <cellStyle name="Normale 5 5 5 3 4" xfId="8737"/>
    <cellStyle name="Normale 5 5 5 4" xfId="8738"/>
    <cellStyle name="Normale 5 5 5 5" xfId="8739"/>
    <cellStyle name="Normale 5 5 5 6" xfId="8740"/>
    <cellStyle name="Normale 5 5 6" xfId="436"/>
    <cellStyle name="Normale 5 5 6 2" xfId="958"/>
    <cellStyle name="Normale 5 5 6 2 2" xfId="8741"/>
    <cellStyle name="Normale 5 5 6 2 2 2" xfId="8742"/>
    <cellStyle name="Normale 5 5 6 2 2 3" xfId="8743"/>
    <cellStyle name="Normale 5 5 6 2 2 4" xfId="8744"/>
    <cellStyle name="Normale 5 5 6 2 3" xfId="8745"/>
    <cellStyle name="Normale 5 5 6 2 4" xfId="8746"/>
    <cellStyle name="Normale 5 5 6 2 5" xfId="8747"/>
    <cellStyle name="Normale 5 5 6 3" xfId="8748"/>
    <cellStyle name="Normale 5 5 6 3 2" xfId="8749"/>
    <cellStyle name="Normale 5 5 6 3 3" xfId="8750"/>
    <cellStyle name="Normale 5 5 6 3 4" xfId="8751"/>
    <cellStyle name="Normale 5 5 6 4" xfId="8752"/>
    <cellStyle name="Normale 5 5 6 5" xfId="8753"/>
    <cellStyle name="Normale 5 5 6 6" xfId="8754"/>
    <cellStyle name="Normale 5 5 7" xfId="490"/>
    <cellStyle name="Normale 5 5 7 2" xfId="1003"/>
    <cellStyle name="Normale 5 5 7 2 2" xfId="8755"/>
    <cellStyle name="Normale 5 5 7 2 2 2" xfId="8756"/>
    <cellStyle name="Normale 5 5 7 2 2 3" xfId="8757"/>
    <cellStyle name="Normale 5 5 7 2 2 4" xfId="8758"/>
    <cellStyle name="Normale 5 5 7 2 3" xfId="8759"/>
    <cellStyle name="Normale 5 5 7 2 4" xfId="8760"/>
    <cellStyle name="Normale 5 5 7 2 5" xfId="8761"/>
    <cellStyle name="Normale 5 5 7 3" xfId="8762"/>
    <cellStyle name="Normale 5 5 7 3 2" xfId="8763"/>
    <cellStyle name="Normale 5 5 7 3 3" xfId="8764"/>
    <cellStyle name="Normale 5 5 7 3 4" xfId="8765"/>
    <cellStyle name="Normale 5 5 7 4" xfId="8766"/>
    <cellStyle name="Normale 5 5 7 5" xfId="8767"/>
    <cellStyle name="Normale 5 5 7 6" xfId="8768"/>
    <cellStyle name="Normale 5 5 8" xfId="528"/>
    <cellStyle name="Normale 5 5 8 2" xfId="1037"/>
    <cellStyle name="Normale 5 5 8 2 2" xfId="8769"/>
    <cellStyle name="Normale 5 5 8 2 2 2" xfId="8770"/>
    <cellStyle name="Normale 5 5 8 2 2 3" xfId="8771"/>
    <cellStyle name="Normale 5 5 8 2 2 4" xfId="8772"/>
    <cellStyle name="Normale 5 5 8 2 3" xfId="8773"/>
    <cellStyle name="Normale 5 5 8 2 4" xfId="8774"/>
    <cellStyle name="Normale 5 5 8 2 5" xfId="8775"/>
    <cellStyle name="Normale 5 5 8 3" xfId="8776"/>
    <cellStyle name="Normale 5 5 8 3 2" xfId="8777"/>
    <cellStyle name="Normale 5 5 8 3 3" xfId="8778"/>
    <cellStyle name="Normale 5 5 8 3 4" xfId="8779"/>
    <cellStyle name="Normale 5 5 8 4" xfId="8780"/>
    <cellStyle name="Normale 5 5 8 5" xfId="8781"/>
    <cellStyle name="Normale 5 5 8 6" xfId="8782"/>
    <cellStyle name="Normale 5 5 9" xfId="199"/>
    <cellStyle name="Normale 5 5 9 2" xfId="766"/>
    <cellStyle name="Normale 5 5 9 2 2" xfId="8783"/>
    <cellStyle name="Normale 5 5 9 2 2 2" xfId="8784"/>
    <cellStyle name="Normale 5 5 9 2 2 3" xfId="8785"/>
    <cellStyle name="Normale 5 5 9 2 2 4" xfId="8786"/>
    <cellStyle name="Normale 5 5 9 2 3" xfId="8787"/>
    <cellStyle name="Normale 5 5 9 2 4" xfId="8788"/>
    <cellStyle name="Normale 5 5 9 2 5" xfId="8789"/>
    <cellStyle name="Normale 5 5 9 3" xfId="8790"/>
    <cellStyle name="Normale 5 5 9 3 2" xfId="8791"/>
    <cellStyle name="Normale 5 5 9 3 3" xfId="8792"/>
    <cellStyle name="Normale 5 5 9 3 4" xfId="8793"/>
    <cellStyle name="Normale 5 5 9 4" xfId="8794"/>
    <cellStyle name="Normale 5 5 9 5" xfId="8795"/>
    <cellStyle name="Normale 5 5 9 6" xfId="8796"/>
    <cellStyle name="Normale 5 6" xfId="43"/>
    <cellStyle name="Normale 5 6 10" xfId="630"/>
    <cellStyle name="Normale 5 6 10 2" xfId="8797"/>
    <cellStyle name="Normale 5 6 10 2 2" xfId="8798"/>
    <cellStyle name="Normale 5 6 10 2 3" xfId="8799"/>
    <cellStyle name="Normale 5 6 10 2 4" xfId="8800"/>
    <cellStyle name="Normale 5 6 10 3" xfId="8801"/>
    <cellStyle name="Normale 5 6 10 4" xfId="8802"/>
    <cellStyle name="Normale 5 6 10 5" xfId="8803"/>
    <cellStyle name="Normale 5 6 11" xfId="731"/>
    <cellStyle name="Normale 5 6 11 2" xfId="8804"/>
    <cellStyle name="Normale 5 6 11 2 2" xfId="8805"/>
    <cellStyle name="Normale 5 6 11 2 3" xfId="8806"/>
    <cellStyle name="Normale 5 6 11 2 4" xfId="8807"/>
    <cellStyle name="Normale 5 6 11 3" xfId="8808"/>
    <cellStyle name="Normale 5 6 11 4" xfId="8809"/>
    <cellStyle name="Normale 5 6 11 5" xfId="8810"/>
    <cellStyle name="Normale 5 6 12" xfId="1133"/>
    <cellStyle name="Normale 5 6 12 2" xfId="8811"/>
    <cellStyle name="Normale 5 6 12 2 2" xfId="8812"/>
    <cellStyle name="Normale 5 6 12 2 3" xfId="8813"/>
    <cellStyle name="Normale 5 6 12 2 4" xfId="8814"/>
    <cellStyle name="Normale 5 6 12 3" xfId="8815"/>
    <cellStyle name="Normale 5 6 12 4" xfId="8816"/>
    <cellStyle name="Normale 5 6 12 5" xfId="8817"/>
    <cellStyle name="Normale 5 6 13" xfId="1196"/>
    <cellStyle name="Normale 5 6 13 2" xfId="8818"/>
    <cellStyle name="Normale 5 6 13 2 2" xfId="8819"/>
    <cellStyle name="Normale 5 6 13 2 3" xfId="8820"/>
    <cellStyle name="Normale 5 6 13 2 4" xfId="8821"/>
    <cellStyle name="Normale 5 6 13 3" xfId="8822"/>
    <cellStyle name="Normale 5 6 13 4" xfId="8823"/>
    <cellStyle name="Normale 5 6 13 5" xfId="8824"/>
    <cellStyle name="Normale 5 6 14" xfId="1376"/>
    <cellStyle name="Normale 5 6 14 2" xfId="8825"/>
    <cellStyle name="Normale 5 6 14 2 2" xfId="8826"/>
    <cellStyle name="Normale 5 6 14 2 3" xfId="8827"/>
    <cellStyle name="Normale 5 6 14 3" xfId="8828"/>
    <cellStyle name="Normale 5 6 14 4" xfId="8829"/>
    <cellStyle name="Normale 5 6 14 5" xfId="8830"/>
    <cellStyle name="Normale 5 6 15" xfId="8831"/>
    <cellStyle name="Normale 5 6 15 2" xfId="8832"/>
    <cellStyle name="Normale 5 6 15 3" xfId="8833"/>
    <cellStyle name="Normale 5 6 16" xfId="8834"/>
    <cellStyle name="Normale 5 6 17" xfId="8835"/>
    <cellStyle name="Normale 5 6 18" xfId="8836"/>
    <cellStyle name="Normale 5 6 2" xfId="98"/>
    <cellStyle name="Normale 5 6 2 10" xfId="8837"/>
    <cellStyle name="Normale 5 6 2 2" xfId="672"/>
    <cellStyle name="Normale 5 6 2 2 2" xfId="8838"/>
    <cellStyle name="Normale 5 6 2 2 2 2" xfId="8839"/>
    <cellStyle name="Normale 5 6 2 2 2 3" xfId="8840"/>
    <cellStyle name="Normale 5 6 2 2 2 4" xfId="8841"/>
    <cellStyle name="Normale 5 6 2 2 3" xfId="8842"/>
    <cellStyle name="Normale 5 6 2 2 4" xfId="8843"/>
    <cellStyle name="Normale 5 6 2 2 5" xfId="8844"/>
    <cellStyle name="Normale 5 6 2 3" xfId="815"/>
    <cellStyle name="Normale 5 6 2 3 2" xfId="8845"/>
    <cellStyle name="Normale 5 6 2 3 2 2" xfId="8846"/>
    <cellStyle name="Normale 5 6 2 3 2 3" xfId="8847"/>
    <cellStyle name="Normale 5 6 2 3 2 4" xfId="8848"/>
    <cellStyle name="Normale 5 6 2 3 3" xfId="8849"/>
    <cellStyle name="Normale 5 6 2 3 4" xfId="8850"/>
    <cellStyle name="Normale 5 6 2 3 5" xfId="8851"/>
    <cellStyle name="Normale 5 6 2 4" xfId="1230"/>
    <cellStyle name="Normale 5 6 2 4 2" xfId="8852"/>
    <cellStyle name="Normale 5 6 2 4 2 2" xfId="8853"/>
    <cellStyle name="Normale 5 6 2 4 2 3" xfId="8854"/>
    <cellStyle name="Normale 5 6 2 4 2 4" xfId="8855"/>
    <cellStyle name="Normale 5 6 2 4 3" xfId="8856"/>
    <cellStyle name="Normale 5 6 2 4 4" xfId="8857"/>
    <cellStyle name="Normale 5 6 2 4 5" xfId="8858"/>
    <cellStyle name="Normale 5 6 2 5" xfId="1410"/>
    <cellStyle name="Normale 5 6 2 5 2" xfId="8859"/>
    <cellStyle name="Normale 5 6 2 5 2 2" xfId="8860"/>
    <cellStyle name="Normale 5 6 2 5 2 3" xfId="8861"/>
    <cellStyle name="Normale 5 6 2 5 2 4" xfId="8862"/>
    <cellStyle name="Normale 5 6 2 5 3" xfId="8863"/>
    <cellStyle name="Normale 5 6 2 5 4" xfId="8864"/>
    <cellStyle name="Normale 5 6 2 5 5" xfId="8865"/>
    <cellStyle name="Normale 5 6 2 6" xfId="8866"/>
    <cellStyle name="Normale 5 6 2 6 2" xfId="8867"/>
    <cellStyle name="Normale 5 6 2 6 2 2" xfId="8868"/>
    <cellStyle name="Normale 5 6 2 6 2 3" xfId="8869"/>
    <cellStyle name="Normale 5 6 2 6 3" xfId="8870"/>
    <cellStyle name="Normale 5 6 2 6 4" xfId="8871"/>
    <cellStyle name="Normale 5 6 2 6 5" xfId="8872"/>
    <cellStyle name="Normale 5 6 2 7" xfId="8873"/>
    <cellStyle name="Normale 5 6 2 7 2" xfId="8874"/>
    <cellStyle name="Normale 5 6 2 7 3" xfId="8875"/>
    <cellStyle name="Normale 5 6 2 8" xfId="8876"/>
    <cellStyle name="Normale 5 6 2 9" xfId="8877"/>
    <cellStyle name="Normale 5 6 3" xfId="315"/>
    <cellStyle name="Normale 5 6 3 2" xfId="873"/>
    <cellStyle name="Normale 5 6 3 2 2" xfId="8878"/>
    <cellStyle name="Normale 5 6 3 2 2 2" xfId="8879"/>
    <cellStyle name="Normale 5 6 3 2 2 3" xfId="8880"/>
    <cellStyle name="Normale 5 6 3 2 2 4" xfId="8881"/>
    <cellStyle name="Normale 5 6 3 2 3" xfId="8882"/>
    <cellStyle name="Normale 5 6 3 2 4" xfId="8883"/>
    <cellStyle name="Normale 5 6 3 2 5" xfId="8884"/>
    <cellStyle name="Normale 5 6 3 3" xfId="8885"/>
    <cellStyle name="Normale 5 6 3 3 2" xfId="8886"/>
    <cellStyle name="Normale 5 6 3 3 2 2" xfId="8887"/>
    <cellStyle name="Normale 5 6 3 3 2 3" xfId="8888"/>
    <cellStyle name="Normale 5 6 3 3 3" xfId="8889"/>
    <cellStyle name="Normale 5 6 3 3 4" xfId="8890"/>
    <cellStyle name="Normale 5 6 3 3 5" xfId="8891"/>
    <cellStyle name="Normale 5 6 3 4" xfId="8892"/>
    <cellStyle name="Normale 5 6 3 4 2" xfId="8893"/>
    <cellStyle name="Normale 5 6 3 4 3" xfId="8894"/>
    <cellStyle name="Normale 5 6 3 5" xfId="8895"/>
    <cellStyle name="Normale 5 6 3 6" xfId="8896"/>
    <cellStyle name="Normale 5 6 3 7" xfId="8897"/>
    <cellStyle name="Normale 5 6 4" xfId="403"/>
    <cellStyle name="Normale 5 6 4 2" xfId="935"/>
    <cellStyle name="Normale 5 6 4 2 2" xfId="8898"/>
    <cellStyle name="Normale 5 6 4 2 2 2" xfId="8899"/>
    <cellStyle name="Normale 5 6 4 2 2 3" xfId="8900"/>
    <cellStyle name="Normale 5 6 4 2 2 4" xfId="8901"/>
    <cellStyle name="Normale 5 6 4 2 3" xfId="8902"/>
    <cellStyle name="Normale 5 6 4 2 4" xfId="8903"/>
    <cellStyle name="Normale 5 6 4 2 5" xfId="8904"/>
    <cellStyle name="Normale 5 6 4 3" xfId="8905"/>
    <cellStyle name="Normale 5 6 4 3 2" xfId="8906"/>
    <cellStyle name="Normale 5 6 4 3 3" xfId="8907"/>
    <cellStyle name="Normale 5 6 4 3 4" xfId="8908"/>
    <cellStyle name="Normale 5 6 4 4" xfId="8909"/>
    <cellStyle name="Normale 5 6 4 5" xfId="8910"/>
    <cellStyle name="Normale 5 6 4 6" xfId="8911"/>
    <cellStyle name="Normale 5 6 5" xfId="442"/>
    <cellStyle name="Normale 5 6 5 2" xfId="964"/>
    <cellStyle name="Normale 5 6 5 2 2" xfId="8912"/>
    <cellStyle name="Normale 5 6 5 2 2 2" xfId="8913"/>
    <cellStyle name="Normale 5 6 5 2 2 3" xfId="8914"/>
    <cellStyle name="Normale 5 6 5 2 2 4" xfId="8915"/>
    <cellStyle name="Normale 5 6 5 2 3" xfId="8916"/>
    <cellStyle name="Normale 5 6 5 2 4" xfId="8917"/>
    <cellStyle name="Normale 5 6 5 2 5" xfId="8918"/>
    <cellStyle name="Normale 5 6 5 3" xfId="8919"/>
    <cellStyle name="Normale 5 6 5 3 2" xfId="8920"/>
    <cellStyle name="Normale 5 6 5 3 3" xfId="8921"/>
    <cellStyle name="Normale 5 6 5 3 4" xfId="8922"/>
    <cellStyle name="Normale 5 6 5 4" xfId="8923"/>
    <cellStyle name="Normale 5 6 5 5" xfId="8924"/>
    <cellStyle name="Normale 5 6 5 6" xfId="8925"/>
    <cellStyle name="Normale 5 6 6" xfId="496"/>
    <cellStyle name="Normale 5 6 6 2" xfId="1009"/>
    <cellStyle name="Normale 5 6 6 2 2" xfId="8926"/>
    <cellStyle name="Normale 5 6 6 2 2 2" xfId="8927"/>
    <cellStyle name="Normale 5 6 6 2 2 3" xfId="8928"/>
    <cellStyle name="Normale 5 6 6 2 2 4" xfId="8929"/>
    <cellStyle name="Normale 5 6 6 2 3" xfId="8930"/>
    <cellStyle name="Normale 5 6 6 2 4" xfId="8931"/>
    <cellStyle name="Normale 5 6 6 2 5" xfId="8932"/>
    <cellStyle name="Normale 5 6 6 3" xfId="8933"/>
    <cellStyle name="Normale 5 6 6 3 2" xfId="8934"/>
    <cellStyle name="Normale 5 6 6 3 3" xfId="8935"/>
    <cellStyle name="Normale 5 6 6 3 4" xfId="8936"/>
    <cellStyle name="Normale 5 6 6 4" xfId="8937"/>
    <cellStyle name="Normale 5 6 6 5" xfId="8938"/>
    <cellStyle name="Normale 5 6 6 6" xfId="8939"/>
    <cellStyle name="Normale 5 6 7" xfId="545"/>
    <cellStyle name="Normale 5 6 7 2" xfId="1051"/>
    <cellStyle name="Normale 5 6 7 2 2" xfId="8940"/>
    <cellStyle name="Normale 5 6 7 2 2 2" xfId="8941"/>
    <cellStyle name="Normale 5 6 7 2 2 3" xfId="8942"/>
    <cellStyle name="Normale 5 6 7 2 2 4" xfId="8943"/>
    <cellStyle name="Normale 5 6 7 2 3" xfId="8944"/>
    <cellStyle name="Normale 5 6 7 2 4" xfId="8945"/>
    <cellStyle name="Normale 5 6 7 2 5" xfId="8946"/>
    <cellStyle name="Normale 5 6 7 3" xfId="8947"/>
    <cellStyle name="Normale 5 6 7 3 2" xfId="8948"/>
    <cellStyle name="Normale 5 6 7 3 3" xfId="8949"/>
    <cellStyle name="Normale 5 6 7 3 4" xfId="8950"/>
    <cellStyle name="Normale 5 6 7 4" xfId="8951"/>
    <cellStyle name="Normale 5 6 7 5" xfId="8952"/>
    <cellStyle name="Normale 5 6 7 6" xfId="8953"/>
    <cellStyle name="Normale 5 6 8" xfId="205"/>
    <cellStyle name="Normale 5 6 8 2" xfId="772"/>
    <cellStyle name="Normale 5 6 8 2 2" xfId="8954"/>
    <cellStyle name="Normale 5 6 8 2 2 2" xfId="8955"/>
    <cellStyle name="Normale 5 6 8 2 2 3" xfId="8956"/>
    <cellStyle name="Normale 5 6 8 2 2 4" xfId="8957"/>
    <cellStyle name="Normale 5 6 8 2 3" xfId="8958"/>
    <cellStyle name="Normale 5 6 8 2 4" xfId="8959"/>
    <cellStyle name="Normale 5 6 8 2 5" xfId="8960"/>
    <cellStyle name="Normale 5 6 8 3" xfId="8961"/>
    <cellStyle name="Normale 5 6 8 3 2" xfId="8962"/>
    <cellStyle name="Normale 5 6 8 3 3" xfId="8963"/>
    <cellStyle name="Normale 5 6 8 3 4" xfId="8964"/>
    <cellStyle name="Normale 5 6 8 4" xfId="8965"/>
    <cellStyle name="Normale 5 6 8 5" xfId="8966"/>
    <cellStyle name="Normale 5 6 8 6" xfId="8967"/>
    <cellStyle name="Normale 5 6 9" xfId="595"/>
    <cellStyle name="Normale 5 6 9 2" xfId="1086"/>
    <cellStyle name="Normale 5 6 9 2 2" xfId="8968"/>
    <cellStyle name="Normale 5 6 9 2 2 2" xfId="8969"/>
    <cellStyle name="Normale 5 6 9 2 2 3" xfId="8970"/>
    <cellStyle name="Normale 5 6 9 2 2 4" xfId="8971"/>
    <cellStyle name="Normale 5 6 9 2 3" xfId="8972"/>
    <cellStyle name="Normale 5 6 9 2 4" xfId="8973"/>
    <cellStyle name="Normale 5 6 9 2 5" xfId="8974"/>
    <cellStyle name="Normale 5 6 9 3" xfId="8975"/>
    <cellStyle name="Normale 5 6 9 3 2" xfId="8976"/>
    <cellStyle name="Normale 5 6 9 3 3" xfId="8977"/>
    <cellStyle name="Normale 5 6 9 3 4" xfId="8978"/>
    <cellStyle name="Normale 5 6 9 4" xfId="8979"/>
    <cellStyle name="Normale 5 6 9 5" xfId="8980"/>
    <cellStyle name="Normale 5 6 9 6" xfId="8981"/>
    <cellStyle name="Normale 5 7" xfId="77"/>
    <cellStyle name="Normale 5 7 10" xfId="8982"/>
    <cellStyle name="Normale 5 7 2" xfId="651"/>
    <cellStyle name="Normale 5 7 2 2" xfId="8983"/>
    <cellStyle name="Normale 5 7 2 2 2" xfId="8984"/>
    <cellStyle name="Normale 5 7 2 2 3" xfId="8985"/>
    <cellStyle name="Normale 5 7 2 2 4" xfId="8986"/>
    <cellStyle name="Normale 5 7 2 3" xfId="8987"/>
    <cellStyle name="Normale 5 7 2 4" xfId="8988"/>
    <cellStyle name="Normale 5 7 2 5" xfId="8989"/>
    <cellStyle name="Normale 5 7 3" xfId="792"/>
    <cellStyle name="Normale 5 7 3 2" xfId="8990"/>
    <cellStyle name="Normale 5 7 3 2 2" xfId="8991"/>
    <cellStyle name="Normale 5 7 3 2 3" xfId="8992"/>
    <cellStyle name="Normale 5 7 3 2 4" xfId="8993"/>
    <cellStyle name="Normale 5 7 3 3" xfId="8994"/>
    <cellStyle name="Normale 5 7 3 4" xfId="8995"/>
    <cellStyle name="Normale 5 7 3 5" xfId="8996"/>
    <cellStyle name="Normale 5 7 4" xfId="1213"/>
    <cellStyle name="Normale 5 7 4 2" xfId="8997"/>
    <cellStyle name="Normale 5 7 4 2 2" xfId="8998"/>
    <cellStyle name="Normale 5 7 4 2 3" xfId="8999"/>
    <cellStyle name="Normale 5 7 4 2 4" xfId="9000"/>
    <cellStyle name="Normale 5 7 4 3" xfId="9001"/>
    <cellStyle name="Normale 5 7 4 4" xfId="9002"/>
    <cellStyle name="Normale 5 7 4 5" xfId="9003"/>
    <cellStyle name="Normale 5 7 5" xfId="1393"/>
    <cellStyle name="Normale 5 7 5 2" xfId="9004"/>
    <cellStyle name="Normale 5 7 5 2 2" xfId="9005"/>
    <cellStyle name="Normale 5 7 5 2 3" xfId="9006"/>
    <cellStyle name="Normale 5 7 5 2 4" xfId="9007"/>
    <cellStyle name="Normale 5 7 5 3" xfId="9008"/>
    <cellStyle name="Normale 5 7 5 4" xfId="9009"/>
    <cellStyle name="Normale 5 7 5 5" xfId="9010"/>
    <cellStyle name="Normale 5 7 6" xfId="9011"/>
    <cellStyle name="Normale 5 7 6 2" xfId="9012"/>
    <cellStyle name="Normale 5 7 6 2 2" xfId="9013"/>
    <cellStyle name="Normale 5 7 6 2 3" xfId="9014"/>
    <cellStyle name="Normale 5 7 6 3" xfId="9015"/>
    <cellStyle name="Normale 5 7 6 4" xfId="9016"/>
    <cellStyle name="Normale 5 7 6 5" xfId="9017"/>
    <cellStyle name="Normale 5 7 7" xfId="9018"/>
    <cellStyle name="Normale 5 7 7 2" xfId="9019"/>
    <cellStyle name="Normale 5 7 7 3" xfId="9020"/>
    <cellStyle name="Normale 5 7 8" xfId="9021"/>
    <cellStyle name="Normale 5 7 9" xfId="9022"/>
    <cellStyle name="Normale 5 8" xfId="221"/>
    <cellStyle name="Normale 5 8 2" xfId="1165"/>
    <cellStyle name="Normale 5 8 2 2" xfId="9023"/>
    <cellStyle name="Normale 5 8 2 2 2" xfId="9024"/>
    <cellStyle name="Normale 5 8 2 2 3" xfId="9025"/>
    <cellStyle name="Normale 5 8 2 3" xfId="9026"/>
    <cellStyle name="Normale 5 8 2 4" xfId="9027"/>
    <cellStyle name="Normale 5 8 3" xfId="9028"/>
    <cellStyle name="Normale 5 9" xfId="289"/>
    <cellStyle name="Normale 5 9 2" xfId="851"/>
    <cellStyle name="Normale 5 9 2 2" xfId="9029"/>
    <cellStyle name="Normale 5 9 2 2 2" xfId="9030"/>
    <cellStyle name="Normale 5 9 2 2 3" xfId="9031"/>
    <cellStyle name="Normale 5 9 2 2 4" xfId="9032"/>
    <cellStyle name="Normale 5 9 2 3" xfId="9033"/>
    <cellStyle name="Normale 5 9 2 4" xfId="9034"/>
    <cellStyle name="Normale 5 9 2 5" xfId="9035"/>
    <cellStyle name="Normale 5 9 3" xfId="9036"/>
    <cellStyle name="Normale 5 9 3 2" xfId="9037"/>
    <cellStyle name="Normale 5 9 3 3" xfId="9038"/>
    <cellStyle name="Normale 5 9 3 4" xfId="9039"/>
    <cellStyle name="Normale 5 9 4" xfId="9040"/>
    <cellStyle name="Normale 5 9 5" xfId="9041"/>
    <cellStyle name="Normale 5 9 6" xfId="9042"/>
    <cellStyle name="Normale 6" xfId="2"/>
    <cellStyle name="Normale 6 10" xfId="529"/>
    <cellStyle name="Normale 6 11" xfId="173"/>
    <cellStyle name="Normale 6 12" xfId="169"/>
    <cellStyle name="Normale 6 13" xfId="1116"/>
    <cellStyle name="Normale 6 2" xfId="52"/>
    <cellStyle name="Normale 6 2 2" xfId="9043"/>
    <cellStyle name="Normale 6 3" xfId="44"/>
    <cellStyle name="Normale 6 3 10" xfId="631"/>
    <cellStyle name="Normale 6 3 10 2" xfId="9044"/>
    <cellStyle name="Normale 6 3 10 2 2" xfId="9045"/>
    <cellStyle name="Normale 6 3 10 2 3" xfId="9046"/>
    <cellStyle name="Normale 6 3 10 2 4" xfId="9047"/>
    <cellStyle name="Normale 6 3 10 3" xfId="9048"/>
    <cellStyle name="Normale 6 3 10 4" xfId="9049"/>
    <cellStyle name="Normale 6 3 10 5" xfId="9050"/>
    <cellStyle name="Normale 6 3 11" xfId="732"/>
    <cellStyle name="Normale 6 3 11 2" xfId="9051"/>
    <cellStyle name="Normale 6 3 11 2 2" xfId="9052"/>
    <cellStyle name="Normale 6 3 11 2 3" xfId="9053"/>
    <cellStyle name="Normale 6 3 11 2 4" xfId="9054"/>
    <cellStyle name="Normale 6 3 11 3" xfId="9055"/>
    <cellStyle name="Normale 6 3 11 4" xfId="9056"/>
    <cellStyle name="Normale 6 3 11 5" xfId="9057"/>
    <cellStyle name="Normale 6 3 12" xfId="1161"/>
    <cellStyle name="Normale 6 3 12 2" xfId="9058"/>
    <cellStyle name="Normale 6 3 12 2 2" xfId="9059"/>
    <cellStyle name="Normale 6 3 12 2 3" xfId="9060"/>
    <cellStyle name="Normale 6 3 12 2 4" xfId="9061"/>
    <cellStyle name="Normale 6 3 12 3" xfId="9062"/>
    <cellStyle name="Normale 6 3 12 4" xfId="9063"/>
    <cellStyle name="Normale 6 3 12 5" xfId="9064"/>
    <cellStyle name="Normale 6 3 13" xfId="1197"/>
    <cellStyle name="Normale 6 3 13 2" xfId="9065"/>
    <cellStyle name="Normale 6 3 13 2 2" xfId="9066"/>
    <cellStyle name="Normale 6 3 13 2 3" xfId="9067"/>
    <cellStyle name="Normale 6 3 13 2 4" xfId="9068"/>
    <cellStyle name="Normale 6 3 13 3" xfId="9069"/>
    <cellStyle name="Normale 6 3 14" xfId="1377"/>
    <cellStyle name="Normale 6 3 14 2" xfId="9070"/>
    <cellStyle name="Normale 6 3 14 2 2" xfId="9071"/>
    <cellStyle name="Normale 6 3 14 2 3" xfId="9072"/>
    <cellStyle name="Normale 6 3 14 3" xfId="9073"/>
    <cellStyle name="Normale 6 3 14 4" xfId="9074"/>
    <cellStyle name="Normale 6 3 14 5" xfId="9075"/>
    <cellStyle name="Normale 6 3 15" xfId="9076"/>
    <cellStyle name="Normale 6 3 15 2" xfId="9077"/>
    <cellStyle name="Normale 6 3 15 3" xfId="9078"/>
    <cellStyle name="Normale 6 3 16" xfId="9079"/>
    <cellStyle name="Normale 6 3 17" xfId="9080"/>
    <cellStyle name="Normale 6 3 18" xfId="9081"/>
    <cellStyle name="Normale 6 3 2" xfId="99"/>
    <cellStyle name="Normale 6 3 2 10" xfId="9082"/>
    <cellStyle name="Normale 6 3 2 2" xfId="673"/>
    <cellStyle name="Normale 6 3 2 2 2" xfId="9083"/>
    <cellStyle name="Normale 6 3 2 2 2 2" xfId="9084"/>
    <cellStyle name="Normale 6 3 2 2 2 3" xfId="9085"/>
    <cellStyle name="Normale 6 3 2 2 2 4" xfId="9086"/>
    <cellStyle name="Normale 6 3 2 2 3" xfId="9087"/>
    <cellStyle name="Normale 6 3 2 2 4" xfId="9088"/>
    <cellStyle name="Normale 6 3 2 2 5" xfId="9089"/>
    <cellStyle name="Normale 6 3 2 3" xfId="816"/>
    <cellStyle name="Normale 6 3 2 3 2" xfId="9090"/>
    <cellStyle name="Normale 6 3 2 3 2 2" xfId="9091"/>
    <cellStyle name="Normale 6 3 2 3 2 3" xfId="9092"/>
    <cellStyle name="Normale 6 3 2 3 2 4" xfId="9093"/>
    <cellStyle name="Normale 6 3 2 3 3" xfId="9094"/>
    <cellStyle name="Normale 6 3 2 3 4" xfId="9095"/>
    <cellStyle name="Normale 6 3 2 3 5" xfId="9096"/>
    <cellStyle name="Normale 6 3 2 4" xfId="1231"/>
    <cellStyle name="Normale 6 3 2 4 2" xfId="9097"/>
    <cellStyle name="Normale 6 3 2 4 2 2" xfId="9098"/>
    <cellStyle name="Normale 6 3 2 4 2 3" xfId="9099"/>
    <cellStyle name="Normale 6 3 2 4 2 4" xfId="9100"/>
    <cellStyle name="Normale 6 3 2 4 3" xfId="9101"/>
    <cellStyle name="Normale 6 3 2 4 4" xfId="9102"/>
    <cellStyle name="Normale 6 3 2 4 5" xfId="9103"/>
    <cellStyle name="Normale 6 3 2 5" xfId="1411"/>
    <cellStyle name="Normale 6 3 2 5 2" xfId="9104"/>
    <cellStyle name="Normale 6 3 2 5 2 2" xfId="9105"/>
    <cellStyle name="Normale 6 3 2 5 2 3" xfId="9106"/>
    <cellStyle name="Normale 6 3 2 5 2 4" xfId="9107"/>
    <cellStyle name="Normale 6 3 2 5 3" xfId="9108"/>
    <cellStyle name="Normale 6 3 2 5 4" xfId="9109"/>
    <cellStyle name="Normale 6 3 2 5 5" xfId="9110"/>
    <cellStyle name="Normale 6 3 2 6" xfId="9111"/>
    <cellStyle name="Normale 6 3 2 6 2" xfId="9112"/>
    <cellStyle name="Normale 6 3 2 6 2 2" xfId="9113"/>
    <cellStyle name="Normale 6 3 2 6 2 3" xfId="9114"/>
    <cellStyle name="Normale 6 3 2 6 3" xfId="9115"/>
    <cellStyle name="Normale 6 3 2 6 4" xfId="9116"/>
    <cellStyle name="Normale 6 3 2 6 5" xfId="9117"/>
    <cellStyle name="Normale 6 3 2 7" xfId="9118"/>
    <cellStyle name="Normale 6 3 2 7 2" xfId="9119"/>
    <cellStyle name="Normale 6 3 2 7 3" xfId="9120"/>
    <cellStyle name="Normale 6 3 2 8" xfId="9121"/>
    <cellStyle name="Normale 6 3 2 9" xfId="9122"/>
    <cellStyle name="Normale 6 3 3" xfId="316"/>
    <cellStyle name="Normale 6 3 3 2" xfId="874"/>
    <cellStyle name="Normale 6 3 3 2 2" xfId="9123"/>
    <cellStyle name="Normale 6 3 3 2 2 2" xfId="9124"/>
    <cellStyle name="Normale 6 3 3 2 2 3" xfId="9125"/>
    <cellStyle name="Normale 6 3 3 2 2 4" xfId="9126"/>
    <cellStyle name="Normale 6 3 3 2 3" xfId="9127"/>
    <cellStyle name="Normale 6 3 3 2 4" xfId="9128"/>
    <cellStyle name="Normale 6 3 3 2 5" xfId="9129"/>
    <cellStyle name="Normale 6 3 3 3" xfId="9130"/>
    <cellStyle name="Normale 6 3 3 3 2" xfId="9131"/>
    <cellStyle name="Normale 6 3 3 3 2 2" xfId="9132"/>
    <cellStyle name="Normale 6 3 3 3 2 3" xfId="9133"/>
    <cellStyle name="Normale 6 3 3 3 3" xfId="9134"/>
    <cellStyle name="Normale 6 3 3 3 4" xfId="9135"/>
    <cellStyle name="Normale 6 3 3 3 5" xfId="9136"/>
    <cellStyle name="Normale 6 3 3 4" xfId="9137"/>
    <cellStyle name="Normale 6 3 3 4 2" xfId="9138"/>
    <cellStyle name="Normale 6 3 3 4 3" xfId="9139"/>
    <cellStyle name="Normale 6 3 3 5" xfId="9140"/>
    <cellStyle name="Normale 6 3 3 6" xfId="9141"/>
    <cellStyle name="Normale 6 3 3 7" xfId="9142"/>
    <cellStyle name="Normale 6 3 4" xfId="339"/>
    <cellStyle name="Normale 6 3 4 2" xfId="892"/>
    <cellStyle name="Normale 6 3 4 2 2" xfId="9143"/>
    <cellStyle name="Normale 6 3 4 2 2 2" xfId="9144"/>
    <cellStyle name="Normale 6 3 4 2 2 3" xfId="9145"/>
    <cellStyle name="Normale 6 3 4 2 2 4" xfId="9146"/>
    <cellStyle name="Normale 6 3 4 2 3" xfId="9147"/>
    <cellStyle name="Normale 6 3 4 2 4" xfId="9148"/>
    <cellStyle name="Normale 6 3 4 2 5" xfId="9149"/>
    <cellStyle name="Normale 6 3 4 3" xfId="9150"/>
    <cellStyle name="Normale 6 3 4 3 2" xfId="9151"/>
    <cellStyle name="Normale 6 3 4 3 3" xfId="9152"/>
    <cellStyle name="Normale 6 3 4 3 4" xfId="9153"/>
    <cellStyle name="Normale 6 3 4 4" xfId="9154"/>
    <cellStyle name="Normale 6 3 4 5" xfId="9155"/>
    <cellStyle name="Normale 6 3 4 6" xfId="9156"/>
    <cellStyle name="Normale 6 3 5" xfId="443"/>
    <cellStyle name="Normale 6 3 5 2" xfId="965"/>
    <cellStyle name="Normale 6 3 5 2 2" xfId="9157"/>
    <cellStyle name="Normale 6 3 5 2 2 2" xfId="9158"/>
    <cellStyle name="Normale 6 3 5 2 2 3" xfId="9159"/>
    <cellStyle name="Normale 6 3 5 2 2 4" xfId="9160"/>
    <cellStyle name="Normale 6 3 5 2 3" xfId="9161"/>
    <cellStyle name="Normale 6 3 5 2 4" xfId="9162"/>
    <cellStyle name="Normale 6 3 5 2 5" xfId="9163"/>
    <cellStyle name="Normale 6 3 5 3" xfId="9164"/>
    <cellStyle name="Normale 6 3 5 3 2" xfId="9165"/>
    <cellStyle name="Normale 6 3 5 3 3" xfId="9166"/>
    <cellStyle name="Normale 6 3 5 3 4" xfId="9167"/>
    <cellStyle name="Normale 6 3 5 4" xfId="9168"/>
    <cellStyle name="Normale 6 3 5 5" xfId="9169"/>
    <cellStyle name="Normale 6 3 5 6" xfId="9170"/>
    <cellStyle name="Normale 6 3 6" xfId="497"/>
    <cellStyle name="Normale 6 3 6 2" xfId="1010"/>
    <cellStyle name="Normale 6 3 6 2 2" xfId="9171"/>
    <cellStyle name="Normale 6 3 6 2 2 2" xfId="9172"/>
    <cellStyle name="Normale 6 3 6 2 2 3" xfId="9173"/>
    <cellStyle name="Normale 6 3 6 2 2 4" xfId="9174"/>
    <cellStyle name="Normale 6 3 6 2 3" xfId="9175"/>
    <cellStyle name="Normale 6 3 6 2 4" xfId="9176"/>
    <cellStyle name="Normale 6 3 6 2 5" xfId="9177"/>
    <cellStyle name="Normale 6 3 6 3" xfId="9178"/>
    <cellStyle name="Normale 6 3 6 3 2" xfId="9179"/>
    <cellStyle name="Normale 6 3 6 3 3" xfId="9180"/>
    <cellStyle name="Normale 6 3 6 3 4" xfId="9181"/>
    <cellStyle name="Normale 6 3 6 4" xfId="9182"/>
    <cellStyle name="Normale 6 3 6 5" xfId="9183"/>
    <cellStyle name="Normale 6 3 6 6" xfId="9184"/>
    <cellStyle name="Normale 6 3 7" xfId="463"/>
    <cellStyle name="Normale 6 3 7 2" xfId="984"/>
    <cellStyle name="Normale 6 3 7 2 2" xfId="9185"/>
    <cellStyle name="Normale 6 3 7 2 2 2" xfId="9186"/>
    <cellStyle name="Normale 6 3 7 2 2 3" xfId="9187"/>
    <cellStyle name="Normale 6 3 7 2 2 4" xfId="9188"/>
    <cellStyle name="Normale 6 3 7 2 3" xfId="9189"/>
    <cellStyle name="Normale 6 3 7 2 4" xfId="9190"/>
    <cellStyle name="Normale 6 3 7 2 5" xfId="9191"/>
    <cellStyle name="Normale 6 3 7 3" xfId="9192"/>
    <cellStyle name="Normale 6 3 7 3 2" xfId="9193"/>
    <cellStyle name="Normale 6 3 7 3 3" xfId="9194"/>
    <cellStyle name="Normale 6 3 7 3 4" xfId="9195"/>
    <cellStyle name="Normale 6 3 7 4" xfId="9196"/>
    <cellStyle name="Normale 6 3 7 5" xfId="9197"/>
    <cellStyle name="Normale 6 3 7 6" xfId="9198"/>
    <cellStyle name="Normale 6 3 8" xfId="206"/>
    <cellStyle name="Normale 6 3 8 2" xfId="773"/>
    <cellStyle name="Normale 6 3 8 2 2" xfId="9199"/>
    <cellStyle name="Normale 6 3 8 2 2 2" xfId="9200"/>
    <cellStyle name="Normale 6 3 8 2 2 3" xfId="9201"/>
    <cellStyle name="Normale 6 3 8 2 2 4" xfId="9202"/>
    <cellStyle name="Normale 6 3 8 2 3" xfId="9203"/>
    <cellStyle name="Normale 6 3 8 2 4" xfId="9204"/>
    <cellStyle name="Normale 6 3 8 2 5" xfId="9205"/>
    <cellStyle name="Normale 6 3 8 3" xfId="9206"/>
    <cellStyle name="Normale 6 3 8 3 2" xfId="9207"/>
    <cellStyle name="Normale 6 3 8 3 3" xfId="9208"/>
    <cellStyle name="Normale 6 3 8 3 4" xfId="9209"/>
    <cellStyle name="Normale 6 3 8 4" xfId="9210"/>
    <cellStyle name="Normale 6 3 8 5" xfId="9211"/>
    <cellStyle name="Normale 6 3 8 6" xfId="9212"/>
    <cellStyle name="Normale 6 3 9" xfId="596"/>
    <cellStyle name="Normale 6 3 9 2" xfId="1087"/>
    <cellStyle name="Normale 6 3 9 2 2" xfId="9213"/>
    <cellStyle name="Normale 6 3 9 2 2 2" xfId="9214"/>
    <cellStyle name="Normale 6 3 9 2 2 3" xfId="9215"/>
    <cellStyle name="Normale 6 3 9 2 2 4" xfId="9216"/>
    <cellStyle name="Normale 6 3 9 2 3" xfId="9217"/>
    <cellStyle name="Normale 6 3 9 2 4" xfId="9218"/>
    <cellStyle name="Normale 6 3 9 2 5" xfId="9219"/>
    <cellStyle name="Normale 6 3 9 3" xfId="9220"/>
    <cellStyle name="Normale 6 3 9 3 2" xfId="9221"/>
    <cellStyle name="Normale 6 3 9 3 3" xfId="9222"/>
    <cellStyle name="Normale 6 3 9 3 4" xfId="9223"/>
    <cellStyle name="Normale 6 3 9 4" xfId="9224"/>
    <cellStyle name="Normale 6 3 9 5" xfId="9225"/>
    <cellStyle name="Normale 6 3 9 6" xfId="9226"/>
    <cellStyle name="Normale 6 4" xfId="23"/>
    <cellStyle name="Normale 6 5" xfId="70"/>
    <cellStyle name="Normale 6 6" xfId="282"/>
    <cellStyle name="Normale 6 7" xfId="268"/>
    <cellStyle name="Normale 6 8" xfId="412"/>
    <cellStyle name="Normale 6 9" xfId="465"/>
    <cellStyle name="Normale 7" xfId="28"/>
    <cellStyle name="Normale 7 2" xfId="57"/>
    <cellStyle name="Normale 7 2 2" xfId="9227"/>
    <cellStyle name="Normale 7 3" xfId="38"/>
    <cellStyle name="Normale 7 3 2" xfId="9228"/>
    <cellStyle name="Normale 7 3 2 2" xfId="9229"/>
    <cellStyle name="Normale 7 3 2 3" xfId="9230"/>
    <cellStyle name="Normale 7 3 2 4" xfId="9231"/>
    <cellStyle name="Normale 7 4" xfId="244"/>
    <cellStyle name="Normale 8" xfId="45"/>
    <cellStyle name="Normale 8 2" xfId="250"/>
    <cellStyle name="Normale 8 3" xfId="225"/>
    <cellStyle name="Normale 8 3 2" xfId="9232"/>
    <cellStyle name="Normale 9" xfId="37"/>
    <cellStyle name="Normale 9 10" xfId="626"/>
    <cellStyle name="Normale 9 10 2" xfId="9233"/>
    <cellStyle name="Normale 9 10 2 2" xfId="9234"/>
    <cellStyle name="Normale 9 10 2 3" xfId="9235"/>
    <cellStyle name="Normale 9 10 2 4" xfId="9236"/>
    <cellStyle name="Normale 9 10 3" xfId="9237"/>
    <cellStyle name="Normale 9 10 4" xfId="9238"/>
    <cellStyle name="Normale 9 10 5" xfId="9239"/>
    <cellStyle name="Normale 9 11" xfId="727"/>
    <cellStyle name="Normale 9 11 2" xfId="9240"/>
    <cellStyle name="Normale 9 11 2 2" xfId="9241"/>
    <cellStyle name="Normale 9 11 2 3" xfId="9242"/>
    <cellStyle name="Normale 9 11 2 4" xfId="9243"/>
    <cellStyle name="Normale 9 11 3" xfId="9244"/>
    <cellStyle name="Normale 9 11 4" xfId="9245"/>
    <cellStyle name="Normale 9 11 5" xfId="9246"/>
    <cellStyle name="Normale 9 12" xfId="1172"/>
    <cellStyle name="Normale 9 12 2" xfId="9247"/>
    <cellStyle name="Normale 9 12 2 2" xfId="9248"/>
    <cellStyle name="Normale 9 12 2 3" xfId="9249"/>
    <cellStyle name="Normale 9 12 2 4" xfId="9250"/>
    <cellStyle name="Normale 9 12 3" xfId="9251"/>
    <cellStyle name="Normale 9 12 4" xfId="9252"/>
    <cellStyle name="Normale 9 12 5" xfId="9253"/>
    <cellStyle name="Normale 9 13" xfId="1192"/>
    <cellStyle name="Normale 9 13 2" xfId="9254"/>
    <cellStyle name="Normale 9 13 2 2" xfId="9255"/>
    <cellStyle name="Normale 9 13 2 3" xfId="9256"/>
    <cellStyle name="Normale 9 13 2 4" xfId="9257"/>
    <cellStyle name="Normale 9 13 3" xfId="9258"/>
    <cellStyle name="Normale 9 13 4" xfId="9259"/>
    <cellStyle name="Normale 9 13 5" xfId="9260"/>
    <cellStyle name="Normale 9 14" xfId="1372"/>
    <cellStyle name="Normale 9 14 2" xfId="9261"/>
    <cellStyle name="Normale 9 14 2 2" xfId="9262"/>
    <cellStyle name="Normale 9 14 2 3" xfId="9263"/>
    <cellStyle name="Normale 9 14 3" xfId="9264"/>
    <cellStyle name="Normale 9 14 4" xfId="9265"/>
    <cellStyle name="Normale 9 14 5" xfId="9266"/>
    <cellStyle name="Normale 9 15" xfId="9267"/>
    <cellStyle name="Normale 9 15 2" xfId="9268"/>
    <cellStyle name="Normale 9 15 3" xfId="9269"/>
    <cellStyle name="Normale 9 16" xfId="9270"/>
    <cellStyle name="Normale 9 17" xfId="9271"/>
    <cellStyle name="Normale 9 18" xfId="9272"/>
    <cellStyle name="Normale 9 2" xfId="94"/>
    <cellStyle name="Normale 9 2 10" xfId="9273"/>
    <cellStyle name="Normale 9 2 2" xfId="668"/>
    <cellStyle name="Normale 9 2 2 2" xfId="9274"/>
    <cellStyle name="Normale 9 2 2 2 2" xfId="9275"/>
    <cellStyle name="Normale 9 2 2 2 3" xfId="9276"/>
    <cellStyle name="Normale 9 2 2 2 4" xfId="9277"/>
    <cellStyle name="Normale 9 2 2 3" xfId="9278"/>
    <cellStyle name="Normale 9 2 2 4" xfId="9279"/>
    <cellStyle name="Normale 9 2 2 5" xfId="9280"/>
    <cellStyle name="Normale 9 2 3" xfId="811"/>
    <cellStyle name="Normale 9 2 3 2" xfId="9281"/>
    <cellStyle name="Normale 9 2 3 2 2" xfId="9282"/>
    <cellStyle name="Normale 9 2 3 2 3" xfId="9283"/>
    <cellStyle name="Normale 9 2 3 2 4" xfId="9284"/>
    <cellStyle name="Normale 9 2 3 3" xfId="9285"/>
    <cellStyle name="Normale 9 2 3 4" xfId="9286"/>
    <cellStyle name="Normale 9 2 3 5" xfId="9287"/>
    <cellStyle name="Normale 9 2 4" xfId="1226"/>
    <cellStyle name="Normale 9 2 4 2" xfId="9288"/>
    <cellStyle name="Normale 9 2 4 2 2" xfId="9289"/>
    <cellStyle name="Normale 9 2 4 2 3" xfId="9290"/>
    <cellStyle name="Normale 9 2 4 2 4" xfId="9291"/>
    <cellStyle name="Normale 9 2 4 3" xfId="9292"/>
    <cellStyle name="Normale 9 2 4 4" xfId="9293"/>
    <cellStyle name="Normale 9 2 4 5" xfId="9294"/>
    <cellStyle name="Normale 9 2 5" xfId="1406"/>
    <cellStyle name="Normale 9 2 5 2" xfId="9295"/>
    <cellStyle name="Normale 9 2 5 2 2" xfId="9296"/>
    <cellStyle name="Normale 9 2 5 2 3" xfId="9297"/>
    <cellStyle name="Normale 9 2 5 2 4" xfId="9298"/>
    <cellStyle name="Normale 9 2 5 3" xfId="9299"/>
    <cellStyle name="Normale 9 2 5 4" xfId="9300"/>
    <cellStyle name="Normale 9 2 5 5" xfId="9301"/>
    <cellStyle name="Normale 9 2 6" xfId="9302"/>
    <cellStyle name="Normale 9 2 6 2" xfId="9303"/>
    <cellStyle name="Normale 9 2 6 2 2" xfId="9304"/>
    <cellStyle name="Normale 9 2 6 2 3" xfId="9305"/>
    <cellStyle name="Normale 9 2 6 3" xfId="9306"/>
    <cellStyle name="Normale 9 2 6 4" xfId="9307"/>
    <cellStyle name="Normale 9 2 6 5" xfId="9308"/>
    <cellStyle name="Normale 9 2 7" xfId="9309"/>
    <cellStyle name="Normale 9 2 7 2" xfId="9310"/>
    <cellStyle name="Normale 9 2 7 3" xfId="9311"/>
    <cellStyle name="Normale 9 2 8" xfId="9312"/>
    <cellStyle name="Normale 9 2 9" xfId="9313"/>
    <cellStyle name="Normale 9 3" xfId="311"/>
    <cellStyle name="Normale 9 3 2" xfId="869"/>
    <cellStyle name="Normale 9 3 2 2" xfId="9314"/>
    <cellStyle name="Normale 9 3 2 2 2" xfId="9315"/>
    <cellStyle name="Normale 9 3 2 2 3" xfId="9316"/>
    <cellStyle name="Normale 9 3 2 2 4" xfId="9317"/>
    <cellStyle name="Normale 9 3 2 3" xfId="9318"/>
    <cellStyle name="Normale 9 3 2 4" xfId="9319"/>
    <cellStyle name="Normale 9 3 2 5" xfId="9320"/>
    <cellStyle name="Normale 9 3 3" xfId="9321"/>
    <cellStyle name="Normale 9 3 3 2" xfId="9322"/>
    <cellStyle name="Normale 9 3 3 2 2" xfId="9323"/>
    <cellStyle name="Normale 9 3 3 2 3" xfId="9324"/>
    <cellStyle name="Normale 9 3 3 3" xfId="9325"/>
    <cellStyle name="Normale 9 3 3 4" xfId="9326"/>
    <cellStyle name="Normale 9 3 3 5" xfId="9327"/>
    <cellStyle name="Normale 9 3 4" xfId="9328"/>
    <cellStyle name="Normale 9 3 4 2" xfId="9329"/>
    <cellStyle name="Normale 9 3 4 3" xfId="9330"/>
    <cellStyle name="Normale 9 3 5" xfId="9331"/>
    <cellStyle name="Normale 9 3 6" xfId="9332"/>
    <cellStyle name="Normale 9 3 7" xfId="9333"/>
    <cellStyle name="Normale 9 4" xfId="266"/>
    <cellStyle name="Normale 9 4 2" xfId="840"/>
    <cellStyle name="Normale 9 4 2 2" xfId="9334"/>
    <cellStyle name="Normale 9 4 2 2 2" xfId="9335"/>
    <cellStyle name="Normale 9 4 2 2 3" xfId="9336"/>
    <cellStyle name="Normale 9 4 2 2 4" xfId="9337"/>
    <cellStyle name="Normale 9 4 2 3" xfId="9338"/>
    <cellStyle name="Normale 9 4 2 4" xfId="9339"/>
    <cellStyle name="Normale 9 4 2 5" xfId="9340"/>
    <cellStyle name="Normale 9 4 3" xfId="9341"/>
    <cellStyle name="Normale 9 4 3 2" xfId="9342"/>
    <cellStyle name="Normale 9 4 3 3" xfId="9343"/>
    <cellStyle name="Normale 9 4 3 4" xfId="9344"/>
    <cellStyle name="Normale 9 4 4" xfId="9345"/>
    <cellStyle name="Normale 9 4 5" xfId="9346"/>
    <cellStyle name="Normale 9 4 6" xfId="9347"/>
    <cellStyle name="Normale 9 5" xfId="438"/>
    <cellStyle name="Normale 9 5 2" xfId="960"/>
    <cellStyle name="Normale 9 5 2 2" xfId="9348"/>
    <cellStyle name="Normale 9 5 2 2 2" xfId="9349"/>
    <cellStyle name="Normale 9 5 2 2 3" xfId="9350"/>
    <cellStyle name="Normale 9 5 2 2 4" xfId="9351"/>
    <cellStyle name="Normale 9 5 2 3" xfId="9352"/>
    <cellStyle name="Normale 9 5 2 4" xfId="9353"/>
    <cellStyle name="Normale 9 5 2 5" xfId="9354"/>
    <cellStyle name="Normale 9 5 3" xfId="9355"/>
    <cellStyle name="Normale 9 5 3 2" xfId="9356"/>
    <cellStyle name="Normale 9 5 3 3" xfId="9357"/>
    <cellStyle name="Normale 9 5 3 4" xfId="9358"/>
    <cellStyle name="Normale 9 5 4" xfId="9359"/>
    <cellStyle name="Normale 9 5 5" xfId="9360"/>
    <cellStyle name="Normale 9 5 6" xfId="9361"/>
    <cellStyle name="Normale 9 6" xfId="492"/>
    <cellStyle name="Normale 9 6 2" xfId="1005"/>
    <cellStyle name="Normale 9 6 2 2" xfId="9362"/>
    <cellStyle name="Normale 9 6 2 2 2" xfId="9363"/>
    <cellStyle name="Normale 9 6 2 2 3" xfId="9364"/>
    <cellStyle name="Normale 9 6 2 2 4" xfId="9365"/>
    <cellStyle name="Normale 9 6 2 3" xfId="9366"/>
    <cellStyle name="Normale 9 6 2 4" xfId="9367"/>
    <cellStyle name="Normale 9 6 2 5" xfId="9368"/>
    <cellStyle name="Normale 9 6 3" xfId="9369"/>
    <cellStyle name="Normale 9 6 3 2" xfId="9370"/>
    <cellStyle name="Normale 9 6 3 3" xfId="9371"/>
    <cellStyle name="Normale 9 6 3 4" xfId="9372"/>
    <cellStyle name="Normale 9 6 4" xfId="9373"/>
    <cellStyle name="Normale 9 6 5" xfId="9374"/>
    <cellStyle name="Normale 9 6 6" xfId="9375"/>
    <cellStyle name="Normale 9 7" xfId="524"/>
    <cellStyle name="Normale 9 7 2" xfId="1033"/>
    <cellStyle name="Normale 9 7 2 2" xfId="9376"/>
    <cellStyle name="Normale 9 7 2 2 2" xfId="9377"/>
    <cellStyle name="Normale 9 7 2 2 3" xfId="9378"/>
    <cellStyle name="Normale 9 7 2 2 4" xfId="9379"/>
    <cellStyle name="Normale 9 7 2 3" xfId="9380"/>
    <cellStyle name="Normale 9 7 2 4" xfId="9381"/>
    <cellStyle name="Normale 9 7 2 5" xfId="9382"/>
    <cellStyle name="Normale 9 7 3" xfId="9383"/>
    <cellStyle name="Normale 9 7 3 2" xfId="9384"/>
    <cellStyle name="Normale 9 7 3 3" xfId="9385"/>
    <cellStyle name="Normale 9 7 3 4" xfId="9386"/>
    <cellStyle name="Normale 9 7 4" xfId="9387"/>
    <cellStyle name="Normale 9 7 5" xfId="9388"/>
    <cellStyle name="Normale 9 7 6" xfId="9389"/>
    <cellStyle name="Normale 9 8" xfId="201"/>
    <cellStyle name="Normale 9 8 2" xfId="768"/>
    <cellStyle name="Normale 9 8 2 2" xfId="9390"/>
    <cellStyle name="Normale 9 8 2 2 2" xfId="9391"/>
    <cellStyle name="Normale 9 8 2 2 3" xfId="9392"/>
    <cellStyle name="Normale 9 8 2 2 4" xfId="9393"/>
    <cellStyle name="Normale 9 8 2 3" xfId="9394"/>
    <cellStyle name="Normale 9 8 2 4" xfId="9395"/>
    <cellStyle name="Normale 9 8 2 5" xfId="9396"/>
    <cellStyle name="Normale 9 8 3" xfId="9397"/>
    <cellStyle name="Normale 9 8 3 2" xfId="9398"/>
    <cellStyle name="Normale 9 8 3 3" xfId="9399"/>
    <cellStyle name="Normale 9 8 3 4" xfId="9400"/>
    <cellStyle name="Normale 9 8 4" xfId="9401"/>
    <cellStyle name="Normale 9 8 5" xfId="9402"/>
    <cellStyle name="Normale 9 8 6" xfId="9403"/>
    <cellStyle name="Normale 9 9" xfId="591"/>
    <cellStyle name="Normale 9 9 2" xfId="1082"/>
    <cellStyle name="Normale 9 9 2 2" xfId="9404"/>
    <cellStyle name="Normale 9 9 2 2 2" xfId="9405"/>
    <cellStyle name="Normale 9 9 2 2 3" xfId="9406"/>
    <cellStyle name="Normale 9 9 2 2 4" xfId="9407"/>
    <cellStyle name="Normale 9 9 2 3" xfId="9408"/>
    <cellStyle name="Normale 9 9 2 4" xfId="9409"/>
    <cellStyle name="Normale 9 9 2 5" xfId="9410"/>
    <cellStyle name="Normale 9 9 3" xfId="9411"/>
    <cellStyle name="Normale 9 9 3 2" xfId="9412"/>
    <cellStyle name="Normale 9 9 3 3" xfId="9413"/>
    <cellStyle name="Normale 9 9 3 4" xfId="9414"/>
    <cellStyle name="Normale 9 9 4" xfId="9415"/>
    <cellStyle name="Normale 9 9 5" xfId="9416"/>
    <cellStyle name="Normale 9 9 6" xfId="9417"/>
    <cellStyle name="Nota" xfId="132" builtinId="10" customBuiltin="1"/>
    <cellStyle name="Nota 2" xfId="1175"/>
    <cellStyle name="Nota 2 2" xfId="9418"/>
    <cellStyle name="Nota 2 3" xfId="9419"/>
    <cellStyle name="Nota 2 4" xfId="9420"/>
    <cellStyle name="Nota 3" xfId="9421"/>
    <cellStyle name="Nota 3 2" xfId="9422"/>
    <cellStyle name="Nota 3 3" xfId="9423"/>
    <cellStyle name="Nota 3 4" xfId="9424"/>
    <cellStyle name="Nota 4" xfId="9425"/>
    <cellStyle name="Nota 4 2" xfId="9426"/>
    <cellStyle name="Nota 4 3" xfId="9427"/>
    <cellStyle name="Nota 5" xfId="9428"/>
    <cellStyle name="Nota 6" xfId="9429"/>
    <cellStyle name="Nota 7" xfId="9430"/>
    <cellStyle name="Output" xfId="127" builtinId="21" customBuiltin="1"/>
    <cellStyle name="Percent 2" xfId="9431"/>
    <cellStyle name="Percentuale" xfId="1" builtinId="5"/>
    <cellStyle name="Percentuale 10" xfId="475"/>
    <cellStyle name="Percentuale 10 2" xfId="989"/>
    <cellStyle name="Percentuale 10 2 2" xfId="9432"/>
    <cellStyle name="Percentuale 10 2 2 2" xfId="9433"/>
    <cellStyle name="Percentuale 10 2 2 3" xfId="9434"/>
    <cellStyle name="Percentuale 10 2 2 4" xfId="9435"/>
    <cellStyle name="Percentuale 10 2 3" xfId="9436"/>
    <cellStyle name="Percentuale 10 2 4" xfId="9437"/>
    <cellStyle name="Percentuale 10 2 5" xfId="9438"/>
    <cellStyle name="Percentuale 10 3" xfId="9439"/>
    <cellStyle name="Percentuale 10 3 2" xfId="9440"/>
    <cellStyle name="Percentuale 10 3 3" xfId="9441"/>
    <cellStyle name="Percentuale 10 3 4" xfId="9442"/>
    <cellStyle name="Percentuale 10 4" xfId="9443"/>
    <cellStyle name="Percentuale 10 5" xfId="9444"/>
    <cellStyle name="Percentuale 10 6" xfId="9445"/>
    <cellStyle name="Percentuale 11" xfId="549"/>
    <cellStyle name="Percentuale 11 2" xfId="1053"/>
    <cellStyle name="Percentuale 11 2 2" xfId="9446"/>
    <cellStyle name="Percentuale 11 2 2 2" xfId="9447"/>
    <cellStyle name="Percentuale 11 2 2 3" xfId="9448"/>
    <cellStyle name="Percentuale 11 2 2 4" xfId="9449"/>
    <cellStyle name="Percentuale 11 2 3" xfId="9450"/>
    <cellStyle name="Percentuale 11 2 4" xfId="9451"/>
    <cellStyle name="Percentuale 11 2 5" xfId="9452"/>
    <cellStyle name="Percentuale 11 3" xfId="9453"/>
    <cellStyle name="Percentuale 11 3 2" xfId="9454"/>
    <cellStyle name="Percentuale 11 3 3" xfId="9455"/>
    <cellStyle name="Percentuale 11 3 4" xfId="9456"/>
    <cellStyle name="Percentuale 11 4" xfId="9457"/>
    <cellStyle name="Percentuale 11 5" xfId="9458"/>
    <cellStyle name="Percentuale 11 6" xfId="9459"/>
    <cellStyle name="Percentuale 12" xfId="183"/>
    <cellStyle name="Percentuale 12 2" xfId="751"/>
    <cellStyle name="Percentuale 12 2 2" xfId="9460"/>
    <cellStyle name="Percentuale 12 2 2 2" xfId="9461"/>
    <cellStyle name="Percentuale 12 2 2 3" xfId="9462"/>
    <cellStyle name="Percentuale 12 2 2 4" xfId="9463"/>
    <cellStyle name="Percentuale 12 2 3" xfId="9464"/>
    <cellStyle name="Percentuale 12 2 4" xfId="9465"/>
    <cellStyle name="Percentuale 12 2 5" xfId="9466"/>
    <cellStyle name="Percentuale 12 3" xfId="9467"/>
    <cellStyle name="Percentuale 12 3 2" xfId="9468"/>
    <cellStyle name="Percentuale 12 3 3" xfId="9469"/>
    <cellStyle name="Percentuale 12 3 4" xfId="9470"/>
    <cellStyle name="Percentuale 12 4" xfId="9471"/>
    <cellStyle name="Percentuale 12 5" xfId="9472"/>
    <cellStyle name="Percentuale 12 6" xfId="9473"/>
    <cellStyle name="Percentuale 13" xfId="162"/>
    <cellStyle name="Percentuale 13 2" xfId="9474"/>
    <cellStyle name="Percentuale 13 2 2" xfId="9475"/>
    <cellStyle name="Percentuale 13 2 3" xfId="9476"/>
    <cellStyle name="Percentuale 13 2 4" xfId="9477"/>
    <cellStyle name="Percentuale 13 3" xfId="9478"/>
    <cellStyle name="Percentuale 14" xfId="1126"/>
    <cellStyle name="Percentuale 14 2" xfId="9479"/>
    <cellStyle name="Percentuale 14 3" xfId="9480"/>
    <cellStyle name="Percentuale 14 4" xfId="9481"/>
    <cellStyle name="Percentuale 15" xfId="9482"/>
    <cellStyle name="Percentuale 15 2" xfId="9483"/>
    <cellStyle name="Percentuale 15 3" xfId="9484"/>
    <cellStyle name="Percentuale 15 4" xfId="9485"/>
    <cellStyle name="Percentuale 15 5" xfId="9486"/>
    <cellStyle name="Percentuale 16" xfId="9487"/>
    <cellStyle name="Percentuale 16 2" xfId="9488"/>
    <cellStyle name="Percentuale 16 3" xfId="9489"/>
    <cellStyle name="Percentuale 17" xfId="9490"/>
    <cellStyle name="Percentuale 18" xfId="9491"/>
    <cellStyle name="Percentuale 2" xfId="10"/>
    <cellStyle name="Percentuale 2 10" xfId="513"/>
    <cellStyle name="Percentuale 2 11" xfId="181"/>
    <cellStyle name="Percentuale 2 12" xfId="167"/>
    <cellStyle name="Percentuale 2 13" xfId="1163"/>
    <cellStyle name="Percentuale 2 2" xfId="50"/>
    <cellStyle name="Percentuale 2 2 2" xfId="9492"/>
    <cellStyle name="Percentuale 2 2 3" xfId="9493"/>
    <cellStyle name="Percentuale 2 2 3 2" xfId="9494"/>
    <cellStyle name="Percentuale 2 2 3 3" xfId="9495"/>
    <cellStyle name="Percentuale 2 2 3 4" xfId="9496"/>
    <cellStyle name="Percentuale 2 3" xfId="39"/>
    <cellStyle name="Percentuale 2 3 2" xfId="9497"/>
    <cellStyle name="Percentuale 2 4" xfId="21"/>
    <cellStyle name="Percentuale 2 4 2" xfId="9498"/>
    <cellStyle name="Percentuale 2 4 2 2" xfId="9499"/>
    <cellStyle name="Percentuale 2 4 2 3" xfId="9500"/>
    <cellStyle name="Percentuale 2 4 2 4" xfId="9501"/>
    <cellStyle name="Percentuale 2 5" xfId="78"/>
    <cellStyle name="Percentuale 2 5 2" xfId="9502"/>
    <cellStyle name="Percentuale 2 5 2 2" xfId="9503"/>
    <cellStyle name="Percentuale 2 5 2 3" xfId="9504"/>
    <cellStyle name="Percentuale 2 5 2 4" xfId="9505"/>
    <cellStyle name="Percentuale 2 6" xfId="290"/>
    <cellStyle name="Percentuale 2 6 2" xfId="9506"/>
    <cellStyle name="Percentuale 2 6 2 2" xfId="9507"/>
    <cellStyle name="Percentuale 2 6 2 3" xfId="9508"/>
    <cellStyle name="Percentuale 2 6 2 4" xfId="9509"/>
    <cellStyle name="Percentuale 2 7" xfId="346"/>
    <cellStyle name="Percentuale 2 7 2" xfId="9510"/>
    <cellStyle name="Percentuale 2 7 2 2" xfId="9511"/>
    <cellStyle name="Percentuale 2 7 2 3" xfId="9512"/>
    <cellStyle name="Percentuale 2 7 2 4" xfId="9513"/>
    <cellStyle name="Percentuale 2 8" xfId="420"/>
    <cellStyle name="Percentuale 2 9" xfId="473"/>
    <cellStyle name="Percentuale 3" xfId="11"/>
    <cellStyle name="Percentuale 3 10" xfId="182"/>
    <cellStyle name="Percentuale 3 11" xfId="171"/>
    <cellStyle name="Percentuale 3 12" xfId="1154"/>
    <cellStyle name="Percentuale 3 2" xfId="47"/>
    <cellStyle name="Percentuale 3 2 2" xfId="224"/>
    <cellStyle name="Percentuale 3 3" xfId="79"/>
    <cellStyle name="Percentuale 3 3 2" xfId="248"/>
    <cellStyle name="Percentuale 3 4" xfId="235"/>
    <cellStyle name="Percentuale 3 5" xfId="291"/>
    <cellStyle name="Percentuale 3 5 2" xfId="9514"/>
    <cellStyle name="Percentuale 3 5 2 2" xfId="9515"/>
    <cellStyle name="Percentuale 3 5 2 3" xfId="9516"/>
    <cellStyle name="Percentuale 3 5 2 4" xfId="9517"/>
    <cellStyle name="Percentuale 3 6" xfId="356"/>
    <cellStyle name="Percentuale 3 7" xfId="421"/>
    <cellStyle name="Percentuale 3 8" xfId="474"/>
    <cellStyle name="Percentuale 3 9" xfId="518"/>
    <cellStyle name="Percentuale 4" xfId="12"/>
    <cellStyle name="Percentuale 4 2" xfId="116"/>
    <cellStyle name="Percentuale 4 2 10" xfId="9518"/>
    <cellStyle name="Percentuale 4 2 2" xfId="690"/>
    <cellStyle name="Percentuale 4 2 3" xfId="798"/>
    <cellStyle name="Percentuale 4 2 3 2" xfId="9519"/>
    <cellStyle name="Percentuale 4 2 3 2 2" xfId="9520"/>
    <cellStyle name="Percentuale 4 2 3 2 3" xfId="9521"/>
    <cellStyle name="Percentuale 4 2 3 2 4" xfId="9522"/>
    <cellStyle name="Percentuale 4 2 3 3" xfId="9523"/>
    <cellStyle name="Percentuale 4 2 3 4" xfId="9524"/>
    <cellStyle name="Percentuale 4 2 3 5" xfId="9525"/>
    <cellStyle name="Percentuale 4 2 4" xfId="240"/>
    <cellStyle name="Percentuale 4 2 4 2" xfId="9526"/>
    <cellStyle name="Percentuale 4 2 4 3" xfId="9527"/>
    <cellStyle name="Percentuale 4 2 4 4" xfId="9528"/>
    <cellStyle name="Percentuale 4 2 5" xfId="9529"/>
    <cellStyle name="Percentuale 4 2 6" xfId="9530"/>
    <cellStyle name="Percentuale 4 2 6 2" xfId="9531"/>
    <cellStyle name="Percentuale 4 2 6 3" xfId="9532"/>
    <cellStyle name="Percentuale 4 2 6 4" xfId="9533"/>
    <cellStyle name="Percentuale 4 2 7" xfId="9534"/>
    <cellStyle name="Percentuale 4 2 7 2" xfId="9535"/>
    <cellStyle name="Percentuale 4 2 7 3" xfId="9536"/>
    <cellStyle name="Percentuale 4 2 8" xfId="9537"/>
    <cellStyle name="Percentuale 4 2 9" xfId="9538"/>
    <cellStyle name="Percentuale 4 3" xfId="576"/>
    <cellStyle name="Percentuale 4 3 2" xfId="652"/>
    <cellStyle name="Percentuale 5" xfId="16"/>
    <cellStyle name="Percentuale 5 2" xfId="228"/>
    <cellStyle name="Percentuale 6" xfId="69"/>
    <cellStyle name="Percentuale 6 10" xfId="9539"/>
    <cellStyle name="Percentuale 6 11" xfId="9540"/>
    <cellStyle name="Percentuale 6 12" xfId="9541"/>
    <cellStyle name="Percentuale 6 2" xfId="223"/>
    <cellStyle name="Percentuale 6 3" xfId="227"/>
    <cellStyle name="Percentuale 6 4" xfId="648"/>
    <cellStyle name="Percentuale 6 4 2" xfId="9542"/>
    <cellStyle name="Percentuale 6 4 2 2" xfId="9543"/>
    <cellStyle name="Percentuale 6 4 2 3" xfId="9544"/>
    <cellStyle name="Percentuale 6 4 2 4" xfId="9545"/>
    <cellStyle name="Percentuale 6 4 3" xfId="9546"/>
    <cellStyle name="Percentuale 6 4 4" xfId="9547"/>
    <cellStyle name="Percentuale 6 4 5" xfId="9548"/>
    <cellStyle name="Percentuale 6 5" xfId="793"/>
    <cellStyle name="Percentuale 6 5 2" xfId="9549"/>
    <cellStyle name="Percentuale 6 5 2 2" xfId="9550"/>
    <cellStyle name="Percentuale 6 5 2 3" xfId="9551"/>
    <cellStyle name="Percentuale 6 5 2 4" xfId="9552"/>
    <cellStyle name="Percentuale 6 5 3" xfId="9553"/>
    <cellStyle name="Percentuale 6 5 4" xfId="9554"/>
    <cellStyle name="Percentuale 6 5 5" xfId="9555"/>
    <cellStyle name="Percentuale 6 6" xfId="9556"/>
    <cellStyle name="Percentuale 6 6 2" xfId="9557"/>
    <cellStyle name="Percentuale 6 6 2 2" xfId="9558"/>
    <cellStyle name="Percentuale 6 6 2 3" xfId="9559"/>
    <cellStyle name="Percentuale 6 6 2 4" xfId="9560"/>
    <cellStyle name="Percentuale 6 6 3" xfId="9561"/>
    <cellStyle name="Percentuale 6 6 4" xfId="9562"/>
    <cellStyle name="Percentuale 6 6 5" xfId="9563"/>
    <cellStyle name="Percentuale 6 7" xfId="9564"/>
    <cellStyle name="Percentuale 6 7 2" xfId="9565"/>
    <cellStyle name="Percentuale 6 7 2 2" xfId="9566"/>
    <cellStyle name="Percentuale 6 7 2 3" xfId="9567"/>
    <cellStyle name="Percentuale 6 7 2 4" xfId="9568"/>
    <cellStyle name="Percentuale 6 7 3" xfId="9569"/>
    <cellStyle name="Percentuale 6 7 4" xfId="9570"/>
    <cellStyle name="Percentuale 6 7 5" xfId="9571"/>
    <cellStyle name="Percentuale 6 8" xfId="9572"/>
    <cellStyle name="Percentuale 6 8 2" xfId="9573"/>
    <cellStyle name="Percentuale 6 8 2 2" xfId="9574"/>
    <cellStyle name="Percentuale 6 8 2 3" xfId="9575"/>
    <cellStyle name="Percentuale 6 8 3" xfId="9576"/>
    <cellStyle name="Percentuale 6 8 4" xfId="9577"/>
    <cellStyle name="Percentuale 6 8 5" xfId="9578"/>
    <cellStyle name="Percentuale 6 9" xfId="9579"/>
    <cellStyle name="Percentuale 6 9 2" xfId="9580"/>
    <cellStyle name="Percentuale 6 9 3" xfId="9581"/>
    <cellStyle name="Percentuale 7" xfId="292"/>
    <cellStyle name="Percentuale 7 2" xfId="852"/>
    <cellStyle name="Percentuale 7 2 2" xfId="9582"/>
    <cellStyle name="Percentuale 7 2 2 2" xfId="9583"/>
    <cellStyle name="Percentuale 7 2 2 3" xfId="9584"/>
    <cellStyle name="Percentuale 7 2 2 4" xfId="9585"/>
    <cellStyle name="Percentuale 7 2 3" xfId="9586"/>
    <cellStyle name="Percentuale 7 2 4" xfId="9587"/>
    <cellStyle name="Percentuale 7 2 5" xfId="9588"/>
    <cellStyle name="Percentuale 7 3" xfId="9589"/>
    <cellStyle name="Percentuale 7 3 2" xfId="9590"/>
    <cellStyle name="Percentuale 7 3 3" xfId="9591"/>
    <cellStyle name="Percentuale 7 3 4" xfId="9592"/>
    <cellStyle name="Percentuale 7 4" xfId="9593"/>
    <cellStyle name="Percentuale 7 5" xfId="9594"/>
    <cellStyle name="Percentuale 7 6" xfId="9595"/>
    <cellStyle name="Percentuale 8" xfId="396"/>
    <cellStyle name="Percentuale 8 2" xfId="929"/>
    <cellStyle name="Percentuale 8 2 2" xfId="9596"/>
    <cellStyle name="Percentuale 8 2 2 2" xfId="9597"/>
    <cellStyle name="Percentuale 8 2 2 3" xfId="9598"/>
    <cellStyle name="Percentuale 8 2 2 4" xfId="9599"/>
    <cellStyle name="Percentuale 8 2 3" xfId="9600"/>
    <cellStyle name="Percentuale 8 2 4" xfId="9601"/>
    <cellStyle name="Percentuale 8 2 5" xfId="9602"/>
    <cellStyle name="Percentuale 8 3" xfId="9603"/>
    <cellStyle name="Percentuale 8 3 2" xfId="9604"/>
    <cellStyle name="Percentuale 8 3 3" xfId="9605"/>
    <cellStyle name="Percentuale 8 3 4" xfId="9606"/>
    <cellStyle name="Percentuale 8 4" xfId="9607"/>
    <cellStyle name="Percentuale 8 5" xfId="9608"/>
    <cellStyle name="Percentuale 8 6" xfId="9609"/>
    <cellStyle name="Percentuale 9" xfId="422"/>
    <cellStyle name="Percentuale 9 2" xfId="945"/>
    <cellStyle name="Percentuale 9 2 2" xfId="9610"/>
    <cellStyle name="Percentuale 9 2 2 2" xfId="9611"/>
    <cellStyle name="Percentuale 9 2 2 3" xfId="9612"/>
    <cellStyle name="Percentuale 9 2 2 4" xfId="9613"/>
    <cellStyle name="Percentuale 9 2 3" xfId="9614"/>
    <cellStyle name="Percentuale 9 2 4" xfId="9615"/>
    <cellStyle name="Percentuale 9 2 5" xfId="9616"/>
    <cellStyle name="Percentuale 9 3" xfId="9617"/>
    <cellStyle name="Percentuale 9 3 2" xfId="9618"/>
    <cellStyle name="Percentuale 9 3 3" xfId="9619"/>
    <cellStyle name="Percentuale 9 3 4" xfId="9620"/>
    <cellStyle name="Percentuale 9 4" xfId="9621"/>
    <cellStyle name="Percentuale 9 5" xfId="9622"/>
    <cellStyle name="Percentuale 9 6" xfId="9623"/>
    <cellStyle name="Testo avviso" xfId="131" builtinId="11" customBuiltin="1"/>
    <cellStyle name="Testo descrittivo" xfId="133" builtinId="53" customBuiltin="1"/>
    <cellStyle name="Titolo" xfId="118" builtinId="15" customBuiltin="1"/>
    <cellStyle name="Titolo 1" xfId="119" builtinId="16" customBuiltin="1"/>
    <cellStyle name="Titolo 2" xfId="120" builtinId="17" customBuiltin="1"/>
    <cellStyle name="Titolo 3" xfId="121" builtinId="18" customBuiltin="1"/>
    <cellStyle name="Titolo 4" xfId="122" builtinId="19" customBuiltin="1"/>
    <cellStyle name="Totale" xfId="134" builtinId="25" customBuiltin="1"/>
    <cellStyle name="Valore non valido" xfId="124" builtinId="27" customBuiltin="1"/>
    <cellStyle name="Valore valido" xfId="123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853975" y="31727775"/>
          <a:ext cx="4981575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859144" y="31298029"/>
          <a:ext cx="4981575" cy="5067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834675" y="37804725"/>
          <a:ext cx="4352925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131200" y="38061900"/>
          <a:ext cx="4352925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6254650" y="29508450"/>
          <a:ext cx="4959804" cy="49244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6194139" y="35496874"/>
          <a:ext cx="4966527" cy="47400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7273825" y="23817064"/>
          <a:ext cx="8124265" cy="18682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52</xdr:col>
      <xdr:colOff>0</xdr:colOff>
      <xdr:row>169</xdr:row>
      <xdr:rowOff>0</xdr:rowOff>
    </xdr:from>
    <xdr:to>
      <xdr:col>52</xdr:col>
      <xdr:colOff>4981575</xdr:colOff>
      <xdr:row>199</xdr:row>
      <xdr:rowOff>114860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958375" y="28870275"/>
          <a:ext cx="498157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358585</xdr:colOff>
      <xdr:row>167</xdr:row>
      <xdr:rowOff>0</xdr:rowOff>
    </xdr:from>
    <xdr:to>
      <xdr:col>60</xdr:col>
      <xdr:colOff>912342</xdr:colOff>
      <xdr:row>197</xdr:row>
      <xdr:rowOff>114861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8003885" y="28546425"/>
          <a:ext cx="5001932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52</xdr:col>
      <xdr:colOff>0</xdr:colOff>
      <xdr:row>209</xdr:row>
      <xdr:rowOff>0</xdr:rowOff>
    </xdr:from>
    <xdr:to>
      <xdr:col>52</xdr:col>
      <xdr:colOff>4352925</xdr:colOff>
      <xdr:row>239</xdr:row>
      <xdr:rowOff>114860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7958375" y="35347275"/>
          <a:ext cx="4352925" cy="4972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211</xdr:row>
      <xdr:rowOff>0</xdr:rowOff>
    </xdr:from>
    <xdr:to>
      <xdr:col>60</xdr:col>
      <xdr:colOff>530225</xdr:colOff>
      <xdr:row>241</xdr:row>
      <xdr:rowOff>114861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8254900" y="35671125"/>
          <a:ext cx="4368800" cy="49726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57</xdr:col>
      <xdr:colOff>0</xdr:colOff>
      <xdr:row>164</xdr:row>
      <xdr:rowOff>0</xdr:rowOff>
    </xdr:from>
    <xdr:to>
      <xdr:col>63</xdr:col>
      <xdr:colOff>1202098</xdr:colOff>
      <xdr:row>194</xdr:row>
      <xdr:rowOff>114858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254900" y="28060650"/>
          <a:ext cx="9555523" cy="49726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549089</xdr:colOff>
      <xdr:row>203</xdr:row>
      <xdr:rowOff>44824</xdr:rowOff>
    </xdr:from>
    <xdr:to>
      <xdr:col>63</xdr:col>
      <xdr:colOff>1148310</xdr:colOff>
      <xdr:row>232</xdr:row>
      <xdr:rowOff>135965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194389" y="34420549"/>
          <a:ext cx="9562246" cy="4786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58</xdr:col>
      <xdr:colOff>209550</xdr:colOff>
      <xdr:row>126</xdr:row>
      <xdr:rowOff>99814</xdr:rowOff>
    </xdr:from>
    <xdr:to>
      <xdr:col>69</xdr:col>
      <xdr:colOff>580465</xdr:colOff>
      <xdr:row>138</xdr:row>
      <xdr:rowOff>139274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59293125" y="22007314"/>
          <a:ext cx="13496365" cy="19825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box_test=vector(mode="numeric")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for (i in 1:20){box_test[i]&lt;-Box.test(residui_PAV_2_Reg_BP_1G,lag=i,type="Ljung-Box")$p.value}</a:t>
          </a:r>
        </a:p>
        <a:p>
          <a:pPr algn="l" rtl="0">
            <a:defRPr sz="1000"/>
          </a:pPr>
          <a:r>
            <a:rPr lang="it-IT" sz="1000" b="0" i="0" u="none" strike="noStrike" baseline="0">
              <a:solidFill>
                <a:srgbClr val="0000FF"/>
              </a:solidFill>
              <a:latin typeface="Lucida Console"/>
            </a:rPr>
            <a:t>&gt; box_test</a:t>
          </a:r>
          <a:endParaRPr lang="it-IT" sz="1000" b="0" i="0" u="none" strike="noStrike" baseline="0">
            <a:solidFill>
              <a:srgbClr val="000000"/>
            </a:solidFill>
            <a:latin typeface="Lucida Console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  <a:p>
          <a:pPr algn="l" rtl="0">
            <a:defRPr sz="1000"/>
          </a:pPr>
          <a:endParaRPr lang="it-IT" sz="1100" b="0" i="0" u="none" strike="noStrike" baseline="0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000000012022\GDL_ALM\Progetto%20PAV\Controllo%20Serie%20Storiche\IMPLEMENTAZIONE%20IT\Documentazione%20Metodologica\MATERIALE%20APPR.TO%20AFTCM\20120930%20-%20Set%20Stime%20-%20Poste_Vista_v5_ufficial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000000012022\GDL_ALM\Users\barozzis\AppData\Local\Microsoft\Windows\Temporary%20Internet%20Files\Content.Outlook\Z2OI45ZH\Copia%20di%20StimeMPS_new5_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000000012022\GDL_ALM\Progetto%20PAV\Controllo%20Serie%20Storiche\IMPLEMENTAZIONE%20IT\Stima%20Parametri%20-%20Incontro%20Prom\STIME%20-%20R\modello%20dati\20130630\Poste_Vista_v7_ufficiale%20-%20BMPS%20-%20BAV%20CONG%20RACC%20-%20CC%20-%20MPA%20-%20jun13%20-%20rettific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ieldCurve&amp;Euribor"/>
      <sheetName val="DB"/>
      <sheetName val="PivotTable"/>
      <sheetName val="dati"/>
      <sheetName val="Modello"/>
      <sheetName val="note"/>
    </sheetNames>
    <sheetDataSet>
      <sheetData sheetId="0">
        <row r="4">
          <cell r="F4">
            <v>36525</v>
          </cell>
          <cell r="G4">
            <v>36525</v>
          </cell>
          <cell r="H4">
            <v>3.1709999999999998</v>
          </cell>
        </row>
        <row r="5">
          <cell r="F5">
            <v>36556</v>
          </cell>
          <cell r="G5">
            <v>36556</v>
          </cell>
          <cell r="H5">
            <v>3.306</v>
          </cell>
        </row>
        <row r="6">
          <cell r="F6">
            <v>36585</v>
          </cell>
          <cell r="G6">
            <v>36585</v>
          </cell>
          <cell r="H6">
            <v>3.4580000000000002</v>
          </cell>
        </row>
        <row r="7">
          <cell r="F7">
            <v>36616</v>
          </cell>
          <cell r="G7">
            <v>36616</v>
          </cell>
          <cell r="H7">
            <v>3.6920000000000002</v>
          </cell>
        </row>
        <row r="8">
          <cell r="F8">
            <v>36646</v>
          </cell>
          <cell r="G8">
            <v>36644</v>
          </cell>
          <cell r="H8">
            <v>3.9329999999999998</v>
          </cell>
        </row>
        <row r="9">
          <cell r="F9">
            <v>36677</v>
          </cell>
          <cell r="G9">
            <v>36677</v>
          </cell>
          <cell r="H9">
            <v>4.2530000000000001</v>
          </cell>
        </row>
        <row r="10">
          <cell r="F10">
            <v>36707</v>
          </cell>
          <cell r="G10">
            <v>36707</v>
          </cell>
          <cell r="H10">
            <v>4.4169999999999998</v>
          </cell>
        </row>
        <row r="11">
          <cell r="F11">
            <v>36738</v>
          </cell>
          <cell r="G11">
            <v>36738</v>
          </cell>
          <cell r="H11">
            <v>4.4169999999999998</v>
          </cell>
        </row>
        <row r="12">
          <cell r="F12">
            <v>36769</v>
          </cell>
          <cell r="G12">
            <v>36769</v>
          </cell>
          <cell r="H12">
            <v>4.7409999999999997</v>
          </cell>
        </row>
        <row r="13">
          <cell r="F13">
            <v>36799</v>
          </cell>
          <cell r="G13">
            <v>36798</v>
          </cell>
          <cell r="H13">
            <v>4.7910000000000004</v>
          </cell>
        </row>
        <row r="14">
          <cell r="F14">
            <v>36830</v>
          </cell>
          <cell r="G14">
            <v>36830</v>
          </cell>
          <cell r="H14">
            <v>4.9569999999999999</v>
          </cell>
        </row>
        <row r="15">
          <cell r="F15">
            <v>36860</v>
          </cell>
          <cell r="G15">
            <v>36860</v>
          </cell>
          <cell r="H15">
            <v>5.0309999999999997</v>
          </cell>
        </row>
        <row r="16">
          <cell r="F16">
            <v>36891</v>
          </cell>
          <cell r="G16">
            <v>36889</v>
          </cell>
          <cell r="H16">
            <v>4.8570000000000002</v>
          </cell>
        </row>
        <row r="17">
          <cell r="F17">
            <v>36922</v>
          </cell>
          <cell r="G17">
            <v>36922</v>
          </cell>
          <cell r="H17">
            <v>4.7889999999999997</v>
          </cell>
        </row>
        <row r="18">
          <cell r="F18">
            <v>36950</v>
          </cell>
          <cell r="G18">
            <v>36950</v>
          </cell>
          <cell r="H18">
            <v>4.8079999999999998</v>
          </cell>
        </row>
        <row r="19">
          <cell r="F19">
            <v>36981</v>
          </cell>
          <cell r="G19">
            <v>36980</v>
          </cell>
          <cell r="H19">
            <v>4.6980000000000004</v>
          </cell>
        </row>
        <row r="20">
          <cell r="F20">
            <v>37011</v>
          </cell>
          <cell r="G20">
            <v>37011</v>
          </cell>
          <cell r="H20">
            <v>4.8220000000000001</v>
          </cell>
        </row>
        <row r="21">
          <cell r="F21">
            <v>37042</v>
          </cell>
          <cell r="G21">
            <v>37042</v>
          </cell>
          <cell r="H21">
            <v>4.5739999999999998</v>
          </cell>
        </row>
        <row r="22">
          <cell r="F22">
            <v>37072</v>
          </cell>
          <cell r="G22">
            <v>37071</v>
          </cell>
          <cell r="H22">
            <v>4.5229999999999997</v>
          </cell>
        </row>
        <row r="23">
          <cell r="F23">
            <v>37103</v>
          </cell>
          <cell r="G23">
            <v>37103</v>
          </cell>
          <cell r="H23">
            <v>4.5140000000000002</v>
          </cell>
        </row>
        <row r="24">
          <cell r="F24">
            <v>37134</v>
          </cell>
          <cell r="G24">
            <v>37134</v>
          </cell>
          <cell r="H24">
            <v>4.3150000000000004</v>
          </cell>
        </row>
        <row r="25">
          <cell r="F25">
            <v>37164</v>
          </cell>
          <cell r="G25">
            <v>37162</v>
          </cell>
          <cell r="H25">
            <v>3.7269999999999999</v>
          </cell>
        </row>
        <row r="26">
          <cell r="F26">
            <v>37195</v>
          </cell>
          <cell r="G26">
            <v>37195</v>
          </cell>
          <cell r="H26">
            <v>3.6419999999999999</v>
          </cell>
        </row>
        <row r="27">
          <cell r="F27">
            <v>37225</v>
          </cell>
          <cell r="G27">
            <v>37225</v>
          </cell>
          <cell r="H27">
            <v>3.4249999999999998</v>
          </cell>
        </row>
        <row r="28">
          <cell r="F28">
            <v>37256</v>
          </cell>
          <cell r="G28">
            <v>37256</v>
          </cell>
          <cell r="H28">
            <v>3.33</v>
          </cell>
        </row>
        <row r="29">
          <cell r="F29">
            <v>37287</v>
          </cell>
          <cell r="G29">
            <v>37287</v>
          </cell>
          <cell r="H29">
            <v>3.3530000000000002</v>
          </cell>
        </row>
        <row r="30">
          <cell r="F30">
            <v>37315</v>
          </cell>
          <cell r="G30">
            <v>37315</v>
          </cell>
          <cell r="H30">
            <v>3.3420000000000001</v>
          </cell>
        </row>
        <row r="31">
          <cell r="F31">
            <v>37346</v>
          </cell>
          <cell r="G31">
            <v>37344</v>
          </cell>
          <cell r="H31">
            <v>3.3620000000000001</v>
          </cell>
        </row>
        <row r="32">
          <cell r="F32">
            <v>37376</v>
          </cell>
          <cell r="G32">
            <v>37376</v>
          </cell>
          <cell r="H32">
            <v>3.3330000000000002</v>
          </cell>
        </row>
        <row r="33">
          <cell r="F33">
            <v>37407</v>
          </cell>
          <cell r="G33">
            <v>37407</v>
          </cell>
          <cell r="H33">
            <v>3.3879999999999999</v>
          </cell>
        </row>
        <row r="34">
          <cell r="F34">
            <v>37437</v>
          </cell>
          <cell r="G34">
            <v>37435</v>
          </cell>
          <cell r="H34">
            <v>3.3919999999999999</v>
          </cell>
        </row>
        <row r="35">
          <cell r="F35">
            <v>37468</v>
          </cell>
          <cell r="G35">
            <v>37468</v>
          </cell>
          <cell r="H35">
            <v>3.3450000000000002</v>
          </cell>
        </row>
        <row r="36">
          <cell r="F36">
            <v>37499</v>
          </cell>
          <cell r="G36">
            <v>37498</v>
          </cell>
          <cell r="H36">
            <v>3.3370000000000002</v>
          </cell>
        </row>
        <row r="37">
          <cell r="F37">
            <v>37529</v>
          </cell>
          <cell r="G37">
            <v>37529</v>
          </cell>
          <cell r="H37">
            <v>3.319</v>
          </cell>
        </row>
        <row r="38">
          <cell r="F38">
            <v>37560</v>
          </cell>
          <cell r="G38">
            <v>37560</v>
          </cell>
          <cell r="H38">
            <v>3.2970000000000002</v>
          </cell>
        </row>
        <row r="39">
          <cell r="F39">
            <v>37590</v>
          </cell>
          <cell r="G39">
            <v>37589</v>
          </cell>
          <cell r="H39">
            <v>3.1829999999999998</v>
          </cell>
        </row>
        <row r="40">
          <cell r="F40">
            <v>37621</v>
          </cell>
          <cell r="G40">
            <v>37621</v>
          </cell>
          <cell r="H40">
            <v>2.8980000000000001</v>
          </cell>
        </row>
        <row r="41">
          <cell r="F41">
            <v>37652</v>
          </cell>
          <cell r="G41">
            <v>37652</v>
          </cell>
          <cell r="H41">
            <v>2.8330000000000002</v>
          </cell>
        </row>
        <row r="42">
          <cell r="F42">
            <v>37680</v>
          </cell>
          <cell r="G42">
            <v>37680</v>
          </cell>
          <cell r="H42">
            <v>2.6509999999999998</v>
          </cell>
        </row>
        <row r="43">
          <cell r="F43">
            <v>37711</v>
          </cell>
          <cell r="G43">
            <v>37711</v>
          </cell>
          <cell r="H43">
            <v>2.5720000000000001</v>
          </cell>
        </row>
        <row r="44">
          <cell r="F44">
            <v>37741</v>
          </cell>
          <cell r="G44">
            <v>37741</v>
          </cell>
          <cell r="H44">
            <v>2.5739999999999998</v>
          </cell>
        </row>
        <row r="45">
          <cell r="F45">
            <v>37772</v>
          </cell>
          <cell r="G45">
            <v>37771</v>
          </cell>
          <cell r="H45">
            <v>2.3860000000000001</v>
          </cell>
        </row>
        <row r="46">
          <cell r="F46">
            <v>37802</v>
          </cell>
          <cell r="G46">
            <v>37802</v>
          </cell>
          <cell r="H46">
            <v>2.1560000000000001</v>
          </cell>
        </row>
        <row r="47">
          <cell r="F47">
            <v>37833</v>
          </cell>
          <cell r="G47">
            <v>37833</v>
          </cell>
          <cell r="H47">
            <v>2.1179999999999999</v>
          </cell>
        </row>
        <row r="48">
          <cell r="F48">
            <v>37864</v>
          </cell>
          <cell r="G48">
            <v>37862</v>
          </cell>
          <cell r="H48">
            <v>2.133</v>
          </cell>
        </row>
        <row r="49">
          <cell r="F49">
            <v>37894</v>
          </cell>
          <cell r="G49">
            <v>37894</v>
          </cell>
          <cell r="H49">
            <v>2.1110000000000002</v>
          </cell>
        </row>
        <row r="50">
          <cell r="F50">
            <v>37925</v>
          </cell>
          <cell r="G50">
            <v>37925</v>
          </cell>
          <cell r="H50">
            <v>2.0950000000000002</v>
          </cell>
        </row>
        <row r="51">
          <cell r="F51">
            <v>37955</v>
          </cell>
          <cell r="G51">
            <v>37953</v>
          </cell>
          <cell r="H51">
            <v>2.1539999999999999</v>
          </cell>
        </row>
        <row r="52">
          <cell r="F52">
            <v>37986</v>
          </cell>
          <cell r="G52">
            <v>37986</v>
          </cell>
          <cell r="H52">
            <v>2.101</v>
          </cell>
        </row>
        <row r="53">
          <cell r="F53">
            <v>38017</v>
          </cell>
          <cell r="G53">
            <v>38016</v>
          </cell>
          <cell r="H53">
            <v>2.0739999999999998</v>
          </cell>
        </row>
        <row r="54">
          <cell r="F54">
            <v>38046</v>
          </cell>
          <cell r="G54">
            <v>38044</v>
          </cell>
          <cell r="H54">
            <v>2.0529999999999999</v>
          </cell>
        </row>
        <row r="55">
          <cell r="F55">
            <v>38077</v>
          </cell>
          <cell r="G55">
            <v>38077</v>
          </cell>
          <cell r="H55">
            <v>2.024</v>
          </cell>
        </row>
        <row r="56">
          <cell r="F56">
            <v>38107</v>
          </cell>
          <cell r="G56">
            <v>38107</v>
          </cell>
          <cell r="H56">
            <v>2.056</v>
          </cell>
        </row>
        <row r="57">
          <cell r="F57">
            <v>38138</v>
          </cell>
          <cell r="G57">
            <v>38138</v>
          </cell>
          <cell r="H57">
            <v>2.0630000000000002</v>
          </cell>
        </row>
        <row r="58">
          <cell r="F58">
            <v>38168</v>
          </cell>
          <cell r="G58">
            <v>38168</v>
          </cell>
          <cell r="H58">
            <v>2.0750000000000002</v>
          </cell>
        </row>
        <row r="59">
          <cell r="F59">
            <v>38199</v>
          </cell>
          <cell r="G59">
            <v>38198</v>
          </cell>
          <cell r="H59">
            <v>2.0760000000000001</v>
          </cell>
        </row>
        <row r="60">
          <cell r="F60">
            <v>38230</v>
          </cell>
          <cell r="G60">
            <v>38230</v>
          </cell>
          <cell r="H60">
            <v>2.0760000000000001</v>
          </cell>
        </row>
        <row r="61">
          <cell r="F61">
            <v>38260</v>
          </cell>
          <cell r="G61">
            <v>38260</v>
          </cell>
          <cell r="H61">
            <v>2.08</v>
          </cell>
        </row>
        <row r="62">
          <cell r="F62">
            <v>38291</v>
          </cell>
          <cell r="G62">
            <v>38289</v>
          </cell>
          <cell r="H62">
            <v>2.0920000000000001</v>
          </cell>
        </row>
        <row r="63">
          <cell r="F63">
            <v>38321</v>
          </cell>
          <cell r="G63">
            <v>38321</v>
          </cell>
          <cell r="H63">
            <v>2.1739999999999999</v>
          </cell>
        </row>
        <row r="64">
          <cell r="F64">
            <v>38352</v>
          </cell>
          <cell r="G64">
            <v>38352</v>
          </cell>
          <cell r="H64">
            <v>2.1280000000000001</v>
          </cell>
        </row>
        <row r="65">
          <cell r="F65">
            <v>38383</v>
          </cell>
          <cell r="G65">
            <v>38383</v>
          </cell>
          <cell r="H65">
            <v>2.1070000000000002</v>
          </cell>
        </row>
        <row r="66">
          <cell r="F66">
            <v>38411</v>
          </cell>
          <cell r="G66">
            <v>38411</v>
          </cell>
          <cell r="H66">
            <v>2.1040000000000001</v>
          </cell>
        </row>
        <row r="67">
          <cell r="F67">
            <v>38442</v>
          </cell>
          <cell r="G67">
            <v>38442</v>
          </cell>
          <cell r="H67">
            <v>2.105</v>
          </cell>
        </row>
        <row r="68">
          <cell r="F68">
            <v>38472</v>
          </cell>
          <cell r="G68">
            <v>38471</v>
          </cell>
          <cell r="H68">
            <v>2.1040000000000001</v>
          </cell>
        </row>
        <row r="69">
          <cell r="F69">
            <v>38503</v>
          </cell>
          <cell r="G69">
            <v>38503</v>
          </cell>
          <cell r="H69">
            <v>2.105</v>
          </cell>
        </row>
        <row r="70">
          <cell r="F70">
            <v>38533</v>
          </cell>
          <cell r="G70">
            <v>38533</v>
          </cell>
          <cell r="H70">
            <v>2.1040000000000001</v>
          </cell>
        </row>
        <row r="71">
          <cell r="F71">
            <v>38564</v>
          </cell>
          <cell r="G71">
            <v>38562</v>
          </cell>
          <cell r="H71">
            <v>2.1120000000000001</v>
          </cell>
        </row>
        <row r="72">
          <cell r="F72">
            <v>38595</v>
          </cell>
          <cell r="G72">
            <v>38595</v>
          </cell>
          <cell r="H72">
            <v>2.1120000000000001</v>
          </cell>
        </row>
        <row r="73">
          <cell r="F73">
            <v>38625</v>
          </cell>
          <cell r="G73">
            <v>38625</v>
          </cell>
          <cell r="H73">
            <v>2.1219999999999999</v>
          </cell>
        </row>
        <row r="74">
          <cell r="F74">
            <v>38656</v>
          </cell>
          <cell r="G74">
            <v>38656</v>
          </cell>
          <cell r="H74">
            <v>2.125</v>
          </cell>
        </row>
        <row r="75">
          <cell r="F75">
            <v>38686</v>
          </cell>
          <cell r="G75">
            <v>38686</v>
          </cell>
          <cell r="H75">
            <v>2.3889999999999998</v>
          </cell>
        </row>
        <row r="76">
          <cell r="F76">
            <v>38717</v>
          </cell>
          <cell r="G76">
            <v>38716</v>
          </cell>
          <cell r="H76">
            <v>2.4009999999999998</v>
          </cell>
        </row>
        <row r="77">
          <cell r="F77">
            <v>38748</v>
          </cell>
          <cell r="G77">
            <v>38748</v>
          </cell>
          <cell r="H77">
            <v>2.387</v>
          </cell>
        </row>
        <row r="78">
          <cell r="F78">
            <v>38776</v>
          </cell>
          <cell r="G78">
            <v>38776</v>
          </cell>
          <cell r="H78">
            <v>2.589</v>
          </cell>
        </row>
        <row r="79">
          <cell r="F79">
            <v>38807</v>
          </cell>
          <cell r="G79">
            <v>38807</v>
          </cell>
          <cell r="H79">
            <v>2.6469999999999998</v>
          </cell>
        </row>
        <row r="80">
          <cell r="F80">
            <v>38837</v>
          </cell>
          <cell r="G80">
            <v>38835</v>
          </cell>
          <cell r="H80">
            <v>2.6659999999999999</v>
          </cell>
        </row>
        <row r="81">
          <cell r="F81">
            <v>38868</v>
          </cell>
          <cell r="G81">
            <v>38868</v>
          </cell>
          <cell r="H81">
            <v>2.7919999999999998</v>
          </cell>
        </row>
        <row r="82">
          <cell r="F82">
            <v>38898</v>
          </cell>
          <cell r="G82">
            <v>38898</v>
          </cell>
          <cell r="H82">
            <v>2.8969999999999998</v>
          </cell>
        </row>
        <row r="83">
          <cell r="F83">
            <v>38929</v>
          </cell>
          <cell r="G83">
            <v>38929</v>
          </cell>
          <cell r="H83">
            <v>3.03</v>
          </cell>
        </row>
        <row r="84">
          <cell r="F84">
            <v>38960</v>
          </cell>
          <cell r="G84">
            <v>38960</v>
          </cell>
          <cell r="H84">
            <v>3.0939999999999999</v>
          </cell>
        </row>
        <row r="85">
          <cell r="F85">
            <v>38990</v>
          </cell>
          <cell r="G85">
            <v>38989</v>
          </cell>
          <cell r="H85">
            <v>3.2719999999999998</v>
          </cell>
        </row>
        <row r="86">
          <cell r="F86">
            <v>39021</v>
          </cell>
          <cell r="G86">
            <v>39021</v>
          </cell>
          <cell r="H86">
            <v>3.383</v>
          </cell>
        </row>
        <row r="87">
          <cell r="F87">
            <v>39051</v>
          </cell>
          <cell r="G87">
            <v>39051</v>
          </cell>
          <cell r="H87">
            <v>3.5739999999999998</v>
          </cell>
        </row>
        <row r="88">
          <cell r="F88">
            <v>39082</v>
          </cell>
          <cell r="G88">
            <v>39080</v>
          </cell>
          <cell r="H88">
            <v>3.633</v>
          </cell>
        </row>
        <row r="89">
          <cell r="F89">
            <v>39113</v>
          </cell>
          <cell r="G89">
            <v>39113</v>
          </cell>
          <cell r="H89">
            <v>3.613</v>
          </cell>
        </row>
        <row r="90">
          <cell r="F90">
            <v>39141</v>
          </cell>
          <cell r="G90">
            <v>39141</v>
          </cell>
          <cell r="H90">
            <v>3.75</v>
          </cell>
        </row>
        <row r="91">
          <cell r="F91">
            <v>39172</v>
          </cell>
          <cell r="G91">
            <v>39171</v>
          </cell>
          <cell r="H91">
            <v>3.8639999999999999</v>
          </cell>
        </row>
        <row r="92">
          <cell r="F92">
            <v>39202</v>
          </cell>
          <cell r="G92">
            <v>39202</v>
          </cell>
          <cell r="H92">
            <v>3.8610000000000002</v>
          </cell>
        </row>
        <row r="93">
          <cell r="F93">
            <v>39233</v>
          </cell>
          <cell r="G93">
            <v>39233</v>
          </cell>
          <cell r="H93">
            <v>4.03</v>
          </cell>
        </row>
        <row r="94">
          <cell r="F94">
            <v>39263</v>
          </cell>
          <cell r="G94">
            <v>39262</v>
          </cell>
          <cell r="H94">
            <v>4.1150000000000002</v>
          </cell>
        </row>
        <row r="95">
          <cell r="F95">
            <v>39294</v>
          </cell>
          <cell r="G95">
            <v>39294</v>
          </cell>
          <cell r="H95">
            <v>4.1040000000000001</v>
          </cell>
        </row>
        <row r="96">
          <cell r="F96">
            <v>39325</v>
          </cell>
          <cell r="G96">
            <v>39325</v>
          </cell>
          <cell r="H96">
            <v>4.4589999999999996</v>
          </cell>
        </row>
        <row r="97">
          <cell r="F97">
            <v>39355</v>
          </cell>
          <cell r="G97">
            <v>39353</v>
          </cell>
          <cell r="H97">
            <v>4.4050000000000002</v>
          </cell>
        </row>
        <row r="98">
          <cell r="F98">
            <v>39386</v>
          </cell>
          <cell r="G98">
            <v>39386</v>
          </cell>
          <cell r="H98">
            <v>4.1550000000000002</v>
          </cell>
        </row>
        <row r="99">
          <cell r="F99">
            <v>39416</v>
          </cell>
          <cell r="G99">
            <v>39416</v>
          </cell>
          <cell r="H99">
            <v>4.8220000000000001</v>
          </cell>
        </row>
        <row r="100">
          <cell r="F100">
            <v>39447</v>
          </cell>
          <cell r="G100">
            <v>39447</v>
          </cell>
          <cell r="H100">
            <v>4.2880000000000003</v>
          </cell>
        </row>
        <row r="101">
          <cell r="F101">
            <v>39478</v>
          </cell>
          <cell r="G101">
            <v>39478</v>
          </cell>
          <cell r="H101">
            <v>4.1973181818181819</v>
          </cell>
        </row>
        <row r="102">
          <cell r="F102">
            <v>39507</v>
          </cell>
          <cell r="G102">
            <v>39507</v>
          </cell>
          <cell r="H102">
            <v>4.182095238095239</v>
          </cell>
        </row>
        <row r="103">
          <cell r="F103">
            <v>39538</v>
          </cell>
          <cell r="G103">
            <v>39538</v>
          </cell>
          <cell r="H103">
            <v>4.3046315789473688</v>
          </cell>
        </row>
        <row r="104">
          <cell r="F104">
            <v>39568</v>
          </cell>
          <cell r="G104">
            <v>39568</v>
          </cell>
          <cell r="H104">
            <v>4.3690909090909082</v>
          </cell>
        </row>
        <row r="105">
          <cell r="F105">
            <v>39599</v>
          </cell>
          <cell r="G105">
            <v>39598</v>
          </cell>
          <cell r="H105">
            <v>4.387380952380953</v>
          </cell>
        </row>
        <row r="106">
          <cell r="F106">
            <v>39629</v>
          </cell>
          <cell r="G106">
            <v>39629</v>
          </cell>
          <cell r="H106">
            <v>4.472380952380953</v>
          </cell>
        </row>
        <row r="107">
          <cell r="F107">
            <v>39660</v>
          </cell>
          <cell r="G107">
            <v>39660</v>
          </cell>
          <cell r="H107">
            <v>4.471565217391305</v>
          </cell>
        </row>
        <row r="108">
          <cell r="F108">
            <v>39691</v>
          </cell>
          <cell r="G108">
            <v>39689</v>
          </cell>
          <cell r="H108">
            <v>4.4874761904761895</v>
          </cell>
        </row>
        <row r="109">
          <cell r="F109">
            <v>39721</v>
          </cell>
          <cell r="G109">
            <v>39721</v>
          </cell>
          <cell r="H109">
            <v>4.6599090909090908</v>
          </cell>
        </row>
        <row r="110">
          <cell r="F110">
            <v>39752</v>
          </cell>
          <cell r="G110">
            <v>39752</v>
          </cell>
          <cell r="H110">
            <v>4.8312608695652175</v>
          </cell>
        </row>
        <row r="111">
          <cell r="F111">
            <v>39782</v>
          </cell>
          <cell r="G111">
            <v>39780</v>
          </cell>
          <cell r="H111">
            <v>3.8432500000000003</v>
          </cell>
        </row>
        <row r="112">
          <cell r="F112">
            <v>39813</v>
          </cell>
          <cell r="G112">
            <v>39813</v>
          </cell>
          <cell r="H112">
            <v>2.9928571428571429</v>
          </cell>
        </row>
        <row r="113">
          <cell r="F113">
            <v>39844</v>
          </cell>
          <cell r="G113">
            <v>39844</v>
          </cell>
          <cell r="H113">
            <v>2.1418095238095232</v>
          </cell>
        </row>
        <row r="114">
          <cell r="F114">
            <v>39872</v>
          </cell>
          <cell r="G114">
            <v>39872</v>
          </cell>
          <cell r="H114">
            <v>1.6282500000000002</v>
          </cell>
        </row>
        <row r="115">
          <cell r="F115">
            <v>39903</v>
          </cell>
          <cell r="G115">
            <v>39903</v>
          </cell>
          <cell r="H115">
            <v>1.2690909090909093</v>
          </cell>
        </row>
        <row r="116">
          <cell r="F116">
            <v>39933</v>
          </cell>
          <cell r="G116">
            <v>39933</v>
          </cell>
          <cell r="H116">
            <v>1.0120499999999999</v>
          </cell>
        </row>
        <row r="117">
          <cell r="F117">
            <v>39964</v>
          </cell>
          <cell r="G117">
            <v>39964</v>
          </cell>
          <cell r="H117">
            <v>0.88440000000000007</v>
          </cell>
        </row>
        <row r="118">
          <cell r="F118">
            <v>39994</v>
          </cell>
          <cell r="G118">
            <v>39994</v>
          </cell>
          <cell r="H118">
            <v>0.91340909090909106</v>
          </cell>
        </row>
        <row r="119">
          <cell r="F119">
            <v>40025</v>
          </cell>
          <cell r="G119">
            <v>40025</v>
          </cell>
          <cell r="H119">
            <v>0.60973913043478256</v>
          </cell>
        </row>
        <row r="120">
          <cell r="F120">
            <v>40056</v>
          </cell>
          <cell r="G120">
            <v>40056</v>
          </cell>
          <cell r="H120">
            <v>0.50795238095238104</v>
          </cell>
        </row>
        <row r="121">
          <cell r="F121">
            <v>40086</v>
          </cell>
          <cell r="G121">
            <v>40086</v>
          </cell>
          <cell r="H121">
            <v>0.45513636363636362</v>
          </cell>
        </row>
        <row r="122">
          <cell r="F122">
            <v>40117</v>
          </cell>
          <cell r="G122">
            <v>40117</v>
          </cell>
          <cell r="H122">
            <v>0.42972727272727274</v>
          </cell>
        </row>
        <row r="123">
          <cell r="F123">
            <v>40147</v>
          </cell>
          <cell r="G123">
            <v>40147</v>
          </cell>
          <cell r="H123">
            <v>0.4352380952380952</v>
          </cell>
        </row>
        <row r="124">
          <cell r="F124">
            <v>40178</v>
          </cell>
          <cell r="G124">
            <v>40178</v>
          </cell>
          <cell r="H124">
            <v>0.47795454545454547</v>
          </cell>
        </row>
        <row r="125">
          <cell r="F125">
            <v>40209</v>
          </cell>
          <cell r="G125">
            <v>40209</v>
          </cell>
          <cell r="H125">
            <v>0.43699999999999994</v>
          </cell>
        </row>
        <row r="126">
          <cell r="F126">
            <v>40237</v>
          </cell>
          <cell r="G126">
            <v>40237</v>
          </cell>
          <cell r="H126">
            <v>0.42144999999999994</v>
          </cell>
        </row>
        <row r="127">
          <cell r="F127">
            <v>40268</v>
          </cell>
          <cell r="G127">
            <v>40268</v>
          </cell>
          <cell r="H127">
            <v>0.40617391304347827</v>
          </cell>
        </row>
        <row r="128">
          <cell r="F128">
            <v>40298</v>
          </cell>
          <cell r="G128">
            <v>40298</v>
          </cell>
          <cell r="H128">
            <v>0.40422727272727277</v>
          </cell>
        </row>
        <row r="129">
          <cell r="F129">
            <v>40329</v>
          </cell>
          <cell r="G129">
            <v>40329</v>
          </cell>
          <cell r="H129">
            <v>0.42300000000000004</v>
          </cell>
        </row>
        <row r="130">
          <cell r="F130">
            <v>40359</v>
          </cell>
          <cell r="G130">
            <v>40359</v>
          </cell>
          <cell r="H130">
            <v>0.4463636363636363</v>
          </cell>
        </row>
        <row r="131">
          <cell r="F131">
            <v>40390</v>
          </cell>
          <cell r="G131">
            <v>40390</v>
          </cell>
          <cell r="H131">
            <v>0.58331818181818196</v>
          </cell>
        </row>
        <row r="132">
          <cell r="F132">
            <v>40421</v>
          </cell>
          <cell r="G132">
            <v>40421</v>
          </cell>
          <cell r="H132">
            <v>0.63995454545454544</v>
          </cell>
        </row>
        <row r="133">
          <cell r="F133">
            <v>40451</v>
          </cell>
          <cell r="G133">
            <v>40451</v>
          </cell>
          <cell r="H133">
            <v>0.61813636363636359</v>
          </cell>
        </row>
        <row r="134">
          <cell r="F134">
            <v>40482</v>
          </cell>
          <cell r="G134">
            <v>40482</v>
          </cell>
          <cell r="H134">
            <v>0.78423809523809518</v>
          </cell>
        </row>
        <row r="135">
          <cell r="F135">
            <v>40512</v>
          </cell>
          <cell r="G135">
            <v>40512</v>
          </cell>
          <cell r="H135">
            <v>0.83386363636363636</v>
          </cell>
        </row>
        <row r="136">
          <cell r="F136">
            <v>40543</v>
          </cell>
          <cell r="G136">
            <v>40543</v>
          </cell>
          <cell r="H136">
            <v>0.81060869565217397</v>
          </cell>
        </row>
        <row r="137">
          <cell r="F137">
            <v>40574</v>
          </cell>
          <cell r="G137">
            <v>40574</v>
          </cell>
          <cell r="H137">
            <v>0.79280952380952385</v>
          </cell>
        </row>
        <row r="138">
          <cell r="F138">
            <v>40602</v>
          </cell>
          <cell r="G138">
            <v>40602</v>
          </cell>
          <cell r="H138">
            <v>0.89365000000000006</v>
          </cell>
        </row>
        <row r="139">
          <cell r="F139">
            <v>40633</v>
          </cell>
          <cell r="G139">
            <v>40633</v>
          </cell>
          <cell r="H139">
            <v>0.90313043478260879</v>
          </cell>
        </row>
        <row r="140">
          <cell r="F140">
            <v>40663</v>
          </cell>
          <cell r="G140">
            <v>40663</v>
          </cell>
          <cell r="H140">
            <v>1.1331904761904761</v>
          </cell>
        </row>
        <row r="141">
          <cell r="F141">
            <v>40694</v>
          </cell>
          <cell r="G141">
            <v>40694</v>
          </cell>
          <cell r="H141">
            <v>1.2433636363636362</v>
          </cell>
        </row>
        <row r="142">
          <cell r="F142">
            <v>40724</v>
          </cell>
          <cell r="G142">
            <v>40724</v>
          </cell>
          <cell r="H142">
            <v>1.2789999999999999</v>
          </cell>
        </row>
        <row r="143">
          <cell r="F143">
            <v>40755</v>
          </cell>
          <cell r="G143">
            <v>40755</v>
          </cell>
          <cell r="H143">
            <v>1.4218095238095236</v>
          </cell>
        </row>
        <row r="144">
          <cell r="F144">
            <v>40786</v>
          </cell>
          <cell r="G144">
            <v>40786</v>
          </cell>
          <cell r="H144">
            <v>1.3734347826086957</v>
          </cell>
        </row>
        <row r="145">
          <cell r="F145">
            <v>40816</v>
          </cell>
          <cell r="G145">
            <v>40816</v>
          </cell>
          <cell r="H145">
            <v>1.3471818181818185</v>
          </cell>
        </row>
        <row r="146">
          <cell r="F146">
            <v>40847</v>
          </cell>
          <cell r="G146">
            <v>40847</v>
          </cell>
          <cell r="H146">
            <v>1.3634761904761903</v>
          </cell>
        </row>
        <row r="147">
          <cell r="F147">
            <v>40877</v>
          </cell>
          <cell r="G147">
            <v>40877</v>
          </cell>
          <cell r="H147">
            <v>1.2265909090909093</v>
          </cell>
        </row>
        <row r="148">
          <cell r="F148">
            <v>40908</v>
          </cell>
          <cell r="G148">
            <v>40908</v>
          </cell>
          <cell r="H148">
            <v>1.141409090909091</v>
          </cell>
        </row>
        <row r="149">
          <cell r="F149">
            <v>40939</v>
          </cell>
          <cell r="G149">
            <v>40939</v>
          </cell>
          <cell r="H149">
            <v>0.83618181818181836</v>
          </cell>
        </row>
        <row r="150">
          <cell r="F150">
            <v>40968</v>
          </cell>
          <cell r="G150">
            <v>40968</v>
          </cell>
          <cell r="H150">
            <v>0.626</v>
          </cell>
        </row>
        <row r="151">
          <cell r="F151">
            <v>40999</v>
          </cell>
          <cell r="G151">
            <v>40999</v>
          </cell>
          <cell r="H151">
            <v>0.46740909090909105</v>
          </cell>
        </row>
        <row r="152">
          <cell r="F152">
            <v>41029</v>
          </cell>
          <cell r="G152">
            <v>41029</v>
          </cell>
          <cell r="H152">
            <v>0.40884210526315795</v>
          </cell>
        </row>
        <row r="153">
          <cell r="F153">
            <v>41060</v>
          </cell>
          <cell r="G153">
            <v>41060</v>
          </cell>
          <cell r="H153">
            <v>0.39381818181818179</v>
          </cell>
        </row>
        <row r="154">
          <cell r="F154">
            <v>41090</v>
          </cell>
          <cell r="G154">
            <v>41090</v>
          </cell>
          <cell r="H154">
            <v>0.37995238095238099</v>
          </cell>
        </row>
        <row r="155">
          <cell r="F155">
            <v>41121</v>
          </cell>
          <cell r="G155">
            <v>41121</v>
          </cell>
          <cell r="H155">
            <v>0</v>
          </cell>
        </row>
        <row r="156">
          <cell r="F156">
            <v>41152</v>
          </cell>
          <cell r="G156">
            <v>41152</v>
          </cell>
          <cell r="H156">
            <v>0</v>
          </cell>
        </row>
        <row r="157">
          <cell r="F157">
            <v>41182</v>
          </cell>
          <cell r="G157">
            <v>41182</v>
          </cell>
          <cell r="H157">
            <v>0</v>
          </cell>
        </row>
        <row r="158">
          <cell r="F158">
            <v>41213</v>
          </cell>
          <cell r="G158">
            <v>41213</v>
          </cell>
          <cell r="H158">
            <v>0</v>
          </cell>
        </row>
        <row r="159">
          <cell r="F159">
            <v>41243</v>
          </cell>
          <cell r="G159">
            <v>41243</v>
          </cell>
          <cell r="H159">
            <v>0</v>
          </cell>
        </row>
        <row r="160">
          <cell r="F160">
            <v>41274</v>
          </cell>
          <cell r="G160">
            <v>41274</v>
          </cell>
          <cell r="H160">
            <v>0</v>
          </cell>
        </row>
        <row r="161">
          <cell r="F161">
            <v>41305</v>
          </cell>
          <cell r="G161">
            <v>41305</v>
          </cell>
          <cell r="H161">
            <v>0</v>
          </cell>
        </row>
        <row r="162">
          <cell r="F162">
            <v>41333</v>
          </cell>
          <cell r="G162">
            <v>41333</v>
          </cell>
          <cell r="H162">
            <v>0</v>
          </cell>
        </row>
        <row r="163">
          <cell r="F163">
            <v>41364</v>
          </cell>
          <cell r="G163">
            <v>41364</v>
          </cell>
          <cell r="H163">
            <v>0</v>
          </cell>
        </row>
        <row r="164">
          <cell r="F164">
            <v>41394</v>
          </cell>
          <cell r="G164">
            <v>41394</v>
          </cell>
          <cell r="H164">
            <v>0</v>
          </cell>
        </row>
        <row r="165">
          <cell r="F165">
            <v>41425</v>
          </cell>
          <cell r="G165">
            <v>41425</v>
          </cell>
          <cell r="H165">
            <v>0</v>
          </cell>
        </row>
        <row r="166">
          <cell r="F166">
            <v>41455</v>
          </cell>
          <cell r="G166">
            <v>41455</v>
          </cell>
          <cell r="H166">
            <v>0</v>
          </cell>
        </row>
        <row r="167">
          <cell r="F167">
            <v>41486</v>
          </cell>
          <cell r="G167">
            <v>41486</v>
          </cell>
          <cell r="H167">
            <v>0</v>
          </cell>
        </row>
        <row r="168">
          <cell r="F168">
            <v>41517</v>
          </cell>
          <cell r="G168">
            <v>41517</v>
          </cell>
          <cell r="H168">
            <v>0</v>
          </cell>
        </row>
        <row r="169">
          <cell r="F169">
            <v>41547</v>
          </cell>
          <cell r="G169">
            <v>41547</v>
          </cell>
          <cell r="H169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Supporto"/>
      <sheetName val="dbTraspOldSenza97"/>
      <sheetName val="dbTraspNewcon97"/>
      <sheetName val="dbTraspNewLong"/>
      <sheetName val="DBLongNew"/>
      <sheetName val="DBLongNew_2"/>
      <sheetName val="PivotLISAS"/>
      <sheetName val="PivotLISASLong"/>
      <sheetName val="Grafico1"/>
      <sheetName val="StimeTassi "/>
      <sheetName val="TabelleWord"/>
      <sheetName val="StimeTassi_copia"/>
      <sheetName val="StimeTassiOneStep"/>
      <sheetName val="shDummy"/>
      <sheetName val="stVolumi"/>
      <sheetName val="stVolumiLong"/>
      <sheetName val="stVolumiLongPostFusione"/>
      <sheetName val="AllVolPars"/>
      <sheetName val="Sintesi"/>
      <sheetName val="PivotMPA"/>
      <sheetName val="SintesiVol"/>
      <sheetName val="Forme"/>
      <sheetName val="sintesiParametri"/>
    </sheetNames>
    <sheetDataSet>
      <sheetData sheetId="0">
        <row r="9">
          <cell r="B9" t="str">
            <v>CORP PMI TOT</v>
          </cell>
          <cell r="D9" t="str">
            <v>Attivo</v>
          </cell>
        </row>
        <row r="10">
          <cell r="B10" t="str">
            <v>CORP ENTI</v>
          </cell>
          <cell r="D10" t="str">
            <v>Passivo</v>
          </cell>
        </row>
        <row r="11">
          <cell r="B11" t="str">
            <v>CORP TOT</v>
          </cell>
        </row>
        <row r="12">
          <cell r="B12" t="str">
            <v>KEY CLIENT TOT</v>
          </cell>
        </row>
        <row r="13">
          <cell r="B13" t="str">
            <v>PRIVATE TOT</v>
          </cell>
        </row>
        <row r="14">
          <cell r="B14" t="str">
            <v>RETAIL PF FIX</v>
          </cell>
        </row>
        <row r="15">
          <cell r="B15" t="str">
            <v>RETAIL PF IND</v>
          </cell>
        </row>
        <row r="16">
          <cell r="B16" t="str">
            <v>RETAIL PF TOT</v>
          </cell>
        </row>
        <row r="17">
          <cell r="B17" t="str">
            <v>RETAIL SME TOT</v>
          </cell>
        </row>
        <row r="18">
          <cell r="B18" t="str">
            <v>RETAIL TOT FIX</v>
          </cell>
        </row>
        <row r="19">
          <cell r="B19" t="str">
            <v>RETAIL TOT IND</v>
          </cell>
        </row>
        <row r="20">
          <cell r="B20" t="str">
            <v>RETAIL TOT</v>
          </cell>
        </row>
        <row r="21">
          <cell r="B21" t="str">
            <v>RETAIL PF DR</v>
          </cell>
        </row>
        <row r="22">
          <cell r="B22" t="str">
            <v>RETAIL TOT DR</v>
          </cell>
        </row>
        <row r="26">
          <cell r="B26">
            <v>14</v>
          </cell>
          <cell r="D26">
            <v>2</v>
          </cell>
          <cell r="H26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ieldCurve&amp;Euribor"/>
      <sheetName val="Foglio1"/>
      <sheetName val="DB"/>
      <sheetName val="PivotTable"/>
      <sheetName val="dati"/>
      <sheetName val="Modello"/>
      <sheetName val="note"/>
      <sheetName val="Pivot - Working"/>
      <sheetName val="focus kc"/>
      <sheetName val="matrice rettifiche"/>
      <sheetName val="focus private"/>
      <sheetName val="check vol.mod dati"/>
    </sheetNames>
    <sheetDataSet>
      <sheetData sheetId="0">
        <row r="4">
          <cell r="F4">
            <v>36525</v>
          </cell>
          <cell r="G4">
            <v>36525</v>
          </cell>
          <cell r="H4">
            <v>3.1709999999999998</v>
          </cell>
        </row>
        <row r="5">
          <cell r="F5">
            <v>36556</v>
          </cell>
          <cell r="G5">
            <v>36556</v>
          </cell>
          <cell r="H5">
            <v>3.306</v>
          </cell>
        </row>
        <row r="6">
          <cell r="F6">
            <v>36585</v>
          </cell>
          <cell r="G6">
            <v>36585</v>
          </cell>
          <cell r="H6">
            <v>3.4580000000000002</v>
          </cell>
        </row>
        <row r="7">
          <cell r="F7">
            <v>36616</v>
          </cell>
          <cell r="G7">
            <v>36616</v>
          </cell>
          <cell r="H7">
            <v>3.6920000000000002</v>
          </cell>
        </row>
        <row r="8">
          <cell r="F8">
            <v>36646</v>
          </cell>
          <cell r="G8">
            <v>36644</v>
          </cell>
          <cell r="H8">
            <v>3.9329999999999998</v>
          </cell>
        </row>
        <row r="9">
          <cell r="F9">
            <v>36677</v>
          </cell>
          <cell r="G9">
            <v>36677</v>
          </cell>
          <cell r="H9">
            <v>4.2530000000000001</v>
          </cell>
        </row>
        <row r="10">
          <cell r="F10">
            <v>36707</v>
          </cell>
          <cell r="G10">
            <v>36707</v>
          </cell>
          <cell r="H10">
            <v>4.4169999999999998</v>
          </cell>
        </row>
        <row r="11">
          <cell r="F11">
            <v>36738</v>
          </cell>
          <cell r="G11">
            <v>36738</v>
          </cell>
          <cell r="H11">
            <v>4.4169999999999998</v>
          </cell>
        </row>
        <row r="12">
          <cell r="F12">
            <v>36769</v>
          </cell>
          <cell r="G12">
            <v>36769</v>
          </cell>
          <cell r="H12">
            <v>4.7409999999999997</v>
          </cell>
        </row>
        <row r="13">
          <cell r="F13">
            <v>36799</v>
          </cell>
          <cell r="G13">
            <v>36798</v>
          </cell>
          <cell r="H13">
            <v>4.7910000000000004</v>
          </cell>
        </row>
        <row r="14">
          <cell r="F14">
            <v>36830</v>
          </cell>
          <cell r="G14">
            <v>36830</v>
          </cell>
          <cell r="H14">
            <v>4.9569999999999999</v>
          </cell>
        </row>
        <row r="15">
          <cell r="F15">
            <v>36860</v>
          </cell>
          <cell r="G15">
            <v>36860</v>
          </cell>
          <cell r="H15">
            <v>5.0309999999999997</v>
          </cell>
        </row>
        <row r="16">
          <cell r="F16">
            <v>36891</v>
          </cell>
          <cell r="G16">
            <v>36889</v>
          </cell>
          <cell r="H16">
            <v>4.8570000000000002</v>
          </cell>
        </row>
        <row r="17">
          <cell r="F17">
            <v>36922</v>
          </cell>
          <cell r="G17">
            <v>36922</v>
          </cell>
          <cell r="H17">
            <v>4.7889999999999997</v>
          </cell>
        </row>
        <row r="18">
          <cell r="F18">
            <v>36950</v>
          </cell>
          <cell r="G18">
            <v>36950</v>
          </cell>
          <cell r="H18">
            <v>4.8079999999999998</v>
          </cell>
        </row>
        <row r="19">
          <cell r="F19">
            <v>36981</v>
          </cell>
          <cell r="G19">
            <v>36980</v>
          </cell>
          <cell r="H19">
            <v>4.6980000000000004</v>
          </cell>
        </row>
        <row r="20">
          <cell r="F20">
            <v>37011</v>
          </cell>
          <cell r="G20">
            <v>37011</v>
          </cell>
          <cell r="H20">
            <v>4.8220000000000001</v>
          </cell>
        </row>
        <row r="21">
          <cell r="F21">
            <v>37042</v>
          </cell>
          <cell r="G21">
            <v>37042</v>
          </cell>
          <cell r="H21">
            <v>4.5739999999999998</v>
          </cell>
        </row>
        <row r="22">
          <cell r="F22">
            <v>37072</v>
          </cell>
          <cell r="G22">
            <v>37071</v>
          </cell>
          <cell r="H22">
            <v>4.5229999999999997</v>
          </cell>
        </row>
        <row r="23">
          <cell r="F23">
            <v>37103</v>
          </cell>
          <cell r="G23">
            <v>37103</v>
          </cell>
          <cell r="H23">
            <v>4.5140000000000002</v>
          </cell>
        </row>
        <row r="24">
          <cell r="F24">
            <v>37134</v>
          </cell>
          <cell r="G24">
            <v>37134</v>
          </cell>
          <cell r="H24">
            <v>4.3150000000000004</v>
          </cell>
        </row>
        <row r="25">
          <cell r="F25">
            <v>37164</v>
          </cell>
          <cell r="G25">
            <v>37162</v>
          </cell>
          <cell r="H25">
            <v>3.7269999999999999</v>
          </cell>
        </row>
        <row r="26">
          <cell r="F26">
            <v>37195</v>
          </cell>
          <cell r="G26">
            <v>37195</v>
          </cell>
          <cell r="H26">
            <v>3.6419999999999999</v>
          </cell>
        </row>
        <row r="27">
          <cell r="F27">
            <v>37225</v>
          </cell>
          <cell r="G27">
            <v>37225</v>
          </cell>
          <cell r="H27">
            <v>3.4249999999999998</v>
          </cell>
        </row>
        <row r="28">
          <cell r="F28">
            <v>37256</v>
          </cell>
          <cell r="G28">
            <v>37256</v>
          </cell>
          <cell r="H28">
            <v>3.33</v>
          </cell>
        </row>
        <row r="29">
          <cell r="F29">
            <v>37287</v>
          </cell>
          <cell r="G29">
            <v>37287</v>
          </cell>
          <cell r="H29">
            <v>3.3530000000000002</v>
          </cell>
        </row>
        <row r="30">
          <cell r="F30">
            <v>37315</v>
          </cell>
          <cell r="G30">
            <v>37315</v>
          </cell>
          <cell r="H30">
            <v>3.3420000000000001</v>
          </cell>
        </row>
        <row r="31">
          <cell r="F31">
            <v>37346</v>
          </cell>
          <cell r="G31">
            <v>37344</v>
          </cell>
          <cell r="H31">
            <v>3.3620000000000001</v>
          </cell>
        </row>
        <row r="32">
          <cell r="F32">
            <v>37376</v>
          </cell>
          <cell r="G32">
            <v>37376</v>
          </cell>
          <cell r="H32">
            <v>3.3330000000000002</v>
          </cell>
        </row>
        <row r="33">
          <cell r="F33">
            <v>37407</v>
          </cell>
          <cell r="G33">
            <v>37407</v>
          </cell>
          <cell r="H33">
            <v>3.3879999999999999</v>
          </cell>
        </row>
        <row r="34">
          <cell r="F34">
            <v>37437</v>
          </cell>
          <cell r="G34">
            <v>37435</v>
          </cell>
          <cell r="H34">
            <v>3.3919999999999999</v>
          </cell>
        </row>
        <row r="35">
          <cell r="F35">
            <v>37468</v>
          </cell>
          <cell r="G35">
            <v>37468</v>
          </cell>
          <cell r="H35">
            <v>3.3450000000000002</v>
          </cell>
        </row>
        <row r="36">
          <cell r="F36">
            <v>37499</v>
          </cell>
          <cell r="G36">
            <v>37498</v>
          </cell>
          <cell r="H36">
            <v>3.3370000000000002</v>
          </cell>
        </row>
        <row r="37">
          <cell r="F37">
            <v>37529</v>
          </cell>
          <cell r="G37">
            <v>37529</v>
          </cell>
          <cell r="H37">
            <v>3.319</v>
          </cell>
        </row>
        <row r="38">
          <cell r="F38">
            <v>37560</v>
          </cell>
          <cell r="G38">
            <v>37560</v>
          </cell>
          <cell r="H38">
            <v>3.2970000000000002</v>
          </cell>
        </row>
        <row r="39">
          <cell r="F39">
            <v>37590</v>
          </cell>
          <cell r="G39">
            <v>37589</v>
          </cell>
          <cell r="H39">
            <v>3.1829999999999998</v>
          </cell>
        </row>
        <row r="40">
          <cell r="F40">
            <v>37621</v>
          </cell>
          <cell r="G40">
            <v>37621</v>
          </cell>
          <cell r="H40">
            <v>2.8980000000000001</v>
          </cell>
        </row>
        <row r="41">
          <cell r="F41">
            <v>37652</v>
          </cell>
          <cell r="G41">
            <v>37652</v>
          </cell>
          <cell r="H41">
            <v>2.8330000000000002</v>
          </cell>
        </row>
        <row r="42">
          <cell r="F42">
            <v>37680</v>
          </cell>
          <cell r="G42">
            <v>37680</v>
          </cell>
          <cell r="H42">
            <v>2.6509999999999998</v>
          </cell>
        </row>
        <row r="43">
          <cell r="F43">
            <v>37711</v>
          </cell>
          <cell r="G43">
            <v>37711</v>
          </cell>
          <cell r="H43">
            <v>2.5720000000000001</v>
          </cell>
        </row>
        <row r="44">
          <cell r="F44">
            <v>37741</v>
          </cell>
          <cell r="G44">
            <v>37741</v>
          </cell>
          <cell r="H44">
            <v>2.5739999999999998</v>
          </cell>
        </row>
        <row r="45">
          <cell r="F45">
            <v>37772</v>
          </cell>
          <cell r="G45">
            <v>37771</v>
          </cell>
          <cell r="H45">
            <v>2.3860000000000001</v>
          </cell>
        </row>
        <row r="46">
          <cell r="F46">
            <v>37802</v>
          </cell>
          <cell r="G46">
            <v>37802</v>
          </cell>
          <cell r="H46">
            <v>2.1560000000000001</v>
          </cell>
        </row>
        <row r="47">
          <cell r="F47">
            <v>37833</v>
          </cell>
          <cell r="G47">
            <v>37833</v>
          </cell>
          <cell r="H47">
            <v>2.1179999999999999</v>
          </cell>
        </row>
        <row r="48">
          <cell r="F48">
            <v>37864</v>
          </cell>
          <cell r="G48">
            <v>37862</v>
          </cell>
          <cell r="H48">
            <v>2.133</v>
          </cell>
        </row>
        <row r="49">
          <cell r="F49">
            <v>37894</v>
          </cell>
          <cell r="G49">
            <v>37894</v>
          </cell>
          <cell r="H49">
            <v>2.1110000000000002</v>
          </cell>
        </row>
        <row r="50">
          <cell r="F50">
            <v>37925</v>
          </cell>
          <cell r="G50">
            <v>37925</v>
          </cell>
          <cell r="H50">
            <v>2.0950000000000002</v>
          </cell>
        </row>
        <row r="51">
          <cell r="F51">
            <v>37955</v>
          </cell>
          <cell r="G51">
            <v>37953</v>
          </cell>
          <cell r="H51">
            <v>2.1539999999999999</v>
          </cell>
        </row>
        <row r="52">
          <cell r="F52">
            <v>37986</v>
          </cell>
          <cell r="G52">
            <v>37986</v>
          </cell>
          <cell r="H52">
            <v>2.101</v>
          </cell>
        </row>
        <row r="53">
          <cell r="F53">
            <v>38017</v>
          </cell>
          <cell r="G53">
            <v>38016</v>
          </cell>
          <cell r="H53">
            <v>2.0739999999999998</v>
          </cell>
        </row>
        <row r="54">
          <cell r="F54">
            <v>38046</v>
          </cell>
          <cell r="G54">
            <v>38044</v>
          </cell>
          <cell r="H54">
            <v>2.0529999999999999</v>
          </cell>
        </row>
        <row r="55">
          <cell r="F55">
            <v>38077</v>
          </cell>
          <cell r="G55">
            <v>38077</v>
          </cell>
          <cell r="H55">
            <v>2.024</v>
          </cell>
        </row>
        <row r="56">
          <cell r="F56">
            <v>38107</v>
          </cell>
          <cell r="G56">
            <v>38107</v>
          </cell>
          <cell r="H56">
            <v>2.056</v>
          </cell>
        </row>
        <row r="57">
          <cell r="F57">
            <v>38138</v>
          </cell>
          <cell r="G57">
            <v>38138</v>
          </cell>
          <cell r="H57">
            <v>2.0630000000000002</v>
          </cell>
        </row>
        <row r="58">
          <cell r="F58">
            <v>38168</v>
          </cell>
          <cell r="G58">
            <v>38168</v>
          </cell>
          <cell r="H58">
            <v>2.0750000000000002</v>
          </cell>
        </row>
        <row r="59">
          <cell r="F59">
            <v>38199</v>
          </cell>
          <cell r="G59">
            <v>38198</v>
          </cell>
          <cell r="H59">
            <v>2.0760000000000001</v>
          </cell>
        </row>
        <row r="60">
          <cell r="F60">
            <v>38230</v>
          </cell>
          <cell r="G60">
            <v>38230</v>
          </cell>
          <cell r="H60">
            <v>2.0760000000000001</v>
          </cell>
        </row>
        <row r="61">
          <cell r="F61">
            <v>38260</v>
          </cell>
          <cell r="G61">
            <v>38260</v>
          </cell>
          <cell r="H61">
            <v>2.08</v>
          </cell>
        </row>
        <row r="62">
          <cell r="F62">
            <v>38291</v>
          </cell>
          <cell r="G62">
            <v>38289</v>
          </cell>
          <cell r="H62">
            <v>2.0920000000000001</v>
          </cell>
        </row>
        <row r="63">
          <cell r="F63">
            <v>38321</v>
          </cell>
          <cell r="G63">
            <v>38321</v>
          </cell>
          <cell r="H63">
            <v>2.1739999999999999</v>
          </cell>
        </row>
        <row r="64">
          <cell r="F64">
            <v>38352</v>
          </cell>
          <cell r="G64">
            <v>38352</v>
          </cell>
          <cell r="H64">
            <v>2.1280000000000001</v>
          </cell>
        </row>
        <row r="65">
          <cell r="F65">
            <v>38383</v>
          </cell>
          <cell r="G65">
            <v>38383</v>
          </cell>
          <cell r="H65">
            <v>2.1070000000000002</v>
          </cell>
        </row>
        <row r="66">
          <cell r="F66">
            <v>38411</v>
          </cell>
          <cell r="G66">
            <v>38411</v>
          </cell>
          <cell r="H66">
            <v>2.1040000000000001</v>
          </cell>
        </row>
        <row r="67">
          <cell r="F67">
            <v>38442</v>
          </cell>
          <cell r="G67">
            <v>38442</v>
          </cell>
          <cell r="H67">
            <v>2.105</v>
          </cell>
        </row>
        <row r="68">
          <cell r="F68">
            <v>38472</v>
          </cell>
          <cell r="G68">
            <v>38471</v>
          </cell>
          <cell r="H68">
            <v>2.1040000000000001</v>
          </cell>
        </row>
        <row r="69">
          <cell r="F69">
            <v>38503</v>
          </cell>
          <cell r="G69">
            <v>38503</v>
          </cell>
          <cell r="H69">
            <v>2.105</v>
          </cell>
        </row>
        <row r="70">
          <cell r="F70">
            <v>38533</v>
          </cell>
          <cell r="G70">
            <v>38533</v>
          </cell>
          <cell r="H70">
            <v>2.1040000000000001</v>
          </cell>
        </row>
        <row r="71">
          <cell r="F71">
            <v>38564</v>
          </cell>
          <cell r="G71">
            <v>38562</v>
          </cell>
          <cell r="H71">
            <v>2.1120000000000001</v>
          </cell>
        </row>
        <row r="72">
          <cell r="F72">
            <v>38595</v>
          </cell>
          <cell r="G72">
            <v>38595</v>
          </cell>
          <cell r="H72">
            <v>2.1120000000000001</v>
          </cell>
        </row>
        <row r="73">
          <cell r="F73">
            <v>38625</v>
          </cell>
          <cell r="G73">
            <v>38625</v>
          </cell>
          <cell r="H73">
            <v>2.1219999999999999</v>
          </cell>
        </row>
        <row r="74">
          <cell r="F74">
            <v>38656</v>
          </cell>
          <cell r="G74">
            <v>38656</v>
          </cell>
          <cell r="H74">
            <v>2.125</v>
          </cell>
        </row>
        <row r="75">
          <cell r="F75">
            <v>38686</v>
          </cell>
          <cell r="G75">
            <v>38686</v>
          </cell>
          <cell r="H75">
            <v>2.3889999999999998</v>
          </cell>
        </row>
        <row r="76">
          <cell r="F76">
            <v>38717</v>
          </cell>
          <cell r="G76">
            <v>38716</v>
          </cell>
          <cell r="H76">
            <v>2.4009999999999998</v>
          </cell>
        </row>
        <row r="77">
          <cell r="F77">
            <v>38748</v>
          </cell>
          <cell r="G77">
            <v>38748</v>
          </cell>
          <cell r="H77">
            <v>2.387</v>
          </cell>
        </row>
        <row r="78">
          <cell r="F78">
            <v>38776</v>
          </cell>
          <cell r="G78">
            <v>38776</v>
          </cell>
          <cell r="H78">
            <v>2.589</v>
          </cell>
        </row>
        <row r="79">
          <cell r="F79">
            <v>38807</v>
          </cell>
          <cell r="G79">
            <v>38807</v>
          </cell>
          <cell r="H79">
            <v>2.6469999999999998</v>
          </cell>
        </row>
        <row r="80">
          <cell r="F80">
            <v>38837</v>
          </cell>
          <cell r="G80">
            <v>38835</v>
          </cell>
          <cell r="H80">
            <v>2.6659999999999999</v>
          </cell>
        </row>
        <row r="81">
          <cell r="F81">
            <v>38868</v>
          </cell>
          <cell r="G81">
            <v>38868</v>
          </cell>
          <cell r="H81">
            <v>2.7919999999999998</v>
          </cell>
        </row>
        <row r="82">
          <cell r="F82">
            <v>38898</v>
          </cell>
          <cell r="G82">
            <v>38898</v>
          </cell>
          <cell r="H82">
            <v>2.8969999999999998</v>
          </cell>
        </row>
        <row r="83">
          <cell r="F83">
            <v>38929</v>
          </cell>
          <cell r="G83">
            <v>38929</v>
          </cell>
          <cell r="H83">
            <v>3.03</v>
          </cell>
        </row>
        <row r="84">
          <cell r="F84">
            <v>38960</v>
          </cell>
          <cell r="G84">
            <v>38960</v>
          </cell>
          <cell r="H84">
            <v>3.0939999999999999</v>
          </cell>
        </row>
        <row r="85">
          <cell r="F85">
            <v>38990</v>
          </cell>
          <cell r="G85">
            <v>38989</v>
          </cell>
          <cell r="H85">
            <v>3.2719999999999998</v>
          </cell>
        </row>
        <row r="86">
          <cell r="F86">
            <v>39021</v>
          </cell>
          <cell r="G86">
            <v>39021</v>
          </cell>
          <cell r="H86">
            <v>3.383</v>
          </cell>
        </row>
        <row r="87">
          <cell r="F87">
            <v>39051</v>
          </cell>
          <cell r="G87">
            <v>39051</v>
          </cell>
          <cell r="H87">
            <v>3.5739999999999998</v>
          </cell>
        </row>
        <row r="88">
          <cell r="F88">
            <v>39082</v>
          </cell>
          <cell r="G88">
            <v>39080</v>
          </cell>
          <cell r="H88">
            <v>3.633</v>
          </cell>
        </row>
        <row r="89">
          <cell r="F89">
            <v>39113</v>
          </cell>
          <cell r="G89">
            <v>39113</v>
          </cell>
          <cell r="H89">
            <v>3.613</v>
          </cell>
        </row>
        <row r="90">
          <cell r="F90">
            <v>39141</v>
          </cell>
          <cell r="G90">
            <v>39141</v>
          </cell>
          <cell r="H90">
            <v>3.75</v>
          </cell>
        </row>
        <row r="91">
          <cell r="F91">
            <v>39172</v>
          </cell>
          <cell r="G91">
            <v>39171</v>
          </cell>
          <cell r="H91">
            <v>3.8639999999999999</v>
          </cell>
        </row>
        <row r="92">
          <cell r="F92">
            <v>39202</v>
          </cell>
          <cell r="G92">
            <v>39202</v>
          </cell>
          <cell r="H92">
            <v>3.8610000000000002</v>
          </cell>
        </row>
        <row r="93">
          <cell r="F93">
            <v>39233</v>
          </cell>
          <cell r="G93">
            <v>39233</v>
          </cell>
          <cell r="H93">
            <v>4.03</v>
          </cell>
        </row>
        <row r="94">
          <cell r="F94">
            <v>39263</v>
          </cell>
          <cell r="G94">
            <v>39262</v>
          </cell>
          <cell r="H94">
            <v>4.1150000000000002</v>
          </cell>
        </row>
        <row r="95">
          <cell r="F95">
            <v>39294</v>
          </cell>
          <cell r="G95">
            <v>39294</v>
          </cell>
          <cell r="H95">
            <v>4.1040000000000001</v>
          </cell>
        </row>
        <row r="96">
          <cell r="F96">
            <v>39325</v>
          </cell>
          <cell r="G96">
            <v>39325</v>
          </cell>
          <cell r="H96">
            <v>4.4589999999999996</v>
          </cell>
        </row>
        <row r="97">
          <cell r="F97">
            <v>39355</v>
          </cell>
          <cell r="G97">
            <v>39353</v>
          </cell>
          <cell r="H97">
            <v>4.4050000000000002</v>
          </cell>
        </row>
        <row r="98">
          <cell r="F98">
            <v>39386</v>
          </cell>
          <cell r="G98">
            <v>39386</v>
          </cell>
          <cell r="H98">
            <v>4.1550000000000002</v>
          </cell>
        </row>
        <row r="99">
          <cell r="F99">
            <v>39416</v>
          </cell>
          <cell r="G99">
            <v>39416</v>
          </cell>
          <cell r="H99">
            <v>4.8220000000000001</v>
          </cell>
        </row>
        <row r="100">
          <cell r="F100">
            <v>39447</v>
          </cell>
          <cell r="G100">
            <v>39447</v>
          </cell>
          <cell r="H100">
            <v>4.2880000000000003</v>
          </cell>
        </row>
        <row r="101">
          <cell r="F101">
            <v>39478</v>
          </cell>
          <cell r="G101">
            <v>39478</v>
          </cell>
          <cell r="H101">
            <v>4.1973181818181819</v>
          </cell>
        </row>
        <row r="102">
          <cell r="F102">
            <v>39507</v>
          </cell>
          <cell r="G102">
            <v>39507</v>
          </cell>
          <cell r="H102">
            <v>4.182095238095239</v>
          </cell>
        </row>
        <row r="103">
          <cell r="F103">
            <v>39538</v>
          </cell>
          <cell r="G103">
            <v>39538</v>
          </cell>
          <cell r="H103">
            <v>4.3046315789473688</v>
          </cell>
        </row>
        <row r="104">
          <cell r="F104">
            <v>39568</v>
          </cell>
          <cell r="G104">
            <v>39568</v>
          </cell>
          <cell r="H104">
            <v>4.3690909090909082</v>
          </cell>
        </row>
        <row r="105">
          <cell r="F105">
            <v>39599</v>
          </cell>
          <cell r="G105">
            <v>39598</v>
          </cell>
          <cell r="H105">
            <v>4.387380952380953</v>
          </cell>
        </row>
        <row r="106">
          <cell r="F106">
            <v>39629</v>
          </cell>
          <cell r="G106">
            <v>39629</v>
          </cell>
          <cell r="H106">
            <v>4.472380952380953</v>
          </cell>
        </row>
        <row r="107">
          <cell r="F107">
            <v>39660</v>
          </cell>
          <cell r="G107">
            <v>39660</v>
          </cell>
          <cell r="H107">
            <v>4.471565217391305</v>
          </cell>
        </row>
        <row r="108">
          <cell r="F108">
            <v>39691</v>
          </cell>
          <cell r="G108">
            <v>39689</v>
          </cell>
          <cell r="H108">
            <v>4.4874761904761895</v>
          </cell>
        </row>
        <row r="109">
          <cell r="F109">
            <v>39721</v>
          </cell>
          <cell r="G109">
            <v>39721</v>
          </cell>
          <cell r="H109">
            <v>4.6599090909090908</v>
          </cell>
        </row>
        <row r="110">
          <cell r="F110">
            <v>39752</v>
          </cell>
          <cell r="G110">
            <v>39752</v>
          </cell>
          <cell r="H110">
            <v>4.8312608695652175</v>
          </cell>
        </row>
        <row r="111">
          <cell r="F111">
            <v>39782</v>
          </cell>
          <cell r="G111">
            <v>39780</v>
          </cell>
          <cell r="H111">
            <v>3.8432500000000003</v>
          </cell>
        </row>
        <row r="112">
          <cell r="F112">
            <v>39813</v>
          </cell>
          <cell r="G112">
            <v>39813</v>
          </cell>
          <cell r="H112">
            <v>2.9928571428571429</v>
          </cell>
        </row>
        <row r="113">
          <cell r="F113">
            <v>39844</v>
          </cell>
          <cell r="G113">
            <v>39844</v>
          </cell>
          <cell r="H113">
            <v>2.1418095238095232</v>
          </cell>
        </row>
        <row r="114">
          <cell r="F114">
            <v>39872</v>
          </cell>
          <cell r="G114">
            <v>39872</v>
          </cell>
          <cell r="H114">
            <v>1.6282500000000002</v>
          </cell>
        </row>
        <row r="115">
          <cell r="F115">
            <v>39903</v>
          </cell>
          <cell r="G115">
            <v>39903</v>
          </cell>
          <cell r="H115">
            <v>1.2690909090909093</v>
          </cell>
        </row>
        <row r="116">
          <cell r="F116">
            <v>39933</v>
          </cell>
          <cell r="G116">
            <v>39933</v>
          </cell>
          <cell r="H116">
            <v>1.0120499999999999</v>
          </cell>
        </row>
        <row r="117">
          <cell r="F117">
            <v>39964</v>
          </cell>
          <cell r="G117">
            <v>39964</v>
          </cell>
          <cell r="H117">
            <v>0.88440000000000007</v>
          </cell>
        </row>
        <row r="118">
          <cell r="F118">
            <v>39994</v>
          </cell>
          <cell r="G118">
            <v>39994</v>
          </cell>
          <cell r="H118">
            <v>0.91340909090909106</v>
          </cell>
        </row>
        <row r="119">
          <cell r="F119">
            <v>40025</v>
          </cell>
          <cell r="G119">
            <v>40025</v>
          </cell>
          <cell r="H119">
            <v>0.60973913043478256</v>
          </cell>
        </row>
        <row r="120">
          <cell r="F120">
            <v>40056</v>
          </cell>
          <cell r="G120">
            <v>40056</v>
          </cell>
          <cell r="H120">
            <v>0.50795238095238104</v>
          </cell>
        </row>
        <row r="121">
          <cell r="F121">
            <v>40086</v>
          </cell>
          <cell r="G121">
            <v>40086</v>
          </cell>
          <cell r="H121">
            <v>0.45513636363636362</v>
          </cell>
        </row>
        <row r="122">
          <cell r="F122">
            <v>40117</v>
          </cell>
          <cell r="G122">
            <v>40117</v>
          </cell>
          <cell r="H122">
            <v>0.42972727272727274</v>
          </cell>
        </row>
        <row r="123">
          <cell r="F123">
            <v>40147</v>
          </cell>
          <cell r="G123">
            <v>40147</v>
          </cell>
          <cell r="H123">
            <v>0.4352380952380952</v>
          </cell>
        </row>
        <row r="124">
          <cell r="F124">
            <v>40178</v>
          </cell>
          <cell r="G124">
            <v>40178</v>
          </cell>
          <cell r="H124">
            <v>0.47795454545454547</v>
          </cell>
        </row>
        <row r="125">
          <cell r="F125">
            <v>40209</v>
          </cell>
          <cell r="G125">
            <v>40209</v>
          </cell>
          <cell r="H125">
            <v>0.43699999999999994</v>
          </cell>
        </row>
        <row r="126">
          <cell r="F126">
            <v>40237</v>
          </cell>
          <cell r="G126">
            <v>40237</v>
          </cell>
          <cell r="H126">
            <v>0.42144999999999994</v>
          </cell>
        </row>
        <row r="127">
          <cell r="F127">
            <v>40268</v>
          </cell>
          <cell r="G127">
            <v>40268</v>
          </cell>
          <cell r="H127">
            <v>0.40617391304347827</v>
          </cell>
        </row>
        <row r="128">
          <cell r="F128">
            <v>40298</v>
          </cell>
          <cell r="G128">
            <v>40298</v>
          </cell>
          <cell r="H128">
            <v>0.40422727272727277</v>
          </cell>
        </row>
        <row r="129">
          <cell r="F129">
            <v>40329</v>
          </cell>
          <cell r="G129">
            <v>40329</v>
          </cell>
          <cell r="H129">
            <v>0.42300000000000004</v>
          </cell>
        </row>
        <row r="130">
          <cell r="F130">
            <v>40359</v>
          </cell>
          <cell r="G130">
            <v>40359</v>
          </cell>
          <cell r="H130">
            <v>0.4463636363636363</v>
          </cell>
        </row>
        <row r="131">
          <cell r="F131">
            <v>40390</v>
          </cell>
          <cell r="G131">
            <v>40390</v>
          </cell>
          <cell r="H131">
            <v>0.58331818181818196</v>
          </cell>
        </row>
        <row r="132">
          <cell r="F132">
            <v>40421</v>
          </cell>
          <cell r="G132">
            <v>40421</v>
          </cell>
          <cell r="H132">
            <v>0.63995454545454544</v>
          </cell>
        </row>
        <row r="133">
          <cell r="F133">
            <v>40451</v>
          </cell>
          <cell r="G133">
            <v>40451</v>
          </cell>
          <cell r="H133">
            <v>0.61813636363636359</v>
          </cell>
        </row>
        <row r="134">
          <cell r="F134">
            <v>40482</v>
          </cell>
          <cell r="G134">
            <v>40482</v>
          </cell>
          <cell r="H134">
            <v>0.78423809523809518</v>
          </cell>
        </row>
        <row r="135">
          <cell r="F135">
            <v>40512</v>
          </cell>
          <cell r="G135">
            <v>40512</v>
          </cell>
          <cell r="H135">
            <v>0.83386363636363636</v>
          </cell>
        </row>
        <row r="136">
          <cell r="F136">
            <v>40543</v>
          </cell>
          <cell r="G136">
            <v>40543</v>
          </cell>
          <cell r="H136">
            <v>0.81060869565217397</v>
          </cell>
        </row>
        <row r="137">
          <cell r="F137">
            <v>40574</v>
          </cell>
          <cell r="G137">
            <v>40574</v>
          </cell>
          <cell r="H137">
            <v>0.79280952380952385</v>
          </cell>
        </row>
        <row r="138">
          <cell r="F138">
            <v>40602</v>
          </cell>
          <cell r="G138">
            <v>40602</v>
          </cell>
          <cell r="H138">
            <v>0.89365000000000006</v>
          </cell>
        </row>
        <row r="139">
          <cell r="F139">
            <v>40633</v>
          </cell>
          <cell r="G139">
            <v>40633</v>
          </cell>
          <cell r="H139">
            <v>0.90313043478260879</v>
          </cell>
        </row>
        <row r="140">
          <cell r="F140">
            <v>40663</v>
          </cell>
          <cell r="G140">
            <v>40663</v>
          </cell>
          <cell r="H140">
            <v>1.1331904761904761</v>
          </cell>
        </row>
        <row r="141">
          <cell r="F141">
            <v>40694</v>
          </cell>
          <cell r="G141">
            <v>40694</v>
          </cell>
          <cell r="H141">
            <v>1.2433636363636362</v>
          </cell>
        </row>
        <row r="142">
          <cell r="F142">
            <v>40724</v>
          </cell>
          <cell r="G142">
            <v>40724</v>
          </cell>
          <cell r="H142">
            <v>1.2789999999999999</v>
          </cell>
        </row>
        <row r="143">
          <cell r="F143">
            <v>40755</v>
          </cell>
          <cell r="G143">
            <v>40755</v>
          </cell>
          <cell r="H143">
            <v>1.4218095238095236</v>
          </cell>
        </row>
        <row r="144">
          <cell r="F144">
            <v>40786</v>
          </cell>
          <cell r="G144">
            <v>40786</v>
          </cell>
          <cell r="H144">
            <v>1.3734347826086957</v>
          </cell>
        </row>
        <row r="145">
          <cell r="F145">
            <v>40816</v>
          </cell>
          <cell r="G145">
            <v>40816</v>
          </cell>
          <cell r="H145">
            <v>1.3471818181818185</v>
          </cell>
        </row>
        <row r="146">
          <cell r="F146">
            <v>40847</v>
          </cell>
          <cell r="G146">
            <v>40847</v>
          </cell>
          <cell r="H146">
            <v>1.3634761904761903</v>
          </cell>
        </row>
        <row r="147">
          <cell r="F147">
            <v>40877</v>
          </cell>
          <cell r="G147">
            <v>40877</v>
          </cell>
          <cell r="H147">
            <v>1.2265909090909093</v>
          </cell>
        </row>
        <row r="148">
          <cell r="F148">
            <v>40908</v>
          </cell>
          <cell r="G148">
            <v>40908</v>
          </cell>
          <cell r="H148">
            <v>1.141409090909091</v>
          </cell>
        </row>
        <row r="149">
          <cell r="F149">
            <v>40939</v>
          </cell>
          <cell r="G149">
            <v>40939</v>
          </cell>
          <cell r="H149">
            <v>0.83618181818181836</v>
          </cell>
        </row>
        <row r="150">
          <cell r="F150">
            <v>40968</v>
          </cell>
          <cell r="G150">
            <v>40968</v>
          </cell>
          <cell r="H150">
            <v>0.626</v>
          </cell>
        </row>
        <row r="151">
          <cell r="F151">
            <v>40999</v>
          </cell>
          <cell r="G151">
            <v>40999</v>
          </cell>
          <cell r="H151">
            <v>0.46740909090909105</v>
          </cell>
        </row>
        <row r="152">
          <cell r="F152">
            <v>41029</v>
          </cell>
          <cell r="G152">
            <v>41029</v>
          </cell>
          <cell r="H152">
            <v>0.40884210526315795</v>
          </cell>
        </row>
        <row r="153">
          <cell r="F153">
            <v>41060</v>
          </cell>
          <cell r="G153">
            <v>41060</v>
          </cell>
          <cell r="H153">
            <v>0.39381818181818179</v>
          </cell>
        </row>
        <row r="154">
          <cell r="F154">
            <v>41090</v>
          </cell>
          <cell r="G154">
            <v>41090</v>
          </cell>
          <cell r="H154">
            <v>0.37995238095238099</v>
          </cell>
        </row>
        <row r="155">
          <cell r="F155">
            <v>41121</v>
          </cell>
          <cell r="G155">
            <v>41121</v>
          </cell>
          <cell r="H155">
            <v>0.21940909090909086</v>
          </cell>
        </row>
        <row r="156">
          <cell r="F156">
            <v>41152</v>
          </cell>
          <cell r="G156">
            <v>41152</v>
          </cell>
          <cell r="H156">
            <v>0.13156521739130433</v>
          </cell>
        </row>
        <row r="157">
          <cell r="F157">
            <v>41182</v>
          </cell>
          <cell r="G157">
            <v>41182</v>
          </cell>
          <cell r="H157">
            <v>0.11875000000000005</v>
          </cell>
        </row>
        <row r="158">
          <cell r="F158">
            <v>41213</v>
          </cell>
          <cell r="G158">
            <v>41213</v>
          </cell>
          <cell r="H158">
            <v>0.11121739130434782</v>
          </cell>
        </row>
        <row r="159">
          <cell r="F159">
            <v>41243</v>
          </cell>
          <cell r="G159">
            <v>41243</v>
          </cell>
          <cell r="H159">
            <v>0.10850000000000003</v>
          </cell>
        </row>
        <row r="160">
          <cell r="F160">
            <v>41274</v>
          </cell>
          <cell r="G160">
            <v>41274</v>
          </cell>
          <cell r="H160">
            <v>0.11052380952380958</v>
          </cell>
        </row>
        <row r="161">
          <cell r="F161">
            <v>41305</v>
          </cell>
          <cell r="G161">
            <v>41305</v>
          </cell>
          <cell r="H161">
            <v>0.11239130434782613</v>
          </cell>
        </row>
        <row r="162">
          <cell r="F162">
            <v>41333</v>
          </cell>
          <cell r="G162">
            <v>41333</v>
          </cell>
          <cell r="H162">
            <v>0.12025000000000001</v>
          </cell>
        </row>
        <row r="163">
          <cell r="F163">
            <v>41364</v>
          </cell>
          <cell r="G163">
            <v>41364</v>
          </cell>
          <cell r="H163">
            <v>0.11794999999999996</v>
          </cell>
        </row>
        <row r="164">
          <cell r="F164">
            <v>41394</v>
          </cell>
          <cell r="G164">
            <v>41394</v>
          </cell>
          <cell r="H164">
            <v>0.11790476190476189</v>
          </cell>
        </row>
        <row r="165">
          <cell r="F165">
            <v>41425</v>
          </cell>
          <cell r="G165">
            <v>41425</v>
          </cell>
          <cell r="H165">
            <v>0.11231818181818186</v>
          </cell>
        </row>
        <row r="166">
          <cell r="F166">
            <v>41455</v>
          </cell>
          <cell r="G166">
            <v>41455</v>
          </cell>
          <cell r="H166">
            <v>0.12055000000000002</v>
          </cell>
        </row>
        <row r="167">
          <cell r="F167">
            <v>41486</v>
          </cell>
          <cell r="G167">
            <v>41486</v>
          </cell>
        </row>
        <row r="168">
          <cell r="F168">
            <v>41517</v>
          </cell>
          <cell r="G168">
            <v>41517</v>
          </cell>
        </row>
        <row r="169">
          <cell r="F169">
            <v>41547</v>
          </cell>
          <cell r="G169">
            <v>41547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8">
    <tabColor theme="6" tint="-0.499984740745262"/>
  </sheetPr>
  <dimension ref="A2:DG546"/>
  <sheetViews>
    <sheetView showGridLines="0" zoomScale="75" zoomScaleNormal="75" workbookViewId="0">
      <selection activeCell="A16" sqref="A16"/>
    </sheetView>
  </sheetViews>
  <sheetFormatPr defaultRowHeight="12.75" x14ac:dyDescent="0.2"/>
  <cols>
    <col min="1" max="1" width="11.42578125" style="17" bestFit="1" customWidth="1"/>
    <col min="2" max="2" width="27.7109375" style="17" bestFit="1" customWidth="1"/>
    <col min="3" max="3" width="20.5703125" style="17" bestFit="1" customWidth="1"/>
    <col min="4" max="4" width="27" style="17" bestFit="1" customWidth="1"/>
    <col min="5" max="5" width="14" style="17" bestFit="1" customWidth="1"/>
    <col min="6" max="6" width="23.5703125" style="17" bestFit="1" customWidth="1"/>
    <col min="7" max="7" width="32.5703125" style="17" bestFit="1" customWidth="1"/>
    <col min="8" max="8" width="20.85546875" style="17" bestFit="1" customWidth="1"/>
    <col min="9" max="9" width="14.85546875" style="40" bestFit="1" customWidth="1"/>
    <col min="10" max="10" width="9.42578125" style="217" bestFit="1" customWidth="1"/>
    <col min="11" max="11" width="9.7109375" style="17" bestFit="1" customWidth="1"/>
    <col min="12" max="12" width="9.5703125" style="17" bestFit="1" customWidth="1"/>
    <col min="13" max="13" width="9.140625" style="17" bestFit="1" customWidth="1"/>
    <col min="14" max="14" width="13.85546875" style="17" bestFit="1" customWidth="1"/>
    <col min="15" max="15" width="13.5703125" style="17" bestFit="1" customWidth="1"/>
    <col min="16" max="16" width="7" style="17" bestFit="1" customWidth="1"/>
    <col min="17" max="17" width="9.140625" style="40"/>
    <col min="18" max="18" width="9.7109375" style="17" bestFit="1" customWidth="1"/>
    <col min="19" max="19" width="9.140625" style="17"/>
    <col min="20" max="20" width="13.42578125" style="40" bestFit="1" customWidth="1"/>
    <col min="21" max="22" width="8.7109375" style="40" bestFit="1" customWidth="1"/>
    <col min="23" max="23" width="9.28515625" style="17" bestFit="1" customWidth="1"/>
    <col min="24" max="24" width="9.85546875" style="17" bestFit="1" customWidth="1"/>
    <col min="25" max="25" width="7" style="17" bestFit="1" customWidth="1"/>
    <col min="26" max="26" width="21.7109375" style="40" bestFit="1" customWidth="1"/>
    <col min="27" max="27" width="9.42578125" style="17" bestFit="1" customWidth="1"/>
    <col min="28" max="29" width="9.140625" style="17"/>
    <col min="30" max="30" width="11.42578125" style="17" bestFit="1" customWidth="1"/>
    <col min="31" max="31" width="21.28515625" style="40" bestFit="1" customWidth="1"/>
    <col min="32" max="32" width="22.28515625" style="40" bestFit="1" customWidth="1"/>
    <col min="33" max="33" width="9.42578125" style="40" bestFit="1" customWidth="1"/>
    <col min="34" max="34" width="9.140625" style="40" bestFit="1" customWidth="1"/>
    <col min="35" max="35" width="9.140625" style="17"/>
    <col min="36" max="36" width="11.42578125" style="17" bestFit="1" customWidth="1"/>
    <col min="37" max="37" width="21.28515625" style="40" bestFit="1" customWidth="1"/>
    <col min="38" max="38" width="22.28515625" style="40" bestFit="1" customWidth="1"/>
    <col min="39" max="39" width="11.140625" style="40" bestFit="1" customWidth="1"/>
    <col min="40" max="40" width="11" style="40" bestFit="1" customWidth="1"/>
    <col min="41" max="41" width="8" style="40" bestFit="1" customWidth="1"/>
    <col min="42" max="42" width="12.5703125" style="93" bestFit="1" customWidth="1"/>
    <col min="43" max="43" width="4.140625" style="93" customWidth="1"/>
    <col min="44" max="44" width="27.85546875" style="93" customWidth="1"/>
    <col min="45" max="45" width="13.42578125" style="93" bestFit="1" customWidth="1"/>
    <col min="46" max="46" width="14.140625" style="93" bestFit="1" customWidth="1"/>
    <col min="47" max="48" width="13.85546875" style="93" bestFit="1" customWidth="1"/>
    <col min="49" max="49" width="14.140625" style="93" bestFit="1" customWidth="1"/>
    <col min="50" max="52" width="13.42578125" style="93" bestFit="1" customWidth="1"/>
    <col min="53" max="53" width="85.28515625" style="93" bestFit="1" customWidth="1"/>
    <col min="54" max="54" width="9.140625" style="93"/>
    <col min="55" max="55" width="19.85546875" style="93" bestFit="1" customWidth="1"/>
    <col min="56" max="56" width="31" style="93" bestFit="1" customWidth="1"/>
    <col min="57" max="57" width="9.140625" style="93"/>
    <col min="58" max="58" width="12.42578125" style="17" bestFit="1" customWidth="1"/>
    <col min="59" max="65" width="22.5703125" style="41" customWidth="1"/>
    <col min="66" max="68" width="9.140625" style="17"/>
    <col min="69" max="69" width="11.42578125" style="17" bestFit="1" customWidth="1"/>
    <col min="70" max="70" width="23.7109375" style="64" bestFit="1" customWidth="1"/>
    <col min="71" max="71" width="23.85546875" style="64" bestFit="1" customWidth="1"/>
    <col min="72" max="73" width="9.140625" style="17"/>
    <col min="74" max="74" width="11.5703125" style="17" bestFit="1" customWidth="1"/>
    <col min="75" max="76" width="21.85546875" style="17" bestFit="1" customWidth="1"/>
    <col min="77" max="77" width="22.5703125" style="17" bestFit="1" customWidth="1"/>
    <col min="78" max="78" width="21.85546875" style="17" bestFit="1" customWidth="1"/>
    <col min="79" max="79" width="22.5703125" style="17" bestFit="1" customWidth="1"/>
    <col min="80" max="80" width="21.85546875" style="17" bestFit="1" customWidth="1"/>
    <col min="81" max="103" width="9.140625" style="17"/>
    <col min="104" max="105" width="9.42578125" style="17" bestFit="1" customWidth="1"/>
    <col min="106" max="108" width="13.85546875" style="17" bestFit="1" customWidth="1"/>
    <col min="109" max="111" width="9.42578125" style="17" bestFit="1" customWidth="1"/>
    <col min="112" max="16384" width="9.140625" style="17"/>
  </cols>
  <sheetData>
    <row r="2" spans="2:40" x14ac:dyDescent="0.2">
      <c r="B2" s="38" t="s">
        <v>15</v>
      </c>
      <c r="C2" s="39" t="s">
        <v>60</v>
      </c>
    </row>
    <row r="3" spans="2:40" x14ac:dyDescent="0.2">
      <c r="B3" s="38" t="s">
        <v>16</v>
      </c>
      <c r="C3" s="38" t="s">
        <v>61</v>
      </c>
    </row>
    <row r="4" spans="2:40" x14ac:dyDescent="0.2">
      <c r="B4" s="38" t="s">
        <v>17</v>
      </c>
      <c r="C4" s="38" t="s">
        <v>61</v>
      </c>
    </row>
    <row r="5" spans="2:40" x14ac:dyDescent="0.2">
      <c r="B5" s="38" t="s">
        <v>19</v>
      </c>
      <c r="C5" s="38" t="s">
        <v>18</v>
      </c>
    </row>
    <row r="6" spans="2:40" x14ac:dyDescent="0.2">
      <c r="B6" s="38" t="s">
        <v>20</v>
      </c>
      <c r="C6" s="38" t="s">
        <v>18</v>
      </c>
    </row>
    <row r="7" spans="2:40" x14ac:dyDescent="0.2">
      <c r="B7" s="38" t="s">
        <v>21</v>
      </c>
      <c r="C7" s="38" t="s">
        <v>18</v>
      </c>
    </row>
    <row r="8" spans="2:40" x14ac:dyDescent="0.2">
      <c r="B8" s="38" t="s">
        <v>22</v>
      </c>
      <c r="C8" s="38" t="s">
        <v>23</v>
      </c>
      <c r="D8" s="17" t="s">
        <v>97</v>
      </c>
    </row>
    <row r="9" spans="2:40" x14ac:dyDescent="0.2">
      <c r="B9" s="38" t="s">
        <v>24</v>
      </c>
      <c r="C9" s="38" t="s">
        <v>25</v>
      </c>
      <c r="D9" s="17" t="s">
        <v>97</v>
      </c>
    </row>
    <row r="10" spans="2:40" x14ac:dyDescent="0.2">
      <c r="B10" s="38" t="s">
        <v>26</v>
      </c>
      <c r="C10" s="38" t="s">
        <v>25</v>
      </c>
      <c r="D10" s="17" t="s">
        <v>97</v>
      </c>
    </row>
    <row r="11" spans="2:40" x14ac:dyDescent="0.2">
      <c r="B11" s="38" t="s">
        <v>27</v>
      </c>
      <c r="C11" s="38" t="s">
        <v>25</v>
      </c>
      <c r="D11" s="17" t="s">
        <v>96</v>
      </c>
    </row>
    <row r="12" spans="2:40" x14ac:dyDescent="0.2">
      <c r="B12" s="38" t="s">
        <v>28</v>
      </c>
      <c r="C12" s="38" t="s">
        <v>18</v>
      </c>
      <c r="I12" s="40">
        <f>+CORREL(I19:I80,J19:J80)</f>
        <v>0.79697896103585786</v>
      </c>
    </row>
    <row r="13" spans="2:40" x14ac:dyDescent="0.2">
      <c r="B13" s="38" t="s">
        <v>29</v>
      </c>
      <c r="C13" s="38" t="s">
        <v>18</v>
      </c>
    </row>
    <row r="15" spans="2:40" ht="13.5" thickBot="1" x14ac:dyDescent="0.25">
      <c r="I15" s="278" t="s">
        <v>53</v>
      </c>
      <c r="J15" s="278"/>
      <c r="T15" s="282" t="s">
        <v>53</v>
      </c>
      <c r="U15" s="283"/>
      <c r="V15" s="284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</row>
    <row r="16" spans="2:40" ht="13.5" thickBot="1" x14ac:dyDescent="0.25">
      <c r="I16" s="42" t="s">
        <v>58</v>
      </c>
      <c r="J16" s="218" t="s">
        <v>59</v>
      </c>
      <c r="T16" s="121" t="s">
        <v>58</v>
      </c>
      <c r="U16" s="121" t="s">
        <v>59</v>
      </c>
      <c r="V16" s="121" t="s">
        <v>59</v>
      </c>
      <c r="AA16" s="43">
        <f>+SUM(AA19:AA83)</f>
        <v>-3.7515832006432791E-2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</row>
    <row r="17" spans="1:108" x14ac:dyDescent="0.2"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219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x14ac:dyDescent="0.2">
      <c r="A19" s="105">
        <f t="shared" ref="A19:A50" si="0">+EOMONTH(B19,-1)</f>
        <v>39478</v>
      </c>
      <c r="B19" s="79">
        <v>39507</v>
      </c>
      <c r="C19" s="80">
        <v>20787058072</v>
      </c>
      <c r="D19" s="81">
        <v>2147601.96</v>
      </c>
      <c r="E19" s="82">
        <v>565</v>
      </c>
      <c r="F19" s="81">
        <v>716795105.93103397</v>
      </c>
      <c r="G19" s="81">
        <v>1268663.9043027158</v>
      </c>
      <c r="H19" s="81">
        <v>2147601.96</v>
      </c>
      <c r="I19" s="77">
        <v>3.7813062081101592E-2</v>
      </c>
      <c r="J19" s="220">
        <v>4.1820952380952389E-2</v>
      </c>
      <c r="K19" s="83">
        <v>1.2253634085213003E-3</v>
      </c>
      <c r="L19" s="83">
        <v>0</v>
      </c>
      <c r="M19" s="83">
        <v>1.2253634085213003E-3</v>
      </c>
      <c r="N19" s="84">
        <v>20.390300591938509</v>
      </c>
      <c r="O19" s="84">
        <v>14.053474860792068</v>
      </c>
      <c r="P19" s="85"/>
      <c r="Q19" s="56"/>
      <c r="R19" s="96"/>
      <c r="T19" s="113">
        <f t="shared" ref="T19:U77" si="1">+I19</f>
        <v>3.7813062081101592E-2</v>
      </c>
      <c r="U19" s="114">
        <f t="shared" si="1"/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3.7268292873039732E-2</v>
      </c>
      <c r="AA19" s="123">
        <f t="shared" ref="AA19:AA50" si="3">+I19-Z19</f>
        <v>5.4476920806185991E-4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1268663.9043027158</v>
      </c>
      <c r="AK19" s="141"/>
      <c r="AL19" s="141"/>
      <c r="AM19" s="141"/>
      <c r="AN19" s="141"/>
      <c r="AO19" s="142"/>
      <c r="BF19" s="60">
        <f t="shared" ref="BF19:BF50" si="5">+B19</f>
        <v>39507</v>
      </c>
      <c r="BG19" s="71">
        <f t="shared" ref="BG19:BG50" si="6">+I19</f>
        <v>3.7813062081101592E-2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14.053474860792068</v>
      </c>
      <c r="BS19" s="64">
        <f t="shared" ref="BS19:BS50" si="12">+E19</f>
        <v>565</v>
      </c>
      <c r="BT19" s="17" t="s">
        <v>103</v>
      </c>
      <c r="BV19" s="60">
        <f t="shared" ref="BV19:BV50" si="13">+B20</f>
        <v>39538</v>
      </c>
      <c r="BW19" s="71">
        <f t="shared" ref="BW19:BW50" si="14">+I20</f>
        <v>3.9091248529845933E-2</v>
      </c>
      <c r="BX19" s="71">
        <f t="shared" ref="BX19:BX50" si="15">+I19</f>
        <v>3.7813062081101592E-2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x14ac:dyDescent="0.2">
      <c r="A20" s="106">
        <f t="shared" si="0"/>
        <v>39507</v>
      </c>
      <c r="B20" s="86">
        <v>39538</v>
      </c>
      <c r="C20" s="87">
        <v>19602044877</v>
      </c>
      <c r="D20" s="88">
        <v>2093629.5300000007</v>
      </c>
      <c r="E20" s="89">
        <v>565</v>
      </c>
      <c r="F20" s="88">
        <v>632324028.29032254</v>
      </c>
      <c r="G20" s="88">
        <v>1119157.5721952613</v>
      </c>
      <c r="H20" s="88">
        <v>2093629.5300000007</v>
      </c>
      <c r="I20" s="78">
        <v>3.9091248529845933E-2</v>
      </c>
      <c r="J20" s="221">
        <v>4.3046315789473689E-2</v>
      </c>
      <c r="K20" s="90">
        <v>6.4459330143539634E-4</v>
      </c>
      <c r="L20" s="90">
        <v>0</v>
      </c>
      <c r="M20" s="90">
        <v>6.4459330143539634E-4</v>
      </c>
      <c r="N20" s="91">
        <v>20.264912523714877</v>
      </c>
      <c r="O20" s="91">
        <v>13.928086792568436</v>
      </c>
      <c r="P20" s="92">
        <v>3.7813062081101592E-2</v>
      </c>
      <c r="Q20" s="69"/>
      <c r="R20" s="96"/>
      <c r="T20" s="113">
        <f t="shared" si="1"/>
        <v>3.9091248529845933E-2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3.9208081424852582E-2</v>
      </c>
      <c r="AA20" s="125">
        <f t="shared" si="3"/>
        <v>-1.168328950066494E-4</v>
      </c>
      <c r="AD20" s="133">
        <f t="shared" si="4"/>
        <v>39538</v>
      </c>
      <c r="AE20" s="134">
        <f t="shared" ref="AE20:AE51" si="20">+I20-I19</f>
        <v>1.2781864487443409E-3</v>
      </c>
      <c r="AF20" s="134">
        <f t="shared" ref="AF20:AF51" si="21">+AA19</f>
        <v>5.4476920806185991E-4</v>
      </c>
      <c r="AG20" s="135">
        <f>+M19</f>
        <v>1.2253634085213003E-3</v>
      </c>
      <c r="AH20" s="136">
        <f t="shared" ref="AH20:AH51" si="22">+V20-V19</f>
        <v>3.2000476190476215E-3</v>
      </c>
      <c r="AI20" s="57"/>
      <c r="AJ20" s="133">
        <f>+AD20</f>
        <v>39538</v>
      </c>
      <c r="AK20" s="143">
        <f>+AE20</f>
        <v>1.2781864487443409E-3</v>
      </c>
      <c r="AL20" s="143">
        <f>+AF20</f>
        <v>5.4476920806185991E-4</v>
      </c>
      <c r="AM20" s="143">
        <f>+K19</f>
        <v>1.2253634085213003E-3</v>
      </c>
      <c r="AN20" s="143">
        <f>+L19</f>
        <v>0</v>
      </c>
      <c r="AO20" s="144">
        <f t="shared" ref="AO20:AO51" si="23">+V20-V19</f>
        <v>3.2000476190476215E-3</v>
      </c>
      <c r="BF20" s="60">
        <f t="shared" si="5"/>
        <v>39538</v>
      </c>
      <c r="BG20" s="71">
        <f t="shared" si="6"/>
        <v>3.9091248529845933E-2</v>
      </c>
      <c r="BH20" s="71">
        <f t="shared" si="7"/>
        <v>4.3046315789473689E-2</v>
      </c>
      <c r="BI20" s="71">
        <f t="shared" ref="BI20:BI51" si="24">+K19</f>
        <v>1.2253634085213003E-3</v>
      </c>
      <c r="BJ20" s="71">
        <f t="shared" ref="BJ20:BJ51" si="25">+L19</f>
        <v>0</v>
      </c>
      <c r="BK20" s="71">
        <f t="shared" ref="BK20:BK51" si="26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13.928086792568436</v>
      </c>
      <c r="BS20" s="64">
        <f t="shared" si="12"/>
        <v>565</v>
      </c>
      <c r="BT20" s="17" t="s">
        <v>103</v>
      </c>
      <c r="BV20" s="60">
        <f t="shared" si="13"/>
        <v>39568</v>
      </c>
      <c r="BW20" s="71">
        <f t="shared" si="14"/>
        <v>3.9122036244000978E-2</v>
      </c>
      <c r="BX20" s="71">
        <f t="shared" si="15"/>
        <v>3.9091248529845933E-2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x14ac:dyDescent="0.2">
      <c r="A21" s="106">
        <f t="shared" si="0"/>
        <v>39538</v>
      </c>
      <c r="B21" s="86">
        <v>39568</v>
      </c>
      <c r="C21" s="87">
        <v>18212660478</v>
      </c>
      <c r="D21" s="88">
        <v>1946766.0200000003</v>
      </c>
      <c r="E21" s="89">
        <v>568</v>
      </c>
      <c r="F21" s="88">
        <v>607088682.60000002</v>
      </c>
      <c r="G21" s="88">
        <v>1068818.1031690142</v>
      </c>
      <c r="H21" s="88">
        <v>1946766.0200000003</v>
      </c>
      <c r="I21" s="78">
        <v>3.9122036244000978E-2</v>
      </c>
      <c r="J21" s="221">
        <v>4.3690909090909086E-2</v>
      </c>
      <c r="K21" s="90">
        <v>1.8290043290044439E-4</v>
      </c>
      <c r="L21" s="90">
        <v>0</v>
      </c>
      <c r="M21" s="90">
        <v>1.8290043290044439E-4</v>
      </c>
      <c r="N21" s="91">
        <v>20.224185438187487</v>
      </c>
      <c r="O21" s="91">
        <v>13.882064019466336</v>
      </c>
      <c r="P21" s="92">
        <v>3.9091248529845933E-2</v>
      </c>
      <c r="Q21" s="69"/>
      <c r="R21" s="96"/>
      <c r="T21" s="113">
        <f t="shared" si="1"/>
        <v>3.9122036244000978E-2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3.84852668453056E-2</v>
      </c>
      <c r="AA21" s="125">
        <f t="shared" si="3"/>
        <v>6.3676939869537763E-4</v>
      </c>
      <c r="AD21" s="133">
        <f t="shared" si="4"/>
        <v>39568</v>
      </c>
      <c r="AE21" s="134">
        <f t="shared" si="20"/>
        <v>3.0787714155044998E-5</v>
      </c>
      <c r="AF21" s="134">
        <f t="shared" si="21"/>
        <v>-1.168328950066494E-4</v>
      </c>
      <c r="AG21" s="135">
        <f t="shared" ref="AG21:AG84" si="27">+M20</f>
        <v>6.4459330143539634E-4</v>
      </c>
      <c r="AH21" s="136">
        <f t="shared" si="22"/>
        <v>-4.3864404761904787E-3</v>
      </c>
      <c r="AI21" s="57"/>
      <c r="AJ21" s="133">
        <f t="shared" ref="AJ21:AJ84" si="28">+AD21</f>
        <v>39568</v>
      </c>
      <c r="AK21" s="143">
        <f t="shared" ref="AK21:AK84" si="29">+AE21</f>
        <v>3.0787714155044998E-5</v>
      </c>
      <c r="AL21" s="143">
        <f t="shared" ref="AL21:AL84" si="30">+AF21</f>
        <v>-1.168328950066494E-4</v>
      </c>
      <c r="AM21" s="143">
        <f t="shared" ref="AM21:AM84" si="31">+K20</f>
        <v>6.4459330143539634E-4</v>
      </c>
      <c r="AN21" s="143">
        <f t="shared" ref="AN21:AN84" si="32">+L20</f>
        <v>0</v>
      </c>
      <c r="AO21" s="144">
        <f t="shared" si="23"/>
        <v>-4.3864404761904787E-3</v>
      </c>
      <c r="AR21" s="17"/>
      <c r="AS21" s="17"/>
      <c r="AT21" s="17"/>
      <c r="AU21" s="17"/>
      <c r="AV21" s="17"/>
      <c r="AW21" s="17"/>
      <c r="AX21" s="17"/>
      <c r="AY21" s="17"/>
      <c r="AZ21" s="17"/>
      <c r="BF21" s="60">
        <f t="shared" si="5"/>
        <v>39568</v>
      </c>
      <c r="BG21" s="71">
        <f t="shared" si="6"/>
        <v>3.9122036244000978E-2</v>
      </c>
      <c r="BH21" s="71">
        <f t="shared" si="7"/>
        <v>4.3690909090909086E-2</v>
      </c>
      <c r="BI21" s="71">
        <f t="shared" si="24"/>
        <v>6.4459330143539634E-4</v>
      </c>
      <c r="BJ21" s="71">
        <f t="shared" si="25"/>
        <v>0</v>
      </c>
      <c r="BK21" s="71">
        <f t="shared" si="26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13.882064019466336</v>
      </c>
      <c r="BS21" s="64">
        <f t="shared" si="12"/>
        <v>568</v>
      </c>
      <c r="BT21" s="17" t="s">
        <v>103</v>
      </c>
      <c r="BV21" s="60">
        <f t="shared" si="13"/>
        <v>39599</v>
      </c>
      <c r="BW21" s="71">
        <f t="shared" si="14"/>
        <v>3.9691516577156721E-2</v>
      </c>
      <c r="BX21" s="71">
        <f t="shared" si="15"/>
        <v>3.9122036244000978E-2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ht="15.75" thickBot="1" x14ac:dyDescent="0.3">
      <c r="A22" s="106">
        <f t="shared" si="0"/>
        <v>39568</v>
      </c>
      <c r="B22" s="86">
        <v>39599</v>
      </c>
      <c r="C22" s="87">
        <v>17967200600</v>
      </c>
      <c r="D22" s="88">
        <v>1948484.8100000003</v>
      </c>
      <c r="E22" s="89">
        <v>571</v>
      </c>
      <c r="F22" s="88">
        <v>579587116.12903225</v>
      </c>
      <c r="G22" s="88">
        <v>1015038.7322750126</v>
      </c>
      <c r="H22" s="88">
        <v>1948484.8100000003</v>
      </c>
      <c r="I22" s="78">
        <v>3.9691516577156721E-2</v>
      </c>
      <c r="J22" s="221">
        <v>4.387380952380953E-2</v>
      </c>
      <c r="K22" s="90">
        <v>8.4999999999999659E-4</v>
      </c>
      <c r="L22" s="90">
        <v>0</v>
      </c>
      <c r="M22" s="90">
        <v>8.4999999999999659E-4</v>
      </c>
      <c r="N22" s="91">
        <v>20.177826539262824</v>
      </c>
      <c r="O22" s="91">
        <v>13.830437329606815</v>
      </c>
      <c r="P22" s="92">
        <v>3.9122036244000978E-2</v>
      </c>
      <c r="Q22" s="69"/>
      <c r="R22" s="96"/>
      <c r="T22" s="113">
        <f t="shared" si="1"/>
        <v>3.9691516577156721E-2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3.8256971457616085E-2</v>
      </c>
      <c r="AA22" s="125">
        <f t="shared" si="3"/>
        <v>1.4345451195406367E-3</v>
      </c>
      <c r="AD22" s="133">
        <f t="shared" si="4"/>
        <v>39599</v>
      </c>
      <c r="AE22" s="134">
        <f t="shared" si="20"/>
        <v>5.6948033315574326E-4</v>
      </c>
      <c r="AF22" s="134">
        <f t="shared" si="21"/>
        <v>6.3676939869537763E-4</v>
      </c>
      <c r="AG22" s="135">
        <f t="shared" si="27"/>
        <v>1.8290043290044439E-4</v>
      </c>
      <c r="AH22" s="136">
        <f t="shared" si="22"/>
        <v>-1.3254136363636364E-3</v>
      </c>
      <c r="AI22" s="57"/>
      <c r="AJ22" s="133">
        <f t="shared" si="28"/>
        <v>39599</v>
      </c>
      <c r="AK22" s="143">
        <f t="shared" si="29"/>
        <v>5.6948033315574326E-4</v>
      </c>
      <c r="AL22" s="143">
        <f t="shared" si="30"/>
        <v>6.3676939869537763E-4</v>
      </c>
      <c r="AM22" s="143">
        <f t="shared" si="31"/>
        <v>1.8290043290044439E-4</v>
      </c>
      <c r="AN22" s="143">
        <f t="shared" si="32"/>
        <v>0</v>
      </c>
      <c r="AO22" s="144">
        <f t="shared" si="23"/>
        <v>-1.3254136363636364E-3</v>
      </c>
      <c r="AR22" t="s">
        <v>30</v>
      </c>
      <c r="AS22"/>
      <c r="AT22"/>
      <c r="AU22"/>
      <c r="AV22"/>
      <c r="AW22"/>
      <c r="AX22"/>
      <c r="AY22"/>
      <c r="AZ22"/>
      <c r="BF22" s="60">
        <f t="shared" si="5"/>
        <v>39599</v>
      </c>
      <c r="BG22" s="71">
        <f t="shared" si="6"/>
        <v>3.9691516577156721E-2</v>
      </c>
      <c r="BH22" s="71">
        <f t="shared" si="7"/>
        <v>4.387380952380953E-2</v>
      </c>
      <c r="BI22" s="71">
        <f t="shared" si="24"/>
        <v>1.8290043290044439E-4</v>
      </c>
      <c r="BJ22" s="71">
        <f t="shared" si="25"/>
        <v>0</v>
      </c>
      <c r="BK22" s="71">
        <f t="shared" si="26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13.830437329606815</v>
      </c>
      <c r="BS22" s="64">
        <f t="shared" si="12"/>
        <v>571</v>
      </c>
      <c r="BT22" s="17" t="s">
        <v>103</v>
      </c>
      <c r="BV22" s="60">
        <f t="shared" si="13"/>
        <v>39629</v>
      </c>
      <c r="BW22" s="71">
        <f t="shared" si="14"/>
        <v>4.0031735001853121E-2</v>
      </c>
      <c r="BX22" s="71">
        <f t="shared" si="15"/>
        <v>3.9691516577156721E-2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ht="15.75" thickBot="1" x14ac:dyDescent="0.3">
      <c r="A23" s="106">
        <f t="shared" si="0"/>
        <v>39599</v>
      </c>
      <c r="B23" s="86">
        <v>39629</v>
      </c>
      <c r="C23" s="87">
        <v>18979916333</v>
      </c>
      <c r="D23" s="88">
        <v>2075953.4999999993</v>
      </c>
      <c r="E23" s="89">
        <v>572</v>
      </c>
      <c r="F23" s="88">
        <v>632663877.76666665</v>
      </c>
      <c r="G23" s="88">
        <v>1106055.7303613054</v>
      </c>
      <c r="H23" s="88">
        <v>2075953.4999999993</v>
      </c>
      <c r="I23" s="78">
        <v>4.0031735001853121E-2</v>
      </c>
      <c r="J23" s="221">
        <v>4.4723809523809527E-2</v>
      </c>
      <c r="K23" s="90">
        <v>0</v>
      </c>
      <c r="L23" s="90">
        <v>-8.1573498964745972E-6</v>
      </c>
      <c r="M23" s="90">
        <v>-8.1573498964745972E-6</v>
      </c>
      <c r="N23" s="91">
        <v>20.265449840289829</v>
      </c>
      <c r="O23" s="91">
        <v>13.916310848910033</v>
      </c>
      <c r="P23" s="92">
        <v>3.9691516577156721E-2</v>
      </c>
      <c r="Q23" s="69"/>
      <c r="R23" s="96"/>
      <c r="T23" s="113">
        <f t="shared" si="1"/>
        <v>4.0031735001853121E-2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3.9366439649090874E-2</v>
      </c>
      <c r="AA23" s="125">
        <f t="shared" si="3"/>
        <v>6.6529535276224627E-4</v>
      </c>
      <c r="AD23" s="133">
        <f t="shared" si="4"/>
        <v>39629</v>
      </c>
      <c r="AE23" s="134">
        <f t="shared" si="20"/>
        <v>3.4021842469639935E-4</v>
      </c>
      <c r="AF23" s="134">
        <f t="shared" si="21"/>
        <v>1.4345451195406367E-3</v>
      </c>
      <c r="AG23" s="135">
        <f t="shared" si="27"/>
        <v>8.4999999999999659E-4</v>
      </c>
      <c r="AH23" s="136">
        <f t="shared" si="22"/>
        <v>1.3976683982683995E-3</v>
      </c>
      <c r="AI23" s="57"/>
      <c r="AJ23" s="133">
        <f t="shared" si="28"/>
        <v>39629</v>
      </c>
      <c r="AK23" s="143">
        <f t="shared" si="29"/>
        <v>3.4021842469639935E-4</v>
      </c>
      <c r="AL23" s="143">
        <f t="shared" si="30"/>
        <v>1.4345451195406367E-3</v>
      </c>
      <c r="AM23" s="143">
        <f t="shared" si="31"/>
        <v>8.4999999999999659E-4</v>
      </c>
      <c r="AN23" s="143">
        <f t="shared" si="32"/>
        <v>0</v>
      </c>
      <c r="AO23" s="144">
        <f t="shared" si="23"/>
        <v>1.3976683982683995E-3</v>
      </c>
      <c r="AR23"/>
      <c r="AS23"/>
      <c r="AT23"/>
      <c r="AU23"/>
      <c r="AV23"/>
      <c r="AW23"/>
      <c r="AX23"/>
      <c r="AY23"/>
      <c r="AZ23"/>
      <c r="BF23" s="60">
        <f t="shared" si="5"/>
        <v>39629</v>
      </c>
      <c r="BG23" s="71">
        <f t="shared" si="6"/>
        <v>4.0031735001853121E-2</v>
      </c>
      <c r="BH23" s="71">
        <f t="shared" si="7"/>
        <v>4.4723809523809527E-2</v>
      </c>
      <c r="BI23" s="71">
        <f t="shared" si="24"/>
        <v>8.4999999999999659E-4</v>
      </c>
      <c r="BJ23" s="71">
        <f t="shared" si="25"/>
        <v>0</v>
      </c>
      <c r="BK23" s="71">
        <f t="shared" si="26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13.916310848910033</v>
      </c>
      <c r="BS23" s="64">
        <f t="shared" si="12"/>
        <v>572</v>
      </c>
      <c r="BT23" s="17" t="s">
        <v>103</v>
      </c>
      <c r="BV23" s="60">
        <f t="shared" si="13"/>
        <v>39660</v>
      </c>
      <c r="BW23" s="71">
        <f t="shared" si="14"/>
        <v>4.0655216153256596E-2</v>
      </c>
      <c r="BX23" s="71">
        <f t="shared" si="15"/>
        <v>4.0031735001853121E-2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ht="15" x14ac:dyDescent="0.25">
      <c r="A24" s="106">
        <f t="shared" si="0"/>
        <v>39629</v>
      </c>
      <c r="B24" s="86">
        <v>39660</v>
      </c>
      <c r="C24" s="87">
        <v>24948300433</v>
      </c>
      <c r="D24" s="88">
        <v>2771252.8600000003</v>
      </c>
      <c r="E24" s="89">
        <v>591</v>
      </c>
      <c r="F24" s="88">
        <v>804783884.93548381</v>
      </c>
      <c r="G24" s="88">
        <v>1361732.4618197696</v>
      </c>
      <c r="H24" s="88">
        <v>2771252.8600000003</v>
      </c>
      <c r="I24" s="78">
        <v>4.0655216153256596E-2</v>
      </c>
      <c r="J24" s="221">
        <v>4.4715652173913052E-2</v>
      </c>
      <c r="K24" s="90">
        <v>1.5910973084884428E-4</v>
      </c>
      <c r="L24" s="90">
        <v>0</v>
      </c>
      <c r="M24" s="90">
        <v>1.5910973084884428E-4</v>
      </c>
      <c r="N24" s="91">
        <v>20.506084333420759</v>
      </c>
      <c r="O24" s="91">
        <v>14.12426831601466</v>
      </c>
      <c r="P24" s="92">
        <v>4.0031735001853121E-2</v>
      </c>
      <c r="Q24" s="69"/>
      <c r="R24" s="96"/>
      <c r="T24" s="113">
        <f t="shared" si="1"/>
        <v>4.0655216153256596E-2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3.9403931287483838E-2</v>
      </c>
      <c r="AA24" s="125">
        <f t="shared" si="3"/>
        <v>1.2512848657727574E-3</v>
      </c>
      <c r="AD24" s="133">
        <f t="shared" si="4"/>
        <v>39660</v>
      </c>
      <c r="AE24" s="134">
        <f t="shared" si="20"/>
        <v>6.2348115140347521E-4</v>
      </c>
      <c r="AF24" s="134">
        <f t="shared" si="21"/>
        <v>6.6529535276224627E-4</v>
      </c>
      <c r="AG24" s="135">
        <f t="shared" si="27"/>
        <v>-8.1573498964745972E-6</v>
      </c>
      <c r="AH24" s="136">
        <f t="shared" si="22"/>
        <v>1.5420393374741045E-4</v>
      </c>
      <c r="AI24" s="57"/>
      <c r="AJ24" s="133">
        <f t="shared" si="28"/>
        <v>39660</v>
      </c>
      <c r="AK24" s="143">
        <f t="shared" si="29"/>
        <v>6.2348115140347521E-4</v>
      </c>
      <c r="AL24" s="143">
        <f t="shared" si="30"/>
        <v>6.6529535276224627E-4</v>
      </c>
      <c r="AM24" s="143">
        <f t="shared" si="31"/>
        <v>0</v>
      </c>
      <c r="AN24" s="143">
        <f t="shared" si="32"/>
        <v>-8.1573498964745972E-6</v>
      </c>
      <c r="AO24" s="144">
        <f t="shared" si="23"/>
        <v>1.5420393374741045E-4</v>
      </c>
      <c r="AR24" s="4" t="s">
        <v>31</v>
      </c>
      <c r="AS24" s="4"/>
      <c r="AT24"/>
      <c r="AU24"/>
      <c r="AV24"/>
      <c r="AW24"/>
      <c r="AX24"/>
      <c r="AY24"/>
      <c r="AZ24"/>
      <c r="BF24" s="60">
        <f t="shared" si="5"/>
        <v>39660</v>
      </c>
      <c r="BG24" s="71">
        <f t="shared" si="6"/>
        <v>4.0655216153256596E-2</v>
      </c>
      <c r="BH24" s="71">
        <f t="shared" si="7"/>
        <v>4.4715652173913052E-2</v>
      </c>
      <c r="BI24" s="71">
        <f t="shared" si="24"/>
        <v>0</v>
      </c>
      <c r="BJ24" s="71">
        <f t="shared" si="25"/>
        <v>-8.1573498964745972E-6</v>
      </c>
      <c r="BK24" s="71">
        <f t="shared" si="26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14.12426831601466</v>
      </c>
      <c r="BS24" s="64">
        <f t="shared" si="12"/>
        <v>591</v>
      </c>
      <c r="BT24" s="17" t="s">
        <v>103</v>
      </c>
      <c r="BV24" s="60">
        <f t="shared" si="13"/>
        <v>39691</v>
      </c>
      <c r="BW24" s="71">
        <f t="shared" si="14"/>
        <v>4.0448462323305193E-2</v>
      </c>
      <c r="BX24" s="71">
        <f t="shared" si="15"/>
        <v>4.0655216153256596E-2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ht="15" x14ac:dyDescent="0.25">
      <c r="A25" s="106">
        <f t="shared" si="0"/>
        <v>39660</v>
      </c>
      <c r="B25" s="86">
        <v>39691</v>
      </c>
      <c r="C25" s="87">
        <v>21551170517</v>
      </c>
      <c r="D25" s="88">
        <v>2381725.9800000004</v>
      </c>
      <c r="E25" s="89">
        <v>559</v>
      </c>
      <c r="F25" s="88">
        <v>695199048.93548381</v>
      </c>
      <c r="G25" s="88">
        <v>1243647.6725142824</v>
      </c>
      <c r="H25" s="88">
        <v>2381725.9800000004</v>
      </c>
      <c r="I25" s="78">
        <v>4.0448462323305193E-2</v>
      </c>
      <c r="J25" s="221">
        <v>4.4874761904761896E-2</v>
      </c>
      <c r="K25" s="90">
        <v>1.724329004329013E-3</v>
      </c>
      <c r="L25" s="90">
        <v>0</v>
      </c>
      <c r="M25" s="90">
        <v>1.724329004329013E-3</v>
      </c>
      <c r="N25" s="91">
        <v>20.359708763870049</v>
      </c>
      <c r="O25" s="91">
        <v>14.033559290714951</v>
      </c>
      <c r="P25" s="92">
        <v>4.0655216153256596E-2</v>
      </c>
      <c r="Q25" s="69"/>
      <c r="R25" s="96"/>
      <c r="T25" s="113">
        <f t="shared" si="1"/>
        <v>4.0448462323305193E-2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3.9357481864893303E-2</v>
      </c>
      <c r="AA25" s="125">
        <f t="shared" si="3"/>
        <v>1.0909804584118901E-3</v>
      </c>
      <c r="AD25" s="133">
        <f t="shared" si="4"/>
        <v>39691</v>
      </c>
      <c r="AE25" s="134">
        <f t="shared" si="20"/>
        <v>-2.0675382995140323E-4</v>
      </c>
      <c r="AF25" s="134">
        <f t="shared" si="21"/>
        <v>1.2512848657727574E-3</v>
      </c>
      <c r="AG25" s="135">
        <f t="shared" si="27"/>
        <v>1.5910973084884428E-4</v>
      </c>
      <c r="AH25" s="136">
        <f t="shared" si="22"/>
        <v>-6.2323250517598312E-4</v>
      </c>
      <c r="AI25" s="57"/>
      <c r="AJ25" s="133">
        <f t="shared" si="28"/>
        <v>39691</v>
      </c>
      <c r="AK25" s="143">
        <f t="shared" si="29"/>
        <v>-2.0675382995140323E-4</v>
      </c>
      <c r="AL25" s="143">
        <f t="shared" si="30"/>
        <v>1.2512848657727574E-3</v>
      </c>
      <c r="AM25" s="143">
        <f t="shared" si="31"/>
        <v>1.5910973084884428E-4</v>
      </c>
      <c r="AN25" s="143">
        <f t="shared" si="32"/>
        <v>0</v>
      </c>
      <c r="AO25" s="144">
        <f t="shared" si="23"/>
        <v>-6.2323250517598312E-4</v>
      </c>
      <c r="AR25" s="1" t="s">
        <v>32</v>
      </c>
      <c r="AS25" s="1">
        <v>0.98350695501075225</v>
      </c>
      <c r="AT25"/>
      <c r="AU25"/>
      <c r="AV25"/>
      <c r="AW25"/>
      <c r="AX25"/>
      <c r="AY25"/>
      <c r="AZ25"/>
      <c r="BF25" s="60">
        <f t="shared" si="5"/>
        <v>39691</v>
      </c>
      <c r="BG25" s="71">
        <f t="shared" si="6"/>
        <v>4.0448462323305193E-2</v>
      </c>
      <c r="BH25" s="71">
        <f t="shared" si="7"/>
        <v>4.4874761904761896E-2</v>
      </c>
      <c r="BI25" s="71">
        <f t="shared" si="24"/>
        <v>1.5910973084884428E-4</v>
      </c>
      <c r="BJ25" s="71">
        <f t="shared" si="25"/>
        <v>0</v>
      </c>
      <c r="BK25" s="71">
        <f t="shared" si="26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14.033559290714951</v>
      </c>
      <c r="BS25" s="64">
        <f t="shared" si="12"/>
        <v>559</v>
      </c>
      <c r="BT25" s="17" t="s">
        <v>103</v>
      </c>
      <c r="BV25" s="60">
        <f t="shared" si="13"/>
        <v>39721</v>
      </c>
      <c r="BW25" s="71">
        <f t="shared" si="14"/>
        <v>4.0724220480753401E-2</v>
      </c>
      <c r="BX25" s="71">
        <f t="shared" si="15"/>
        <v>4.0448462323305193E-2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ht="15" x14ac:dyDescent="0.25">
      <c r="A26" s="106">
        <f t="shared" si="0"/>
        <v>39691</v>
      </c>
      <c r="B26" s="86">
        <v>39721</v>
      </c>
      <c r="C26" s="87">
        <v>32662121700</v>
      </c>
      <c r="D26" s="88">
        <v>3634260.7800000003</v>
      </c>
      <c r="E26" s="89">
        <v>1180</v>
      </c>
      <c r="F26" s="88">
        <v>1088737390</v>
      </c>
      <c r="G26" s="88">
        <v>922658.80508474575</v>
      </c>
      <c r="H26" s="88">
        <v>3634260.7800000003</v>
      </c>
      <c r="I26" s="78">
        <v>4.0724220480753401E-2</v>
      </c>
      <c r="J26" s="221">
        <v>4.6599090909090909E-2</v>
      </c>
      <c r="K26" s="90">
        <v>1.7135177865612652E-3</v>
      </c>
      <c r="L26" s="90">
        <v>0</v>
      </c>
      <c r="M26" s="90">
        <v>1.7135177865612652E-3</v>
      </c>
      <c r="N26" s="91">
        <v>20.808284503974363</v>
      </c>
      <c r="O26" s="91">
        <v>13.73501478651465</v>
      </c>
      <c r="P26" s="92">
        <v>4.0448462323305193E-2</v>
      </c>
      <c r="Q26" s="69"/>
      <c r="R26" s="96"/>
      <c r="T26" s="113">
        <f t="shared" si="1"/>
        <v>4.0724220480753401E-2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4.1650237870679716E-2</v>
      </c>
      <c r="AA26" s="125">
        <f t="shared" si="3"/>
        <v>-9.2601738992631466E-4</v>
      </c>
      <c r="AD26" s="133">
        <f t="shared" si="4"/>
        <v>39721</v>
      </c>
      <c r="AE26" s="134">
        <f t="shared" si="20"/>
        <v>2.757581574482082E-4</v>
      </c>
      <c r="AF26" s="134">
        <f t="shared" si="21"/>
        <v>1.0909804584118901E-3</v>
      </c>
      <c r="AG26" s="135">
        <f t="shared" si="27"/>
        <v>1.724329004329013E-3</v>
      </c>
      <c r="AH26" s="136">
        <f t="shared" si="22"/>
        <v>2.9818056277056294E-3</v>
      </c>
      <c r="AI26" s="57"/>
      <c r="AJ26" s="133">
        <f t="shared" si="28"/>
        <v>39721</v>
      </c>
      <c r="AK26" s="143">
        <f t="shared" si="29"/>
        <v>2.757581574482082E-4</v>
      </c>
      <c r="AL26" s="143">
        <f t="shared" si="30"/>
        <v>1.0909804584118901E-3</v>
      </c>
      <c r="AM26" s="143">
        <f t="shared" si="31"/>
        <v>1.724329004329013E-3</v>
      </c>
      <c r="AN26" s="143">
        <f t="shared" si="32"/>
        <v>0</v>
      </c>
      <c r="AO26" s="144">
        <f t="shared" si="23"/>
        <v>2.9818056277056294E-3</v>
      </c>
      <c r="AR26" s="1" t="s">
        <v>33</v>
      </c>
      <c r="AS26" s="1">
        <v>0.96728593055452194</v>
      </c>
      <c r="AT26"/>
      <c r="AU26"/>
      <c r="AV26"/>
      <c r="AW26"/>
      <c r="AX26"/>
      <c r="AY26"/>
      <c r="AZ26"/>
      <c r="BF26" s="60">
        <f t="shared" si="5"/>
        <v>39721</v>
      </c>
      <c r="BG26" s="71">
        <f t="shared" si="6"/>
        <v>4.0724220480753401E-2</v>
      </c>
      <c r="BH26" s="71">
        <f t="shared" si="7"/>
        <v>4.6599090909090909E-2</v>
      </c>
      <c r="BI26" s="71">
        <f t="shared" si="24"/>
        <v>1.724329004329013E-3</v>
      </c>
      <c r="BJ26" s="71">
        <f t="shared" si="25"/>
        <v>0</v>
      </c>
      <c r="BK26" s="71">
        <f t="shared" si="26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13.73501478651465</v>
      </c>
      <c r="BS26" s="64">
        <f t="shared" si="12"/>
        <v>1180</v>
      </c>
      <c r="BT26" s="17" t="s">
        <v>103</v>
      </c>
      <c r="BV26" s="60">
        <f t="shared" si="13"/>
        <v>39752</v>
      </c>
      <c r="BW26" s="71">
        <f t="shared" si="14"/>
        <v>4.2802536958855657E-2</v>
      </c>
      <c r="BX26" s="71">
        <f t="shared" si="15"/>
        <v>4.0724220480753401E-2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ht="15" x14ac:dyDescent="0.25">
      <c r="A27" s="106">
        <f t="shared" si="0"/>
        <v>39721</v>
      </c>
      <c r="B27" s="86">
        <v>39752</v>
      </c>
      <c r="C27" s="87">
        <v>34994634226</v>
      </c>
      <c r="D27" s="88">
        <v>4092511.27</v>
      </c>
      <c r="E27" s="89">
        <v>1220</v>
      </c>
      <c r="F27" s="88">
        <v>1128859168.5806451</v>
      </c>
      <c r="G27" s="88">
        <v>925294.40047593857</v>
      </c>
      <c r="H27" s="88">
        <v>4092511.27</v>
      </c>
      <c r="I27" s="78">
        <v>4.2802536958855657E-2</v>
      </c>
      <c r="J27" s="221">
        <v>4.8312608695652175E-2</v>
      </c>
      <c r="K27" s="90">
        <v>0</v>
      </c>
      <c r="L27" s="90">
        <v>-9.8801086956521733E-3</v>
      </c>
      <c r="M27" s="90">
        <v>-9.8801086956521733E-3</v>
      </c>
      <c r="N27" s="91">
        <v>20.844473374369262</v>
      </c>
      <c r="O27" s="91">
        <v>13.737867236641959</v>
      </c>
      <c r="P27" s="92">
        <v>4.0724220480753401E-2</v>
      </c>
      <c r="Q27" s="69"/>
      <c r="R27" s="96"/>
      <c r="T27" s="113">
        <f t="shared" si="1"/>
        <v>4.2802536958855657E-2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4.2531869460015637E-2</v>
      </c>
      <c r="AA27" s="125">
        <f t="shared" si="3"/>
        <v>2.7066749884002012E-4</v>
      </c>
      <c r="AD27" s="133">
        <f t="shared" si="4"/>
        <v>39752</v>
      </c>
      <c r="AE27" s="134">
        <f t="shared" si="20"/>
        <v>2.0783164781022559E-3</v>
      </c>
      <c r="AF27" s="134">
        <f t="shared" si="21"/>
        <v>-9.2601738992631466E-4</v>
      </c>
      <c r="AG27" s="135">
        <f t="shared" si="27"/>
        <v>1.7135177865612652E-3</v>
      </c>
      <c r="AH27" s="136">
        <f t="shared" si="22"/>
        <v>-1.9002818181818176E-3</v>
      </c>
      <c r="AI27" s="57"/>
      <c r="AJ27" s="133">
        <f t="shared" si="28"/>
        <v>39752</v>
      </c>
      <c r="AK27" s="143">
        <f t="shared" si="29"/>
        <v>2.0783164781022559E-3</v>
      </c>
      <c r="AL27" s="143">
        <f t="shared" si="30"/>
        <v>-9.2601738992631466E-4</v>
      </c>
      <c r="AM27" s="143">
        <f t="shared" si="31"/>
        <v>1.7135177865612652E-3</v>
      </c>
      <c r="AN27" s="143">
        <f t="shared" si="32"/>
        <v>0</v>
      </c>
      <c r="AO27" s="144">
        <f t="shared" si="23"/>
        <v>-1.9002818181818176E-3</v>
      </c>
      <c r="AR27" s="1" t="s">
        <v>34</v>
      </c>
      <c r="AS27" s="1">
        <v>0.9555505434017324</v>
      </c>
      <c r="AT27"/>
      <c r="AU27"/>
      <c r="AV27"/>
      <c r="AW27"/>
      <c r="AX27"/>
      <c r="AY27"/>
      <c r="AZ27"/>
      <c r="BF27" s="60">
        <f t="shared" si="5"/>
        <v>39752</v>
      </c>
      <c r="BG27" s="71">
        <f t="shared" si="6"/>
        <v>4.2802536958855657E-2</v>
      </c>
      <c r="BH27" s="71">
        <f t="shared" si="7"/>
        <v>4.8312608695652175E-2</v>
      </c>
      <c r="BI27" s="71">
        <f t="shared" si="24"/>
        <v>1.7135177865612652E-3</v>
      </c>
      <c r="BJ27" s="71">
        <f t="shared" si="25"/>
        <v>0</v>
      </c>
      <c r="BK27" s="71">
        <f t="shared" si="26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13.737867236641959</v>
      </c>
      <c r="BS27" s="64">
        <f t="shared" si="12"/>
        <v>1220</v>
      </c>
      <c r="BT27" s="17" t="s">
        <v>103</v>
      </c>
      <c r="BV27" s="60">
        <f t="shared" si="13"/>
        <v>39782</v>
      </c>
      <c r="BW27" s="71">
        <f t="shared" si="14"/>
        <v>3.7717279189086572E-2</v>
      </c>
      <c r="BX27" s="71">
        <f t="shared" si="15"/>
        <v>4.2802536958855657E-2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ht="15.75" thickBot="1" x14ac:dyDescent="0.3">
      <c r="A28" s="106">
        <f t="shared" si="0"/>
        <v>39752</v>
      </c>
      <c r="B28" s="107">
        <v>39782</v>
      </c>
      <c r="C28" s="87">
        <v>35891622089</v>
      </c>
      <c r="D28" s="88">
        <v>3698727.6799999992</v>
      </c>
      <c r="E28" s="89">
        <v>1164</v>
      </c>
      <c r="F28" s="88">
        <v>1196387402.9666667</v>
      </c>
      <c r="G28" s="88">
        <v>1027824.2293528065</v>
      </c>
      <c r="H28" s="88">
        <v>3698727.6799999992</v>
      </c>
      <c r="I28" s="78">
        <v>3.7717279189086572E-2</v>
      </c>
      <c r="J28" s="221">
        <v>3.8432500000000001E-2</v>
      </c>
      <c r="K28" s="90">
        <v>0</v>
      </c>
      <c r="L28" s="90">
        <v>-8.503928571428572E-3</v>
      </c>
      <c r="M28" s="90">
        <v>-8.503928571428572E-3</v>
      </c>
      <c r="N28" s="91">
        <v>20.902572355549513</v>
      </c>
      <c r="O28" s="91">
        <v>13.84295472725813</v>
      </c>
      <c r="P28" s="92">
        <v>4.2802536958855657E-2</v>
      </c>
      <c r="Q28" s="69"/>
      <c r="R28" s="96"/>
      <c r="T28" s="113">
        <f t="shared" si="1"/>
        <v>3.7717279189086572E-2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3.4168524586728831E-2</v>
      </c>
      <c r="AA28" s="125">
        <f t="shared" si="3"/>
        <v>3.5487546023577413E-3</v>
      </c>
      <c r="AD28" s="133">
        <f t="shared" si="4"/>
        <v>39782</v>
      </c>
      <c r="AE28" s="134">
        <f t="shared" si="20"/>
        <v>-5.0852577697690846E-3</v>
      </c>
      <c r="AF28" s="134">
        <f t="shared" si="21"/>
        <v>2.7066749884002012E-4</v>
      </c>
      <c r="AG28" s="135">
        <f t="shared" si="27"/>
        <v>-9.8801086956521733E-3</v>
      </c>
      <c r="AH28" s="136">
        <f t="shared" si="22"/>
        <v>-4.6333000000000225E-4</v>
      </c>
      <c r="AI28" s="57"/>
      <c r="AJ28" s="133">
        <f t="shared" si="28"/>
        <v>39782</v>
      </c>
      <c r="AK28" s="143">
        <f t="shared" si="29"/>
        <v>-5.0852577697690846E-3</v>
      </c>
      <c r="AL28" s="143">
        <f t="shared" si="30"/>
        <v>2.7066749884002012E-4</v>
      </c>
      <c r="AM28" s="143">
        <f t="shared" si="31"/>
        <v>0</v>
      </c>
      <c r="AN28" s="143">
        <f t="shared" si="32"/>
        <v>-9.8801086956521733E-3</v>
      </c>
      <c r="AO28" s="144">
        <f t="shared" si="23"/>
        <v>-4.6333000000000225E-4</v>
      </c>
      <c r="AR28" s="1" t="s">
        <v>35</v>
      </c>
      <c r="AS28" s="1">
        <v>3.5578412071214402E-3</v>
      </c>
      <c r="AT28"/>
      <c r="AU28"/>
      <c r="AV28"/>
      <c r="AW28"/>
      <c r="AX28"/>
      <c r="AY28"/>
      <c r="AZ28"/>
      <c r="BF28" s="60">
        <f t="shared" si="5"/>
        <v>39782</v>
      </c>
      <c r="BG28" s="71">
        <f t="shared" si="6"/>
        <v>3.7717279189086572E-2</v>
      </c>
      <c r="BH28" s="71">
        <f t="shared" si="7"/>
        <v>3.8432500000000001E-2</v>
      </c>
      <c r="BI28" s="71">
        <f t="shared" si="24"/>
        <v>0</v>
      </c>
      <c r="BJ28" s="71">
        <f t="shared" si="25"/>
        <v>-9.8801086956521733E-3</v>
      </c>
      <c r="BK28" s="71">
        <f t="shared" si="26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13.84295472725813</v>
      </c>
      <c r="BS28" s="64">
        <f t="shared" si="12"/>
        <v>1164</v>
      </c>
      <c r="BT28" s="17" t="s">
        <v>103</v>
      </c>
      <c r="BV28" s="60">
        <f t="shared" si="13"/>
        <v>39813</v>
      </c>
      <c r="BW28" s="71">
        <f t="shared" si="14"/>
        <v>3.7544456819194098E-2</v>
      </c>
      <c r="BX28" s="71">
        <f t="shared" si="15"/>
        <v>3.7717279189086572E-2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ht="15.75" thickBot="1" x14ac:dyDescent="0.3">
      <c r="A29" s="106">
        <f t="shared" si="0"/>
        <v>39782</v>
      </c>
      <c r="B29" s="107">
        <v>39813</v>
      </c>
      <c r="C29" s="87">
        <v>35511622089</v>
      </c>
      <c r="D29" s="88">
        <v>3642799.3499999996</v>
      </c>
      <c r="E29" s="89">
        <v>1164</v>
      </c>
      <c r="F29" s="88">
        <v>1145536196.4193549</v>
      </c>
      <c r="G29" s="88">
        <v>984137.62578982383</v>
      </c>
      <c r="H29" s="88">
        <v>3642799.3499999996</v>
      </c>
      <c r="I29" s="78">
        <v>3.7544456819194098E-2</v>
      </c>
      <c r="J29" s="221">
        <v>2.9928571428571429E-2</v>
      </c>
      <c r="K29" s="90">
        <v>0</v>
      </c>
      <c r="L29" s="90">
        <v>-8.5104761904761968E-3</v>
      </c>
      <c r="M29" s="90">
        <v>-8.5104761904761968E-3</v>
      </c>
      <c r="N29" s="91">
        <v>20.859138658153316</v>
      </c>
      <c r="O29" s="91">
        <v>13.799521029861932</v>
      </c>
      <c r="P29" s="92">
        <v>3.7717279189086572E-2</v>
      </c>
      <c r="Q29" s="69"/>
      <c r="R29" s="96"/>
      <c r="T29" s="113">
        <f t="shared" si="1"/>
        <v>3.7544456819194098E-2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2.8200599439309033E-2</v>
      </c>
      <c r="AA29" s="125">
        <f t="shared" si="3"/>
        <v>9.3438573798850649E-3</v>
      </c>
      <c r="AD29" s="133">
        <f t="shared" si="4"/>
        <v>39813</v>
      </c>
      <c r="AE29" s="134">
        <f t="shared" si="20"/>
        <v>-1.7282236989247385E-4</v>
      </c>
      <c r="AF29" s="134">
        <f t="shared" si="21"/>
        <v>3.5487546023577413E-3</v>
      </c>
      <c r="AG29" s="135">
        <f t="shared" si="27"/>
        <v>-8.503928571428572E-3</v>
      </c>
      <c r="AH29" s="136">
        <f t="shared" si="22"/>
        <v>3.8857517391304346E-3</v>
      </c>
      <c r="AI29" s="57"/>
      <c r="AJ29" s="133">
        <f t="shared" si="28"/>
        <v>39813</v>
      </c>
      <c r="AK29" s="143">
        <f t="shared" si="29"/>
        <v>-1.7282236989247385E-4</v>
      </c>
      <c r="AL29" s="143">
        <f t="shared" si="30"/>
        <v>3.5487546023577413E-3</v>
      </c>
      <c r="AM29" s="143">
        <f t="shared" si="31"/>
        <v>0</v>
      </c>
      <c r="AN29" s="143">
        <f t="shared" si="32"/>
        <v>-8.503928571428572E-3</v>
      </c>
      <c r="AO29" s="144">
        <f t="shared" si="23"/>
        <v>3.8857517391304346E-3</v>
      </c>
      <c r="AR29" s="2" t="s">
        <v>36</v>
      </c>
      <c r="AS29" s="2">
        <v>90</v>
      </c>
      <c r="AT29"/>
      <c r="AU29"/>
      <c r="AV29"/>
      <c r="AW29"/>
      <c r="AX29"/>
      <c r="AY29"/>
      <c r="AZ29"/>
      <c r="BF29" s="60">
        <f t="shared" si="5"/>
        <v>39813</v>
      </c>
      <c r="BG29" s="71">
        <f t="shared" si="6"/>
        <v>3.7544456819194098E-2</v>
      </c>
      <c r="BH29" s="71">
        <f t="shared" si="7"/>
        <v>2.9928571428571429E-2</v>
      </c>
      <c r="BI29" s="71">
        <f t="shared" si="24"/>
        <v>0</v>
      </c>
      <c r="BJ29" s="71">
        <f t="shared" si="25"/>
        <v>-8.503928571428572E-3</v>
      </c>
      <c r="BK29" s="71">
        <f t="shared" si="26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13.799521029861932</v>
      </c>
      <c r="BS29" s="64">
        <f t="shared" si="12"/>
        <v>1164</v>
      </c>
      <c r="BT29" s="17" t="s">
        <v>103</v>
      </c>
      <c r="BV29" s="60">
        <f t="shared" si="13"/>
        <v>39844</v>
      </c>
      <c r="BW29" s="71">
        <f t="shared" si="14"/>
        <v>2.1712092925379817E-2</v>
      </c>
      <c r="BX29" s="71">
        <f t="shared" si="15"/>
        <v>3.7544456819194098E-2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ht="15.75" thickBot="1" x14ac:dyDescent="0.3">
      <c r="A30" s="106">
        <f t="shared" si="0"/>
        <v>39813</v>
      </c>
      <c r="B30" s="107">
        <v>39844</v>
      </c>
      <c r="C30" s="87">
        <v>38633411960</v>
      </c>
      <c r="D30" s="88">
        <v>2298115.7000000002</v>
      </c>
      <c r="E30" s="89">
        <v>986</v>
      </c>
      <c r="F30" s="88">
        <v>1246239095.483871</v>
      </c>
      <c r="G30" s="88">
        <v>1263934.1739187331</v>
      </c>
      <c r="H30" s="88">
        <v>2298115.7000000002</v>
      </c>
      <c r="I30" s="78">
        <v>2.1712092925379817E-2</v>
      </c>
      <c r="J30" s="221">
        <v>2.1418095238095233E-2</v>
      </c>
      <c r="K30" s="90">
        <v>0</v>
      </c>
      <c r="L30" s="90">
        <v>-5.1355952380952308E-3</v>
      </c>
      <c r="M30" s="90">
        <v>-5.1355952380952308E-3</v>
      </c>
      <c r="N30" s="91">
        <v>20.943396129339551</v>
      </c>
      <c r="O30" s="91">
        <v>14.049739774736915</v>
      </c>
      <c r="P30" s="92">
        <v>3.7544456819194098E-2</v>
      </c>
      <c r="Q30" s="69"/>
      <c r="R30" s="96"/>
      <c r="T30" s="113">
        <f t="shared" si="1"/>
        <v>2.1712092925379817E-2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2.1054460666852747E-2</v>
      </c>
      <c r="AA30" s="125">
        <f t="shared" si="3"/>
        <v>6.5763225852706955E-4</v>
      </c>
      <c r="AD30" s="133">
        <f t="shared" si="4"/>
        <v>39844</v>
      </c>
      <c r="AE30" s="134">
        <f t="shared" si="20"/>
        <v>-1.5832363893814282E-2</v>
      </c>
      <c r="AF30" s="134">
        <f t="shared" si="21"/>
        <v>9.3438573798850649E-3</v>
      </c>
      <c r="AG30" s="135">
        <f t="shared" si="27"/>
        <v>-8.5104761904761968E-3</v>
      </c>
      <c r="AH30" s="136">
        <f t="shared" si="22"/>
        <v>-1.9772173913043187E-4</v>
      </c>
      <c r="AI30" s="57"/>
      <c r="AJ30" s="133">
        <f t="shared" si="28"/>
        <v>39844</v>
      </c>
      <c r="AK30" s="143">
        <f t="shared" si="29"/>
        <v>-1.5832363893814282E-2</v>
      </c>
      <c r="AL30" s="143">
        <f t="shared" si="30"/>
        <v>9.3438573798850649E-3</v>
      </c>
      <c r="AM30" s="143">
        <f t="shared" si="31"/>
        <v>0</v>
      </c>
      <c r="AN30" s="143">
        <f t="shared" si="32"/>
        <v>-8.5104761904761968E-3</v>
      </c>
      <c r="AO30" s="144">
        <f t="shared" si="23"/>
        <v>-1.9772173913043187E-4</v>
      </c>
      <c r="AR30"/>
      <c r="AS30"/>
      <c r="AT30"/>
      <c r="AU30"/>
      <c r="AV30"/>
      <c r="AW30"/>
      <c r="AX30"/>
      <c r="AY30"/>
      <c r="AZ30"/>
      <c r="BF30" s="60">
        <f t="shared" si="5"/>
        <v>39844</v>
      </c>
      <c r="BG30" s="71">
        <f t="shared" si="6"/>
        <v>2.1712092925379817E-2</v>
      </c>
      <c r="BH30" s="71">
        <f t="shared" si="7"/>
        <v>2.1418095238095233E-2</v>
      </c>
      <c r="BI30" s="71">
        <f t="shared" si="24"/>
        <v>0</v>
      </c>
      <c r="BJ30" s="71">
        <f t="shared" si="25"/>
        <v>-8.5104761904761968E-3</v>
      </c>
      <c r="BK30" s="71">
        <f t="shared" si="26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14.049739774736915</v>
      </c>
      <c r="BS30" s="64">
        <f t="shared" si="12"/>
        <v>986</v>
      </c>
      <c r="BT30" s="17" t="s">
        <v>103</v>
      </c>
      <c r="BV30" s="60">
        <f t="shared" si="13"/>
        <v>39872</v>
      </c>
      <c r="BW30" s="71">
        <f t="shared" si="14"/>
        <v>1.582848926896915E-2</v>
      </c>
      <c r="BX30" s="71">
        <f t="shared" si="15"/>
        <v>2.1712092925379817E-2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ht="15.75" thickBot="1" x14ac:dyDescent="0.3">
      <c r="A31" s="106">
        <f t="shared" si="0"/>
        <v>39844</v>
      </c>
      <c r="B31" s="107">
        <v>39872</v>
      </c>
      <c r="C31" s="87">
        <v>31614885969</v>
      </c>
      <c r="D31" s="88">
        <v>1371002.4199999995</v>
      </c>
      <c r="E31" s="89">
        <v>967</v>
      </c>
      <c r="F31" s="88">
        <v>1129103070.3214285</v>
      </c>
      <c r="G31" s="88">
        <v>1167635.0261855517</v>
      </c>
      <c r="H31" s="88">
        <v>1371002.4199999995</v>
      </c>
      <c r="I31" s="78">
        <v>1.582848926896915E-2</v>
      </c>
      <c r="J31" s="221">
        <v>1.6282500000000002E-2</v>
      </c>
      <c r="K31" s="90">
        <v>0</v>
      </c>
      <c r="L31" s="90">
        <v>-3.5915909090909089E-3</v>
      </c>
      <c r="M31" s="90">
        <v>-3.5915909090909089E-3</v>
      </c>
      <c r="N31" s="91">
        <v>20.844689411411448</v>
      </c>
      <c r="O31" s="91">
        <v>13.970490915958154</v>
      </c>
      <c r="P31" s="92">
        <v>2.1712092925379817E-2</v>
      </c>
      <c r="Q31" s="69"/>
      <c r="R31" s="96"/>
      <c r="T31" s="113">
        <f t="shared" si="1"/>
        <v>1.582848926896915E-2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1.7323901489880333E-2</v>
      </c>
      <c r="AA31" s="125">
        <f t="shared" si="3"/>
        <v>-1.4954122209111832E-3</v>
      </c>
      <c r="AD31" s="133">
        <f t="shared" si="4"/>
        <v>39872</v>
      </c>
      <c r="AE31" s="134">
        <f t="shared" si="20"/>
        <v>-5.8836036564106665E-3</v>
      </c>
      <c r="AF31" s="134">
        <f t="shared" si="21"/>
        <v>6.5763225852706955E-4</v>
      </c>
      <c r="AG31" s="135">
        <f t="shared" si="27"/>
        <v>-5.1355952380952308E-3</v>
      </c>
      <c r="AH31" s="136">
        <f t="shared" si="22"/>
        <v>1.90625E-3</v>
      </c>
      <c r="AI31" s="57"/>
      <c r="AJ31" s="133">
        <f t="shared" si="28"/>
        <v>39872</v>
      </c>
      <c r="AK31" s="143">
        <f t="shared" si="29"/>
        <v>-5.8836036564106665E-3</v>
      </c>
      <c r="AL31" s="143">
        <f t="shared" si="30"/>
        <v>6.5763225852706955E-4</v>
      </c>
      <c r="AM31" s="143">
        <f t="shared" si="31"/>
        <v>0</v>
      </c>
      <c r="AN31" s="143">
        <f t="shared" si="32"/>
        <v>-5.1355952380952308E-3</v>
      </c>
      <c r="AO31" s="144">
        <f t="shared" si="23"/>
        <v>1.90625E-3</v>
      </c>
      <c r="AR31" t="s">
        <v>37</v>
      </c>
      <c r="AS31"/>
      <c r="AT31"/>
      <c r="AU31"/>
      <c r="AV31"/>
      <c r="AW31"/>
      <c r="AX31"/>
      <c r="AY31"/>
      <c r="AZ31"/>
      <c r="BF31" s="60">
        <f t="shared" si="5"/>
        <v>39872</v>
      </c>
      <c r="BG31" s="71">
        <f t="shared" si="6"/>
        <v>1.582848926896915E-2</v>
      </c>
      <c r="BH31" s="71">
        <f t="shared" si="7"/>
        <v>1.6282500000000002E-2</v>
      </c>
      <c r="BI31" s="71">
        <f t="shared" si="24"/>
        <v>0</v>
      </c>
      <c r="BJ31" s="71">
        <f t="shared" si="25"/>
        <v>-5.1355952380952308E-3</v>
      </c>
      <c r="BK31" s="71">
        <f t="shared" si="26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13.970490915958154</v>
      </c>
      <c r="BS31" s="64">
        <f t="shared" si="12"/>
        <v>967</v>
      </c>
      <c r="BT31" s="17" t="s">
        <v>103</v>
      </c>
      <c r="BV31" s="60">
        <f t="shared" si="13"/>
        <v>39903</v>
      </c>
      <c r="BW31" s="71">
        <f t="shared" si="14"/>
        <v>1.1248444767489391E-2</v>
      </c>
      <c r="BX31" s="71">
        <f t="shared" si="15"/>
        <v>1.582848926896915E-2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ht="15" x14ac:dyDescent="0.25">
      <c r="A32" s="106">
        <f t="shared" si="0"/>
        <v>39872</v>
      </c>
      <c r="B32" s="107">
        <v>39903</v>
      </c>
      <c r="C32" s="87">
        <v>33167340509</v>
      </c>
      <c r="D32" s="88">
        <v>1022139.7200000001</v>
      </c>
      <c r="E32" s="89">
        <v>986</v>
      </c>
      <c r="F32" s="88">
        <v>1069914209.967742</v>
      </c>
      <c r="G32" s="88">
        <v>1085105.6896224564</v>
      </c>
      <c r="H32" s="88">
        <v>1022139.7200000001</v>
      </c>
      <c r="I32" s="78">
        <v>1.1248444767489391E-2</v>
      </c>
      <c r="J32" s="221">
        <v>1.2690909090909093E-2</v>
      </c>
      <c r="K32" s="90">
        <v>0</v>
      </c>
      <c r="L32" s="90">
        <v>-2.5704090909090937E-3</v>
      </c>
      <c r="M32" s="90">
        <v>-2.5704090909090937E-3</v>
      </c>
      <c r="N32" s="91">
        <v>20.790844304605589</v>
      </c>
      <c r="O32" s="91">
        <v>13.897187950002953</v>
      </c>
      <c r="P32" s="92">
        <v>1.582848926896915E-2</v>
      </c>
      <c r="Q32" s="69"/>
      <c r="R32" s="96"/>
      <c r="T32" s="113">
        <f t="shared" si="1"/>
        <v>1.1248444767489391E-2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1.4649903448214978E-2</v>
      </c>
      <c r="AA32" s="125">
        <f t="shared" si="3"/>
        <v>-3.4014586807255866E-3</v>
      </c>
      <c r="AD32" s="133">
        <f t="shared" si="4"/>
        <v>39903</v>
      </c>
      <c r="AE32" s="134">
        <f t="shared" si="20"/>
        <v>-4.5800445014797589E-3</v>
      </c>
      <c r="AF32" s="134">
        <f t="shared" si="21"/>
        <v>-1.4954122209111832E-3</v>
      </c>
      <c r="AG32" s="135">
        <f t="shared" si="27"/>
        <v>-3.5915909090909089E-3</v>
      </c>
      <c r="AH32" s="136">
        <f t="shared" si="22"/>
        <v>1.1067363636363611E-3</v>
      </c>
      <c r="AI32" s="57"/>
      <c r="AJ32" s="133">
        <f t="shared" si="28"/>
        <v>39903</v>
      </c>
      <c r="AK32" s="143">
        <f t="shared" si="29"/>
        <v>-4.5800445014797589E-3</v>
      </c>
      <c r="AL32" s="143">
        <f t="shared" si="30"/>
        <v>-1.4954122209111832E-3</v>
      </c>
      <c r="AM32" s="143">
        <f t="shared" si="31"/>
        <v>0</v>
      </c>
      <c r="AN32" s="143">
        <f t="shared" si="32"/>
        <v>-3.5915909090909089E-3</v>
      </c>
      <c r="AO32" s="144">
        <f t="shared" si="23"/>
        <v>1.1067363636363611E-3</v>
      </c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F32" s="60">
        <f t="shared" si="5"/>
        <v>39903</v>
      </c>
      <c r="BG32" s="71">
        <f t="shared" si="6"/>
        <v>1.1248444767489391E-2</v>
      </c>
      <c r="BH32" s="71">
        <f t="shared" si="7"/>
        <v>1.2690909090909093E-2</v>
      </c>
      <c r="BI32" s="71">
        <f t="shared" si="24"/>
        <v>0</v>
      </c>
      <c r="BJ32" s="71">
        <f t="shared" si="25"/>
        <v>-3.5915909090909089E-3</v>
      </c>
      <c r="BK32" s="71">
        <f t="shared" si="26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13.897187950002953</v>
      </c>
      <c r="BS32" s="64">
        <f t="shared" si="12"/>
        <v>986</v>
      </c>
      <c r="BT32" s="17" t="s">
        <v>103</v>
      </c>
      <c r="BV32" s="60">
        <f t="shared" si="13"/>
        <v>39933</v>
      </c>
      <c r="BW32" s="71">
        <f t="shared" si="14"/>
        <v>9.2841087097563675E-3</v>
      </c>
      <c r="BX32" s="71">
        <f t="shared" si="15"/>
        <v>1.1248444767489391E-2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ht="15" x14ac:dyDescent="0.25">
      <c r="A33" s="106">
        <f t="shared" si="0"/>
        <v>39903</v>
      </c>
      <c r="B33" s="107">
        <v>39933</v>
      </c>
      <c r="C33" s="87">
        <v>33032601894</v>
      </c>
      <c r="D33" s="88">
        <v>840214.43000000028</v>
      </c>
      <c r="E33" s="89">
        <v>979</v>
      </c>
      <c r="F33" s="88">
        <v>1101086729.8</v>
      </c>
      <c r="G33" s="88">
        <v>1124705.5462717058</v>
      </c>
      <c r="H33" s="88">
        <v>840214.43000000028</v>
      </c>
      <c r="I33" s="78">
        <v>9.2841087097563675E-3</v>
      </c>
      <c r="J33" s="221">
        <v>1.0120499999999999E-2</v>
      </c>
      <c r="K33" s="90">
        <v>0</v>
      </c>
      <c r="L33" s="90">
        <v>-1.2764999999999981E-3</v>
      </c>
      <c r="M33" s="90">
        <v>-1.2764999999999981E-3</v>
      </c>
      <c r="N33" s="91">
        <v>20.81956346524478</v>
      </c>
      <c r="O33" s="91">
        <v>13.93303182271427</v>
      </c>
      <c r="P33" s="92">
        <v>1.1248444767489391E-2</v>
      </c>
      <c r="Q33" s="69"/>
      <c r="R33" s="96"/>
      <c r="T33" s="113">
        <f t="shared" si="1"/>
        <v>9.2841087097563675E-3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1.16560434903464E-2</v>
      </c>
      <c r="AA33" s="125">
        <f t="shared" si="3"/>
        <v>-2.3719347805900327E-3</v>
      </c>
      <c r="AD33" s="133">
        <f t="shared" si="4"/>
        <v>39933</v>
      </c>
      <c r="AE33" s="134">
        <f t="shared" si="20"/>
        <v>-1.9643360577330238E-3</v>
      </c>
      <c r="AF33" s="134">
        <f t="shared" si="21"/>
        <v>-3.4014586807255866E-3</v>
      </c>
      <c r="AG33" s="135">
        <f t="shared" si="27"/>
        <v>-2.5704090909090937E-3</v>
      </c>
      <c r="AH33" s="136">
        <f t="shared" si="22"/>
        <v>-2.968945454545454E-3</v>
      </c>
      <c r="AI33" s="57"/>
      <c r="AJ33" s="133">
        <f t="shared" si="28"/>
        <v>39933</v>
      </c>
      <c r="AK33" s="143">
        <f t="shared" si="29"/>
        <v>-1.9643360577330238E-3</v>
      </c>
      <c r="AL33" s="143">
        <f t="shared" si="30"/>
        <v>-3.4014586807255866E-3</v>
      </c>
      <c r="AM33" s="143">
        <f t="shared" si="31"/>
        <v>0</v>
      </c>
      <c r="AN33" s="143">
        <f t="shared" si="32"/>
        <v>-2.5704090909090937E-3</v>
      </c>
      <c r="AO33" s="144">
        <f t="shared" si="23"/>
        <v>-2.968945454545454E-3</v>
      </c>
      <c r="AR33" s="1" t="s">
        <v>38</v>
      </c>
      <c r="AS33" s="1">
        <v>2</v>
      </c>
      <c r="AT33" s="1">
        <v>3.2936397351160579E-2</v>
      </c>
      <c r="AU33" s="1">
        <v>1.6468198675580289E-2</v>
      </c>
      <c r="AV33" s="1">
        <v>1300.9870574289557</v>
      </c>
      <c r="AW33" s="1">
        <v>1.5207907119114111E-65</v>
      </c>
      <c r="AX33"/>
      <c r="AY33"/>
      <c r="AZ33"/>
      <c r="BF33" s="60">
        <f t="shared" si="5"/>
        <v>39933</v>
      </c>
      <c r="BG33" s="71">
        <f t="shared" si="6"/>
        <v>9.2841087097563675E-3</v>
      </c>
      <c r="BH33" s="71">
        <f t="shared" si="7"/>
        <v>1.0120499999999999E-2</v>
      </c>
      <c r="BI33" s="71">
        <f t="shared" si="24"/>
        <v>0</v>
      </c>
      <c r="BJ33" s="71">
        <f t="shared" si="25"/>
        <v>-2.5704090909090937E-3</v>
      </c>
      <c r="BK33" s="71">
        <f t="shared" si="26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13.93303182271427</v>
      </c>
      <c r="BS33" s="64">
        <f t="shared" si="12"/>
        <v>979</v>
      </c>
      <c r="BT33" s="17" t="s">
        <v>103</v>
      </c>
      <c r="BV33" s="60">
        <f t="shared" si="13"/>
        <v>39964</v>
      </c>
      <c r="BW33" s="71">
        <f t="shared" si="14"/>
        <v>7.3840952905188167E-3</v>
      </c>
      <c r="BX33" s="71">
        <f t="shared" si="15"/>
        <v>9.2841087097563675E-3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ht="15.75" thickBot="1" x14ac:dyDescent="0.3">
      <c r="A34" s="106">
        <f t="shared" si="0"/>
        <v>39933</v>
      </c>
      <c r="B34" s="107">
        <v>39964</v>
      </c>
      <c r="C34" s="87">
        <v>34473231721</v>
      </c>
      <c r="D34" s="88">
        <v>697407.2</v>
      </c>
      <c r="E34" s="89">
        <v>965</v>
      </c>
      <c r="F34" s="88">
        <v>1112039732.9354839</v>
      </c>
      <c r="G34" s="88">
        <v>1152372.7802440247</v>
      </c>
      <c r="H34" s="88">
        <v>697407.2</v>
      </c>
      <c r="I34" s="78">
        <v>7.3840952905188167E-3</v>
      </c>
      <c r="J34" s="221">
        <v>8.8440000000000012E-3</v>
      </c>
      <c r="K34" s="90">
        <v>2.9009090909090998E-4</v>
      </c>
      <c r="L34" s="90">
        <v>0</v>
      </c>
      <c r="M34" s="90">
        <v>2.9009090909090998E-4</v>
      </c>
      <c r="N34" s="91">
        <v>20.829461763193553</v>
      </c>
      <c r="O34" s="91">
        <v>13.957333661854566</v>
      </c>
      <c r="P34" s="92">
        <v>9.2841087097563675E-3</v>
      </c>
      <c r="Q34" s="69"/>
      <c r="R34" s="96"/>
      <c r="T34" s="113">
        <f t="shared" si="1"/>
        <v>7.3840952905188167E-3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9.7126100068703376E-3</v>
      </c>
      <c r="AA34" s="125">
        <f t="shared" si="3"/>
        <v>-2.3285147163515209E-3</v>
      </c>
      <c r="AD34" s="133">
        <f t="shared" si="4"/>
        <v>39964</v>
      </c>
      <c r="AE34" s="134">
        <f t="shared" si="20"/>
        <v>-1.9000134192375508E-3</v>
      </c>
      <c r="AF34" s="134">
        <f t="shared" si="21"/>
        <v>-2.3719347805900327E-3</v>
      </c>
      <c r="AG34" s="135">
        <f t="shared" si="27"/>
        <v>-1.2764999999999981E-3</v>
      </c>
      <c r="AH34" s="136">
        <f t="shared" si="22"/>
        <v>-3.0644170995670992E-3</v>
      </c>
      <c r="AI34" s="57"/>
      <c r="AJ34" s="133">
        <f t="shared" si="28"/>
        <v>39964</v>
      </c>
      <c r="AK34" s="143">
        <f t="shared" si="29"/>
        <v>-1.9000134192375508E-3</v>
      </c>
      <c r="AL34" s="143">
        <f t="shared" si="30"/>
        <v>-2.3719347805900327E-3</v>
      </c>
      <c r="AM34" s="143">
        <f t="shared" si="31"/>
        <v>0</v>
      </c>
      <c r="AN34" s="143">
        <f t="shared" si="32"/>
        <v>-1.2764999999999981E-3</v>
      </c>
      <c r="AO34" s="144">
        <f t="shared" si="23"/>
        <v>-3.0644170995670992E-3</v>
      </c>
      <c r="AR34" s="1" t="s">
        <v>39</v>
      </c>
      <c r="AS34" s="1">
        <v>88</v>
      </c>
      <c r="AT34" s="1">
        <v>1.1139245968480385E-3</v>
      </c>
      <c r="AU34" s="1">
        <v>1.2658234055091346E-5</v>
      </c>
      <c r="AV34" s="1"/>
      <c r="AW34" s="1"/>
      <c r="AX34"/>
      <c r="AY34"/>
      <c r="AZ34"/>
      <c r="BF34" s="60">
        <f t="shared" si="5"/>
        <v>39964</v>
      </c>
      <c r="BG34" s="71">
        <f t="shared" si="6"/>
        <v>7.3840952905188167E-3</v>
      </c>
      <c r="BH34" s="71">
        <f t="shared" si="7"/>
        <v>8.8440000000000012E-3</v>
      </c>
      <c r="BI34" s="71">
        <f t="shared" si="24"/>
        <v>0</v>
      </c>
      <c r="BJ34" s="71">
        <f t="shared" si="25"/>
        <v>-1.2764999999999981E-3</v>
      </c>
      <c r="BK34" s="71">
        <f t="shared" si="26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13.957333661854566</v>
      </c>
      <c r="BS34" s="64">
        <f t="shared" si="12"/>
        <v>965</v>
      </c>
      <c r="BT34" s="17" t="s">
        <v>103</v>
      </c>
      <c r="BV34" s="60">
        <f t="shared" si="13"/>
        <v>39994</v>
      </c>
      <c r="BW34" s="71">
        <f t="shared" si="14"/>
        <v>7.0494658710050359E-3</v>
      </c>
      <c r="BX34" s="71">
        <f t="shared" si="15"/>
        <v>7.3840952905188167E-3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ht="15.75" thickBot="1" x14ac:dyDescent="0.3">
      <c r="A35" s="106">
        <f t="shared" si="0"/>
        <v>39964</v>
      </c>
      <c r="B35" s="107">
        <v>39994</v>
      </c>
      <c r="C35" s="87">
        <v>34012551034</v>
      </c>
      <c r="D35" s="88">
        <v>656904.9800000001</v>
      </c>
      <c r="E35" s="89">
        <v>948</v>
      </c>
      <c r="F35" s="88">
        <v>1133751701.1333334</v>
      </c>
      <c r="G35" s="88">
        <v>1195940.6130098454</v>
      </c>
      <c r="H35" s="88">
        <v>656904.9800000001</v>
      </c>
      <c r="I35" s="78">
        <v>7.0494658710050359E-3</v>
      </c>
      <c r="J35" s="221">
        <v>9.1340909090909111E-3</v>
      </c>
      <c r="K35" s="90">
        <v>0</v>
      </c>
      <c r="L35" s="90">
        <v>-3.0366996047430858E-3</v>
      </c>
      <c r="M35" s="90">
        <v>-3.0366996047430858E-3</v>
      </c>
      <c r="N35" s="91">
        <v>20.84879805984086</v>
      </c>
      <c r="O35" s="91">
        <v>13.994443557585837</v>
      </c>
      <c r="P35" s="92">
        <v>7.3840952905188167E-3</v>
      </c>
      <c r="Q35" s="69"/>
      <c r="R35" s="96"/>
      <c r="T35" s="113">
        <f t="shared" si="1"/>
        <v>7.0494658710050359E-3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1.0059313631143735E-2</v>
      </c>
      <c r="AA35" s="125">
        <f t="shared" si="3"/>
        <v>-3.0098477601386989E-3</v>
      </c>
      <c r="AD35" s="133">
        <f t="shared" si="4"/>
        <v>39994</v>
      </c>
      <c r="AE35" s="134">
        <f t="shared" si="20"/>
        <v>-3.3462941951378083E-4</v>
      </c>
      <c r="AF35" s="134">
        <f t="shared" si="21"/>
        <v>-2.3285147163515209E-3</v>
      </c>
      <c r="AG35" s="135">
        <f t="shared" si="27"/>
        <v>2.9009090909090998E-4</v>
      </c>
      <c r="AH35" s="136">
        <f t="shared" si="22"/>
        <v>3.6578982683982582E-4</v>
      </c>
      <c r="AI35" s="57"/>
      <c r="AJ35" s="133">
        <f t="shared" si="28"/>
        <v>39994</v>
      </c>
      <c r="AK35" s="143">
        <f t="shared" si="29"/>
        <v>-3.3462941951378083E-4</v>
      </c>
      <c r="AL35" s="143">
        <f t="shared" si="30"/>
        <v>-2.3285147163515209E-3</v>
      </c>
      <c r="AM35" s="143">
        <f t="shared" si="31"/>
        <v>2.9009090909090998E-4</v>
      </c>
      <c r="AN35" s="143">
        <f t="shared" si="32"/>
        <v>0</v>
      </c>
      <c r="AO35" s="144">
        <f t="shared" si="23"/>
        <v>3.6578982683982582E-4</v>
      </c>
      <c r="AR35" s="2" t="s">
        <v>40</v>
      </c>
      <c r="AS35" s="2">
        <v>90</v>
      </c>
      <c r="AT35" s="2">
        <v>3.4050321948008618E-2</v>
      </c>
      <c r="AU35" s="2"/>
      <c r="AV35" s="2"/>
      <c r="AW35" s="2"/>
      <c r="AX35"/>
      <c r="AY35"/>
      <c r="AZ35"/>
      <c r="BF35" s="60">
        <f t="shared" si="5"/>
        <v>39994</v>
      </c>
      <c r="BG35" s="71">
        <f t="shared" si="6"/>
        <v>7.0494658710050359E-3</v>
      </c>
      <c r="BH35" s="71">
        <f t="shared" si="7"/>
        <v>9.1340909090909111E-3</v>
      </c>
      <c r="BI35" s="71">
        <f t="shared" si="24"/>
        <v>2.9009090909090998E-4</v>
      </c>
      <c r="BJ35" s="71">
        <f t="shared" si="25"/>
        <v>0</v>
      </c>
      <c r="BK35" s="71">
        <f t="shared" si="26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13.994443557585837</v>
      </c>
      <c r="BS35" s="64">
        <f t="shared" si="12"/>
        <v>948</v>
      </c>
      <c r="BT35" s="17" t="s">
        <v>103</v>
      </c>
      <c r="BV35" s="60">
        <f t="shared" si="13"/>
        <v>40025</v>
      </c>
      <c r="BW35" s="71">
        <f t="shared" si="14"/>
        <v>5.1078875935713008E-3</v>
      </c>
      <c r="BX35" s="71">
        <f t="shared" si="15"/>
        <v>7.0494658710050359E-3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ht="15.75" thickBot="1" x14ac:dyDescent="0.3">
      <c r="A36" s="106">
        <f t="shared" si="0"/>
        <v>39994</v>
      </c>
      <c r="B36" s="107">
        <v>40025</v>
      </c>
      <c r="C36" s="87">
        <v>35772285647</v>
      </c>
      <c r="D36" s="88">
        <v>500604.97000000003</v>
      </c>
      <c r="E36" s="89">
        <v>955</v>
      </c>
      <c r="F36" s="88">
        <v>1153944698.2903225</v>
      </c>
      <c r="G36" s="88">
        <v>1208319.0558013848</v>
      </c>
      <c r="H36" s="88">
        <v>500604.97000000003</v>
      </c>
      <c r="I36" s="78">
        <v>5.1078875935713008E-3</v>
      </c>
      <c r="J36" s="221">
        <v>6.0973913043478253E-3</v>
      </c>
      <c r="K36" s="90">
        <v>0</v>
      </c>
      <c r="L36" s="90">
        <v>-1.0178674948240147E-3</v>
      </c>
      <c r="M36" s="90">
        <v>-1.0178674948240147E-3</v>
      </c>
      <c r="N36" s="91">
        <v>20.866452082125214</v>
      </c>
      <c r="O36" s="91">
        <v>14.004740741644484</v>
      </c>
      <c r="P36" s="92">
        <v>7.0494658710050359E-3</v>
      </c>
      <c r="Q36" s="69"/>
      <c r="R36" s="96"/>
      <c r="T36" s="113">
        <f t="shared" si="1"/>
        <v>5.1078875935713008E-3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7.2050179259039275E-3</v>
      </c>
      <c r="AA36" s="125">
        <f t="shared" si="3"/>
        <v>-2.0971303323326267E-3</v>
      </c>
      <c r="AD36" s="133">
        <f t="shared" si="4"/>
        <v>40025</v>
      </c>
      <c r="AE36" s="134">
        <f t="shared" si="20"/>
        <v>-1.9415782774337351E-3</v>
      </c>
      <c r="AF36" s="134">
        <f t="shared" si="21"/>
        <v>-3.0098477601386989E-3</v>
      </c>
      <c r="AG36" s="135">
        <f t="shared" si="27"/>
        <v>-3.0366996047430858E-3</v>
      </c>
      <c r="AH36" s="136">
        <f t="shared" si="22"/>
        <v>-1.1305136363636359E-3</v>
      </c>
      <c r="AI36" s="57"/>
      <c r="AJ36" s="133">
        <f t="shared" si="28"/>
        <v>40025</v>
      </c>
      <c r="AK36" s="143">
        <f t="shared" si="29"/>
        <v>-1.9415782774337351E-3</v>
      </c>
      <c r="AL36" s="143">
        <f t="shared" si="30"/>
        <v>-3.0098477601386989E-3</v>
      </c>
      <c r="AM36" s="143">
        <f t="shared" si="31"/>
        <v>0</v>
      </c>
      <c r="AN36" s="143">
        <f t="shared" si="32"/>
        <v>-3.0366996047430858E-3</v>
      </c>
      <c r="AO36" s="144">
        <f t="shared" si="23"/>
        <v>-1.1305136363636359E-3</v>
      </c>
      <c r="AR36"/>
      <c r="AS36"/>
      <c r="AT36"/>
      <c r="AU36"/>
      <c r="AV36"/>
      <c r="AW36"/>
      <c r="AX36"/>
      <c r="AY36"/>
      <c r="AZ36"/>
      <c r="BF36" s="60">
        <f t="shared" si="5"/>
        <v>40025</v>
      </c>
      <c r="BG36" s="71">
        <f t="shared" si="6"/>
        <v>5.1078875935713008E-3</v>
      </c>
      <c r="BH36" s="71">
        <f t="shared" si="7"/>
        <v>6.0973913043478253E-3</v>
      </c>
      <c r="BI36" s="71">
        <f t="shared" si="24"/>
        <v>0</v>
      </c>
      <c r="BJ36" s="71">
        <f t="shared" si="25"/>
        <v>-3.0366996047430858E-3</v>
      </c>
      <c r="BK36" s="71">
        <f t="shared" si="26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14.004740741644484</v>
      </c>
      <c r="BS36" s="64">
        <f t="shared" si="12"/>
        <v>955</v>
      </c>
      <c r="BT36" s="17" t="s">
        <v>103</v>
      </c>
      <c r="BV36" s="60">
        <f t="shared" si="13"/>
        <v>40056</v>
      </c>
      <c r="BW36" s="71">
        <f t="shared" si="14"/>
        <v>3.7438170101934841E-3</v>
      </c>
      <c r="BX36" s="71">
        <f t="shared" si="15"/>
        <v>5.1078875935713008E-3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ht="15" x14ac:dyDescent="0.25">
      <c r="A37" s="106">
        <f t="shared" si="0"/>
        <v>40025</v>
      </c>
      <c r="B37" s="107">
        <v>40056</v>
      </c>
      <c r="C37" s="87">
        <v>38104686183</v>
      </c>
      <c r="D37" s="88">
        <v>390841.02000000008</v>
      </c>
      <c r="E37" s="89">
        <v>915</v>
      </c>
      <c r="F37" s="88">
        <v>1229183425.2580645</v>
      </c>
      <c r="G37" s="88">
        <v>1343369.8636700159</v>
      </c>
      <c r="H37" s="88">
        <v>390841.02000000008</v>
      </c>
      <c r="I37" s="78">
        <v>3.7438170101934841E-3</v>
      </c>
      <c r="J37" s="221">
        <v>5.0795238095238107E-3</v>
      </c>
      <c r="K37" s="90">
        <v>0</v>
      </c>
      <c r="L37" s="90">
        <v>-5.2816017316017431E-4</v>
      </c>
      <c r="M37" s="90">
        <v>-5.2816017316017431E-4</v>
      </c>
      <c r="N37" s="91">
        <v>20.929615903959551</v>
      </c>
      <c r="O37" s="91">
        <v>14.11069183868403</v>
      </c>
      <c r="P37" s="92">
        <v>5.1078875935713008E-3</v>
      </c>
      <c r="Q37" s="69"/>
      <c r="R37" s="96"/>
      <c r="T37" s="113">
        <f t="shared" si="1"/>
        <v>3.7438170101934841E-3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5.9982150830332282E-3</v>
      </c>
      <c r="AA37" s="125">
        <f t="shared" si="3"/>
        <v>-2.2543980728397441E-3</v>
      </c>
      <c r="AD37" s="133">
        <f t="shared" si="4"/>
        <v>40056</v>
      </c>
      <c r="AE37" s="134">
        <f t="shared" si="20"/>
        <v>-1.3640705833778168E-3</v>
      </c>
      <c r="AF37" s="134">
        <f t="shared" si="21"/>
        <v>-2.0971303323326267E-3</v>
      </c>
      <c r="AG37" s="135">
        <f t="shared" si="27"/>
        <v>-1.0178674948240147E-3</v>
      </c>
      <c r="AH37" s="136">
        <f t="shared" si="22"/>
        <v>-1.2496809523809532E-3</v>
      </c>
      <c r="AI37" s="57"/>
      <c r="AJ37" s="133">
        <f t="shared" si="28"/>
        <v>40056</v>
      </c>
      <c r="AK37" s="143">
        <f t="shared" si="29"/>
        <v>-1.3640705833778168E-3</v>
      </c>
      <c r="AL37" s="143">
        <f t="shared" si="30"/>
        <v>-2.0971303323326267E-3</v>
      </c>
      <c r="AM37" s="143">
        <f t="shared" si="31"/>
        <v>0</v>
      </c>
      <c r="AN37" s="143">
        <f t="shared" si="32"/>
        <v>-1.0178674948240147E-3</v>
      </c>
      <c r="AO37" s="144">
        <f t="shared" si="23"/>
        <v>-1.2496809523809532E-3</v>
      </c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F37" s="60">
        <f t="shared" si="5"/>
        <v>40056</v>
      </c>
      <c r="BG37" s="71">
        <f t="shared" si="6"/>
        <v>3.7438170101934841E-3</v>
      </c>
      <c r="BH37" s="71">
        <f t="shared" si="7"/>
        <v>5.0795238095238107E-3</v>
      </c>
      <c r="BI37" s="71">
        <f t="shared" si="24"/>
        <v>0</v>
      </c>
      <c r="BJ37" s="71">
        <f t="shared" si="25"/>
        <v>-1.0178674948240147E-3</v>
      </c>
      <c r="BK37" s="71">
        <f t="shared" si="26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14.11069183868403</v>
      </c>
      <c r="BS37" s="64">
        <f t="shared" si="12"/>
        <v>915</v>
      </c>
      <c r="BT37" s="17" t="s">
        <v>103</v>
      </c>
      <c r="BV37" s="60">
        <f t="shared" si="13"/>
        <v>40086</v>
      </c>
      <c r="BW37" s="71">
        <f t="shared" si="14"/>
        <v>3.608908537432085E-3</v>
      </c>
      <c r="BX37" s="71">
        <f t="shared" si="15"/>
        <v>3.7438170101934841E-3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ht="15.75" thickBot="1" x14ac:dyDescent="0.3">
      <c r="A38" s="106">
        <f t="shared" si="0"/>
        <v>40056</v>
      </c>
      <c r="B38" s="107">
        <v>40086</v>
      </c>
      <c r="C38" s="87">
        <v>35194563102</v>
      </c>
      <c r="D38" s="88">
        <v>347983.45000000013</v>
      </c>
      <c r="E38" s="89">
        <v>822</v>
      </c>
      <c r="F38" s="88">
        <v>1173152103.4000001</v>
      </c>
      <c r="G38" s="88">
        <v>1427192.3399026764</v>
      </c>
      <c r="H38" s="88">
        <v>347983.45000000013</v>
      </c>
      <c r="I38" s="78">
        <v>3.608908537432085E-3</v>
      </c>
      <c r="J38" s="221">
        <v>4.5513636363636364E-3</v>
      </c>
      <c r="K38" s="90">
        <v>0</v>
      </c>
      <c r="L38" s="90">
        <v>-2.5409090909090867E-4</v>
      </c>
      <c r="M38" s="90">
        <v>-2.5409090909090867E-4</v>
      </c>
      <c r="N38" s="91">
        <v>20.882960068629</v>
      </c>
      <c r="O38" s="91">
        <v>14.17121967357282</v>
      </c>
      <c r="P38" s="92">
        <v>3.7438170101934841E-3</v>
      </c>
      <c r="Q38" s="69"/>
      <c r="R38" s="96"/>
      <c r="T38" s="113">
        <f t="shared" si="1"/>
        <v>3.608908537432085E-3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5.509435251795515E-3</v>
      </c>
      <c r="AA38" s="125">
        <f t="shared" si="3"/>
        <v>-1.90052671436343E-3</v>
      </c>
      <c r="AD38" s="133">
        <f t="shared" si="4"/>
        <v>40086</v>
      </c>
      <c r="AE38" s="134">
        <f t="shared" si="20"/>
        <v>-1.3490847276139903E-4</v>
      </c>
      <c r="AF38" s="134">
        <f t="shared" si="21"/>
        <v>-2.2543980728397441E-3</v>
      </c>
      <c r="AG38" s="135">
        <f t="shared" si="27"/>
        <v>-5.2816017316017431E-4</v>
      </c>
      <c r="AH38" s="136">
        <f t="shared" si="22"/>
        <v>-1.6996904761904571E-4</v>
      </c>
      <c r="AI38" s="57"/>
      <c r="AJ38" s="133">
        <f t="shared" si="28"/>
        <v>40086</v>
      </c>
      <c r="AK38" s="143">
        <f t="shared" si="29"/>
        <v>-1.3490847276139903E-4</v>
      </c>
      <c r="AL38" s="143">
        <f t="shared" si="30"/>
        <v>-2.2543980728397441E-3</v>
      </c>
      <c r="AM38" s="143">
        <f t="shared" si="31"/>
        <v>0</v>
      </c>
      <c r="AN38" s="143">
        <f t="shared" si="32"/>
        <v>-5.2816017316017431E-4</v>
      </c>
      <c r="AO38" s="144">
        <f t="shared" si="23"/>
        <v>-1.6996904761904571E-4</v>
      </c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F38" s="60">
        <f t="shared" si="5"/>
        <v>40086</v>
      </c>
      <c r="BG38" s="71">
        <f t="shared" si="6"/>
        <v>3.608908537432085E-3</v>
      </c>
      <c r="BH38" s="71">
        <f t="shared" si="7"/>
        <v>4.5513636363636364E-3</v>
      </c>
      <c r="BI38" s="71">
        <f t="shared" si="24"/>
        <v>0</v>
      </c>
      <c r="BJ38" s="71">
        <f t="shared" si="25"/>
        <v>-5.2816017316017431E-4</v>
      </c>
      <c r="BK38" s="71">
        <f t="shared" si="26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14.17121967357282</v>
      </c>
      <c r="BS38" s="64">
        <f t="shared" si="12"/>
        <v>822</v>
      </c>
      <c r="BT38" s="17" t="s">
        <v>103</v>
      </c>
      <c r="BV38" s="60">
        <f t="shared" si="13"/>
        <v>40117</v>
      </c>
      <c r="BW38" s="71">
        <f t="shared" si="14"/>
        <v>3.119109066703373E-3</v>
      </c>
      <c r="BX38" s="71">
        <f t="shared" si="15"/>
        <v>3.608908537432085E-3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ht="15" x14ac:dyDescent="0.25">
      <c r="A39" s="106">
        <f t="shared" si="0"/>
        <v>40086</v>
      </c>
      <c r="B39" s="107">
        <v>40117</v>
      </c>
      <c r="C39" s="87">
        <v>41397637623</v>
      </c>
      <c r="D39" s="88">
        <v>353763.68999999994</v>
      </c>
      <c r="E39" s="89">
        <v>912</v>
      </c>
      <c r="F39" s="88">
        <v>1335407665.2580645</v>
      </c>
      <c r="G39" s="88">
        <v>1464262.7908531409</v>
      </c>
      <c r="H39" s="88">
        <v>353763.68999999994</v>
      </c>
      <c r="I39" s="78">
        <v>3.119109066703373E-3</v>
      </c>
      <c r="J39" s="221">
        <v>4.2972727272727277E-3</v>
      </c>
      <c r="K39" s="90">
        <v>5.5108225108224489E-5</v>
      </c>
      <c r="L39" s="90">
        <v>0</v>
      </c>
      <c r="M39" s="90">
        <v>5.5108225108224489E-5</v>
      </c>
      <c r="N39" s="91">
        <v>21.012502449418044</v>
      </c>
      <c r="O39" s="91">
        <v>14.196862459343713</v>
      </c>
      <c r="P39" s="92">
        <v>3.608908537432085E-3</v>
      </c>
      <c r="Q39" s="69"/>
      <c r="R39" s="96"/>
      <c r="T39" s="113">
        <f t="shared" si="1"/>
        <v>3.119109066703373E-3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5.5028307372279248E-3</v>
      </c>
      <c r="AA39" s="125">
        <f t="shared" si="3"/>
        <v>-2.3837216705245518E-3</v>
      </c>
      <c r="AD39" s="133">
        <f t="shared" si="4"/>
        <v>40117</v>
      </c>
      <c r="AE39" s="134">
        <f t="shared" si="20"/>
        <v>-4.8979947072871205E-4</v>
      </c>
      <c r="AF39" s="134">
        <f t="shared" si="21"/>
        <v>-1.90052671436343E-3</v>
      </c>
      <c r="AG39" s="135">
        <f t="shared" si="27"/>
        <v>-2.5409090909090867E-4</v>
      </c>
      <c r="AH39" s="136">
        <f t="shared" si="22"/>
        <v>7.1399545454545361E-4</v>
      </c>
      <c r="AI39" s="57"/>
      <c r="AJ39" s="133">
        <f t="shared" si="28"/>
        <v>40117</v>
      </c>
      <c r="AK39" s="143">
        <f t="shared" si="29"/>
        <v>-4.8979947072871205E-4</v>
      </c>
      <c r="AL39" s="143">
        <f t="shared" si="30"/>
        <v>-1.90052671436343E-3</v>
      </c>
      <c r="AM39" s="143">
        <f t="shared" si="31"/>
        <v>0</v>
      </c>
      <c r="AN39" s="143">
        <f t="shared" si="32"/>
        <v>-2.5409090909090867E-4</v>
      </c>
      <c r="AO39" s="144">
        <f t="shared" si="23"/>
        <v>7.1399545454545361E-4</v>
      </c>
      <c r="AR39" s="1" t="s">
        <v>8</v>
      </c>
      <c r="AS39" s="209">
        <v>0.83301493582215858</v>
      </c>
      <c r="AT39" s="1">
        <v>2.3930099928767254E-2</v>
      </c>
      <c r="AU39" s="1">
        <v>34.810340880388914</v>
      </c>
      <c r="AV39" s="1">
        <v>3.094561827269092E-53</v>
      </c>
      <c r="AW39" s="1">
        <v>0.78545889076932229</v>
      </c>
      <c r="AX39" s="1">
        <v>0.88057098087499486</v>
      </c>
      <c r="AY39" s="1">
        <v>0.78545889076932229</v>
      </c>
      <c r="AZ39" s="1">
        <v>0.88057098087499486</v>
      </c>
      <c r="BF39" s="60">
        <f t="shared" si="5"/>
        <v>40117</v>
      </c>
      <c r="BG39" s="71">
        <f t="shared" si="6"/>
        <v>3.119109066703373E-3</v>
      </c>
      <c r="BH39" s="71">
        <f t="shared" si="7"/>
        <v>4.2972727272727277E-3</v>
      </c>
      <c r="BI39" s="71">
        <f t="shared" si="24"/>
        <v>0</v>
      </c>
      <c r="BJ39" s="71">
        <f t="shared" si="25"/>
        <v>-2.5409090909090867E-4</v>
      </c>
      <c r="BK39" s="71">
        <f t="shared" si="26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14.196862459343713</v>
      </c>
      <c r="BS39" s="64">
        <f t="shared" si="12"/>
        <v>912</v>
      </c>
      <c r="BT39" s="17" t="s">
        <v>103</v>
      </c>
      <c r="BV39" s="60">
        <f t="shared" si="13"/>
        <v>40147</v>
      </c>
      <c r="BW39" s="71">
        <f t="shared" si="14"/>
        <v>3.1039363227037728E-3</v>
      </c>
      <c r="BX39" s="71">
        <f t="shared" si="15"/>
        <v>3.119109066703373E-3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ht="15.75" thickBot="1" x14ac:dyDescent="0.3">
      <c r="A40" s="106">
        <f t="shared" si="0"/>
        <v>40117</v>
      </c>
      <c r="B40" s="107">
        <v>40147</v>
      </c>
      <c r="C40" s="87">
        <v>42480401655</v>
      </c>
      <c r="D40" s="88">
        <v>361250.5799999999</v>
      </c>
      <c r="E40" s="89">
        <v>890</v>
      </c>
      <c r="F40" s="88">
        <v>1416013388.5</v>
      </c>
      <c r="G40" s="88">
        <v>1591026.2792134832</v>
      </c>
      <c r="H40" s="88">
        <v>361250.5799999999</v>
      </c>
      <c r="I40" s="78">
        <v>3.1039363227037728E-3</v>
      </c>
      <c r="J40" s="221">
        <v>4.3523809523809522E-3</v>
      </c>
      <c r="K40" s="90">
        <v>4.2716450216450253E-4</v>
      </c>
      <c r="L40" s="90">
        <v>0</v>
      </c>
      <c r="M40" s="90">
        <v>4.2716450216450253E-4</v>
      </c>
      <c r="N40" s="91">
        <v>21.071111287328605</v>
      </c>
      <c r="O40" s="91">
        <v>14.279889824602421</v>
      </c>
      <c r="P40" s="92">
        <v>3.119109066703373E-3</v>
      </c>
      <c r="Q40" s="69"/>
      <c r="R40" s="96"/>
      <c r="T40" s="113">
        <f t="shared" si="1"/>
        <v>3.1039363227037728E-3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5.8505480504670851E-3</v>
      </c>
      <c r="AA40" s="125">
        <f t="shared" si="3"/>
        <v>-2.7466117277633122E-3</v>
      </c>
      <c r="AD40" s="133">
        <f t="shared" si="4"/>
        <v>40147</v>
      </c>
      <c r="AE40" s="134">
        <f t="shared" si="20"/>
        <v>-1.5172743999600138E-5</v>
      </c>
      <c r="AF40" s="134">
        <f t="shared" si="21"/>
        <v>-2.3837216705245518E-3</v>
      </c>
      <c r="AG40" s="135">
        <f t="shared" si="27"/>
        <v>5.5108225108224489E-5</v>
      </c>
      <c r="AH40" s="136">
        <f t="shared" si="22"/>
        <v>1.0508878787878779E-3</v>
      </c>
      <c r="AI40" s="57"/>
      <c r="AJ40" s="133">
        <f t="shared" si="28"/>
        <v>40147</v>
      </c>
      <c r="AK40" s="143">
        <f t="shared" si="29"/>
        <v>-1.5172743999600138E-5</v>
      </c>
      <c r="AL40" s="143">
        <f t="shared" si="30"/>
        <v>-2.3837216705245518E-3</v>
      </c>
      <c r="AM40" s="143">
        <f t="shared" si="31"/>
        <v>5.5108225108224489E-5</v>
      </c>
      <c r="AN40" s="143">
        <f t="shared" si="32"/>
        <v>0</v>
      </c>
      <c r="AO40" s="144">
        <f t="shared" si="23"/>
        <v>1.0508878787878779E-3</v>
      </c>
      <c r="AR40" s="2" t="s">
        <v>62</v>
      </c>
      <c r="AS40" s="210">
        <v>0.28719651708750948</v>
      </c>
      <c r="AT40" s="2">
        <v>1.1034956317749306E-2</v>
      </c>
      <c r="AU40" s="2">
        <v>26.026067418641688</v>
      </c>
      <c r="AV40" s="2">
        <v>4.1841073641086472E-43</v>
      </c>
      <c r="AW40" s="2">
        <v>0.26526686023839158</v>
      </c>
      <c r="AX40" s="2">
        <v>0.30912617393662739</v>
      </c>
      <c r="AY40" s="2">
        <v>0.26526686023839158</v>
      </c>
      <c r="AZ40" s="2">
        <v>0.30912617393662739</v>
      </c>
      <c r="BF40" s="60">
        <f t="shared" si="5"/>
        <v>40147</v>
      </c>
      <c r="BG40" s="71">
        <f t="shared" si="6"/>
        <v>3.1039363227037728E-3</v>
      </c>
      <c r="BH40" s="71">
        <f t="shared" si="7"/>
        <v>4.3523809523809522E-3</v>
      </c>
      <c r="BI40" s="71">
        <f t="shared" si="24"/>
        <v>5.5108225108224489E-5</v>
      </c>
      <c r="BJ40" s="71">
        <f t="shared" si="25"/>
        <v>0</v>
      </c>
      <c r="BK40" s="71">
        <f t="shared" si="26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14.279889824602421</v>
      </c>
      <c r="BS40" s="64">
        <f t="shared" si="12"/>
        <v>890</v>
      </c>
      <c r="BT40" s="17" t="s">
        <v>103</v>
      </c>
      <c r="BV40" s="60">
        <f t="shared" si="13"/>
        <v>40178</v>
      </c>
      <c r="BW40" s="71">
        <f t="shared" si="14"/>
        <v>3.6402411831349536E-3</v>
      </c>
      <c r="BX40" s="71">
        <f t="shared" si="15"/>
        <v>3.1039363227037728E-3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ht="15" x14ac:dyDescent="0.25">
      <c r="A41" s="106">
        <f t="shared" si="0"/>
        <v>40147</v>
      </c>
      <c r="B41" s="107">
        <v>40178</v>
      </c>
      <c r="C41" s="87">
        <v>48510086919</v>
      </c>
      <c r="D41" s="88">
        <v>483803.88</v>
      </c>
      <c r="E41" s="89">
        <v>882</v>
      </c>
      <c r="F41" s="88">
        <v>1564841513.516129</v>
      </c>
      <c r="G41" s="88">
        <v>1774196.7273425499</v>
      </c>
      <c r="H41" s="88">
        <v>483803.88</v>
      </c>
      <c r="I41" s="78">
        <v>3.6402411831349536E-3</v>
      </c>
      <c r="J41" s="221">
        <v>4.7795454545454547E-3</v>
      </c>
      <c r="K41" s="90">
        <v>0</v>
      </c>
      <c r="L41" s="90">
        <v>-4.0954545454545497E-4</v>
      </c>
      <c r="M41" s="90">
        <v>-4.0954545454545497E-4</v>
      </c>
      <c r="N41" s="91">
        <v>21.171050386491675</v>
      </c>
      <c r="O41" s="91">
        <v>14.388858330484885</v>
      </c>
      <c r="P41" s="92">
        <v>3.1039363227037728E-3</v>
      </c>
      <c r="Q41" s="69"/>
      <c r="R41" s="96"/>
      <c r="T41" s="113">
        <f t="shared" si="1"/>
        <v>3.6402411831349536E-3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6.2240517062534164E-3</v>
      </c>
      <c r="AA41" s="125">
        <f t="shared" si="3"/>
        <v>-2.5838105231184628E-3</v>
      </c>
      <c r="AD41" s="133">
        <f t="shared" si="4"/>
        <v>40178</v>
      </c>
      <c r="AE41" s="134">
        <f t="shared" si="20"/>
        <v>5.3630486043118077E-4</v>
      </c>
      <c r="AF41" s="134">
        <f t="shared" si="21"/>
        <v>-2.7466117277633122E-3</v>
      </c>
      <c r="AG41" s="135">
        <f t="shared" si="27"/>
        <v>4.2716450216450253E-4</v>
      </c>
      <c r="AH41" s="136">
        <f t="shared" si="22"/>
        <v>6.1523188405795265E-5</v>
      </c>
      <c r="AI41" s="57"/>
      <c r="AJ41" s="133">
        <f t="shared" si="28"/>
        <v>40178</v>
      </c>
      <c r="AK41" s="143">
        <f t="shared" si="29"/>
        <v>5.3630486043118077E-4</v>
      </c>
      <c r="AL41" s="143">
        <f t="shared" si="30"/>
        <v>-2.7466117277633122E-3</v>
      </c>
      <c r="AM41" s="143">
        <f t="shared" si="31"/>
        <v>4.2716450216450253E-4</v>
      </c>
      <c r="AN41" s="143">
        <f t="shared" si="32"/>
        <v>0</v>
      </c>
      <c r="AO41" s="144">
        <f t="shared" si="23"/>
        <v>6.1523188405795265E-5</v>
      </c>
      <c r="AR41"/>
      <c r="AS41"/>
      <c r="AT41"/>
      <c r="AU41"/>
      <c r="AV41"/>
      <c r="AW41"/>
      <c r="AX41"/>
      <c r="AY41"/>
      <c r="AZ41"/>
      <c r="BF41" s="60">
        <f t="shared" si="5"/>
        <v>40178</v>
      </c>
      <c r="BG41" s="71">
        <f t="shared" si="6"/>
        <v>3.6402411831349536E-3</v>
      </c>
      <c r="BH41" s="71">
        <f t="shared" si="7"/>
        <v>4.7795454545454547E-3</v>
      </c>
      <c r="BI41" s="71">
        <f t="shared" si="24"/>
        <v>4.2716450216450253E-4</v>
      </c>
      <c r="BJ41" s="71">
        <f t="shared" si="25"/>
        <v>0</v>
      </c>
      <c r="BK41" s="71">
        <f t="shared" si="26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14.388858330484885</v>
      </c>
      <c r="BS41" s="64">
        <f t="shared" si="12"/>
        <v>882</v>
      </c>
      <c r="BT41" s="17" t="s">
        <v>103</v>
      </c>
      <c r="BV41" s="60">
        <f t="shared" si="13"/>
        <v>40209</v>
      </c>
      <c r="BW41" s="71">
        <f t="shared" si="14"/>
        <v>3.3306332425544704E-3</v>
      </c>
      <c r="BX41" s="71">
        <f t="shared" si="15"/>
        <v>3.6402411831349536E-3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ht="15" x14ac:dyDescent="0.25">
      <c r="A42" s="106">
        <f t="shared" si="0"/>
        <v>40178</v>
      </c>
      <c r="B42" s="107">
        <v>40209</v>
      </c>
      <c r="C42" s="87">
        <v>54463114531</v>
      </c>
      <c r="D42" s="88">
        <v>496977.15</v>
      </c>
      <c r="E42" s="89">
        <v>1131</v>
      </c>
      <c r="F42" s="88">
        <v>1756874662.2903225</v>
      </c>
      <c r="G42" s="88">
        <v>1553381.6642708422</v>
      </c>
      <c r="H42" s="88">
        <v>496977.15</v>
      </c>
      <c r="I42" s="78">
        <v>3.3306332425544704E-3</v>
      </c>
      <c r="J42" s="221">
        <v>4.3699999999999998E-3</v>
      </c>
      <c r="K42" s="90">
        <v>0</v>
      </c>
      <c r="L42" s="90">
        <v>-1.5550000000000026E-4</v>
      </c>
      <c r="M42" s="90">
        <v>-1.5550000000000026E-4</v>
      </c>
      <c r="N42" s="91">
        <v>21.286802307403249</v>
      </c>
      <c r="O42" s="91">
        <v>14.255944831287129</v>
      </c>
      <c r="P42" s="92">
        <v>3.6402411831349536E-3</v>
      </c>
      <c r="Q42" s="69"/>
      <c r="R42" s="96"/>
      <c r="T42" s="113">
        <f t="shared" si="1"/>
        <v>3.3306332425544704E-3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5.9461118279227169E-3</v>
      </c>
      <c r="AA42" s="125">
        <f t="shared" si="3"/>
        <v>-2.6154785853682466E-3</v>
      </c>
      <c r="AD42" s="133">
        <f t="shared" si="4"/>
        <v>40209</v>
      </c>
      <c r="AE42" s="134">
        <f t="shared" si="20"/>
        <v>-3.0960794058048323E-4</v>
      </c>
      <c r="AF42" s="134">
        <f t="shared" si="21"/>
        <v>-2.5838105231184628E-3</v>
      </c>
      <c r="AG42" s="135">
        <f t="shared" si="27"/>
        <v>-4.0954545454545497E-4</v>
      </c>
      <c r="AH42" s="136">
        <f t="shared" si="22"/>
        <v>2.2011966873706178E-4</v>
      </c>
      <c r="AI42" s="57"/>
      <c r="AJ42" s="133">
        <f t="shared" si="28"/>
        <v>40209</v>
      </c>
      <c r="AK42" s="143">
        <f t="shared" si="29"/>
        <v>-3.0960794058048323E-4</v>
      </c>
      <c r="AL42" s="143">
        <f t="shared" si="30"/>
        <v>-2.5838105231184628E-3</v>
      </c>
      <c r="AM42" s="143">
        <f t="shared" si="31"/>
        <v>0</v>
      </c>
      <c r="AN42" s="143">
        <f t="shared" si="32"/>
        <v>-4.0954545454545497E-4</v>
      </c>
      <c r="AO42" s="144">
        <f t="shared" si="23"/>
        <v>2.2011966873706178E-4</v>
      </c>
      <c r="AR42"/>
      <c r="AS42"/>
      <c r="AT42"/>
      <c r="AU42"/>
      <c r="AV42"/>
      <c r="AW42"/>
      <c r="AX42"/>
      <c r="AY42"/>
      <c r="AZ42"/>
      <c r="BF42" s="60">
        <f t="shared" si="5"/>
        <v>40209</v>
      </c>
      <c r="BG42" s="71">
        <f t="shared" si="6"/>
        <v>3.3306332425544704E-3</v>
      </c>
      <c r="BH42" s="71">
        <f t="shared" si="7"/>
        <v>4.3699999999999998E-3</v>
      </c>
      <c r="BI42" s="71">
        <f t="shared" si="24"/>
        <v>0</v>
      </c>
      <c r="BJ42" s="71">
        <f t="shared" si="25"/>
        <v>-4.0954545454545497E-4</v>
      </c>
      <c r="BK42" s="71">
        <f t="shared" si="26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14.255944831287129</v>
      </c>
      <c r="BS42" s="64">
        <f t="shared" si="12"/>
        <v>1131</v>
      </c>
      <c r="BT42" s="17" t="s">
        <v>103</v>
      </c>
      <c r="BV42" s="60">
        <f t="shared" si="13"/>
        <v>40237</v>
      </c>
      <c r="BW42" s="71">
        <f t="shared" si="14"/>
        <v>3.1009952750389231E-3</v>
      </c>
      <c r="BX42" s="71">
        <f t="shared" si="15"/>
        <v>3.3306332425544704E-3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ht="15" x14ac:dyDescent="0.25">
      <c r="A43" s="106">
        <f t="shared" si="0"/>
        <v>40209</v>
      </c>
      <c r="B43" s="107">
        <v>40237</v>
      </c>
      <c r="C43" s="87">
        <v>38899368703</v>
      </c>
      <c r="D43" s="88">
        <v>330484.2699999999</v>
      </c>
      <c r="E43" s="89">
        <v>1138</v>
      </c>
      <c r="F43" s="88">
        <v>1389263167.9642856</v>
      </c>
      <c r="G43" s="88">
        <v>1220793.6449598293</v>
      </c>
      <c r="H43" s="88">
        <v>330484.2699999999</v>
      </c>
      <c r="I43" s="78">
        <v>3.1009952750389231E-3</v>
      </c>
      <c r="J43" s="221">
        <v>4.2144999999999995E-3</v>
      </c>
      <c r="K43" s="90">
        <v>0</v>
      </c>
      <c r="L43" s="90">
        <v>-1.5276086956521676E-4</v>
      </c>
      <c r="M43" s="90">
        <v>-1.5276086956521676E-4</v>
      </c>
      <c r="N43" s="91">
        <v>21.052039348549268</v>
      </c>
      <c r="O43" s="91">
        <v>14.015011733862991</v>
      </c>
      <c r="P43" s="92">
        <v>3.3306332425544704E-3</v>
      </c>
      <c r="Q43" s="69"/>
      <c r="R43" s="96"/>
      <c r="T43" s="113">
        <f t="shared" si="1"/>
        <v>3.1009952750389231E-3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6.8441739815537925E-3</v>
      </c>
      <c r="AA43" s="125">
        <f t="shared" si="3"/>
        <v>-3.7431787065148694E-3</v>
      </c>
      <c r="AD43" s="133">
        <f t="shared" si="4"/>
        <v>40237</v>
      </c>
      <c r="AE43" s="134">
        <f t="shared" si="20"/>
        <v>-2.2963796751554726E-4</v>
      </c>
      <c r="AF43" s="134">
        <f t="shared" si="21"/>
        <v>-2.6154785853682466E-3</v>
      </c>
      <c r="AG43" s="135">
        <f t="shared" si="27"/>
        <v>-1.5550000000000026E-4</v>
      </c>
      <c r="AH43" s="136">
        <f t="shared" si="22"/>
        <v>3.5780238095238122E-3</v>
      </c>
      <c r="AI43" s="57"/>
      <c r="AJ43" s="133">
        <f t="shared" si="28"/>
        <v>40237</v>
      </c>
      <c r="AK43" s="143">
        <f t="shared" si="29"/>
        <v>-2.2963796751554726E-4</v>
      </c>
      <c r="AL43" s="143">
        <f t="shared" si="30"/>
        <v>-2.6154785853682466E-3</v>
      </c>
      <c r="AM43" s="143">
        <f t="shared" si="31"/>
        <v>0</v>
      </c>
      <c r="AN43" s="143">
        <f t="shared" si="32"/>
        <v>-1.5550000000000026E-4</v>
      </c>
      <c r="AO43" s="144">
        <f t="shared" si="23"/>
        <v>3.5780238095238122E-3</v>
      </c>
      <c r="AR43"/>
      <c r="AS43"/>
      <c r="AT43"/>
      <c r="AU43"/>
      <c r="AV43"/>
      <c r="AW43"/>
      <c r="AX43"/>
      <c r="AY43"/>
      <c r="AZ43"/>
      <c r="BF43" s="60">
        <f t="shared" si="5"/>
        <v>40237</v>
      </c>
      <c r="BG43" s="71">
        <f t="shared" si="6"/>
        <v>3.1009952750389231E-3</v>
      </c>
      <c r="BH43" s="71">
        <f t="shared" si="7"/>
        <v>4.2144999999999995E-3</v>
      </c>
      <c r="BI43" s="71">
        <f t="shared" si="24"/>
        <v>0</v>
      </c>
      <c r="BJ43" s="71">
        <f t="shared" si="25"/>
        <v>-1.5550000000000026E-4</v>
      </c>
      <c r="BK43" s="71">
        <f t="shared" si="26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14.015011733862991</v>
      </c>
      <c r="BS43" s="64">
        <f t="shared" si="12"/>
        <v>1138</v>
      </c>
      <c r="BT43" s="17" t="s">
        <v>103</v>
      </c>
      <c r="BV43" s="60">
        <f t="shared" si="13"/>
        <v>40268</v>
      </c>
      <c r="BW43" s="71">
        <f t="shared" si="14"/>
        <v>3.1967234114832111E-3</v>
      </c>
      <c r="BX43" s="71">
        <f t="shared" si="15"/>
        <v>3.1009952750389231E-3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x14ac:dyDescent="0.2">
      <c r="A44" s="106">
        <f t="shared" si="0"/>
        <v>40237</v>
      </c>
      <c r="B44" s="107">
        <v>40268</v>
      </c>
      <c r="C44" s="87">
        <v>37232765657</v>
      </c>
      <c r="D44" s="88">
        <v>326090.00999999995</v>
      </c>
      <c r="E44" s="89">
        <v>1155</v>
      </c>
      <c r="F44" s="88">
        <v>1201056956.6774194</v>
      </c>
      <c r="G44" s="88">
        <v>1039876.1529674627</v>
      </c>
      <c r="H44" s="88">
        <v>326090.00999999995</v>
      </c>
      <c r="I44" s="78">
        <v>3.1967234114832111E-3</v>
      </c>
      <c r="J44" s="221">
        <v>4.0617391304347827E-3</v>
      </c>
      <c r="K44" s="90">
        <v>0</v>
      </c>
      <c r="L44" s="90">
        <v>-1.9466403162055057E-5</v>
      </c>
      <c r="M44" s="90">
        <v>-1.9466403162055057E-5</v>
      </c>
      <c r="N44" s="91">
        <v>20.906467803297293</v>
      </c>
      <c r="O44" s="91">
        <v>13.854612180341398</v>
      </c>
      <c r="P44" s="92">
        <v>3.1009952750389231E-3</v>
      </c>
      <c r="Q44" s="69"/>
      <c r="R44" s="96"/>
      <c r="T44" s="113">
        <f t="shared" si="1"/>
        <v>3.1967234114832111E-3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6.0117895147604773E-3</v>
      </c>
      <c r="AA44" s="125">
        <f t="shared" si="3"/>
        <v>-2.8150661032772663E-3</v>
      </c>
      <c r="AD44" s="133">
        <f t="shared" si="4"/>
        <v>40268</v>
      </c>
      <c r="AE44" s="134">
        <f t="shared" si="20"/>
        <v>9.5728136444287945E-5</v>
      </c>
      <c r="AF44" s="134">
        <f t="shared" si="21"/>
        <v>-3.7431787065148694E-3</v>
      </c>
      <c r="AG44" s="135">
        <f t="shared" si="27"/>
        <v>-1.5276086956521676E-4</v>
      </c>
      <c r="AH44" s="136">
        <f t="shared" si="22"/>
        <v>-2.4552260869565249E-3</v>
      </c>
      <c r="AI44" s="57"/>
      <c r="AJ44" s="133">
        <f t="shared" si="28"/>
        <v>40268</v>
      </c>
      <c r="AK44" s="143">
        <f t="shared" si="29"/>
        <v>9.5728136444287945E-5</v>
      </c>
      <c r="AL44" s="143">
        <f t="shared" si="30"/>
        <v>-3.7431787065148694E-3</v>
      </c>
      <c r="AM44" s="143">
        <f t="shared" si="31"/>
        <v>0</v>
      </c>
      <c r="AN44" s="143">
        <f t="shared" si="32"/>
        <v>-1.5276086956521676E-4</v>
      </c>
      <c r="AO44" s="144">
        <f t="shared" si="23"/>
        <v>-2.4552260869565249E-3</v>
      </c>
      <c r="BF44" s="60">
        <f t="shared" si="5"/>
        <v>40268</v>
      </c>
      <c r="BG44" s="71">
        <f t="shared" si="6"/>
        <v>3.1967234114832111E-3</v>
      </c>
      <c r="BH44" s="71">
        <f t="shared" si="7"/>
        <v>4.0617391304347827E-3</v>
      </c>
      <c r="BI44" s="71">
        <f t="shared" si="24"/>
        <v>0</v>
      </c>
      <c r="BJ44" s="71">
        <f t="shared" si="25"/>
        <v>-1.5276086956521676E-4</v>
      </c>
      <c r="BK44" s="71">
        <f t="shared" si="26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13.854612180341398</v>
      </c>
      <c r="BS44" s="64">
        <f t="shared" si="12"/>
        <v>1155</v>
      </c>
      <c r="BT44" s="17" t="s">
        <v>103</v>
      </c>
      <c r="BV44" s="60">
        <f t="shared" si="13"/>
        <v>40298</v>
      </c>
      <c r="BW44" s="71">
        <f t="shared" si="14"/>
        <v>3.0855223276367678E-3</v>
      </c>
      <c r="BX44" s="71">
        <f t="shared" si="15"/>
        <v>3.1967234114832111E-3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x14ac:dyDescent="0.2">
      <c r="A45" s="106">
        <f t="shared" si="0"/>
        <v>40268</v>
      </c>
      <c r="B45" s="107">
        <v>40298</v>
      </c>
      <c r="C45" s="87">
        <v>38389007394</v>
      </c>
      <c r="D45" s="88">
        <v>324520.92999999993</v>
      </c>
      <c r="E45" s="89">
        <v>1169</v>
      </c>
      <c r="F45" s="88">
        <v>1279633579.8</v>
      </c>
      <c r="G45" s="88">
        <v>1094639.5036783575</v>
      </c>
      <c r="H45" s="88">
        <v>324520.92999999993</v>
      </c>
      <c r="I45" s="78">
        <v>3.0855223276367678E-3</v>
      </c>
      <c r="J45" s="221">
        <v>4.0422727272727277E-3</v>
      </c>
      <c r="K45" s="90">
        <v>1.8772727272727257E-4</v>
      </c>
      <c r="L45" s="90">
        <v>0</v>
      </c>
      <c r="M45" s="90">
        <v>1.8772727272727257E-4</v>
      </c>
      <c r="N45" s="91">
        <v>20.969839608114818</v>
      </c>
      <c r="O45" s="91">
        <v>13.905935646642748</v>
      </c>
      <c r="P45" s="92">
        <v>3.1967234114832111E-3</v>
      </c>
      <c r="Q45" s="69"/>
      <c r="R45" s="96"/>
      <c r="T45" s="113">
        <f t="shared" si="1"/>
        <v>3.0855223276367678E-3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6.2251282402998528E-3</v>
      </c>
      <c r="AA45" s="125">
        <f t="shared" si="3"/>
        <v>-3.139605912663085E-3</v>
      </c>
      <c r="AD45" s="133">
        <f t="shared" si="4"/>
        <v>40298</v>
      </c>
      <c r="AE45" s="134">
        <f t="shared" si="20"/>
        <v>-1.1120108384644325E-4</v>
      </c>
      <c r="AF45" s="134">
        <f t="shared" si="21"/>
        <v>-2.8150661032772663E-3</v>
      </c>
      <c r="AG45" s="135">
        <f t="shared" si="27"/>
        <v>-1.9466403162055057E-5</v>
      </c>
      <c r="AH45" s="136">
        <f t="shared" si="22"/>
        <v>7.9929426877470462E-4</v>
      </c>
      <c r="AI45" s="57"/>
      <c r="AJ45" s="133">
        <f t="shared" si="28"/>
        <v>40298</v>
      </c>
      <c r="AK45" s="143">
        <f t="shared" si="29"/>
        <v>-1.1120108384644325E-4</v>
      </c>
      <c r="AL45" s="143">
        <f t="shared" si="30"/>
        <v>-2.8150661032772663E-3</v>
      </c>
      <c r="AM45" s="143">
        <f t="shared" si="31"/>
        <v>0</v>
      </c>
      <c r="AN45" s="143">
        <f t="shared" si="32"/>
        <v>-1.9466403162055057E-5</v>
      </c>
      <c r="AO45" s="144">
        <f t="shared" si="23"/>
        <v>7.9929426877470462E-4</v>
      </c>
      <c r="BF45" s="60">
        <f t="shared" si="5"/>
        <v>40298</v>
      </c>
      <c r="BG45" s="71">
        <f t="shared" si="6"/>
        <v>3.0855223276367678E-3</v>
      </c>
      <c r="BH45" s="71">
        <f t="shared" si="7"/>
        <v>4.0422727272727277E-3</v>
      </c>
      <c r="BI45" s="71">
        <f t="shared" si="24"/>
        <v>0</v>
      </c>
      <c r="BJ45" s="71">
        <f t="shared" si="25"/>
        <v>-1.9466403162055057E-5</v>
      </c>
      <c r="BK45" s="71">
        <f t="shared" si="26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13.905935646642748</v>
      </c>
      <c r="BS45" s="64">
        <f t="shared" si="12"/>
        <v>1169</v>
      </c>
      <c r="BT45" s="17" t="s">
        <v>103</v>
      </c>
      <c r="BV45" s="60">
        <f t="shared" si="13"/>
        <v>40329</v>
      </c>
      <c r="BW45" s="71">
        <f t="shared" si="14"/>
        <v>3.2003204522247641E-3</v>
      </c>
      <c r="BX45" s="71">
        <f t="shared" si="15"/>
        <v>3.0855223276367678E-3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x14ac:dyDescent="0.2">
      <c r="A46" s="106">
        <f t="shared" si="0"/>
        <v>40298</v>
      </c>
      <c r="B46" s="107">
        <v>40329</v>
      </c>
      <c r="C46" s="87">
        <v>38768296301</v>
      </c>
      <c r="D46" s="88">
        <v>339920.46999999991</v>
      </c>
      <c r="E46" s="89">
        <v>1147</v>
      </c>
      <c r="F46" s="88">
        <v>1250590203.2580645</v>
      </c>
      <c r="G46" s="88">
        <v>1090314.0394577719</v>
      </c>
      <c r="H46" s="88">
        <v>339920.46999999991</v>
      </c>
      <c r="I46" s="78">
        <v>3.2003204522247641E-3</v>
      </c>
      <c r="J46" s="221">
        <v>4.2300000000000003E-3</v>
      </c>
      <c r="K46" s="90">
        <v>2.3363636363636295E-4</v>
      </c>
      <c r="L46" s="90">
        <v>0</v>
      </c>
      <c r="M46" s="90">
        <v>2.3363636363636295E-4</v>
      </c>
      <c r="N46" s="91">
        <v>20.946881439433383</v>
      </c>
      <c r="O46" s="91">
        <v>13.901976322304014</v>
      </c>
      <c r="P46" s="92">
        <v>3.0855223276367678E-3</v>
      </c>
      <c r="Q46" s="69"/>
      <c r="R46" s="96"/>
      <c r="T46" s="113">
        <f t="shared" si="1"/>
        <v>3.2003204522247641E-3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8.0892914288032969E-3</v>
      </c>
      <c r="AA46" s="125">
        <f t="shared" si="3"/>
        <v>-4.8889709765785327E-3</v>
      </c>
      <c r="AD46" s="133">
        <f t="shared" si="4"/>
        <v>40329</v>
      </c>
      <c r="AE46" s="134">
        <f t="shared" si="20"/>
        <v>1.1479812458799633E-4</v>
      </c>
      <c r="AF46" s="134">
        <f t="shared" si="21"/>
        <v>-3.139605912663085E-3</v>
      </c>
      <c r="AG46" s="135">
        <f t="shared" si="27"/>
        <v>1.8772727272727257E-4</v>
      </c>
      <c r="AH46" s="136">
        <f t="shared" si="22"/>
        <v>5.9463937229437252E-3</v>
      </c>
      <c r="AI46" s="57"/>
      <c r="AJ46" s="133">
        <f t="shared" si="28"/>
        <v>40329</v>
      </c>
      <c r="AK46" s="143">
        <f t="shared" si="29"/>
        <v>1.1479812458799633E-4</v>
      </c>
      <c r="AL46" s="143">
        <f t="shared" si="30"/>
        <v>-3.139605912663085E-3</v>
      </c>
      <c r="AM46" s="143">
        <f t="shared" si="31"/>
        <v>1.8772727272727257E-4</v>
      </c>
      <c r="AN46" s="143">
        <f t="shared" si="32"/>
        <v>0</v>
      </c>
      <c r="AO46" s="144">
        <f t="shared" si="23"/>
        <v>5.9463937229437252E-3</v>
      </c>
      <c r="BF46" s="60">
        <f t="shared" si="5"/>
        <v>40329</v>
      </c>
      <c r="BG46" s="71">
        <f t="shared" si="6"/>
        <v>3.2003204522247641E-3</v>
      </c>
      <c r="BH46" s="71">
        <f t="shared" si="7"/>
        <v>4.2300000000000003E-3</v>
      </c>
      <c r="BI46" s="71">
        <f t="shared" si="24"/>
        <v>1.8772727272727257E-4</v>
      </c>
      <c r="BJ46" s="71">
        <f t="shared" si="25"/>
        <v>0</v>
      </c>
      <c r="BK46" s="71">
        <f t="shared" si="26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13.901976322304014</v>
      </c>
      <c r="BS46" s="64">
        <f t="shared" si="12"/>
        <v>1147</v>
      </c>
      <c r="BT46" s="17" t="s">
        <v>103</v>
      </c>
      <c r="BV46" s="60">
        <f t="shared" si="13"/>
        <v>40359</v>
      </c>
      <c r="BW46" s="71">
        <f t="shared" si="14"/>
        <v>4.0470875657325515E-3</v>
      </c>
      <c r="BX46" s="71">
        <f t="shared" si="15"/>
        <v>3.2003204522247641E-3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x14ac:dyDescent="0.2">
      <c r="A47" s="106">
        <f t="shared" si="0"/>
        <v>40329</v>
      </c>
      <c r="B47" s="107">
        <v>40359</v>
      </c>
      <c r="C47" s="87">
        <v>47460828591</v>
      </c>
      <c r="D47" s="88">
        <v>526241.45000000019</v>
      </c>
      <c r="E47" s="89">
        <v>1141</v>
      </c>
      <c r="F47" s="88">
        <v>1582027619.7</v>
      </c>
      <c r="G47" s="88">
        <v>1386527.274057844</v>
      </c>
      <c r="H47" s="88">
        <v>526241.45000000019</v>
      </c>
      <c r="I47" s="78">
        <v>4.0470875657325515E-3</v>
      </c>
      <c r="J47" s="221">
        <v>4.4636363636363632E-3</v>
      </c>
      <c r="K47" s="90">
        <v>1.3695454545454566E-3</v>
      </c>
      <c r="L47" s="90">
        <v>0</v>
      </c>
      <c r="M47" s="90">
        <v>1.3695454545454566E-3</v>
      </c>
      <c r="N47" s="91">
        <v>21.181973164862608</v>
      </c>
      <c r="O47" s="91">
        <v>14.142312815000532</v>
      </c>
      <c r="P47" s="92">
        <v>3.2003204522247641E-3</v>
      </c>
      <c r="Q47" s="69"/>
      <c r="R47" s="96"/>
      <c r="T47" s="113">
        <f t="shared" si="1"/>
        <v>4.0470875657325515E-3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8.8905819020756362E-3</v>
      </c>
      <c r="AA47" s="125">
        <f t="shared" si="3"/>
        <v>-4.8434943363430847E-3</v>
      </c>
      <c r="AD47" s="133">
        <f t="shared" si="4"/>
        <v>40359</v>
      </c>
      <c r="AE47" s="134">
        <f t="shared" si="20"/>
        <v>8.4676711350778738E-4</v>
      </c>
      <c r="AF47" s="134">
        <f t="shared" si="21"/>
        <v>-4.8889709765785327E-3</v>
      </c>
      <c r="AG47" s="135">
        <f t="shared" si="27"/>
        <v>2.3363636363636295E-4</v>
      </c>
      <c r="AH47" s="136">
        <f t="shared" si="22"/>
        <v>2.1123790043290035E-3</v>
      </c>
      <c r="AI47" s="57"/>
      <c r="AJ47" s="133">
        <f t="shared" si="28"/>
        <v>40359</v>
      </c>
      <c r="AK47" s="143">
        <f t="shared" si="29"/>
        <v>8.4676711350778738E-4</v>
      </c>
      <c r="AL47" s="143">
        <f t="shared" si="30"/>
        <v>-4.8889709765785327E-3</v>
      </c>
      <c r="AM47" s="143">
        <f t="shared" si="31"/>
        <v>2.3363636363636295E-4</v>
      </c>
      <c r="AN47" s="143">
        <f t="shared" si="32"/>
        <v>0</v>
      </c>
      <c r="AO47" s="144">
        <f t="shared" si="23"/>
        <v>2.1123790043290035E-3</v>
      </c>
      <c r="BF47" s="60">
        <f t="shared" si="5"/>
        <v>40359</v>
      </c>
      <c r="BG47" s="71">
        <f t="shared" si="6"/>
        <v>4.0470875657325515E-3</v>
      </c>
      <c r="BH47" s="71">
        <f t="shared" si="7"/>
        <v>4.4636363636363632E-3</v>
      </c>
      <c r="BI47" s="71">
        <f t="shared" si="24"/>
        <v>2.3363636363636295E-4</v>
      </c>
      <c r="BJ47" s="71">
        <f t="shared" si="25"/>
        <v>0</v>
      </c>
      <c r="BK47" s="71">
        <f t="shared" si="26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14.142312815000532</v>
      </c>
      <c r="BS47" s="64">
        <f t="shared" si="12"/>
        <v>1141</v>
      </c>
      <c r="BT47" s="17" t="s">
        <v>103</v>
      </c>
      <c r="BV47" s="60">
        <f t="shared" si="13"/>
        <v>40390</v>
      </c>
      <c r="BW47" s="71">
        <f t="shared" si="14"/>
        <v>5.1356698379166534E-3</v>
      </c>
      <c r="BX47" s="71">
        <f t="shared" si="15"/>
        <v>4.0470875657325515E-3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x14ac:dyDescent="0.2">
      <c r="A48" s="106">
        <f t="shared" si="0"/>
        <v>40359</v>
      </c>
      <c r="B48" s="107">
        <v>40390</v>
      </c>
      <c r="C48" s="87">
        <v>51752175449</v>
      </c>
      <c r="D48" s="88">
        <v>728170.10000000009</v>
      </c>
      <c r="E48" s="89">
        <v>1183</v>
      </c>
      <c r="F48" s="88">
        <v>1669425014.483871</v>
      </c>
      <c r="G48" s="88">
        <v>1411179.2176533144</v>
      </c>
      <c r="H48" s="88">
        <v>728170.10000000009</v>
      </c>
      <c r="I48" s="78">
        <v>5.1356698379166534E-3</v>
      </c>
      <c r="J48" s="221">
        <v>5.8331818181818198E-3</v>
      </c>
      <c r="K48" s="90">
        <v>5.6636363636363481E-4</v>
      </c>
      <c r="L48" s="90">
        <v>0</v>
      </c>
      <c r="M48" s="90">
        <v>5.6636363636363481E-4</v>
      </c>
      <c r="N48" s="91">
        <v>21.235745101385021</v>
      </c>
      <c r="O48" s="91">
        <v>14.159936237406635</v>
      </c>
      <c r="P48" s="92">
        <v>4.0470875657325515E-3</v>
      </c>
      <c r="Q48" s="69"/>
      <c r="R48" s="96"/>
      <c r="T48" s="113">
        <f t="shared" si="1"/>
        <v>5.1356698379166534E-3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9.3329104358229661E-3</v>
      </c>
      <c r="AA48" s="125">
        <f t="shared" si="3"/>
        <v>-4.1972405979063127E-3</v>
      </c>
      <c r="AD48" s="133">
        <f t="shared" si="4"/>
        <v>40390</v>
      </c>
      <c r="AE48" s="134">
        <f t="shared" si="20"/>
        <v>1.0885822721841019E-3</v>
      </c>
      <c r="AF48" s="134">
        <f t="shared" si="21"/>
        <v>-4.8434943363430847E-3</v>
      </c>
      <c r="AG48" s="135">
        <f t="shared" si="27"/>
        <v>1.3695454545454566E-3</v>
      </c>
      <c r="AH48" s="136">
        <f t="shared" si="22"/>
        <v>-2.4322136363636362E-3</v>
      </c>
      <c r="AI48" s="57"/>
      <c r="AJ48" s="133">
        <f t="shared" si="28"/>
        <v>40390</v>
      </c>
      <c r="AK48" s="143">
        <f t="shared" si="29"/>
        <v>1.0885822721841019E-3</v>
      </c>
      <c r="AL48" s="143">
        <f t="shared" si="30"/>
        <v>-4.8434943363430847E-3</v>
      </c>
      <c r="AM48" s="143">
        <f t="shared" si="31"/>
        <v>1.3695454545454566E-3</v>
      </c>
      <c r="AN48" s="143">
        <f t="shared" si="32"/>
        <v>0</v>
      </c>
      <c r="AO48" s="144">
        <f t="shared" si="23"/>
        <v>-2.4322136363636362E-3</v>
      </c>
      <c r="BF48" s="60">
        <f t="shared" si="5"/>
        <v>40390</v>
      </c>
      <c r="BG48" s="71">
        <f t="shared" si="6"/>
        <v>5.1356698379166534E-3</v>
      </c>
      <c r="BH48" s="71">
        <f t="shared" si="7"/>
        <v>5.8331818181818198E-3</v>
      </c>
      <c r="BI48" s="71">
        <f t="shared" si="24"/>
        <v>1.3695454545454566E-3</v>
      </c>
      <c r="BJ48" s="71">
        <f t="shared" si="25"/>
        <v>0</v>
      </c>
      <c r="BK48" s="71">
        <f t="shared" si="26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14.159936237406635</v>
      </c>
      <c r="BS48" s="64">
        <f t="shared" si="12"/>
        <v>1183</v>
      </c>
      <c r="BT48" s="17" t="s">
        <v>103</v>
      </c>
      <c r="BV48" s="60">
        <f t="shared" si="13"/>
        <v>40421</v>
      </c>
      <c r="BW48" s="71">
        <f t="shared" si="14"/>
        <v>5.9096032976346151E-3</v>
      </c>
      <c r="BX48" s="71">
        <f t="shared" si="15"/>
        <v>5.1356698379166534E-3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x14ac:dyDescent="0.2">
      <c r="A49" s="106">
        <f t="shared" si="0"/>
        <v>40390</v>
      </c>
      <c r="B49" s="107">
        <v>40421</v>
      </c>
      <c r="C49" s="87">
        <v>46066601071</v>
      </c>
      <c r="D49" s="88">
        <v>745850.23999999976</v>
      </c>
      <c r="E49" s="89">
        <v>1132</v>
      </c>
      <c r="F49" s="88">
        <v>1486019389.3870969</v>
      </c>
      <c r="G49" s="88">
        <v>1312737.9764903684</v>
      </c>
      <c r="H49" s="88">
        <v>745850.23999999976</v>
      </c>
      <c r="I49" s="78">
        <v>5.9096032976346151E-3</v>
      </c>
      <c r="J49" s="221">
        <v>6.3995454545454546E-3</v>
      </c>
      <c r="K49" s="90">
        <v>0</v>
      </c>
      <c r="L49" s="90">
        <v>-2.1818181818181875E-4</v>
      </c>
      <c r="M49" s="90">
        <v>-2.1818181818181875E-4</v>
      </c>
      <c r="N49" s="91">
        <v>21.119366831196622</v>
      </c>
      <c r="O49" s="91">
        <v>14.087625572433495</v>
      </c>
      <c r="P49" s="92">
        <v>5.1356698379166534E-3</v>
      </c>
      <c r="Q49" s="69"/>
      <c r="R49" s="96"/>
      <c r="T49" s="113">
        <f t="shared" si="1"/>
        <v>5.9096032976346151E-3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1.0759586449297543E-2</v>
      </c>
      <c r="AA49" s="125">
        <f t="shared" si="3"/>
        <v>-4.8499831516629283E-3</v>
      </c>
      <c r="AD49" s="133">
        <f t="shared" si="4"/>
        <v>40421</v>
      </c>
      <c r="AE49" s="134">
        <f t="shared" si="20"/>
        <v>7.739334597179617E-4</v>
      </c>
      <c r="AF49" s="134">
        <f t="shared" si="21"/>
        <v>-4.1972405979063127E-3</v>
      </c>
      <c r="AG49" s="135">
        <f t="shared" si="27"/>
        <v>5.6636363636363481E-4</v>
      </c>
      <c r="AH49" s="136">
        <f t="shared" si="22"/>
        <v>3.3248545454545465E-3</v>
      </c>
      <c r="AI49" s="57"/>
      <c r="AJ49" s="133">
        <f t="shared" si="28"/>
        <v>40421</v>
      </c>
      <c r="AK49" s="143">
        <f t="shared" si="29"/>
        <v>7.739334597179617E-4</v>
      </c>
      <c r="AL49" s="143">
        <f t="shared" si="30"/>
        <v>-4.1972405979063127E-3</v>
      </c>
      <c r="AM49" s="143">
        <f t="shared" si="31"/>
        <v>5.6636363636363481E-4</v>
      </c>
      <c r="AN49" s="143">
        <f t="shared" si="32"/>
        <v>0</v>
      </c>
      <c r="AO49" s="144">
        <f t="shared" si="23"/>
        <v>3.3248545454545465E-3</v>
      </c>
      <c r="BF49" s="60">
        <f t="shared" si="5"/>
        <v>40421</v>
      </c>
      <c r="BG49" s="71">
        <f t="shared" si="6"/>
        <v>5.9096032976346151E-3</v>
      </c>
      <c r="BH49" s="71">
        <f t="shared" si="7"/>
        <v>6.3995454545454546E-3</v>
      </c>
      <c r="BI49" s="71">
        <f t="shared" si="24"/>
        <v>5.6636363636363481E-4</v>
      </c>
      <c r="BJ49" s="71">
        <f t="shared" si="25"/>
        <v>0</v>
      </c>
      <c r="BK49" s="71">
        <f t="shared" si="26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14.087625572433495</v>
      </c>
      <c r="BS49" s="64">
        <f t="shared" si="12"/>
        <v>1132</v>
      </c>
      <c r="BT49" s="17" t="s">
        <v>103</v>
      </c>
      <c r="BV49" s="60">
        <f t="shared" si="13"/>
        <v>40451</v>
      </c>
      <c r="BW49" s="71">
        <f t="shared" si="14"/>
        <v>7.4995167415729969E-3</v>
      </c>
      <c r="BX49" s="71">
        <f t="shared" si="15"/>
        <v>5.9096032976346151E-3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ht="15" x14ac:dyDescent="0.25">
      <c r="A50" s="106">
        <f t="shared" si="0"/>
        <v>40421</v>
      </c>
      <c r="B50" s="107">
        <v>40451</v>
      </c>
      <c r="C50" s="87">
        <v>30627531095</v>
      </c>
      <c r="D50" s="88">
        <v>629292.28000000014</v>
      </c>
      <c r="E50" s="89">
        <v>1158</v>
      </c>
      <c r="F50" s="88">
        <v>1020917703.1666666</v>
      </c>
      <c r="G50" s="88">
        <v>881621.50532527338</v>
      </c>
      <c r="H50" s="88">
        <v>629292.28000000014</v>
      </c>
      <c r="I50" s="78">
        <v>7.4995167415729969E-3</v>
      </c>
      <c r="J50" s="221">
        <v>6.1813636363636359E-3</v>
      </c>
      <c r="K50" s="90">
        <v>1.6610173160173155E-3</v>
      </c>
      <c r="L50" s="90">
        <v>0</v>
      </c>
      <c r="M50" s="90">
        <v>1.6610173160173155E-3</v>
      </c>
      <c r="N50" s="91">
        <v>20.743967768733988</v>
      </c>
      <c r="O50" s="91">
        <v>13.689518110601048</v>
      </c>
      <c r="P50" s="92">
        <v>5.9096032976346151E-3</v>
      </c>
      <c r="Q50" s="69"/>
      <c r="R50" s="96"/>
      <c r="T50" s="113">
        <f t="shared" si="1"/>
        <v>7.4995167415729969E-3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1.104647848541708E-2</v>
      </c>
      <c r="AA50" s="125">
        <f t="shared" si="3"/>
        <v>-3.5469617438440831E-3</v>
      </c>
      <c r="AD50" s="133">
        <f t="shared" si="4"/>
        <v>40451</v>
      </c>
      <c r="AE50" s="134">
        <f t="shared" si="20"/>
        <v>1.5899134439383818E-3</v>
      </c>
      <c r="AF50" s="134">
        <f t="shared" si="21"/>
        <v>-4.8499831516629283E-3</v>
      </c>
      <c r="AG50" s="135">
        <f t="shared" si="27"/>
        <v>-2.1818181818181875E-4</v>
      </c>
      <c r="AH50" s="136">
        <f t="shared" si="22"/>
        <v>1.6317772727272653E-3</v>
      </c>
      <c r="AI50" s="57"/>
      <c r="AJ50" s="133">
        <f t="shared" si="28"/>
        <v>40451</v>
      </c>
      <c r="AK50" s="143">
        <f t="shared" si="29"/>
        <v>1.5899134439383818E-3</v>
      </c>
      <c r="AL50" s="143">
        <f t="shared" si="30"/>
        <v>-4.8499831516629283E-3</v>
      </c>
      <c r="AM50" s="143">
        <f t="shared" si="31"/>
        <v>0</v>
      </c>
      <c r="AN50" s="143">
        <f t="shared" si="32"/>
        <v>-2.1818181818181875E-4</v>
      </c>
      <c r="AO50" s="144">
        <f t="shared" si="23"/>
        <v>1.6317772727272653E-3</v>
      </c>
      <c r="AR50" t="s">
        <v>30</v>
      </c>
      <c r="AS50"/>
      <c r="AT50"/>
      <c r="AU50"/>
      <c r="AV50"/>
      <c r="AW50"/>
      <c r="AX50"/>
      <c r="AY50"/>
      <c r="AZ50"/>
      <c r="BF50" s="60">
        <f t="shared" si="5"/>
        <v>40451</v>
      </c>
      <c r="BG50" s="71">
        <f t="shared" si="6"/>
        <v>7.4995167415729969E-3</v>
      </c>
      <c r="BH50" s="71">
        <f t="shared" si="7"/>
        <v>6.1813636363636359E-3</v>
      </c>
      <c r="BI50" s="71">
        <f t="shared" si="24"/>
        <v>0</v>
      </c>
      <c r="BJ50" s="71">
        <f t="shared" si="25"/>
        <v>-2.1818181818181875E-4</v>
      </c>
      <c r="BK50" s="71">
        <f t="shared" si="26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13.689518110601048</v>
      </c>
      <c r="BS50" s="64">
        <f t="shared" si="12"/>
        <v>1158</v>
      </c>
      <c r="BT50" s="17" t="s">
        <v>103</v>
      </c>
      <c r="BV50" s="60">
        <f t="shared" si="13"/>
        <v>40482</v>
      </c>
      <c r="BW50" s="71">
        <f t="shared" si="14"/>
        <v>7.5641151870418592E-3</v>
      </c>
      <c r="BX50" s="71">
        <f t="shared" si="15"/>
        <v>7.4995167415729969E-3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ht="15.75" thickBot="1" x14ac:dyDescent="0.3">
      <c r="A51" s="106">
        <f t="shared" ref="A51:A80" si="33">+EOMONTH(B51,-1)</f>
        <v>40451</v>
      </c>
      <c r="B51" s="107">
        <v>40482</v>
      </c>
      <c r="C51" s="87">
        <v>49201663803</v>
      </c>
      <c r="D51" s="88">
        <v>1019635.7600000001</v>
      </c>
      <c r="E51" s="89">
        <v>1209</v>
      </c>
      <c r="F51" s="88">
        <v>1587150445.2580645</v>
      </c>
      <c r="G51" s="88">
        <v>1312779.5246137837</v>
      </c>
      <c r="H51" s="88">
        <v>1019635.7600000001</v>
      </c>
      <c r="I51" s="78">
        <v>7.5641151870418592E-3</v>
      </c>
      <c r="J51" s="221">
        <v>7.8423809523809514E-3</v>
      </c>
      <c r="K51" s="90">
        <v>4.9625541125541267E-4</v>
      </c>
      <c r="L51" s="90">
        <v>0</v>
      </c>
      <c r="M51" s="90">
        <v>4.9625541125541267E-4</v>
      </c>
      <c r="N51" s="91">
        <v>21.185206072521886</v>
      </c>
      <c r="O51" s="91">
        <v>14.087657221907095</v>
      </c>
      <c r="P51" s="92">
        <v>7.4995167415729969E-3</v>
      </c>
      <c r="Q51" s="69"/>
      <c r="R51" s="96"/>
      <c r="T51" s="113">
        <f t="shared" si="1"/>
        <v>7.5641151870418592E-3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4">+$AS$38+$AS$39*U51+$AS$40*V51</f>
        <v>1.185873217406247E-2</v>
      </c>
      <c r="AA51" s="125">
        <f t="shared" ref="AA51:AA82" si="35">+I51-Z51</f>
        <v>-4.2946169870206104E-3</v>
      </c>
      <c r="AD51" s="133">
        <f t="shared" ref="AD51:AD82" si="36">+B51</f>
        <v>40482</v>
      </c>
      <c r="AE51" s="134">
        <f t="shared" si="20"/>
        <v>6.4598445468862231E-5</v>
      </c>
      <c r="AF51" s="134">
        <f t="shared" si="21"/>
        <v>-3.5469617438440831E-3</v>
      </c>
      <c r="AG51" s="135">
        <f t="shared" si="27"/>
        <v>1.6610173160173155E-3</v>
      </c>
      <c r="AH51" s="136">
        <f t="shared" si="22"/>
        <v>-1.9895733766233693E-3</v>
      </c>
      <c r="AI51" s="57"/>
      <c r="AJ51" s="133">
        <f t="shared" si="28"/>
        <v>40482</v>
      </c>
      <c r="AK51" s="143">
        <f t="shared" si="29"/>
        <v>6.4598445468862231E-5</v>
      </c>
      <c r="AL51" s="143">
        <f t="shared" si="30"/>
        <v>-3.5469617438440831E-3</v>
      </c>
      <c r="AM51" s="143">
        <f t="shared" si="31"/>
        <v>1.6610173160173155E-3</v>
      </c>
      <c r="AN51" s="143">
        <f t="shared" si="32"/>
        <v>0</v>
      </c>
      <c r="AO51" s="144">
        <f t="shared" si="23"/>
        <v>-1.9895733766233693E-3</v>
      </c>
      <c r="AR51"/>
      <c r="AS51"/>
      <c r="AT51"/>
      <c r="AU51"/>
      <c r="AV51"/>
      <c r="AW51"/>
      <c r="AX51"/>
      <c r="AY51"/>
      <c r="AZ51"/>
      <c r="BF51" s="60">
        <f t="shared" ref="BF51:BF82" si="37">+B51</f>
        <v>40482</v>
      </c>
      <c r="BG51" s="71">
        <f t="shared" ref="BG51:BG82" si="38">+I51</f>
        <v>7.5641151870418592E-3</v>
      </c>
      <c r="BH51" s="71">
        <f t="shared" ref="BH51:BH82" si="39">+J51</f>
        <v>7.8423809523809514E-3</v>
      </c>
      <c r="BI51" s="71">
        <f t="shared" si="24"/>
        <v>1.6610173160173155E-3</v>
      </c>
      <c r="BJ51" s="71">
        <f t="shared" si="25"/>
        <v>0</v>
      </c>
      <c r="BK51" s="71">
        <f t="shared" si="26"/>
        <v>1.6610173160173155E-3</v>
      </c>
      <c r="BL51" s="71">
        <f t="shared" ref="BL51:BL82" si="40">+V51</f>
        <v>1.8544485714285717E-2</v>
      </c>
      <c r="BM51" s="71">
        <f t="shared" ref="BM51:BM82" si="41">+W51</f>
        <v>0</v>
      </c>
      <c r="BQ51" s="60">
        <f t="shared" ref="BQ51:BQ82" si="42">+B51</f>
        <v>40482</v>
      </c>
      <c r="BR51" s="63">
        <f t="shared" ref="BR51:BR82" si="43">+O51</f>
        <v>14.087657221907095</v>
      </c>
      <c r="BS51" s="64">
        <f t="shared" ref="BS51:BS82" si="44">+E51</f>
        <v>1209</v>
      </c>
      <c r="BT51" s="17" t="s">
        <v>103</v>
      </c>
      <c r="BV51" s="60">
        <f t="shared" ref="BV51:BV82" si="45">+B52</f>
        <v>40512</v>
      </c>
      <c r="BW51" s="71">
        <f t="shared" ref="BW51:BW82" si="46">+I52</f>
        <v>9.9446510662058764E-3</v>
      </c>
      <c r="BX51" s="71">
        <f t="shared" ref="BX51:BX82" si="47">+I51</f>
        <v>7.5641151870418592E-3</v>
      </c>
      <c r="BY51" s="71">
        <f t="shared" ref="BY51:BY82" si="48">+J51</f>
        <v>7.8423809523809514E-3</v>
      </c>
      <c r="BZ51" s="71">
        <f t="shared" ref="BZ51:BZ82" si="49">+V51</f>
        <v>1.8544485714285717E-2</v>
      </c>
      <c r="CA51" s="71">
        <f t="shared" ref="CA51:CA82" si="50">+M51</f>
        <v>4.9625541125541267E-4</v>
      </c>
      <c r="CB51" s="71">
        <f t="shared" ref="CB51:CB82" si="51">+W51</f>
        <v>0</v>
      </c>
    </row>
    <row r="52" spans="1:80" ht="15" x14ac:dyDescent="0.25">
      <c r="A52" s="106">
        <f t="shared" si="33"/>
        <v>40482</v>
      </c>
      <c r="B52" s="107">
        <v>40512</v>
      </c>
      <c r="C52" s="87">
        <v>45410485762</v>
      </c>
      <c r="D52" s="88">
        <v>1237236.8100000003</v>
      </c>
      <c r="E52" s="89">
        <v>1151</v>
      </c>
      <c r="F52" s="88">
        <v>1513682858.7333333</v>
      </c>
      <c r="G52" s="88">
        <v>1315102.3968143642</v>
      </c>
      <c r="H52" s="88">
        <v>1237236.8100000003</v>
      </c>
      <c r="I52" s="78">
        <v>9.9446510662058764E-3</v>
      </c>
      <c r="J52" s="221">
        <v>8.338636363636364E-3</v>
      </c>
      <c r="K52" s="90">
        <v>0</v>
      </c>
      <c r="L52" s="90">
        <v>-2.3254940711462356E-4</v>
      </c>
      <c r="M52" s="90">
        <v>-2.3254940711462356E-4</v>
      </c>
      <c r="N52" s="91">
        <v>21.137811497584202</v>
      </c>
      <c r="O52" s="91">
        <v>14.08942508886232</v>
      </c>
      <c r="P52" s="92">
        <v>7.5641151870418592E-3</v>
      </c>
      <c r="Q52" s="69"/>
      <c r="R52" s="96"/>
      <c r="T52" s="113">
        <f t="shared" si="1"/>
        <v>9.9446510662058764E-3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4"/>
        <v>1.3056019507186257E-2</v>
      </c>
      <c r="AA52" s="125">
        <f t="shared" si="35"/>
        <v>-3.1113684409803805E-3</v>
      </c>
      <c r="AD52" s="133">
        <f t="shared" si="36"/>
        <v>40512</v>
      </c>
      <c r="AE52" s="134">
        <f t="shared" ref="AE52:AE83" si="52">+I52-I51</f>
        <v>2.3805358791640172E-3</v>
      </c>
      <c r="AF52" s="134">
        <f t="shared" ref="AF52:AF83" si="53">+AA51</f>
        <v>-4.2946169870206104E-3</v>
      </c>
      <c r="AG52" s="135">
        <f t="shared" si="27"/>
        <v>4.9625541125541267E-4</v>
      </c>
      <c r="AH52" s="136">
        <f t="shared" ref="AH52:AH83" si="54">+V52-V51</f>
        <v>2.7294870129870134E-3</v>
      </c>
      <c r="AI52" s="57"/>
      <c r="AJ52" s="133">
        <f t="shared" si="28"/>
        <v>40512</v>
      </c>
      <c r="AK52" s="143">
        <f t="shared" si="29"/>
        <v>2.3805358791640172E-3</v>
      </c>
      <c r="AL52" s="143">
        <f t="shared" si="30"/>
        <v>-4.2946169870206104E-3</v>
      </c>
      <c r="AM52" s="143">
        <f t="shared" si="31"/>
        <v>4.9625541125541267E-4</v>
      </c>
      <c r="AN52" s="143">
        <f t="shared" si="32"/>
        <v>0</v>
      </c>
      <c r="AO52" s="144">
        <f t="shared" ref="AO52:AO83" si="55">+V52-V51</f>
        <v>2.7294870129870134E-3</v>
      </c>
      <c r="AR52" s="4" t="s">
        <v>31</v>
      </c>
      <c r="AS52" s="4"/>
      <c r="AT52"/>
      <c r="AU52"/>
      <c r="AV52"/>
      <c r="AW52"/>
      <c r="AX52"/>
      <c r="AY52"/>
      <c r="AZ52"/>
      <c r="BF52" s="60">
        <f t="shared" si="37"/>
        <v>40512</v>
      </c>
      <c r="BG52" s="71">
        <f t="shared" si="38"/>
        <v>9.9446510662058764E-3</v>
      </c>
      <c r="BH52" s="71">
        <f t="shared" si="39"/>
        <v>8.338636363636364E-3</v>
      </c>
      <c r="BI52" s="71">
        <f t="shared" ref="BI52:BI83" si="56">+K51</f>
        <v>4.9625541125541267E-4</v>
      </c>
      <c r="BJ52" s="71">
        <f t="shared" ref="BJ52:BJ83" si="57">+L51</f>
        <v>0</v>
      </c>
      <c r="BK52" s="71">
        <f t="shared" ref="BK52:BK83" si="58">+M51</f>
        <v>4.9625541125541267E-4</v>
      </c>
      <c r="BL52" s="71">
        <f t="shared" si="40"/>
        <v>2.127397272727273E-2</v>
      </c>
      <c r="BM52" s="71">
        <f t="shared" si="41"/>
        <v>0</v>
      </c>
      <c r="BQ52" s="60">
        <f t="shared" si="42"/>
        <v>40512</v>
      </c>
      <c r="BR52" s="63">
        <f t="shared" si="43"/>
        <v>14.08942508886232</v>
      </c>
      <c r="BS52" s="64">
        <f t="shared" si="44"/>
        <v>1151</v>
      </c>
      <c r="BT52" s="17" t="s">
        <v>103</v>
      </c>
      <c r="BV52" s="60">
        <f t="shared" si="45"/>
        <v>40543</v>
      </c>
      <c r="BW52" s="71">
        <f t="shared" si="46"/>
        <v>9.4164614680292864E-3</v>
      </c>
      <c r="BX52" s="71">
        <f t="shared" si="47"/>
        <v>9.9446510662058764E-3</v>
      </c>
      <c r="BY52" s="71">
        <f t="shared" si="48"/>
        <v>8.338636363636364E-3</v>
      </c>
      <c r="BZ52" s="71">
        <f t="shared" si="49"/>
        <v>2.127397272727273E-2</v>
      </c>
      <c r="CA52" s="71">
        <f t="shared" si="50"/>
        <v>-2.3254940711462356E-4</v>
      </c>
      <c r="CB52" s="71">
        <f t="shared" si="51"/>
        <v>0</v>
      </c>
    </row>
    <row r="53" spans="1:80" ht="15" x14ac:dyDescent="0.25">
      <c r="A53" s="106">
        <f t="shared" si="33"/>
        <v>40512</v>
      </c>
      <c r="B53" s="107">
        <v>40543</v>
      </c>
      <c r="C53" s="87">
        <v>63112822037</v>
      </c>
      <c r="D53" s="88">
        <v>1628217.6900000004</v>
      </c>
      <c r="E53" s="89">
        <v>1167</v>
      </c>
      <c r="F53" s="88">
        <v>2035897485.0645161</v>
      </c>
      <c r="G53" s="88">
        <v>1744556.5424717362</v>
      </c>
      <c r="H53" s="88">
        <v>1628217.6900000004</v>
      </c>
      <c r="I53" s="78">
        <v>9.4164614680292864E-3</v>
      </c>
      <c r="J53" s="221">
        <v>8.1060869565217405E-3</v>
      </c>
      <c r="K53" s="90">
        <v>0</v>
      </c>
      <c r="L53" s="90">
        <v>-1.7799171842650119E-4</v>
      </c>
      <c r="M53" s="90">
        <v>-1.7799171842650119E-4</v>
      </c>
      <c r="N53" s="91">
        <v>21.434202583219932</v>
      </c>
      <c r="O53" s="91">
        <v>14.372010950933376</v>
      </c>
      <c r="P53" s="92">
        <v>9.9446510662058764E-3</v>
      </c>
      <c r="Q53" s="69"/>
      <c r="R53" s="96"/>
      <c r="T53" s="113">
        <f t="shared" si="1"/>
        <v>9.4164614680292864E-3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4"/>
        <v>1.3974993179166593E-2</v>
      </c>
      <c r="AA53" s="125">
        <f t="shared" si="35"/>
        <v>-4.5585317111373064E-3</v>
      </c>
      <c r="AD53" s="133">
        <f t="shared" si="36"/>
        <v>40543</v>
      </c>
      <c r="AE53" s="134">
        <f t="shared" si="52"/>
        <v>-5.2818959817658995E-4</v>
      </c>
      <c r="AF53" s="134">
        <f t="shared" si="53"/>
        <v>-3.1113684409803805E-3</v>
      </c>
      <c r="AG53" s="135">
        <f t="shared" si="27"/>
        <v>-2.3254940711462356E-4</v>
      </c>
      <c r="AH53" s="136">
        <f t="shared" si="54"/>
        <v>3.8743185770751046E-3</v>
      </c>
      <c r="AI53" s="57"/>
      <c r="AJ53" s="133">
        <f t="shared" si="28"/>
        <v>40543</v>
      </c>
      <c r="AK53" s="143">
        <f t="shared" si="29"/>
        <v>-5.2818959817658995E-4</v>
      </c>
      <c r="AL53" s="143">
        <f t="shared" si="30"/>
        <v>-3.1113684409803805E-3</v>
      </c>
      <c r="AM53" s="143">
        <f t="shared" si="31"/>
        <v>0</v>
      </c>
      <c r="AN53" s="143">
        <f t="shared" si="32"/>
        <v>-2.3254940711462356E-4</v>
      </c>
      <c r="AO53" s="144">
        <f t="shared" si="55"/>
        <v>3.8743185770751046E-3</v>
      </c>
      <c r="AR53" s="1" t="s">
        <v>32</v>
      </c>
      <c r="AS53" s="1">
        <v>0.6806029426840875</v>
      </c>
      <c r="AT53"/>
      <c r="AU53"/>
      <c r="AV53"/>
      <c r="AW53"/>
      <c r="AX53"/>
      <c r="AY53"/>
      <c r="AZ53"/>
      <c r="BF53" s="60">
        <f t="shared" si="37"/>
        <v>40543</v>
      </c>
      <c r="BG53" s="71">
        <f t="shared" si="38"/>
        <v>9.4164614680292864E-3</v>
      </c>
      <c r="BH53" s="71">
        <f t="shared" si="39"/>
        <v>8.1060869565217405E-3</v>
      </c>
      <c r="BI53" s="71">
        <f t="shared" si="56"/>
        <v>0</v>
      </c>
      <c r="BJ53" s="71">
        <f t="shared" si="57"/>
        <v>-2.3254940711462356E-4</v>
      </c>
      <c r="BK53" s="71">
        <f t="shared" si="58"/>
        <v>-2.3254940711462356E-4</v>
      </c>
      <c r="BL53" s="71">
        <f t="shared" si="40"/>
        <v>2.5148291304347835E-2</v>
      </c>
      <c r="BM53" s="71">
        <f t="shared" si="41"/>
        <v>0</v>
      </c>
      <c r="BQ53" s="60">
        <f t="shared" si="42"/>
        <v>40543</v>
      </c>
      <c r="BR53" s="63">
        <f t="shared" si="43"/>
        <v>14.372010950933376</v>
      </c>
      <c r="BS53" s="64">
        <f t="shared" si="44"/>
        <v>1167</v>
      </c>
      <c r="BT53" s="17" t="s">
        <v>103</v>
      </c>
      <c r="BV53" s="60">
        <f t="shared" si="45"/>
        <v>40574</v>
      </c>
      <c r="BW53" s="71">
        <f t="shared" si="46"/>
        <v>1.0779739956483403E-2</v>
      </c>
      <c r="BX53" s="71">
        <f t="shared" si="47"/>
        <v>9.4164614680292864E-3</v>
      </c>
      <c r="BY53" s="71">
        <f t="shared" si="48"/>
        <v>8.1060869565217405E-3</v>
      </c>
      <c r="BZ53" s="71">
        <f t="shared" si="49"/>
        <v>2.5148291304347835E-2</v>
      </c>
      <c r="CA53" s="71">
        <f t="shared" si="50"/>
        <v>-1.7799171842650119E-4</v>
      </c>
      <c r="CB53" s="71">
        <f t="shared" si="51"/>
        <v>0</v>
      </c>
    </row>
    <row r="54" spans="1:80" ht="15" x14ac:dyDescent="0.25">
      <c r="A54" s="106">
        <f t="shared" si="33"/>
        <v>40543</v>
      </c>
      <c r="B54" s="107">
        <v>40574</v>
      </c>
      <c r="C54" s="87">
        <v>63290257168</v>
      </c>
      <c r="D54" s="88">
        <v>1869184.9699999993</v>
      </c>
      <c r="E54" s="89">
        <v>1158</v>
      </c>
      <c r="F54" s="88">
        <v>2041621198.967742</v>
      </c>
      <c r="G54" s="88">
        <v>1763058.0301966683</v>
      </c>
      <c r="H54" s="88">
        <v>1869184.9699999993</v>
      </c>
      <c r="I54" s="78">
        <v>1.0779739956483403E-2</v>
      </c>
      <c r="J54" s="221">
        <v>7.9280952380952393E-3</v>
      </c>
      <c r="K54" s="90">
        <v>1.0084047619047607E-3</v>
      </c>
      <c r="L54" s="90">
        <v>0</v>
      </c>
      <c r="M54" s="90">
        <v>1.0084047619047607E-3</v>
      </c>
      <c r="N54" s="91">
        <v>21.437010034567763</v>
      </c>
      <c r="O54" s="91">
        <v>14.382560376434823</v>
      </c>
      <c r="P54" s="92">
        <v>9.4164614680292864E-3</v>
      </c>
      <c r="Q54" s="69"/>
      <c r="R54" s="96"/>
      <c r="T54" s="113">
        <f t="shared" si="1"/>
        <v>1.0779739956483403E-2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4"/>
        <v>1.5243791824804401E-2</v>
      </c>
      <c r="AA54" s="125">
        <f t="shared" si="35"/>
        <v>-4.4640518683209986E-3</v>
      </c>
      <c r="AD54" s="133">
        <f t="shared" si="36"/>
        <v>40574</v>
      </c>
      <c r="AE54" s="134">
        <f t="shared" si="52"/>
        <v>1.3632784884541164E-3</v>
      </c>
      <c r="AF54" s="134">
        <f t="shared" si="53"/>
        <v>-4.5585317111373064E-3</v>
      </c>
      <c r="AG54" s="135">
        <f t="shared" si="27"/>
        <v>-1.7799171842650119E-4</v>
      </c>
      <c r="AH54" s="136">
        <f t="shared" si="54"/>
        <v>4.9341420289855074E-3</v>
      </c>
      <c r="AI54" s="57"/>
      <c r="AJ54" s="133">
        <f t="shared" si="28"/>
        <v>40574</v>
      </c>
      <c r="AK54" s="143">
        <f t="shared" si="29"/>
        <v>1.3632784884541164E-3</v>
      </c>
      <c r="AL54" s="143">
        <f t="shared" si="30"/>
        <v>-4.5585317111373064E-3</v>
      </c>
      <c r="AM54" s="143">
        <f t="shared" si="31"/>
        <v>0</v>
      </c>
      <c r="AN54" s="143">
        <f t="shared" si="32"/>
        <v>-1.7799171842650119E-4</v>
      </c>
      <c r="AO54" s="144">
        <f t="shared" si="55"/>
        <v>4.9341420289855074E-3</v>
      </c>
      <c r="AR54" s="1" t="s">
        <v>33</v>
      </c>
      <c r="AS54" s="1">
        <v>0.46322036559023927</v>
      </c>
      <c r="AT54"/>
      <c r="AU54"/>
      <c r="AV54"/>
      <c r="AW54"/>
      <c r="AX54"/>
      <c r="AY54"/>
      <c r="AZ54"/>
      <c r="BF54" s="60">
        <f t="shared" si="37"/>
        <v>40574</v>
      </c>
      <c r="BG54" s="71">
        <f t="shared" si="38"/>
        <v>1.0779739956483403E-2</v>
      </c>
      <c r="BH54" s="71">
        <f t="shared" si="39"/>
        <v>7.9280952380952393E-3</v>
      </c>
      <c r="BI54" s="71">
        <f t="shared" si="56"/>
        <v>0</v>
      </c>
      <c r="BJ54" s="71">
        <f t="shared" si="57"/>
        <v>-1.7799171842650119E-4</v>
      </c>
      <c r="BK54" s="71">
        <f t="shared" si="58"/>
        <v>-1.7799171842650119E-4</v>
      </c>
      <c r="BL54" s="71">
        <f t="shared" si="40"/>
        <v>3.0082433333333342E-2</v>
      </c>
      <c r="BM54" s="71">
        <f t="shared" si="41"/>
        <v>0</v>
      </c>
      <c r="BQ54" s="60">
        <f t="shared" si="42"/>
        <v>40574</v>
      </c>
      <c r="BR54" s="63">
        <f t="shared" si="43"/>
        <v>14.382560376434823</v>
      </c>
      <c r="BS54" s="64">
        <f t="shared" si="44"/>
        <v>1158</v>
      </c>
      <c r="BT54" s="17" t="s">
        <v>103</v>
      </c>
      <c r="BV54" s="60">
        <f t="shared" si="45"/>
        <v>40602</v>
      </c>
      <c r="BW54" s="71">
        <f t="shared" si="46"/>
        <v>1.091999487642498E-2</v>
      </c>
      <c r="BX54" s="71">
        <f t="shared" si="47"/>
        <v>1.0779739956483403E-2</v>
      </c>
      <c r="BY54" s="71">
        <f t="shared" si="48"/>
        <v>7.9280952380952393E-3</v>
      </c>
      <c r="BZ54" s="71">
        <f t="shared" si="49"/>
        <v>3.0082433333333342E-2</v>
      </c>
      <c r="CA54" s="71">
        <f t="shared" si="50"/>
        <v>1.0084047619047607E-3</v>
      </c>
      <c r="CB54" s="71">
        <f t="shared" si="51"/>
        <v>0</v>
      </c>
    </row>
    <row r="55" spans="1:80" ht="15" x14ac:dyDescent="0.25">
      <c r="A55" s="106">
        <f t="shared" si="33"/>
        <v>40574</v>
      </c>
      <c r="B55" s="107">
        <v>40602</v>
      </c>
      <c r="C55" s="87">
        <v>51602203378</v>
      </c>
      <c r="D55" s="88">
        <v>1543824.0999999994</v>
      </c>
      <c r="E55" s="89">
        <v>1122</v>
      </c>
      <c r="F55" s="88">
        <v>1842935834.9285715</v>
      </c>
      <c r="G55" s="88">
        <v>1642545.3074229693</v>
      </c>
      <c r="H55" s="88">
        <v>1543824.0999999994</v>
      </c>
      <c r="I55" s="78">
        <v>1.091999487642498E-2</v>
      </c>
      <c r="J55" s="221">
        <v>8.9365E-3</v>
      </c>
      <c r="K55" s="90">
        <v>9.4804347826087793E-5</v>
      </c>
      <c r="L55" s="90">
        <v>0</v>
      </c>
      <c r="M55" s="90">
        <v>9.4804347826087793E-5</v>
      </c>
      <c r="N55" s="91">
        <v>21.33462569947109</v>
      </c>
      <c r="O55" s="91">
        <v>14.311757613388446</v>
      </c>
      <c r="P55" s="92">
        <v>1.0779739956483403E-2</v>
      </c>
      <c r="Q55" s="69"/>
      <c r="R55" s="96"/>
      <c r="T55" s="113">
        <f t="shared" si="1"/>
        <v>1.091999487642498E-2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4"/>
        <v>1.5327241002592144E-2</v>
      </c>
      <c r="AA55" s="125">
        <f t="shared" si="35"/>
        <v>-4.4072461261671636E-3</v>
      </c>
      <c r="AD55" s="133">
        <f t="shared" si="36"/>
        <v>40602</v>
      </c>
      <c r="AE55" s="134">
        <f t="shared" si="52"/>
        <v>1.4025491994157716E-4</v>
      </c>
      <c r="AF55" s="134">
        <f t="shared" si="53"/>
        <v>-4.4640518683209986E-3</v>
      </c>
      <c r="AG55" s="135">
        <f t="shared" si="27"/>
        <v>1.0084047619047607E-3</v>
      </c>
      <c r="AH55" s="136">
        <f t="shared" si="54"/>
        <v>-2.6343183333333471E-3</v>
      </c>
      <c r="AI55" s="57"/>
      <c r="AJ55" s="133">
        <f t="shared" si="28"/>
        <v>40602</v>
      </c>
      <c r="AK55" s="143">
        <f t="shared" si="29"/>
        <v>1.4025491994157716E-4</v>
      </c>
      <c r="AL55" s="143">
        <f t="shared" si="30"/>
        <v>-4.4640518683209986E-3</v>
      </c>
      <c r="AM55" s="143">
        <f t="shared" si="31"/>
        <v>1.0084047619047607E-3</v>
      </c>
      <c r="AN55" s="143">
        <f t="shared" si="32"/>
        <v>0</v>
      </c>
      <c r="AO55" s="144">
        <f t="shared" si="55"/>
        <v>-2.6343183333333471E-3</v>
      </c>
      <c r="AR55" s="1" t="s">
        <v>34</v>
      </c>
      <c r="AS55" s="1">
        <v>0.44555623186139143</v>
      </c>
      <c r="AT55"/>
      <c r="AU55"/>
      <c r="AV55"/>
      <c r="AW55"/>
      <c r="AX55"/>
      <c r="AY55"/>
      <c r="AZ55"/>
      <c r="BF55" s="60">
        <f t="shared" si="37"/>
        <v>40602</v>
      </c>
      <c r="BG55" s="71">
        <f t="shared" si="38"/>
        <v>1.091999487642498E-2</v>
      </c>
      <c r="BH55" s="71">
        <f t="shared" si="39"/>
        <v>8.9365E-3</v>
      </c>
      <c r="BI55" s="71">
        <f t="shared" si="56"/>
        <v>1.0084047619047607E-3</v>
      </c>
      <c r="BJ55" s="71">
        <f t="shared" si="57"/>
        <v>0</v>
      </c>
      <c r="BK55" s="71">
        <f t="shared" si="58"/>
        <v>1.0084047619047607E-3</v>
      </c>
      <c r="BL55" s="71">
        <f t="shared" si="40"/>
        <v>2.7448114999999995E-2</v>
      </c>
      <c r="BM55" s="71">
        <f t="shared" si="41"/>
        <v>0</v>
      </c>
      <c r="BQ55" s="60">
        <f t="shared" si="42"/>
        <v>40602</v>
      </c>
      <c r="BR55" s="63">
        <f t="shared" si="43"/>
        <v>14.311757613388446</v>
      </c>
      <c r="BS55" s="64">
        <f t="shared" si="44"/>
        <v>1122</v>
      </c>
      <c r="BT55" s="17" t="s">
        <v>103</v>
      </c>
      <c r="BV55" s="60">
        <f t="shared" si="45"/>
        <v>40633</v>
      </c>
      <c r="BW55" s="71">
        <f t="shared" si="46"/>
        <v>1.3110757082304669E-2</v>
      </c>
      <c r="BX55" s="71">
        <f t="shared" si="47"/>
        <v>1.091999487642498E-2</v>
      </c>
      <c r="BY55" s="71">
        <f t="shared" si="48"/>
        <v>8.9365E-3</v>
      </c>
      <c r="BZ55" s="71">
        <f t="shared" si="49"/>
        <v>2.7448114999999995E-2</v>
      </c>
      <c r="CA55" s="71">
        <f t="shared" si="50"/>
        <v>9.4804347826087793E-5</v>
      </c>
      <c r="CB55" s="71">
        <f t="shared" si="51"/>
        <v>0</v>
      </c>
    </row>
    <row r="56" spans="1:80" ht="15" x14ac:dyDescent="0.25">
      <c r="A56" s="106">
        <f t="shared" si="33"/>
        <v>40602</v>
      </c>
      <c r="B56" s="107">
        <v>40633</v>
      </c>
      <c r="C56" s="87">
        <v>57723002150</v>
      </c>
      <c r="D56" s="88">
        <v>2073403.4500000004</v>
      </c>
      <c r="E56" s="89">
        <v>1144</v>
      </c>
      <c r="F56" s="88">
        <v>1862032327.4193549</v>
      </c>
      <c r="G56" s="88">
        <v>1627650.6358560794</v>
      </c>
      <c r="H56" s="88">
        <v>2073403.4500000004</v>
      </c>
      <c r="I56" s="78">
        <v>1.3110757082304669E-2</v>
      </c>
      <c r="J56" s="221">
        <v>9.0313043478260878E-3</v>
      </c>
      <c r="K56" s="90">
        <v>2.3006004140786723E-3</v>
      </c>
      <c r="L56" s="90">
        <v>0</v>
      </c>
      <c r="M56" s="90">
        <v>2.3006004140786723E-3</v>
      </c>
      <c r="N56" s="91">
        <v>21.344934377315106</v>
      </c>
      <c r="O56" s="91">
        <v>14.302648205375361</v>
      </c>
      <c r="P56" s="92">
        <v>1.091999487642498E-2</v>
      </c>
      <c r="Q56" s="100"/>
      <c r="R56" s="96"/>
      <c r="T56" s="113">
        <f t="shared" si="1"/>
        <v>1.3110757082304669E-2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4"/>
        <v>1.4760968214784915E-2</v>
      </c>
      <c r="AA56" s="125">
        <f t="shared" si="35"/>
        <v>-1.6502111324802459E-3</v>
      </c>
      <c r="AD56" s="133">
        <f t="shared" si="36"/>
        <v>40633</v>
      </c>
      <c r="AE56" s="134">
        <f t="shared" si="52"/>
        <v>2.1907622058796889E-3</v>
      </c>
      <c r="AF56" s="134">
        <f t="shared" si="53"/>
        <v>-4.4072461261671636E-3</v>
      </c>
      <c r="AG56" s="135">
        <f t="shared" si="27"/>
        <v>9.4804347826087793E-5</v>
      </c>
      <c r="AH56" s="136">
        <f t="shared" si="54"/>
        <v>-2.2467063043478085E-3</v>
      </c>
      <c r="AI56" s="57"/>
      <c r="AJ56" s="133">
        <f t="shared" si="28"/>
        <v>40633</v>
      </c>
      <c r="AK56" s="143">
        <f t="shared" si="29"/>
        <v>2.1907622058796889E-3</v>
      </c>
      <c r="AL56" s="143">
        <f t="shared" si="30"/>
        <v>-4.4072461261671636E-3</v>
      </c>
      <c r="AM56" s="143">
        <f t="shared" si="31"/>
        <v>9.4804347826087793E-5</v>
      </c>
      <c r="AN56" s="143">
        <f t="shared" si="32"/>
        <v>0</v>
      </c>
      <c r="AO56" s="144">
        <f t="shared" si="55"/>
        <v>-2.2467063043478085E-3</v>
      </c>
      <c r="AR56" s="1" t="s">
        <v>35</v>
      </c>
      <c r="AS56" s="1">
        <v>1.7600443137353206E-3</v>
      </c>
      <c r="AT56"/>
      <c r="AU56"/>
      <c r="AV56"/>
      <c r="AW56"/>
      <c r="AX56"/>
      <c r="AY56"/>
      <c r="AZ56"/>
      <c r="BF56" s="60">
        <f t="shared" si="37"/>
        <v>40633</v>
      </c>
      <c r="BG56" s="71">
        <f t="shared" si="38"/>
        <v>1.3110757082304669E-2</v>
      </c>
      <c r="BH56" s="71">
        <f t="shared" si="39"/>
        <v>9.0313043478260878E-3</v>
      </c>
      <c r="BI56" s="71">
        <f t="shared" si="56"/>
        <v>9.4804347826087793E-5</v>
      </c>
      <c r="BJ56" s="71">
        <f t="shared" si="57"/>
        <v>0</v>
      </c>
      <c r="BK56" s="71">
        <f t="shared" si="58"/>
        <v>9.4804347826087793E-5</v>
      </c>
      <c r="BL56" s="71">
        <f t="shared" si="40"/>
        <v>2.5201408695652187E-2</v>
      </c>
      <c r="BM56" s="71">
        <f t="shared" si="41"/>
        <v>0</v>
      </c>
      <c r="BQ56" s="60">
        <f t="shared" si="42"/>
        <v>40633</v>
      </c>
      <c r="BR56" s="63">
        <f t="shared" si="43"/>
        <v>14.302648205375361</v>
      </c>
      <c r="BS56" s="64">
        <f t="shared" si="44"/>
        <v>1144</v>
      </c>
      <c r="BT56" s="17" t="s">
        <v>103</v>
      </c>
      <c r="BV56" s="60">
        <f t="shared" si="45"/>
        <v>40663</v>
      </c>
      <c r="BW56" s="71">
        <f t="shared" si="46"/>
        <v>1.3732952213045985E-2</v>
      </c>
      <c r="BX56" s="71">
        <f t="shared" si="47"/>
        <v>1.3110757082304669E-2</v>
      </c>
      <c r="BY56" s="71">
        <f t="shared" si="48"/>
        <v>9.0313043478260878E-3</v>
      </c>
      <c r="BZ56" s="71">
        <f t="shared" si="49"/>
        <v>2.5201408695652187E-2</v>
      </c>
      <c r="CA56" s="71">
        <f t="shared" si="50"/>
        <v>2.3006004140786723E-3</v>
      </c>
      <c r="CB56" s="71">
        <f t="shared" si="51"/>
        <v>0</v>
      </c>
    </row>
    <row r="57" spans="1:80" ht="15.75" thickBot="1" x14ac:dyDescent="0.3">
      <c r="A57" s="106">
        <f t="shared" si="33"/>
        <v>40633</v>
      </c>
      <c r="B57" s="107">
        <v>40663</v>
      </c>
      <c r="C57" s="87">
        <v>59999246325</v>
      </c>
      <c r="D57" s="88">
        <v>2257443.2399999998</v>
      </c>
      <c r="E57" s="89">
        <v>1154</v>
      </c>
      <c r="F57" s="88">
        <v>1999974877.5</v>
      </c>
      <c r="G57" s="88">
        <v>1733080.4831022529</v>
      </c>
      <c r="H57" s="88">
        <v>2257443.2399999998</v>
      </c>
      <c r="I57" s="78">
        <v>1.3732952213045985E-2</v>
      </c>
      <c r="J57" s="221">
        <v>1.133190476190476E-2</v>
      </c>
      <c r="K57" s="90">
        <v>1.1017316017316019E-3</v>
      </c>
      <c r="L57" s="90">
        <v>0</v>
      </c>
      <c r="M57" s="90">
        <v>1.1017316017316019E-3</v>
      </c>
      <c r="N57" s="91">
        <v>21.416400456177463</v>
      </c>
      <c r="O57" s="91">
        <v>14.365411009109419</v>
      </c>
      <c r="P57" s="92">
        <v>1.3110757082304669E-2</v>
      </c>
      <c r="Q57" s="100"/>
      <c r="R57" s="96"/>
      <c r="T57" s="113">
        <f t="shared" si="1"/>
        <v>1.3732952213045985E-2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4"/>
        <v>1.4886985681329901E-2</v>
      </c>
      <c r="AA57" s="125">
        <f t="shared" si="35"/>
        <v>-1.1540334682839156E-3</v>
      </c>
      <c r="AD57" s="133">
        <f t="shared" si="36"/>
        <v>40663</v>
      </c>
      <c r="AE57" s="134">
        <f t="shared" si="52"/>
        <v>6.2219513074131608E-4</v>
      </c>
      <c r="AF57" s="134">
        <f t="shared" si="53"/>
        <v>-1.6502111324802459E-3</v>
      </c>
      <c r="AG57" s="135">
        <f t="shared" si="27"/>
        <v>2.3006004140786723E-3</v>
      </c>
      <c r="AH57" s="136">
        <f t="shared" si="54"/>
        <v>-6.2341182194617095E-3</v>
      </c>
      <c r="AI57" s="57"/>
      <c r="AJ57" s="133">
        <f t="shared" si="28"/>
        <v>40663</v>
      </c>
      <c r="AK57" s="143">
        <f t="shared" si="29"/>
        <v>6.2219513074131608E-4</v>
      </c>
      <c r="AL57" s="143">
        <f t="shared" si="30"/>
        <v>-1.6502111324802459E-3</v>
      </c>
      <c r="AM57" s="143">
        <f t="shared" si="31"/>
        <v>2.3006004140786723E-3</v>
      </c>
      <c r="AN57" s="143">
        <f t="shared" si="32"/>
        <v>0</v>
      </c>
      <c r="AO57" s="144">
        <f t="shared" si="55"/>
        <v>-6.2341182194617095E-3</v>
      </c>
      <c r="AR57" s="2" t="s">
        <v>36</v>
      </c>
      <c r="AS57" s="2">
        <v>89</v>
      </c>
      <c r="AT57"/>
      <c r="AU57"/>
      <c r="AV57"/>
      <c r="AW57"/>
      <c r="AX57"/>
      <c r="AY57"/>
      <c r="AZ57"/>
      <c r="BF57" s="60">
        <f t="shared" si="37"/>
        <v>40663</v>
      </c>
      <c r="BG57" s="71">
        <f t="shared" si="38"/>
        <v>1.3732952213045985E-2</v>
      </c>
      <c r="BH57" s="71">
        <f t="shared" si="39"/>
        <v>1.133190476190476E-2</v>
      </c>
      <c r="BI57" s="71">
        <f t="shared" si="56"/>
        <v>2.3006004140786723E-3</v>
      </c>
      <c r="BJ57" s="71">
        <f t="shared" si="57"/>
        <v>0</v>
      </c>
      <c r="BK57" s="71">
        <f t="shared" si="58"/>
        <v>2.3006004140786723E-3</v>
      </c>
      <c r="BL57" s="71">
        <f t="shared" si="40"/>
        <v>1.8967290476190477E-2</v>
      </c>
      <c r="BM57" s="71">
        <f t="shared" si="41"/>
        <v>0</v>
      </c>
      <c r="BQ57" s="60">
        <f t="shared" si="42"/>
        <v>40663</v>
      </c>
      <c r="BR57" s="63">
        <f t="shared" si="43"/>
        <v>14.365411009109419</v>
      </c>
      <c r="BS57" s="64">
        <f t="shared" si="44"/>
        <v>1154</v>
      </c>
      <c r="BT57" s="17" t="s">
        <v>103</v>
      </c>
      <c r="BV57" s="60">
        <f t="shared" si="45"/>
        <v>40694</v>
      </c>
      <c r="BW57" s="71">
        <f t="shared" si="46"/>
        <v>1.6635260495862642E-2</v>
      </c>
      <c r="BX57" s="71">
        <f t="shared" si="47"/>
        <v>1.3732952213045985E-2</v>
      </c>
      <c r="BY57" s="71">
        <f t="shared" si="48"/>
        <v>1.133190476190476E-2</v>
      </c>
      <c r="BZ57" s="71">
        <f t="shared" si="49"/>
        <v>1.8967290476190477E-2</v>
      </c>
      <c r="CA57" s="71">
        <f t="shared" si="50"/>
        <v>1.1017316017316019E-3</v>
      </c>
      <c r="CB57" s="71">
        <f t="shared" si="51"/>
        <v>0</v>
      </c>
    </row>
    <row r="58" spans="1:80" ht="15" x14ac:dyDescent="0.25">
      <c r="A58" s="106">
        <f t="shared" si="33"/>
        <v>40663</v>
      </c>
      <c r="B58" s="107">
        <v>40694</v>
      </c>
      <c r="C58" s="87">
        <v>67454739385</v>
      </c>
      <c r="D58" s="88">
        <v>3074320.9900000012</v>
      </c>
      <c r="E58" s="89">
        <v>1153</v>
      </c>
      <c r="F58" s="88">
        <v>2175959335</v>
      </c>
      <c r="G58" s="88">
        <v>1887215.3816131831</v>
      </c>
      <c r="H58" s="88">
        <v>3074320.9900000012</v>
      </c>
      <c r="I58" s="78">
        <v>1.6635260495862642E-2</v>
      </c>
      <c r="J58" s="221">
        <v>1.2433636363636362E-2</v>
      </c>
      <c r="K58" s="90">
        <v>3.563636363636373E-4</v>
      </c>
      <c r="L58" s="90">
        <v>0</v>
      </c>
      <c r="M58" s="90">
        <v>3.563636363636373E-4</v>
      </c>
      <c r="N58" s="91">
        <v>21.500735477805925</v>
      </c>
      <c r="O58" s="91">
        <v>14.450612957536867</v>
      </c>
      <c r="P58" s="92">
        <v>1.3732952213045985E-2</v>
      </c>
      <c r="Q58" s="100"/>
      <c r="R58" s="96"/>
      <c r="T58" s="113">
        <f t="shared" si="1"/>
        <v>1.6635260495862642E-2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4"/>
        <v>1.5910070091492794E-2</v>
      </c>
      <c r="AA58" s="125">
        <f t="shared" si="35"/>
        <v>7.2519040436984719E-4</v>
      </c>
      <c r="AD58" s="133">
        <f t="shared" si="36"/>
        <v>40694</v>
      </c>
      <c r="AE58" s="134">
        <f t="shared" si="52"/>
        <v>2.9023082828166565E-3</v>
      </c>
      <c r="AF58" s="134">
        <f t="shared" si="53"/>
        <v>-1.1540334682839156E-3</v>
      </c>
      <c r="AG58" s="135">
        <f t="shared" si="27"/>
        <v>1.1017316017316019E-3</v>
      </c>
      <c r="AH58" s="136">
        <f t="shared" si="54"/>
        <v>3.6673679653679431E-4</v>
      </c>
      <c r="AI58" s="57"/>
      <c r="AJ58" s="133">
        <f t="shared" si="28"/>
        <v>40694</v>
      </c>
      <c r="AK58" s="143">
        <f t="shared" si="29"/>
        <v>2.9023082828166565E-3</v>
      </c>
      <c r="AL58" s="143">
        <f t="shared" si="30"/>
        <v>-1.1540334682839156E-3</v>
      </c>
      <c r="AM58" s="143">
        <f t="shared" si="31"/>
        <v>1.1017316017316019E-3</v>
      </c>
      <c r="AN58" s="143">
        <f t="shared" si="32"/>
        <v>0</v>
      </c>
      <c r="AO58" s="144">
        <f t="shared" si="55"/>
        <v>3.6673679653679431E-4</v>
      </c>
      <c r="AR58"/>
      <c r="AS58"/>
      <c r="AT58"/>
      <c r="AU58"/>
      <c r="AV58"/>
      <c r="AW58"/>
      <c r="AX58"/>
      <c r="AY58"/>
      <c r="AZ58"/>
      <c r="BF58" s="60">
        <f t="shared" si="37"/>
        <v>40694</v>
      </c>
      <c r="BG58" s="71">
        <f t="shared" si="38"/>
        <v>1.6635260495862642E-2</v>
      </c>
      <c r="BH58" s="71">
        <f t="shared" si="39"/>
        <v>1.2433636363636362E-2</v>
      </c>
      <c r="BI58" s="71">
        <f t="shared" si="56"/>
        <v>1.1017316017316019E-3</v>
      </c>
      <c r="BJ58" s="71">
        <f t="shared" si="57"/>
        <v>0</v>
      </c>
      <c r="BK58" s="71">
        <f t="shared" si="58"/>
        <v>1.1017316017316019E-3</v>
      </c>
      <c r="BL58" s="71">
        <f t="shared" si="40"/>
        <v>1.9334027272727271E-2</v>
      </c>
      <c r="BM58" s="71">
        <f t="shared" si="41"/>
        <v>0</v>
      </c>
      <c r="BQ58" s="60">
        <f t="shared" si="42"/>
        <v>40694</v>
      </c>
      <c r="BR58" s="63">
        <f t="shared" si="43"/>
        <v>14.450612957536867</v>
      </c>
      <c r="BS58" s="64">
        <f t="shared" si="44"/>
        <v>1153</v>
      </c>
      <c r="BT58" s="17" t="s">
        <v>103</v>
      </c>
      <c r="BV58" s="60">
        <f t="shared" si="45"/>
        <v>40724</v>
      </c>
      <c r="BW58" s="71">
        <f t="shared" si="46"/>
        <v>1.6617750955840716E-2</v>
      </c>
      <c r="BX58" s="71">
        <f t="shared" si="47"/>
        <v>1.6635260495862642E-2</v>
      </c>
      <c r="BY58" s="71">
        <f t="shared" si="48"/>
        <v>1.2433636363636362E-2</v>
      </c>
      <c r="BZ58" s="71">
        <f t="shared" si="49"/>
        <v>1.9334027272727271E-2</v>
      </c>
      <c r="CA58" s="71">
        <f t="shared" si="50"/>
        <v>3.563636363636373E-4</v>
      </c>
      <c r="CB58" s="71">
        <f t="shared" si="51"/>
        <v>0</v>
      </c>
    </row>
    <row r="59" spans="1:80" ht="15.75" thickBot="1" x14ac:dyDescent="0.3">
      <c r="A59" s="106">
        <f t="shared" si="33"/>
        <v>40694</v>
      </c>
      <c r="B59" s="107">
        <v>40724</v>
      </c>
      <c r="C59" s="87">
        <v>68997430335</v>
      </c>
      <c r="D59" s="88">
        <v>3141320.8599999985</v>
      </c>
      <c r="E59" s="89">
        <v>1164</v>
      </c>
      <c r="F59" s="88">
        <v>2299914344.5</v>
      </c>
      <c r="G59" s="88">
        <v>1975871.429982818</v>
      </c>
      <c r="H59" s="88">
        <v>3141320.8599999985</v>
      </c>
      <c r="I59" s="78">
        <v>1.6617750955840716E-2</v>
      </c>
      <c r="J59" s="221">
        <v>1.2789999999999999E-2</v>
      </c>
      <c r="K59" s="90">
        <v>1.428095238095237E-3</v>
      </c>
      <c r="L59" s="90">
        <v>0</v>
      </c>
      <c r="M59" s="90">
        <v>1.428095238095237E-3</v>
      </c>
      <c r="N59" s="91">
        <v>21.556137717666292</v>
      </c>
      <c r="O59" s="91">
        <v>14.49652008937491</v>
      </c>
      <c r="P59" s="92">
        <v>1.6635260495862642E-2</v>
      </c>
      <c r="Q59" s="100"/>
      <c r="R59" s="96"/>
      <c r="T59" s="113">
        <f t="shared" si="1"/>
        <v>1.6617750955840716E-2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4"/>
        <v>1.7902810007620919E-2</v>
      </c>
      <c r="AA59" s="125">
        <f t="shared" si="35"/>
        <v>-1.2850590517802032E-3</v>
      </c>
      <c r="AD59" s="133">
        <f t="shared" si="36"/>
        <v>40724</v>
      </c>
      <c r="AE59" s="134">
        <f t="shared" si="52"/>
        <v>-1.7509540021925368E-5</v>
      </c>
      <c r="AF59" s="134">
        <f t="shared" si="53"/>
        <v>7.2519040436984719E-4</v>
      </c>
      <c r="AG59" s="135">
        <f t="shared" si="27"/>
        <v>3.563636363636373E-4</v>
      </c>
      <c r="AH59" s="136">
        <f t="shared" si="54"/>
        <v>5.904959090909094E-3</v>
      </c>
      <c r="AI59" s="57"/>
      <c r="AJ59" s="133">
        <f t="shared" si="28"/>
        <v>40724</v>
      </c>
      <c r="AK59" s="143">
        <f t="shared" si="29"/>
        <v>-1.7509540021925368E-5</v>
      </c>
      <c r="AL59" s="143">
        <f t="shared" si="30"/>
        <v>7.2519040436984719E-4</v>
      </c>
      <c r="AM59" s="143">
        <f t="shared" si="31"/>
        <v>3.563636363636373E-4</v>
      </c>
      <c r="AN59" s="143">
        <f t="shared" si="32"/>
        <v>0</v>
      </c>
      <c r="AO59" s="144">
        <f t="shared" si="55"/>
        <v>5.904959090909094E-3</v>
      </c>
      <c r="AR59" t="s">
        <v>37</v>
      </c>
      <c r="AS59"/>
      <c r="AT59"/>
      <c r="AU59"/>
      <c r="AV59"/>
      <c r="AW59"/>
      <c r="AX59"/>
      <c r="AY59"/>
      <c r="AZ59"/>
      <c r="BF59" s="60">
        <f t="shared" si="37"/>
        <v>40724</v>
      </c>
      <c r="BG59" s="71">
        <f t="shared" si="38"/>
        <v>1.6617750955840716E-2</v>
      </c>
      <c r="BH59" s="71">
        <f t="shared" si="39"/>
        <v>1.2789999999999999E-2</v>
      </c>
      <c r="BI59" s="71">
        <f t="shared" si="56"/>
        <v>3.563636363636373E-4</v>
      </c>
      <c r="BJ59" s="71">
        <f t="shared" si="57"/>
        <v>0</v>
      </c>
      <c r="BK59" s="71">
        <f t="shared" si="58"/>
        <v>3.563636363636373E-4</v>
      </c>
      <c r="BL59" s="71">
        <f t="shared" si="40"/>
        <v>2.5238986363636366E-2</v>
      </c>
      <c r="BM59" s="71">
        <f t="shared" si="41"/>
        <v>0</v>
      </c>
      <c r="BQ59" s="60">
        <f t="shared" si="42"/>
        <v>40724</v>
      </c>
      <c r="BR59" s="63">
        <f t="shared" si="43"/>
        <v>14.49652008937491</v>
      </c>
      <c r="BS59" s="64">
        <f t="shared" si="44"/>
        <v>1164</v>
      </c>
      <c r="BT59" s="17" t="s">
        <v>103</v>
      </c>
      <c r="BV59" s="60">
        <f t="shared" si="45"/>
        <v>40755</v>
      </c>
      <c r="BW59" s="71">
        <f t="shared" si="46"/>
        <v>1.8651480135331341E-2</v>
      </c>
      <c r="BX59" s="71">
        <f t="shared" si="47"/>
        <v>1.6617750955840716E-2</v>
      </c>
      <c r="BY59" s="71">
        <f t="shared" si="48"/>
        <v>1.2789999999999999E-2</v>
      </c>
      <c r="BZ59" s="71">
        <f t="shared" si="49"/>
        <v>2.5238986363636366E-2</v>
      </c>
      <c r="CA59" s="71">
        <f t="shared" si="50"/>
        <v>1.428095238095237E-3</v>
      </c>
      <c r="CB59" s="71">
        <f t="shared" si="51"/>
        <v>0</v>
      </c>
    </row>
    <row r="60" spans="1:80" ht="15" x14ac:dyDescent="0.25">
      <c r="A60" s="106">
        <f t="shared" si="33"/>
        <v>40724</v>
      </c>
      <c r="B60" s="107">
        <v>40755</v>
      </c>
      <c r="C60" s="87">
        <v>60634787475</v>
      </c>
      <c r="D60" s="88">
        <v>3098434.3400000003</v>
      </c>
      <c r="E60" s="89">
        <v>1155</v>
      </c>
      <c r="F60" s="88">
        <v>1955960886.2903225</v>
      </c>
      <c r="G60" s="88">
        <v>1693472.62882279</v>
      </c>
      <c r="H60" s="88">
        <v>3098434.3400000003</v>
      </c>
      <c r="I60" s="78">
        <v>1.8651480135331341E-2</v>
      </c>
      <c r="J60" s="221">
        <v>1.4218095238095236E-2</v>
      </c>
      <c r="K60" s="90">
        <v>0</v>
      </c>
      <c r="L60" s="90">
        <v>-4.8374741200827957E-4</v>
      </c>
      <c r="M60" s="90">
        <v>-4.8374741200827957E-4</v>
      </c>
      <c r="N60" s="91">
        <v>21.394147411575009</v>
      </c>
      <c r="O60" s="91">
        <v>14.342291788619116</v>
      </c>
      <c r="P60" s="92">
        <v>1.6617750955840716E-2</v>
      </c>
      <c r="Q60" s="100"/>
      <c r="R60" s="96"/>
      <c r="T60" s="113">
        <f t="shared" si="1"/>
        <v>1.8651480135331341E-2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4"/>
        <v>2.0806603821742792E-2</v>
      </c>
      <c r="AA60" s="125">
        <f t="shared" si="35"/>
        <v>-2.1551236864114504E-3</v>
      </c>
      <c r="AD60" s="133">
        <f t="shared" si="36"/>
        <v>40755</v>
      </c>
      <c r="AE60" s="134">
        <f t="shared" si="52"/>
        <v>2.0337291794906252E-3</v>
      </c>
      <c r="AF60" s="134">
        <f t="shared" si="53"/>
        <v>-1.2850590517802032E-3</v>
      </c>
      <c r="AG60" s="135">
        <f t="shared" si="27"/>
        <v>1.428095238095237E-3</v>
      </c>
      <c r="AH60" s="136">
        <f t="shared" si="54"/>
        <v>5.9686279220779216E-3</v>
      </c>
      <c r="AI60" s="57"/>
      <c r="AJ60" s="133">
        <f t="shared" si="28"/>
        <v>40755</v>
      </c>
      <c r="AK60" s="143">
        <f t="shared" si="29"/>
        <v>2.0337291794906252E-3</v>
      </c>
      <c r="AL60" s="143">
        <f t="shared" si="30"/>
        <v>-1.2850590517802032E-3</v>
      </c>
      <c r="AM60" s="143">
        <f t="shared" si="31"/>
        <v>1.428095238095237E-3</v>
      </c>
      <c r="AN60" s="143">
        <f t="shared" si="32"/>
        <v>0</v>
      </c>
      <c r="AO60" s="144">
        <f t="shared" si="55"/>
        <v>5.9686279220779216E-3</v>
      </c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F60" s="60">
        <f t="shared" si="37"/>
        <v>40755</v>
      </c>
      <c r="BG60" s="71">
        <f t="shared" si="38"/>
        <v>1.8651480135331341E-2</v>
      </c>
      <c r="BH60" s="71">
        <f t="shared" si="39"/>
        <v>1.4218095238095236E-2</v>
      </c>
      <c r="BI60" s="71">
        <f t="shared" si="56"/>
        <v>1.428095238095237E-3</v>
      </c>
      <c r="BJ60" s="71">
        <f t="shared" si="57"/>
        <v>0</v>
      </c>
      <c r="BK60" s="71">
        <f t="shared" si="58"/>
        <v>1.428095238095237E-3</v>
      </c>
      <c r="BL60" s="71">
        <f t="shared" si="40"/>
        <v>3.1207614285714287E-2</v>
      </c>
      <c r="BM60" s="71">
        <f t="shared" si="41"/>
        <v>0</v>
      </c>
      <c r="BQ60" s="60">
        <f t="shared" si="42"/>
        <v>40755</v>
      </c>
      <c r="BR60" s="63">
        <f t="shared" si="43"/>
        <v>14.342291788619116</v>
      </c>
      <c r="BS60" s="64">
        <f t="shared" si="44"/>
        <v>1155</v>
      </c>
      <c r="BT60" s="17" t="s">
        <v>103</v>
      </c>
      <c r="BV60" s="60">
        <f t="shared" si="45"/>
        <v>40786</v>
      </c>
      <c r="BW60" s="71">
        <f t="shared" si="46"/>
        <v>1.8176011497280958E-2</v>
      </c>
      <c r="BX60" s="71">
        <f t="shared" si="47"/>
        <v>1.8651480135331341E-2</v>
      </c>
      <c r="BY60" s="71">
        <f t="shared" si="48"/>
        <v>1.4218095238095236E-2</v>
      </c>
      <c r="BZ60" s="71">
        <f t="shared" si="49"/>
        <v>3.1207614285714287E-2</v>
      </c>
      <c r="CA60" s="71">
        <f t="shared" si="50"/>
        <v>-4.8374741200827957E-4</v>
      </c>
      <c r="CB60" s="71">
        <f t="shared" si="51"/>
        <v>0</v>
      </c>
    </row>
    <row r="61" spans="1:80" ht="15" x14ac:dyDescent="0.25">
      <c r="A61" s="106">
        <f t="shared" si="33"/>
        <v>40755</v>
      </c>
      <c r="B61" s="107">
        <v>40786</v>
      </c>
      <c r="C61" s="87">
        <v>55072830717</v>
      </c>
      <c r="D61" s="88">
        <v>2742477.82</v>
      </c>
      <c r="E61" s="89">
        <v>1133</v>
      </c>
      <c r="F61" s="88">
        <v>1776542926.3548386</v>
      </c>
      <c r="G61" s="88">
        <v>1567999.0523873244</v>
      </c>
      <c r="H61" s="88">
        <v>2742477.82</v>
      </c>
      <c r="I61" s="78">
        <v>1.8176011497280958E-2</v>
      </c>
      <c r="J61" s="221">
        <v>1.3734347826086957E-2</v>
      </c>
      <c r="K61" s="90">
        <v>0</v>
      </c>
      <c r="L61" s="90">
        <v>-2.6252964426877121E-4</v>
      </c>
      <c r="M61" s="90">
        <v>-2.6252964426877121E-4</v>
      </c>
      <c r="N61" s="91">
        <v>21.297935136575497</v>
      </c>
      <c r="O61" s="91">
        <v>14.265310875547488</v>
      </c>
      <c r="P61" s="92">
        <v>1.8651480135331341E-2</v>
      </c>
      <c r="Q61" s="100"/>
      <c r="R61" s="96"/>
      <c r="T61" s="113">
        <f t="shared" si="1"/>
        <v>1.8176011497280958E-2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4"/>
        <v>2.2871806508180808E-2</v>
      </c>
      <c r="AA61" s="125">
        <f t="shared" si="35"/>
        <v>-4.6957950108998496E-3</v>
      </c>
      <c r="AD61" s="133">
        <f t="shared" si="36"/>
        <v>40786</v>
      </c>
      <c r="AE61" s="134">
        <f t="shared" si="52"/>
        <v>-4.7546863805038309E-4</v>
      </c>
      <c r="AF61" s="134">
        <f t="shared" si="53"/>
        <v>-2.1551236864114504E-3</v>
      </c>
      <c r="AG61" s="135">
        <f t="shared" si="27"/>
        <v>-4.8374741200827957E-4</v>
      </c>
      <c r="AH61" s="136">
        <f t="shared" si="54"/>
        <v>8.5940161490683162E-3</v>
      </c>
      <c r="AI61" s="57"/>
      <c r="AJ61" s="133">
        <f t="shared" si="28"/>
        <v>40786</v>
      </c>
      <c r="AK61" s="143">
        <f t="shared" si="29"/>
        <v>-4.7546863805038309E-4</v>
      </c>
      <c r="AL61" s="143">
        <f t="shared" si="30"/>
        <v>-2.1551236864114504E-3</v>
      </c>
      <c r="AM61" s="143">
        <f t="shared" si="31"/>
        <v>0</v>
      </c>
      <c r="AN61" s="143">
        <f t="shared" si="32"/>
        <v>-4.8374741200827957E-4</v>
      </c>
      <c r="AO61" s="144">
        <f t="shared" si="55"/>
        <v>8.5940161490683162E-3</v>
      </c>
      <c r="AR61" s="1" t="s">
        <v>38</v>
      </c>
      <c r="AS61" s="1">
        <v>2</v>
      </c>
      <c r="AT61" s="1">
        <v>2.3257234526008068E-4</v>
      </c>
      <c r="AU61" s="1">
        <v>1.1628617263004034E-4</v>
      </c>
      <c r="AV61" s="1">
        <v>37.538842033998378</v>
      </c>
      <c r="AW61" s="1">
        <v>1.9094671911749021E-12</v>
      </c>
      <c r="AX61"/>
      <c r="AY61"/>
      <c r="AZ61"/>
      <c r="BF61" s="60">
        <f t="shared" si="37"/>
        <v>40786</v>
      </c>
      <c r="BG61" s="71">
        <f t="shared" si="38"/>
        <v>1.8176011497280958E-2</v>
      </c>
      <c r="BH61" s="71">
        <f t="shared" si="39"/>
        <v>1.3734347826086957E-2</v>
      </c>
      <c r="BI61" s="71">
        <f t="shared" si="56"/>
        <v>0</v>
      </c>
      <c r="BJ61" s="71">
        <f t="shared" si="57"/>
        <v>-4.8374741200827957E-4</v>
      </c>
      <c r="BK61" s="71">
        <f t="shared" si="58"/>
        <v>-4.8374741200827957E-4</v>
      </c>
      <c r="BL61" s="71">
        <f t="shared" si="40"/>
        <v>3.9801630434782603E-2</v>
      </c>
      <c r="BM61" s="71">
        <f t="shared" si="41"/>
        <v>0</v>
      </c>
      <c r="BQ61" s="60">
        <f t="shared" si="42"/>
        <v>40786</v>
      </c>
      <c r="BR61" s="63">
        <f t="shared" si="43"/>
        <v>14.265310875547488</v>
      </c>
      <c r="BS61" s="64">
        <f t="shared" si="44"/>
        <v>1133</v>
      </c>
      <c r="BT61" s="17" t="s">
        <v>103</v>
      </c>
      <c r="BV61" s="60">
        <f t="shared" si="45"/>
        <v>40816</v>
      </c>
      <c r="BW61" s="71">
        <f t="shared" si="46"/>
        <v>1.859198571200921E-2</v>
      </c>
      <c r="BX61" s="71">
        <f t="shared" si="47"/>
        <v>1.8176011497280958E-2</v>
      </c>
      <c r="BY61" s="71">
        <f t="shared" si="48"/>
        <v>1.3734347826086957E-2</v>
      </c>
      <c r="BZ61" s="71">
        <f t="shared" si="49"/>
        <v>3.9801630434782603E-2</v>
      </c>
      <c r="CA61" s="71">
        <f t="shared" si="50"/>
        <v>-2.6252964426877121E-4</v>
      </c>
      <c r="CB61" s="71">
        <f t="shared" si="51"/>
        <v>0</v>
      </c>
    </row>
    <row r="62" spans="1:80" ht="15" x14ac:dyDescent="0.25">
      <c r="A62" s="106">
        <f t="shared" si="33"/>
        <v>40786</v>
      </c>
      <c r="B62" s="107">
        <v>40816</v>
      </c>
      <c r="C62" s="87">
        <v>54650086733</v>
      </c>
      <c r="D62" s="88">
        <v>2783708.5800000005</v>
      </c>
      <c r="E62" s="89">
        <v>1133</v>
      </c>
      <c r="F62" s="88">
        <v>1821669557.7666667</v>
      </c>
      <c r="G62" s="88">
        <v>1607828.3828478963</v>
      </c>
      <c r="H62" s="88">
        <v>2783708.5800000005</v>
      </c>
      <c r="I62" s="78">
        <v>1.859198571200921E-2</v>
      </c>
      <c r="J62" s="221">
        <v>1.3471818181818185E-2</v>
      </c>
      <c r="K62" s="90">
        <v>1.6294372294371751E-4</v>
      </c>
      <c r="L62" s="90">
        <v>0</v>
      </c>
      <c r="M62" s="90">
        <v>1.6294372294371751E-4</v>
      </c>
      <c r="N62" s="91">
        <v>21.323019256968674</v>
      </c>
      <c r="O62" s="91">
        <v>14.290394995940666</v>
      </c>
      <c r="P62" s="92">
        <v>1.8176011497280958E-2</v>
      </c>
      <c r="Q62" s="100"/>
      <c r="R62" s="96"/>
      <c r="T62" s="113">
        <f t="shared" si="1"/>
        <v>1.859198571200921E-2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4"/>
        <v>2.5920256841910218E-2</v>
      </c>
      <c r="AA62" s="125">
        <f t="shared" si="35"/>
        <v>-7.3282711299010074E-3</v>
      </c>
      <c r="AD62" s="133">
        <f t="shared" si="36"/>
        <v>40816</v>
      </c>
      <c r="AE62" s="134">
        <f t="shared" si="52"/>
        <v>4.1597421472825205E-4</v>
      </c>
      <c r="AF62" s="134">
        <f t="shared" si="53"/>
        <v>-4.6957950108998496E-3</v>
      </c>
      <c r="AG62" s="135">
        <f t="shared" si="27"/>
        <v>-2.6252964426877121E-4</v>
      </c>
      <c r="AH62" s="136">
        <f t="shared" si="54"/>
        <v>1.1375978656126481E-2</v>
      </c>
      <c r="AI62" s="57"/>
      <c r="AJ62" s="133">
        <f t="shared" si="28"/>
        <v>40816</v>
      </c>
      <c r="AK62" s="143">
        <f t="shared" si="29"/>
        <v>4.1597421472825205E-4</v>
      </c>
      <c r="AL62" s="143">
        <f t="shared" si="30"/>
        <v>-4.6957950108998496E-3</v>
      </c>
      <c r="AM62" s="143">
        <f t="shared" si="31"/>
        <v>0</v>
      </c>
      <c r="AN62" s="143">
        <f t="shared" si="32"/>
        <v>-2.6252964426877121E-4</v>
      </c>
      <c r="AO62" s="144">
        <f t="shared" si="55"/>
        <v>1.1375978656126481E-2</v>
      </c>
      <c r="AR62" s="1" t="s">
        <v>39</v>
      </c>
      <c r="AS62" s="1">
        <v>87</v>
      </c>
      <c r="AT62" s="1">
        <v>2.6950477080914709E-4</v>
      </c>
      <c r="AU62" s="1">
        <v>3.0977559863120355E-6</v>
      </c>
      <c r="AV62" s="1"/>
      <c r="AW62" s="1"/>
      <c r="AX62"/>
      <c r="AY62"/>
      <c r="AZ62"/>
      <c r="BF62" s="60">
        <f t="shared" si="37"/>
        <v>40816</v>
      </c>
      <c r="BG62" s="71">
        <f t="shared" si="38"/>
        <v>1.859198571200921E-2</v>
      </c>
      <c r="BH62" s="71">
        <f t="shared" si="39"/>
        <v>1.3471818181818185E-2</v>
      </c>
      <c r="BI62" s="71">
        <f t="shared" si="56"/>
        <v>0</v>
      </c>
      <c r="BJ62" s="71">
        <f t="shared" si="57"/>
        <v>-2.6252964426877121E-4</v>
      </c>
      <c r="BK62" s="71">
        <f t="shared" si="58"/>
        <v>-2.6252964426877121E-4</v>
      </c>
      <c r="BL62" s="71">
        <f t="shared" si="40"/>
        <v>5.1177609090909085E-2</v>
      </c>
      <c r="BM62" s="71">
        <f t="shared" si="41"/>
        <v>0</v>
      </c>
      <c r="BQ62" s="60">
        <f t="shared" si="42"/>
        <v>40816</v>
      </c>
      <c r="BR62" s="63">
        <f t="shared" si="43"/>
        <v>14.290394995940666</v>
      </c>
      <c r="BS62" s="64">
        <f t="shared" si="44"/>
        <v>1133</v>
      </c>
      <c r="BT62" s="17" t="s">
        <v>103</v>
      </c>
      <c r="BV62" s="60">
        <f t="shared" si="45"/>
        <v>40847</v>
      </c>
      <c r="BW62" s="71">
        <f t="shared" si="46"/>
        <v>2.3454792336011325E-2</v>
      </c>
      <c r="BX62" s="71">
        <f t="shared" si="47"/>
        <v>1.859198571200921E-2</v>
      </c>
      <c r="BY62" s="71">
        <f t="shared" si="48"/>
        <v>1.3471818181818185E-2</v>
      </c>
      <c r="BZ62" s="71">
        <f t="shared" si="49"/>
        <v>5.1177609090909085E-2</v>
      </c>
      <c r="CA62" s="71">
        <f t="shared" si="50"/>
        <v>1.6294372294371751E-4</v>
      </c>
      <c r="CB62" s="71">
        <f t="shared" si="51"/>
        <v>0</v>
      </c>
    </row>
    <row r="63" spans="1:80" ht="15.75" thickBot="1" x14ac:dyDescent="0.3">
      <c r="A63" s="106">
        <f t="shared" si="33"/>
        <v>40816</v>
      </c>
      <c r="B63" s="107">
        <v>40847</v>
      </c>
      <c r="C63" s="87">
        <v>64486259127</v>
      </c>
      <c r="D63" s="88">
        <v>4143867.99</v>
      </c>
      <c r="E63" s="89">
        <v>1154</v>
      </c>
      <c r="F63" s="88">
        <v>2080201907.3225806</v>
      </c>
      <c r="G63" s="88">
        <v>1802601.3061720803</v>
      </c>
      <c r="H63" s="88">
        <v>4143867.99</v>
      </c>
      <c r="I63" s="78">
        <v>2.3454792336011325E-2</v>
      </c>
      <c r="J63" s="221">
        <v>1.3634761904761903E-2</v>
      </c>
      <c r="K63" s="90">
        <v>0</v>
      </c>
      <c r="L63" s="90">
        <v>-1.3688528138528101E-3</v>
      </c>
      <c r="M63" s="90">
        <v>-1.3688528138528101E-3</v>
      </c>
      <c r="N63" s="91">
        <v>21.455730796776734</v>
      </c>
      <c r="O63" s="91">
        <v>14.404741349708688</v>
      </c>
      <c r="P63" s="92">
        <v>1.859198571200921E-2</v>
      </c>
      <c r="Q63" s="100"/>
      <c r="R63" s="96"/>
      <c r="T63" s="113">
        <f t="shared" si="1"/>
        <v>2.3454792336011325E-2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4"/>
        <v>2.4720300694682638E-2</v>
      </c>
      <c r="AA63" s="125">
        <f t="shared" si="35"/>
        <v>-1.2655083586713134E-3</v>
      </c>
      <c r="AD63" s="133">
        <f t="shared" si="36"/>
        <v>40847</v>
      </c>
      <c r="AE63" s="134">
        <f t="shared" si="52"/>
        <v>4.8628066240021146E-3</v>
      </c>
      <c r="AF63" s="134">
        <f t="shared" si="53"/>
        <v>-7.3282711299010074E-3</v>
      </c>
      <c r="AG63" s="135">
        <f t="shared" si="27"/>
        <v>1.6294372294371751E-4</v>
      </c>
      <c r="AH63" s="136">
        <f t="shared" si="54"/>
        <v>-4.6507900432900262E-3</v>
      </c>
      <c r="AI63" s="57"/>
      <c r="AJ63" s="133">
        <f t="shared" si="28"/>
        <v>40847</v>
      </c>
      <c r="AK63" s="143">
        <f t="shared" si="29"/>
        <v>4.8628066240021146E-3</v>
      </c>
      <c r="AL63" s="143">
        <f t="shared" si="30"/>
        <v>-7.3282711299010074E-3</v>
      </c>
      <c r="AM63" s="143">
        <f t="shared" si="31"/>
        <v>1.6294372294371751E-4</v>
      </c>
      <c r="AN63" s="143">
        <f t="shared" si="32"/>
        <v>0</v>
      </c>
      <c r="AO63" s="144">
        <f t="shared" si="55"/>
        <v>-4.6507900432900262E-3</v>
      </c>
      <c r="AR63" s="2" t="s">
        <v>40</v>
      </c>
      <c r="AS63" s="2">
        <v>89</v>
      </c>
      <c r="AT63" s="2">
        <v>5.0207711606922777E-4</v>
      </c>
      <c r="AU63" s="2"/>
      <c r="AV63" s="2"/>
      <c r="AW63" s="2"/>
      <c r="AX63"/>
      <c r="AY63"/>
      <c r="AZ63"/>
      <c r="BF63" s="60">
        <f t="shared" si="37"/>
        <v>40847</v>
      </c>
      <c r="BG63" s="71">
        <f t="shared" si="38"/>
        <v>2.3454792336011325E-2</v>
      </c>
      <c r="BH63" s="71">
        <f t="shared" si="39"/>
        <v>1.3634761904761903E-2</v>
      </c>
      <c r="BI63" s="71">
        <f t="shared" si="56"/>
        <v>1.6294372294371751E-4</v>
      </c>
      <c r="BJ63" s="71">
        <f t="shared" si="57"/>
        <v>0</v>
      </c>
      <c r="BK63" s="71">
        <f t="shared" si="58"/>
        <v>1.6294372294371751E-4</v>
      </c>
      <c r="BL63" s="71">
        <f t="shared" si="40"/>
        <v>4.6526819047619059E-2</v>
      </c>
      <c r="BM63" s="71">
        <f t="shared" si="41"/>
        <v>0</v>
      </c>
      <c r="BQ63" s="60">
        <f t="shared" si="42"/>
        <v>40847</v>
      </c>
      <c r="BR63" s="63">
        <f t="shared" si="43"/>
        <v>14.404741349708688</v>
      </c>
      <c r="BS63" s="64">
        <f t="shared" si="44"/>
        <v>1154</v>
      </c>
      <c r="BT63" s="17" t="s">
        <v>103</v>
      </c>
      <c r="BV63" s="60">
        <f t="shared" si="45"/>
        <v>40877</v>
      </c>
      <c r="BW63" s="71">
        <f t="shared" si="46"/>
        <v>2.4469266946904225E-2</v>
      </c>
      <c r="BX63" s="71">
        <f t="shared" si="47"/>
        <v>2.3454792336011325E-2</v>
      </c>
      <c r="BY63" s="71">
        <f t="shared" si="48"/>
        <v>1.3634761904761903E-2</v>
      </c>
      <c r="BZ63" s="71">
        <f t="shared" si="49"/>
        <v>4.6526819047619059E-2</v>
      </c>
      <c r="CA63" s="71">
        <f t="shared" si="50"/>
        <v>-1.3688528138528101E-3</v>
      </c>
      <c r="CB63" s="71">
        <f t="shared" si="51"/>
        <v>0</v>
      </c>
    </row>
    <row r="64" spans="1:80" ht="15.75" thickBot="1" x14ac:dyDescent="0.3">
      <c r="A64" s="106">
        <f t="shared" si="33"/>
        <v>40847</v>
      </c>
      <c r="B64" s="107">
        <v>40877</v>
      </c>
      <c r="C64" s="87">
        <v>62459343415</v>
      </c>
      <c r="D64" s="88">
        <v>4187217.3899999987</v>
      </c>
      <c r="E64" s="89">
        <v>1139</v>
      </c>
      <c r="F64" s="88">
        <v>2081978113.8333333</v>
      </c>
      <c r="G64" s="88">
        <v>1827900.0121451565</v>
      </c>
      <c r="H64" s="88">
        <v>4187217.3899999987</v>
      </c>
      <c r="I64" s="78">
        <v>2.4469266946904225E-2</v>
      </c>
      <c r="J64" s="221">
        <v>1.2265909090909093E-2</v>
      </c>
      <c r="K64" s="90">
        <v>0</v>
      </c>
      <c r="L64" s="90">
        <v>-8.5181818181818275E-4</v>
      </c>
      <c r="M64" s="90">
        <v>-8.5181818181818275E-4</v>
      </c>
      <c r="N64" s="91">
        <v>21.456584294996201</v>
      </c>
      <c r="O64" s="91">
        <v>14.418678331549017</v>
      </c>
      <c r="P64" s="92">
        <v>2.3454792336011325E-2</v>
      </c>
      <c r="Q64" s="100"/>
      <c r="R64" s="96"/>
      <c r="T64" s="113">
        <f t="shared" si="1"/>
        <v>2.4469266946904225E-2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4"/>
        <v>2.660951415132751E-2</v>
      </c>
      <c r="AA64" s="125">
        <f t="shared" si="35"/>
        <v>-2.1402472044232852E-3</v>
      </c>
      <c r="AD64" s="133">
        <f t="shared" si="36"/>
        <v>40877</v>
      </c>
      <c r="AE64" s="134">
        <f t="shared" si="52"/>
        <v>1.0144746108929001E-3</v>
      </c>
      <c r="AF64" s="134">
        <f t="shared" si="53"/>
        <v>-1.2655083586713134E-3</v>
      </c>
      <c r="AG64" s="135">
        <f t="shared" si="27"/>
        <v>-1.3688528138528101E-3</v>
      </c>
      <c r="AH64" s="136">
        <f t="shared" si="54"/>
        <v>1.0548485497835478E-2</v>
      </c>
      <c r="AI64" s="57"/>
      <c r="AJ64" s="133">
        <f t="shared" si="28"/>
        <v>40877</v>
      </c>
      <c r="AK64" s="143">
        <f t="shared" si="29"/>
        <v>1.0144746108929001E-3</v>
      </c>
      <c r="AL64" s="143">
        <f t="shared" si="30"/>
        <v>-1.2655083586713134E-3</v>
      </c>
      <c r="AM64" s="143">
        <f t="shared" si="31"/>
        <v>0</v>
      </c>
      <c r="AN64" s="143">
        <f t="shared" si="32"/>
        <v>-1.3688528138528101E-3</v>
      </c>
      <c r="AO64" s="144">
        <f t="shared" si="55"/>
        <v>1.0548485497835478E-2</v>
      </c>
      <c r="AR64"/>
      <c r="AS64"/>
      <c r="AT64"/>
      <c r="AU64"/>
      <c r="AV64"/>
      <c r="AW64"/>
      <c r="AX64"/>
      <c r="AY64"/>
      <c r="AZ64"/>
      <c r="BF64" s="60">
        <f t="shared" si="37"/>
        <v>40877</v>
      </c>
      <c r="BG64" s="71">
        <f t="shared" si="38"/>
        <v>2.4469266946904225E-2</v>
      </c>
      <c r="BH64" s="71">
        <f t="shared" si="39"/>
        <v>1.2265909090909093E-2</v>
      </c>
      <c r="BI64" s="71">
        <f t="shared" si="56"/>
        <v>0</v>
      </c>
      <c r="BJ64" s="71">
        <f t="shared" si="57"/>
        <v>-1.3688528138528101E-3</v>
      </c>
      <c r="BK64" s="71">
        <f t="shared" si="58"/>
        <v>-1.3688528138528101E-3</v>
      </c>
      <c r="BL64" s="71">
        <f t="shared" si="40"/>
        <v>5.7075304545454536E-2</v>
      </c>
      <c r="BM64" s="71">
        <f t="shared" si="41"/>
        <v>0</v>
      </c>
      <c r="BQ64" s="60">
        <f t="shared" si="42"/>
        <v>40877</v>
      </c>
      <c r="BR64" s="63">
        <f t="shared" si="43"/>
        <v>14.418678331549017</v>
      </c>
      <c r="BS64" s="64">
        <f t="shared" si="44"/>
        <v>1139</v>
      </c>
      <c r="BT64" s="17" t="s">
        <v>103</v>
      </c>
      <c r="BV64" s="60">
        <f t="shared" si="45"/>
        <v>40908</v>
      </c>
      <c r="BW64" s="71">
        <f t="shared" si="46"/>
        <v>2.3288191402526855E-2</v>
      </c>
      <c r="BX64" s="71">
        <f t="shared" si="47"/>
        <v>2.4469266946904225E-2</v>
      </c>
      <c r="BY64" s="71">
        <f t="shared" si="48"/>
        <v>1.2265909090909093E-2</v>
      </c>
      <c r="BZ64" s="71">
        <f t="shared" si="49"/>
        <v>5.7075304545454536E-2</v>
      </c>
      <c r="CA64" s="71">
        <f t="shared" si="50"/>
        <v>-8.5181818181818275E-4</v>
      </c>
      <c r="CB64" s="71">
        <f t="shared" si="51"/>
        <v>0</v>
      </c>
    </row>
    <row r="65" spans="1:80" ht="15" x14ac:dyDescent="0.25">
      <c r="A65" s="106">
        <f t="shared" si="33"/>
        <v>40877</v>
      </c>
      <c r="B65" s="107">
        <v>40908</v>
      </c>
      <c r="C65" s="87">
        <v>61640316596</v>
      </c>
      <c r="D65" s="88">
        <v>3932853.4000000013</v>
      </c>
      <c r="E65" s="89">
        <v>1130</v>
      </c>
      <c r="F65" s="88">
        <v>1988397309.5483871</v>
      </c>
      <c r="G65" s="88">
        <v>1759643.636768484</v>
      </c>
      <c r="H65" s="88">
        <v>3932853.4000000013</v>
      </c>
      <c r="I65" s="78">
        <v>2.3288191402526855E-2</v>
      </c>
      <c r="J65" s="221">
        <v>1.141409090909091E-2</v>
      </c>
      <c r="K65" s="90">
        <v>0</v>
      </c>
      <c r="L65" s="90">
        <v>-3.0522727272727264E-3</v>
      </c>
      <c r="M65" s="90">
        <v>-3.0522727272727264E-3</v>
      </c>
      <c r="N65" s="91">
        <v>21.410594779110244</v>
      </c>
      <c r="O65" s="91">
        <v>14.380621867403857</v>
      </c>
      <c r="P65" s="92">
        <v>2.4469266946904225E-2</v>
      </c>
      <c r="Q65" s="100"/>
      <c r="R65" s="96"/>
      <c r="T65" s="113">
        <f t="shared" si="1"/>
        <v>2.3288191402526855E-2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4"/>
        <v>2.6232597914449266E-2</v>
      </c>
      <c r="AA65" s="125">
        <f t="shared" si="35"/>
        <v>-2.9444065119224108E-3</v>
      </c>
      <c r="AD65" s="133">
        <f t="shared" si="36"/>
        <v>40908</v>
      </c>
      <c r="AE65" s="134">
        <f t="shared" si="52"/>
        <v>-1.1810755443773698E-3</v>
      </c>
      <c r="AF65" s="134">
        <f t="shared" si="53"/>
        <v>-2.1402472044232852E-3</v>
      </c>
      <c r="AG65" s="135">
        <f t="shared" si="27"/>
        <v>-8.5181818181818275E-4</v>
      </c>
      <c r="AH65" s="136">
        <f t="shared" si="54"/>
        <v>1.1583045454545415E-3</v>
      </c>
      <c r="AI65" s="57"/>
      <c r="AJ65" s="133">
        <f t="shared" si="28"/>
        <v>40908</v>
      </c>
      <c r="AK65" s="143">
        <f t="shared" si="29"/>
        <v>-1.1810755443773698E-3</v>
      </c>
      <c r="AL65" s="143">
        <f t="shared" si="30"/>
        <v>-2.1402472044232852E-3</v>
      </c>
      <c r="AM65" s="143">
        <f t="shared" si="31"/>
        <v>0</v>
      </c>
      <c r="AN65" s="143">
        <f t="shared" si="32"/>
        <v>-8.5181818181818275E-4</v>
      </c>
      <c r="AO65" s="144">
        <f t="shared" si="55"/>
        <v>1.1583045454545415E-3</v>
      </c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F65" s="60">
        <f t="shared" si="37"/>
        <v>40908</v>
      </c>
      <c r="BG65" s="71">
        <f t="shared" si="38"/>
        <v>2.3288191402526855E-2</v>
      </c>
      <c r="BH65" s="71">
        <f t="shared" si="39"/>
        <v>1.141409090909091E-2</v>
      </c>
      <c r="BI65" s="71">
        <f t="shared" si="56"/>
        <v>0</v>
      </c>
      <c r="BJ65" s="71">
        <f t="shared" si="57"/>
        <v>-8.5181818181818275E-4</v>
      </c>
      <c r="BK65" s="71">
        <f t="shared" si="58"/>
        <v>-8.5181818181818275E-4</v>
      </c>
      <c r="BL65" s="71">
        <f t="shared" si="40"/>
        <v>5.8233609090909078E-2</v>
      </c>
      <c r="BM65" s="71">
        <f t="shared" si="41"/>
        <v>0</v>
      </c>
      <c r="BQ65" s="60">
        <f t="shared" si="42"/>
        <v>40908</v>
      </c>
      <c r="BR65" s="63">
        <f t="shared" si="43"/>
        <v>14.380621867403857</v>
      </c>
      <c r="BS65" s="64">
        <f t="shared" si="44"/>
        <v>1130</v>
      </c>
      <c r="BT65" s="17" t="s">
        <v>103</v>
      </c>
      <c r="BV65" s="60">
        <f t="shared" si="45"/>
        <v>40939</v>
      </c>
      <c r="BW65" s="71">
        <f t="shared" si="46"/>
        <v>2.3763260608513807E-2</v>
      </c>
      <c r="BX65" s="71">
        <f t="shared" si="47"/>
        <v>2.3288191402526855E-2</v>
      </c>
      <c r="BY65" s="71">
        <f t="shared" si="48"/>
        <v>1.141409090909091E-2</v>
      </c>
      <c r="BZ65" s="71">
        <f t="shared" si="49"/>
        <v>5.8233609090909078E-2</v>
      </c>
      <c r="CA65" s="71">
        <f t="shared" si="50"/>
        <v>-3.0522727272727264E-3</v>
      </c>
      <c r="CB65" s="71">
        <f t="shared" si="51"/>
        <v>0</v>
      </c>
    </row>
    <row r="66" spans="1:80" ht="15" x14ac:dyDescent="0.25">
      <c r="A66" s="106">
        <f t="shared" si="33"/>
        <v>40908</v>
      </c>
      <c r="B66" s="107">
        <v>40939</v>
      </c>
      <c r="C66" s="87">
        <v>54235313504</v>
      </c>
      <c r="D66" s="88">
        <v>3521333.0300000003</v>
      </c>
      <c r="E66" s="89">
        <v>1118</v>
      </c>
      <c r="F66" s="88">
        <v>1749526242.0645161</v>
      </c>
      <c r="G66" s="88">
        <v>1564871.4150845404</v>
      </c>
      <c r="H66" s="88">
        <v>3521333.0300000003</v>
      </c>
      <c r="I66" s="78">
        <v>2.3763260608513807E-2</v>
      </c>
      <c r="J66" s="221">
        <v>8.3618181818181838E-3</v>
      </c>
      <c r="K66" s="90">
        <v>0</v>
      </c>
      <c r="L66" s="90">
        <v>-2.1018181818181839E-3</v>
      </c>
      <c r="M66" s="90">
        <v>-2.1018181818181839E-3</v>
      </c>
      <c r="N66" s="91">
        <v>21.282610869410604</v>
      </c>
      <c r="O66" s="91">
        <v>14.263314215695559</v>
      </c>
      <c r="P66" s="92">
        <v>2.3288191402526855E-2</v>
      </c>
      <c r="Q66" s="100"/>
      <c r="R66" s="96"/>
      <c r="T66" s="113">
        <f t="shared" si="1"/>
        <v>2.3763260608513807E-2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4"/>
        <v>2.1492150333022444E-2</v>
      </c>
      <c r="AA66" s="125">
        <f t="shared" si="35"/>
        <v>2.2711102754913622E-3</v>
      </c>
      <c r="AD66" s="133">
        <f t="shared" si="36"/>
        <v>40939</v>
      </c>
      <c r="AE66" s="134">
        <f t="shared" si="52"/>
        <v>4.7506920598695129E-4</v>
      </c>
      <c r="AF66" s="134">
        <f t="shared" si="53"/>
        <v>-2.9444065119224108E-3</v>
      </c>
      <c r="AG66" s="135">
        <f t="shared" si="27"/>
        <v>-3.0522727272727264E-3</v>
      </c>
      <c r="AH66" s="136">
        <f t="shared" si="54"/>
        <v>-7.6528045454545349E-3</v>
      </c>
      <c r="AI66" s="57"/>
      <c r="AJ66" s="133">
        <f t="shared" si="28"/>
        <v>40939</v>
      </c>
      <c r="AK66" s="143">
        <f t="shared" si="29"/>
        <v>4.7506920598695129E-4</v>
      </c>
      <c r="AL66" s="143">
        <f t="shared" si="30"/>
        <v>-2.9444065119224108E-3</v>
      </c>
      <c r="AM66" s="143">
        <f t="shared" si="31"/>
        <v>0</v>
      </c>
      <c r="AN66" s="143">
        <f t="shared" si="32"/>
        <v>-3.0522727272727264E-3</v>
      </c>
      <c r="AO66" s="144">
        <f t="shared" si="55"/>
        <v>-7.6528045454545349E-3</v>
      </c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F66" s="60">
        <f t="shared" si="37"/>
        <v>40939</v>
      </c>
      <c r="BG66" s="71">
        <f t="shared" si="38"/>
        <v>2.3763260608513807E-2</v>
      </c>
      <c r="BH66" s="71">
        <f t="shared" si="39"/>
        <v>8.3618181818181838E-3</v>
      </c>
      <c r="BI66" s="71">
        <f t="shared" si="56"/>
        <v>0</v>
      </c>
      <c r="BJ66" s="71">
        <f t="shared" si="57"/>
        <v>-3.0522727272727264E-3</v>
      </c>
      <c r="BK66" s="71">
        <f t="shared" si="58"/>
        <v>-3.0522727272727264E-3</v>
      </c>
      <c r="BL66" s="71">
        <f t="shared" si="40"/>
        <v>5.0580804545454543E-2</v>
      </c>
      <c r="BM66" s="71">
        <f t="shared" si="41"/>
        <v>0</v>
      </c>
      <c r="BQ66" s="60">
        <f t="shared" si="42"/>
        <v>40939</v>
      </c>
      <c r="BR66" s="63">
        <f t="shared" si="43"/>
        <v>14.263314215695559</v>
      </c>
      <c r="BS66" s="64">
        <f t="shared" si="44"/>
        <v>1118</v>
      </c>
      <c r="BT66" s="17" t="s">
        <v>103</v>
      </c>
      <c r="BV66" s="60">
        <f t="shared" si="45"/>
        <v>40968</v>
      </c>
      <c r="BW66" s="71">
        <f t="shared" si="46"/>
        <v>2.4631094040010973E-2</v>
      </c>
      <c r="BX66" s="71">
        <f t="shared" si="47"/>
        <v>2.3763260608513807E-2</v>
      </c>
      <c r="BY66" s="71">
        <f t="shared" si="48"/>
        <v>8.3618181818181838E-3</v>
      </c>
      <c r="BZ66" s="71">
        <f t="shared" si="49"/>
        <v>5.0580804545454543E-2</v>
      </c>
      <c r="CA66" s="71">
        <f t="shared" si="50"/>
        <v>-2.1018181818181839E-3</v>
      </c>
      <c r="CB66" s="71">
        <f t="shared" si="51"/>
        <v>0</v>
      </c>
    </row>
    <row r="67" spans="1:80" ht="15" x14ac:dyDescent="0.25">
      <c r="A67" s="106">
        <f t="shared" si="33"/>
        <v>40939</v>
      </c>
      <c r="B67" s="107">
        <v>40968</v>
      </c>
      <c r="C67" s="87">
        <v>51565019336</v>
      </c>
      <c r="D67" s="88">
        <v>3470226.3400000008</v>
      </c>
      <c r="E67" s="89">
        <v>1094</v>
      </c>
      <c r="F67" s="88">
        <v>1778104115.0344827</v>
      </c>
      <c r="G67" s="88">
        <v>1625323.6883313369</v>
      </c>
      <c r="H67" s="88">
        <v>3470226.3400000008</v>
      </c>
      <c r="I67" s="78">
        <v>2.4631094040010973E-2</v>
      </c>
      <c r="J67" s="221">
        <v>6.2599999999999999E-3</v>
      </c>
      <c r="K67" s="90">
        <v>0</v>
      </c>
      <c r="L67" s="90">
        <v>-1.5859090909090892E-3</v>
      </c>
      <c r="M67" s="90">
        <v>-1.5859090909090892E-3</v>
      </c>
      <c r="N67" s="91">
        <v>21.29881352971093</v>
      </c>
      <c r="O67" s="91">
        <v>14.301217546729003</v>
      </c>
      <c r="P67" s="92">
        <v>2.3763260608513807E-2</v>
      </c>
      <c r="Q67" s="100"/>
      <c r="R67" s="96"/>
      <c r="T67" s="113">
        <f t="shared" si="1"/>
        <v>2.4631094040010973E-2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4"/>
        <v>1.6605080197884526E-2</v>
      </c>
      <c r="AA67" s="125">
        <f t="shared" si="35"/>
        <v>8.0260138421264469E-3</v>
      </c>
      <c r="AD67" s="133">
        <f t="shared" si="36"/>
        <v>40968</v>
      </c>
      <c r="AE67" s="134">
        <f t="shared" si="52"/>
        <v>8.6783343149716627E-4</v>
      </c>
      <c r="AF67" s="134">
        <f t="shared" si="53"/>
        <v>2.2711102754913622E-3</v>
      </c>
      <c r="AG67" s="135">
        <f t="shared" si="27"/>
        <v>-2.1018181818181839E-3</v>
      </c>
      <c r="AH67" s="136">
        <f t="shared" si="54"/>
        <v>-1.0920133116883113E-2</v>
      </c>
      <c r="AI67" s="57"/>
      <c r="AJ67" s="133">
        <f t="shared" si="28"/>
        <v>40968</v>
      </c>
      <c r="AK67" s="143">
        <f t="shared" si="29"/>
        <v>8.6783343149716627E-4</v>
      </c>
      <c r="AL67" s="143">
        <f t="shared" si="30"/>
        <v>2.2711102754913622E-3</v>
      </c>
      <c r="AM67" s="143">
        <f t="shared" si="31"/>
        <v>0</v>
      </c>
      <c r="AN67" s="143">
        <f t="shared" si="32"/>
        <v>-2.1018181818181839E-3</v>
      </c>
      <c r="AO67" s="144">
        <f t="shared" si="55"/>
        <v>-1.0920133116883113E-2</v>
      </c>
      <c r="AR67" s="1" t="s">
        <v>52</v>
      </c>
      <c r="AS67" s="209">
        <v>-0.17798151311836508</v>
      </c>
      <c r="AT67" s="1">
        <v>5.3816897197010868E-2</v>
      </c>
      <c r="AU67" s="1">
        <v>-3.3071678671257665</v>
      </c>
      <c r="AV67" s="1">
        <v>1.3712379079579115E-3</v>
      </c>
      <c r="AW67" s="1">
        <v>-0.28494842367657175</v>
      </c>
      <c r="AX67" s="1">
        <v>-7.1014602560158416E-2</v>
      </c>
      <c r="AY67" s="1">
        <v>-0.28494842367657175</v>
      </c>
      <c r="AZ67" s="1">
        <v>-7.1014602560158416E-2</v>
      </c>
      <c r="BF67" s="60">
        <f t="shared" si="37"/>
        <v>40968</v>
      </c>
      <c r="BG67" s="71">
        <f t="shared" si="38"/>
        <v>2.4631094040010973E-2</v>
      </c>
      <c r="BH67" s="71">
        <f t="shared" si="39"/>
        <v>6.2599999999999999E-3</v>
      </c>
      <c r="BI67" s="71">
        <f t="shared" si="56"/>
        <v>0</v>
      </c>
      <c r="BJ67" s="71">
        <f t="shared" si="57"/>
        <v>-2.1018181818181839E-3</v>
      </c>
      <c r="BK67" s="71">
        <f t="shared" si="58"/>
        <v>-2.1018181818181839E-3</v>
      </c>
      <c r="BL67" s="71">
        <f t="shared" si="40"/>
        <v>3.966067142857143E-2</v>
      </c>
      <c r="BM67" s="71">
        <f t="shared" si="41"/>
        <v>0</v>
      </c>
      <c r="BQ67" s="60">
        <f t="shared" si="42"/>
        <v>40968</v>
      </c>
      <c r="BR67" s="63">
        <f t="shared" si="43"/>
        <v>14.301217546729003</v>
      </c>
      <c r="BS67" s="64">
        <f t="shared" si="44"/>
        <v>1094</v>
      </c>
      <c r="BT67" s="17" t="s">
        <v>103</v>
      </c>
      <c r="BV67" s="60">
        <f t="shared" si="45"/>
        <v>40999</v>
      </c>
      <c r="BW67" s="71">
        <f t="shared" si="46"/>
        <v>2.6140364555037231E-2</v>
      </c>
      <c r="BX67" s="71">
        <f t="shared" si="47"/>
        <v>2.4631094040010973E-2</v>
      </c>
      <c r="BY67" s="71">
        <f t="shared" si="48"/>
        <v>6.2599999999999999E-3</v>
      </c>
      <c r="BZ67" s="71">
        <f t="shared" si="49"/>
        <v>3.966067142857143E-2</v>
      </c>
      <c r="CA67" s="71">
        <f t="shared" si="50"/>
        <v>-1.5859090909090892E-3</v>
      </c>
      <c r="CB67" s="71">
        <f t="shared" si="51"/>
        <v>0</v>
      </c>
    </row>
    <row r="68" spans="1:80" ht="15.75" thickBot="1" x14ac:dyDescent="0.3">
      <c r="A68" s="106">
        <f t="shared" si="33"/>
        <v>40968</v>
      </c>
      <c r="B68" s="107">
        <v>40999</v>
      </c>
      <c r="C68" s="87">
        <v>60595896049</v>
      </c>
      <c r="D68" s="88">
        <v>4327865.6100000003</v>
      </c>
      <c r="E68" s="89">
        <v>1115</v>
      </c>
      <c r="F68" s="88">
        <v>1954706324.1612904</v>
      </c>
      <c r="G68" s="88">
        <v>1753099.8422971214</v>
      </c>
      <c r="H68" s="88">
        <v>4327865.6100000003</v>
      </c>
      <c r="I68" s="78">
        <v>2.6140364555037231E-2</v>
      </c>
      <c r="J68" s="221">
        <v>4.6740909090909107E-3</v>
      </c>
      <c r="K68" s="90">
        <v>0</v>
      </c>
      <c r="L68" s="90">
        <v>-5.8566985645933101E-4</v>
      </c>
      <c r="M68" s="90">
        <v>-5.8566985645933101E-4</v>
      </c>
      <c r="N68" s="91">
        <v>21.393505801279602</v>
      </c>
      <c r="O68" s="91">
        <v>14.376896117385382</v>
      </c>
      <c r="P68" s="92">
        <v>2.4631094040010973E-2</v>
      </c>
      <c r="Q68" s="100"/>
      <c r="R68" s="96"/>
      <c r="T68" s="113">
        <f t="shared" si="1"/>
        <v>2.6140364555037231E-2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4"/>
        <v>1.5125405999986595E-2</v>
      </c>
      <c r="AA68" s="125">
        <f t="shared" si="35"/>
        <v>1.1014958555050636E-2</v>
      </c>
      <c r="AD68" s="133">
        <f t="shared" si="36"/>
        <v>40999</v>
      </c>
      <c r="AE68" s="134">
        <f t="shared" si="52"/>
        <v>1.5092705150262578E-3</v>
      </c>
      <c r="AF68" s="134">
        <f t="shared" si="53"/>
        <v>8.0260138421264469E-3</v>
      </c>
      <c r="AG68" s="135">
        <f t="shared" si="27"/>
        <v>-1.5859090909090892E-3</v>
      </c>
      <c r="AH68" s="136">
        <f t="shared" si="54"/>
        <v>-5.5219415584415593E-4</v>
      </c>
      <c r="AI68" s="57"/>
      <c r="AJ68" s="133">
        <f t="shared" si="28"/>
        <v>40999</v>
      </c>
      <c r="AK68" s="143">
        <f t="shared" si="29"/>
        <v>1.5092705150262578E-3</v>
      </c>
      <c r="AL68" s="143">
        <f t="shared" si="30"/>
        <v>8.0260138421264469E-3</v>
      </c>
      <c r="AM68" s="143">
        <f t="shared" si="31"/>
        <v>0</v>
      </c>
      <c r="AN68" s="143">
        <f t="shared" si="32"/>
        <v>-1.5859090909090892E-3</v>
      </c>
      <c r="AO68" s="144">
        <f t="shared" si="55"/>
        <v>-5.5219415584415593E-4</v>
      </c>
      <c r="AR68" s="2" t="s">
        <v>100</v>
      </c>
      <c r="AS68" s="210">
        <v>0.69279366575662138</v>
      </c>
      <c r="AT68" s="2">
        <v>9.575725705731436E-2</v>
      </c>
      <c r="AU68" s="2">
        <v>7.2348946392852298</v>
      </c>
      <c r="AV68" s="2">
        <v>1.7260821336533255E-10</v>
      </c>
      <c r="AW68" s="2">
        <v>0.50246574860724946</v>
      </c>
      <c r="AX68" s="2">
        <v>0.8831215829059933</v>
      </c>
      <c r="AY68" s="2">
        <v>0.50246574860724946</v>
      </c>
      <c r="AZ68" s="2">
        <v>0.8831215829059933</v>
      </c>
      <c r="BF68" s="60">
        <f t="shared" si="37"/>
        <v>40999</v>
      </c>
      <c r="BG68" s="71">
        <f t="shared" si="38"/>
        <v>2.6140364555037231E-2</v>
      </c>
      <c r="BH68" s="71">
        <f t="shared" si="39"/>
        <v>4.6740909090909107E-3</v>
      </c>
      <c r="BI68" s="71">
        <f t="shared" si="56"/>
        <v>0</v>
      </c>
      <c r="BJ68" s="71">
        <f t="shared" si="57"/>
        <v>-1.5859090909090892E-3</v>
      </c>
      <c r="BK68" s="71">
        <f t="shared" si="58"/>
        <v>-1.5859090909090892E-3</v>
      </c>
      <c r="BL68" s="71">
        <f t="shared" si="40"/>
        <v>3.9108477272727274E-2</v>
      </c>
      <c r="BM68" s="71">
        <f t="shared" si="41"/>
        <v>0</v>
      </c>
      <c r="BQ68" s="60">
        <f t="shared" si="42"/>
        <v>40999</v>
      </c>
      <c r="BR68" s="63">
        <f t="shared" si="43"/>
        <v>14.376896117385382</v>
      </c>
      <c r="BS68" s="64">
        <f t="shared" si="44"/>
        <v>1115</v>
      </c>
      <c r="BT68" s="17" t="s">
        <v>103</v>
      </c>
      <c r="BV68" s="60">
        <f t="shared" si="45"/>
        <v>41029</v>
      </c>
      <c r="BW68" s="71">
        <f t="shared" si="46"/>
        <v>2.6206751344157481E-2</v>
      </c>
      <c r="BX68" s="71">
        <f t="shared" si="47"/>
        <v>2.6140364555037231E-2</v>
      </c>
      <c r="BY68" s="71">
        <f t="shared" si="48"/>
        <v>4.6740909090909107E-3</v>
      </c>
      <c r="BZ68" s="71">
        <f t="shared" si="49"/>
        <v>3.9108477272727274E-2</v>
      </c>
      <c r="CA68" s="71">
        <f t="shared" si="50"/>
        <v>-5.8566985645933101E-4</v>
      </c>
      <c r="CB68" s="71">
        <f t="shared" si="51"/>
        <v>0</v>
      </c>
    </row>
    <row r="69" spans="1:80" ht="15" x14ac:dyDescent="0.25">
      <c r="A69" s="106">
        <f t="shared" si="33"/>
        <v>40999</v>
      </c>
      <c r="B69" s="107">
        <v>41029</v>
      </c>
      <c r="C69" s="87">
        <v>65366105372</v>
      </c>
      <c r="D69" s="88">
        <v>4680418.7700000014</v>
      </c>
      <c r="E69" s="89">
        <v>1110</v>
      </c>
      <c r="F69" s="88">
        <v>2178870179.0666666</v>
      </c>
      <c r="G69" s="88">
        <v>1962946.1072672673</v>
      </c>
      <c r="H69" s="88">
        <v>4680418.7700000014</v>
      </c>
      <c r="I69" s="78">
        <v>2.6206751344157481E-2</v>
      </c>
      <c r="J69" s="221">
        <v>4.0884210526315797E-3</v>
      </c>
      <c r="K69" s="90">
        <v>0</v>
      </c>
      <c r="L69" s="90">
        <v>-1.5023923444976162E-4</v>
      </c>
      <c r="M69" s="90">
        <v>-1.5023923444976162E-4</v>
      </c>
      <c r="N69" s="91">
        <v>21.502072312917733</v>
      </c>
      <c r="O69" s="91">
        <v>14.489957018611355</v>
      </c>
      <c r="P69" s="92">
        <v>2.6140364555037231E-2</v>
      </c>
      <c r="Q69" s="100"/>
      <c r="R69" s="96"/>
      <c r="T69" s="113">
        <f t="shared" si="1"/>
        <v>2.6206751344157481E-2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4"/>
        <v>1.7602027001944791E-2</v>
      </c>
      <c r="AA69" s="125">
        <f t="shared" si="35"/>
        <v>8.6047243422126898E-3</v>
      </c>
      <c r="AD69" s="133">
        <f t="shared" si="36"/>
        <v>41029</v>
      </c>
      <c r="AE69" s="134">
        <f t="shared" si="52"/>
        <v>6.6386789120249923E-5</v>
      </c>
      <c r="AF69" s="134">
        <f t="shared" si="53"/>
        <v>1.1014958555050636E-2</v>
      </c>
      <c r="AG69" s="135">
        <f t="shared" si="27"/>
        <v>-5.8566985645933101E-4</v>
      </c>
      <c r="AH69" s="136">
        <f t="shared" si="54"/>
        <v>1.0322175108225105E-2</v>
      </c>
      <c r="AI69" s="57"/>
      <c r="AJ69" s="133">
        <f t="shared" si="28"/>
        <v>41029</v>
      </c>
      <c r="AK69" s="143">
        <f t="shared" si="29"/>
        <v>6.6386789120249923E-5</v>
      </c>
      <c r="AL69" s="143">
        <f t="shared" si="30"/>
        <v>1.1014958555050636E-2</v>
      </c>
      <c r="AM69" s="143">
        <f t="shared" si="31"/>
        <v>0</v>
      </c>
      <c r="AN69" s="143">
        <f t="shared" si="32"/>
        <v>-5.8566985645933101E-4</v>
      </c>
      <c r="AO69" s="144">
        <f t="shared" si="55"/>
        <v>1.0322175108225105E-2</v>
      </c>
      <c r="AR69"/>
      <c r="AS69"/>
      <c r="AT69"/>
      <c r="AU69"/>
      <c r="AV69"/>
      <c r="AW69"/>
      <c r="AX69"/>
      <c r="AY69"/>
      <c r="AZ69"/>
      <c r="BF69" s="60">
        <f t="shared" si="37"/>
        <v>41029</v>
      </c>
      <c r="BG69" s="71">
        <f t="shared" si="38"/>
        <v>2.6206751344157481E-2</v>
      </c>
      <c r="BH69" s="71">
        <f t="shared" si="39"/>
        <v>4.0884210526315797E-3</v>
      </c>
      <c r="BI69" s="71">
        <f t="shared" si="56"/>
        <v>0</v>
      </c>
      <c r="BJ69" s="71">
        <f t="shared" si="57"/>
        <v>-5.8566985645933101E-4</v>
      </c>
      <c r="BK69" s="71">
        <f t="shared" si="58"/>
        <v>-5.8566985645933101E-4</v>
      </c>
      <c r="BL69" s="71">
        <f t="shared" si="40"/>
        <v>4.9430652380952379E-2</v>
      </c>
      <c r="BM69" s="71">
        <f t="shared" si="41"/>
        <v>0</v>
      </c>
      <c r="BQ69" s="60">
        <f t="shared" si="42"/>
        <v>41029</v>
      </c>
      <c r="BR69" s="63">
        <f t="shared" si="43"/>
        <v>14.489957018611355</v>
      </c>
      <c r="BS69" s="64">
        <f t="shared" si="44"/>
        <v>1110</v>
      </c>
      <c r="BT69" s="17" t="s">
        <v>103</v>
      </c>
      <c r="BV69" s="60">
        <f t="shared" si="45"/>
        <v>41060</v>
      </c>
      <c r="BW69" s="71">
        <f t="shared" si="46"/>
        <v>2.4144044804658846E-2</v>
      </c>
      <c r="BX69" s="71">
        <f t="shared" si="47"/>
        <v>2.6206751344157481E-2</v>
      </c>
      <c r="BY69" s="71">
        <f t="shared" si="48"/>
        <v>4.0884210526315797E-3</v>
      </c>
      <c r="BZ69" s="71">
        <f t="shared" si="49"/>
        <v>4.9430652380952379E-2</v>
      </c>
      <c r="CA69" s="71">
        <f t="shared" si="50"/>
        <v>-1.5023923444976162E-4</v>
      </c>
      <c r="CB69" s="71">
        <f t="shared" si="51"/>
        <v>0</v>
      </c>
    </row>
    <row r="70" spans="1:80" ht="15" x14ac:dyDescent="0.25">
      <c r="A70" s="106">
        <f t="shared" si="33"/>
        <v>41029</v>
      </c>
      <c r="B70" s="107">
        <v>41060</v>
      </c>
      <c r="C70" s="87">
        <v>61562028044</v>
      </c>
      <c r="D70" s="88">
        <v>4061082.9600000009</v>
      </c>
      <c r="E70" s="89">
        <v>1121</v>
      </c>
      <c r="F70" s="88">
        <v>1985871872.3870969</v>
      </c>
      <c r="G70" s="88">
        <v>1771518.173405082</v>
      </c>
      <c r="H70" s="88">
        <v>4061082.9600000009</v>
      </c>
      <c r="I70" s="78">
        <v>2.4144044804658846E-2</v>
      </c>
      <c r="J70" s="221">
        <v>3.9381818181818181E-3</v>
      </c>
      <c r="K70" s="90">
        <v>0</v>
      </c>
      <c r="L70" s="90">
        <v>-1.3865800865800817E-4</v>
      </c>
      <c r="M70" s="90">
        <v>-1.3865800865800817E-4</v>
      </c>
      <c r="N70" s="91">
        <v>21.409323885073832</v>
      </c>
      <c r="O70" s="91">
        <v>14.387347462001671</v>
      </c>
      <c r="P70" s="92">
        <v>2.6206751344157481E-2</v>
      </c>
      <c r="Q70" s="100"/>
      <c r="R70" s="96"/>
      <c r="T70" s="113">
        <f t="shared" si="1"/>
        <v>2.4144044804658846E-2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4"/>
        <v>2.0591235696218135E-2</v>
      </c>
      <c r="AA70" s="125">
        <f t="shared" si="35"/>
        <v>3.5528091084407118E-3</v>
      </c>
      <c r="AD70" s="133">
        <f t="shared" si="36"/>
        <v>41060</v>
      </c>
      <c r="AE70" s="134">
        <f t="shared" si="52"/>
        <v>-2.0627065394986342E-3</v>
      </c>
      <c r="AF70" s="134">
        <f t="shared" si="53"/>
        <v>8.6047243422126898E-3</v>
      </c>
      <c r="AG70" s="135">
        <f t="shared" si="27"/>
        <v>-1.5023923444976162E-4</v>
      </c>
      <c r="AH70" s="136">
        <f t="shared" si="54"/>
        <v>1.0844004140786741E-2</v>
      </c>
      <c r="AI70" s="57"/>
      <c r="AJ70" s="133">
        <f t="shared" si="28"/>
        <v>41060</v>
      </c>
      <c r="AK70" s="143">
        <f t="shared" si="29"/>
        <v>-2.0627065394986342E-3</v>
      </c>
      <c r="AL70" s="143">
        <f t="shared" si="30"/>
        <v>8.6047243422126898E-3</v>
      </c>
      <c r="AM70" s="143">
        <f t="shared" si="31"/>
        <v>0</v>
      </c>
      <c r="AN70" s="143">
        <f t="shared" si="32"/>
        <v>-1.5023923444976162E-4</v>
      </c>
      <c r="AO70" s="144">
        <f t="shared" si="55"/>
        <v>1.0844004140786741E-2</v>
      </c>
      <c r="AR70"/>
      <c r="AS70"/>
      <c r="AT70"/>
      <c r="AU70"/>
      <c r="AV70"/>
      <c r="AW70"/>
      <c r="AX70"/>
      <c r="AY70"/>
      <c r="AZ70"/>
      <c r="BF70" s="60">
        <f t="shared" si="37"/>
        <v>41060</v>
      </c>
      <c r="BG70" s="71">
        <f t="shared" si="38"/>
        <v>2.4144044804658846E-2</v>
      </c>
      <c r="BH70" s="71">
        <f t="shared" si="39"/>
        <v>3.9381818181818181E-3</v>
      </c>
      <c r="BI70" s="71">
        <f t="shared" si="56"/>
        <v>0</v>
      </c>
      <c r="BJ70" s="71">
        <f t="shared" si="57"/>
        <v>-1.5023923444976162E-4</v>
      </c>
      <c r="BK70" s="71">
        <f t="shared" si="58"/>
        <v>-1.5023923444976162E-4</v>
      </c>
      <c r="BL70" s="71">
        <f t="shared" si="40"/>
        <v>6.027465652173912E-2</v>
      </c>
      <c r="BM70" s="71">
        <f t="shared" si="41"/>
        <v>0</v>
      </c>
      <c r="BQ70" s="60">
        <f t="shared" si="42"/>
        <v>41060</v>
      </c>
      <c r="BR70" s="63">
        <f t="shared" si="43"/>
        <v>14.387347462001671</v>
      </c>
      <c r="BS70" s="64">
        <f t="shared" si="44"/>
        <v>1121</v>
      </c>
      <c r="BT70" s="17" t="s">
        <v>103</v>
      </c>
      <c r="BV70" s="60">
        <f t="shared" si="45"/>
        <v>41090</v>
      </c>
      <c r="BW70" s="71">
        <f t="shared" si="46"/>
        <v>2.115871617306378E-2</v>
      </c>
      <c r="BX70" s="71">
        <f t="shared" si="47"/>
        <v>2.4144044804658846E-2</v>
      </c>
      <c r="BY70" s="71">
        <f t="shared" si="48"/>
        <v>3.9381818181818181E-3</v>
      </c>
      <c r="BZ70" s="71">
        <f t="shared" si="49"/>
        <v>6.027465652173912E-2</v>
      </c>
      <c r="CA70" s="71">
        <f t="shared" si="50"/>
        <v>-1.3865800865800817E-4</v>
      </c>
      <c r="CB70" s="71">
        <f t="shared" si="51"/>
        <v>0</v>
      </c>
    </row>
    <row r="71" spans="1:80" ht="15" x14ac:dyDescent="0.25">
      <c r="A71" s="106">
        <f t="shared" si="33"/>
        <v>41060</v>
      </c>
      <c r="B71" s="107">
        <v>41090</v>
      </c>
      <c r="C71" s="87">
        <v>54144991913</v>
      </c>
      <c r="D71" s="88">
        <v>3130159.8800000018</v>
      </c>
      <c r="E71" s="89">
        <v>1117</v>
      </c>
      <c r="F71" s="88">
        <v>1804833063.7666667</v>
      </c>
      <c r="G71" s="88">
        <v>1615786.0911071321</v>
      </c>
      <c r="H71" s="88">
        <v>3130159.8800000018</v>
      </c>
      <c r="I71" s="78">
        <v>2.115871617306378E-2</v>
      </c>
      <c r="J71" s="221">
        <v>3.7995238095238099E-3</v>
      </c>
      <c r="K71" s="90">
        <v>0</v>
      </c>
      <c r="L71" s="90">
        <v>-1.6054329004329014E-3</v>
      </c>
      <c r="M71" s="90">
        <v>-1.6054329004329014E-3</v>
      </c>
      <c r="N71" s="91">
        <v>21.313733939006383</v>
      </c>
      <c r="O71" s="91">
        <v>14.295332139937182</v>
      </c>
      <c r="P71" s="92">
        <v>2.4144044804658846E-2</v>
      </c>
      <c r="Q71" s="100"/>
      <c r="R71" s="96"/>
      <c r="T71" s="113">
        <f t="shared" si="1"/>
        <v>2.115871617306378E-2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4"/>
        <v>2.2478730454348388E-2</v>
      </c>
      <c r="AA71" s="125">
        <f t="shared" si="35"/>
        <v>-1.320014281284608E-3</v>
      </c>
      <c r="AD71" s="133">
        <f t="shared" si="36"/>
        <v>41090</v>
      </c>
      <c r="AE71" s="134">
        <f t="shared" si="52"/>
        <v>-2.9853286315950668E-3</v>
      </c>
      <c r="AF71" s="134">
        <f t="shared" si="53"/>
        <v>3.5528091084407118E-3</v>
      </c>
      <c r="AG71" s="135">
        <f t="shared" si="27"/>
        <v>-1.3865800865800817E-4</v>
      </c>
      <c r="AH71" s="136">
        <f t="shared" si="54"/>
        <v>6.974314906832299E-3</v>
      </c>
      <c r="AI71" s="57"/>
      <c r="AJ71" s="133">
        <f t="shared" si="28"/>
        <v>41090</v>
      </c>
      <c r="AK71" s="143">
        <f t="shared" si="29"/>
        <v>-2.9853286315950668E-3</v>
      </c>
      <c r="AL71" s="143">
        <f t="shared" si="30"/>
        <v>3.5528091084407118E-3</v>
      </c>
      <c r="AM71" s="143">
        <f t="shared" si="31"/>
        <v>0</v>
      </c>
      <c r="AN71" s="143">
        <f t="shared" si="32"/>
        <v>-1.3865800865800817E-4</v>
      </c>
      <c r="AO71" s="144">
        <f t="shared" si="55"/>
        <v>6.974314906832299E-3</v>
      </c>
      <c r="AR71"/>
      <c r="AS71"/>
      <c r="AT71"/>
      <c r="AU71"/>
      <c r="AV71"/>
      <c r="AW71"/>
      <c r="AX71"/>
      <c r="AY71"/>
      <c r="AZ71"/>
      <c r="BF71" s="60">
        <f t="shared" si="37"/>
        <v>41090</v>
      </c>
      <c r="BG71" s="71">
        <f t="shared" si="38"/>
        <v>2.115871617306378E-2</v>
      </c>
      <c r="BH71" s="71">
        <f t="shared" si="39"/>
        <v>3.7995238095238099E-3</v>
      </c>
      <c r="BI71" s="71">
        <f t="shared" si="56"/>
        <v>0</v>
      </c>
      <c r="BJ71" s="71">
        <f t="shared" si="57"/>
        <v>-1.3865800865800817E-4</v>
      </c>
      <c r="BK71" s="71">
        <f t="shared" si="58"/>
        <v>-1.3865800865800817E-4</v>
      </c>
      <c r="BL71" s="71">
        <f t="shared" si="40"/>
        <v>6.7248971428571419E-2</v>
      </c>
      <c r="BM71" s="71">
        <f t="shared" si="41"/>
        <v>0</v>
      </c>
      <c r="BQ71" s="60">
        <f t="shared" si="42"/>
        <v>41090</v>
      </c>
      <c r="BR71" s="63">
        <f t="shared" si="43"/>
        <v>14.295332139937182</v>
      </c>
      <c r="BS71" s="64">
        <f t="shared" si="44"/>
        <v>1117</v>
      </c>
      <c r="BT71" s="17" t="s">
        <v>103</v>
      </c>
      <c r="BV71" s="60">
        <f t="shared" si="45"/>
        <v>41121</v>
      </c>
      <c r="BW71" s="71">
        <f t="shared" si="46"/>
        <v>2.0124211064896532E-2</v>
      </c>
      <c r="BX71" s="71">
        <f t="shared" si="47"/>
        <v>2.115871617306378E-2</v>
      </c>
      <c r="BY71" s="71">
        <f t="shared" si="48"/>
        <v>3.7995238095238099E-3</v>
      </c>
      <c r="BZ71" s="71">
        <f t="shared" si="49"/>
        <v>6.7248971428571419E-2</v>
      </c>
      <c r="CA71" s="71">
        <f t="shared" si="50"/>
        <v>-1.6054329004329014E-3</v>
      </c>
      <c r="CB71" s="71">
        <f t="shared" si="51"/>
        <v>0</v>
      </c>
    </row>
    <row r="72" spans="1:80" ht="15" x14ac:dyDescent="0.25">
      <c r="A72" s="106">
        <f t="shared" si="33"/>
        <v>41090</v>
      </c>
      <c r="B72" s="107">
        <v>41121</v>
      </c>
      <c r="C72" s="87">
        <v>49334075552</v>
      </c>
      <c r="D72" s="88">
        <v>2712593.8499999996</v>
      </c>
      <c r="E72" s="89">
        <v>1126</v>
      </c>
      <c r="F72" s="88">
        <v>1591421792</v>
      </c>
      <c r="G72" s="88">
        <v>1413340.8454706927</v>
      </c>
      <c r="H72" s="88">
        <v>2712593.8499999996</v>
      </c>
      <c r="I72" s="78">
        <v>2.0124211064896532E-2</v>
      </c>
      <c r="J72" s="221">
        <v>2.1940909090909086E-3</v>
      </c>
      <c r="K72" s="90">
        <v>0</v>
      </c>
      <c r="L72" s="90">
        <v>-8.7843873517786525E-4</v>
      </c>
      <c r="M72" s="90">
        <v>-8.7843873517786525E-4</v>
      </c>
      <c r="N72" s="91">
        <v>21.187893662417068</v>
      </c>
      <c r="O72" s="91">
        <v>14.161466853717434</v>
      </c>
      <c r="P72" s="92">
        <v>2.115871617306378E-2</v>
      </c>
      <c r="Q72" s="100"/>
      <c r="R72" s="96"/>
      <c r="T72" s="113">
        <f t="shared" si="1"/>
        <v>2.0124211064896532E-2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4"/>
        <v>2.3658953744231381E-2</v>
      </c>
      <c r="AA72" s="125">
        <f t="shared" si="35"/>
        <v>-3.5347426793348492E-3</v>
      </c>
      <c r="AD72" s="133">
        <f t="shared" si="36"/>
        <v>41121</v>
      </c>
      <c r="AE72" s="134">
        <f t="shared" si="52"/>
        <v>-1.0345051081672475E-3</v>
      </c>
      <c r="AF72" s="134">
        <f t="shared" si="53"/>
        <v>-1.320014281284608E-3</v>
      </c>
      <c r="AG72" s="135">
        <f t="shared" si="27"/>
        <v>-1.6054329004329014E-3</v>
      </c>
      <c r="AH72" s="136">
        <f t="shared" si="54"/>
        <v>8.766028571428594E-3</v>
      </c>
      <c r="AI72" s="57"/>
      <c r="AJ72" s="133">
        <f t="shared" si="28"/>
        <v>41121</v>
      </c>
      <c r="AK72" s="143">
        <f t="shared" si="29"/>
        <v>-1.0345051081672475E-3</v>
      </c>
      <c r="AL72" s="143">
        <f t="shared" si="30"/>
        <v>-1.320014281284608E-3</v>
      </c>
      <c r="AM72" s="143">
        <f t="shared" si="31"/>
        <v>0</v>
      </c>
      <c r="AN72" s="143">
        <f t="shared" si="32"/>
        <v>-1.6054329004329014E-3</v>
      </c>
      <c r="AO72" s="144">
        <f t="shared" si="55"/>
        <v>8.766028571428594E-3</v>
      </c>
      <c r="AR72"/>
      <c r="AS72"/>
      <c r="AT72"/>
      <c r="AU72"/>
      <c r="AV72"/>
      <c r="AW72"/>
      <c r="AX72"/>
      <c r="AY72"/>
      <c r="AZ72"/>
      <c r="BF72" s="60">
        <f t="shared" si="37"/>
        <v>41121</v>
      </c>
      <c r="BG72" s="71">
        <f t="shared" si="38"/>
        <v>2.0124211064896532E-2</v>
      </c>
      <c r="BH72" s="71">
        <f t="shared" si="39"/>
        <v>2.1940909090909086E-3</v>
      </c>
      <c r="BI72" s="71">
        <f t="shared" si="56"/>
        <v>0</v>
      </c>
      <c r="BJ72" s="71">
        <f t="shared" si="57"/>
        <v>-1.6054329004329014E-3</v>
      </c>
      <c r="BK72" s="71">
        <f t="shared" si="58"/>
        <v>-1.6054329004329014E-3</v>
      </c>
      <c r="BL72" s="71">
        <f t="shared" si="40"/>
        <v>7.6015000000000013E-2</v>
      </c>
      <c r="BM72" s="71">
        <f t="shared" si="41"/>
        <v>0</v>
      </c>
      <c r="BQ72" s="60">
        <f t="shared" si="42"/>
        <v>41121</v>
      </c>
      <c r="BR72" s="63">
        <f t="shared" si="43"/>
        <v>14.161466853717434</v>
      </c>
      <c r="BS72" s="64">
        <f t="shared" si="44"/>
        <v>1126</v>
      </c>
      <c r="BT72" s="17" t="s">
        <v>103</v>
      </c>
      <c r="BV72" s="60">
        <f t="shared" si="45"/>
        <v>41152</v>
      </c>
      <c r="BW72" s="71">
        <f t="shared" si="46"/>
        <v>1.6904721997160917E-2</v>
      </c>
      <c r="BX72" s="71">
        <f t="shared" si="47"/>
        <v>2.0124211064896532E-2</v>
      </c>
      <c r="BY72" s="71">
        <f t="shared" si="48"/>
        <v>2.1940909090909086E-3</v>
      </c>
      <c r="BZ72" s="71">
        <f t="shared" si="49"/>
        <v>7.6015000000000013E-2</v>
      </c>
      <c r="CA72" s="71">
        <f t="shared" si="50"/>
        <v>-8.7843873517786525E-4</v>
      </c>
      <c r="CB72" s="71">
        <f t="shared" si="51"/>
        <v>0</v>
      </c>
    </row>
    <row r="73" spans="1:80" ht="15" x14ac:dyDescent="0.25">
      <c r="A73" s="106">
        <f t="shared" si="33"/>
        <v>41121</v>
      </c>
      <c r="B73" s="107">
        <v>41152</v>
      </c>
      <c r="C73" s="87">
        <v>48284410797</v>
      </c>
      <c r="D73" s="88">
        <v>2230149.02</v>
      </c>
      <c r="E73" s="89">
        <v>1110</v>
      </c>
      <c r="F73" s="88">
        <v>1557561638.6129031</v>
      </c>
      <c r="G73" s="88">
        <v>1403208.6834350477</v>
      </c>
      <c r="H73" s="88">
        <v>2230149.02</v>
      </c>
      <c r="I73" s="78">
        <v>1.6904721997160917E-2</v>
      </c>
      <c r="J73" s="221">
        <v>1.3156521739130433E-3</v>
      </c>
      <c r="K73" s="90">
        <v>0</v>
      </c>
      <c r="L73" s="90">
        <v>-1.281521739130429E-4</v>
      </c>
      <c r="M73" s="90">
        <v>-1.281521739130429E-4</v>
      </c>
      <c r="N73" s="91">
        <v>21.166387383196188</v>
      </c>
      <c r="O73" s="91">
        <v>14.154272088889808</v>
      </c>
      <c r="P73" s="92">
        <v>2.0124211064896532E-2</v>
      </c>
      <c r="Q73" s="100"/>
      <c r="R73" s="96"/>
      <c r="T73" s="113">
        <f t="shared" si="1"/>
        <v>1.6904721997160917E-2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4"/>
        <v>2.3252293879480957E-2</v>
      </c>
      <c r="AA73" s="125">
        <f t="shared" si="35"/>
        <v>-6.3475718823200397E-3</v>
      </c>
      <c r="AD73" s="133">
        <f t="shared" si="36"/>
        <v>41152</v>
      </c>
      <c r="AE73" s="134">
        <f t="shared" si="52"/>
        <v>-3.2194890677356147E-3</v>
      </c>
      <c r="AF73" s="134">
        <f t="shared" si="53"/>
        <v>-3.5347426793348492E-3</v>
      </c>
      <c r="AG73" s="135">
        <f t="shared" si="27"/>
        <v>-8.7843873517786525E-4</v>
      </c>
      <c r="AH73" s="136">
        <f t="shared" si="54"/>
        <v>1.1319521739130423E-3</v>
      </c>
      <c r="AI73" s="57"/>
      <c r="AJ73" s="133">
        <f t="shared" si="28"/>
        <v>41152</v>
      </c>
      <c r="AK73" s="143">
        <f t="shared" si="29"/>
        <v>-3.2194890677356147E-3</v>
      </c>
      <c r="AL73" s="143">
        <f t="shared" si="30"/>
        <v>-3.5347426793348492E-3</v>
      </c>
      <c r="AM73" s="143">
        <f t="shared" si="31"/>
        <v>0</v>
      </c>
      <c r="AN73" s="143">
        <f t="shared" si="32"/>
        <v>-8.7843873517786525E-4</v>
      </c>
      <c r="AO73" s="144">
        <f t="shared" si="55"/>
        <v>1.1319521739130423E-3</v>
      </c>
      <c r="AR73"/>
      <c r="AS73"/>
      <c r="AT73"/>
      <c r="AU73"/>
      <c r="AV73"/>
      <c r="AW73"/>
      <c r="AX73"/>
      <c r="AY73"/>
      <c r="AZ73"/>
      <c r="BF73" s="60">
        <f t="shared" si="37"/>
        <v>41152</v>
      </c>
      <c r="BG73" s="71">
        <f t="shared" si="38"/>
        <v>1.6904721997160917E-2</v>
      </c>
      <c r="BH73" s="71">
        <f t="shared" si="39"/>
        <v>1.3156521739130433E-3</v>
      </c>
      <c r="BI73" s="71">
        <f t="shared" si="56"/>
        <v>0</v>
      </c>
      <c r="BJ73" s="71">
        <f t="shared" si="57"/>
        <v>-8.7843873517786525E-4</v>
      </c>
      <c r="BK73" s="71">
        <f t="shared" si="58"/>
        <v>-8.7843873517786525E-4</v>
      </c>
      <c r="BL73" s="71">
        <f t="shared" si="40"/>
        <v>7.7146952173913055E-2</v>
      </c>
      <c r="BM73" s="71">
        <f t="shared" si="41"/>
        <v>0</v>
      </c>
      <c r="BQ73" s="60">
        <f t="shared" si="42"/>
        <v>41152</v>
      </c>
      <c r="BR73" s="63">
        <f t="shared" si="43"/>
        <v>14.154272088889808</v>
      </c>
      <c r="BS73" s="64">
        <f t="shared" si="44"/>
        <v>1110</v>
      </c>
      <c r="BT73" s="17" t="s">
        <v>103</v>
      </c>
      <c r="BV73" s="60">
        <f t="shared" si="45"/>
        <v>41182</v>
      </c>
      <c r="BW73" s="71">
        <f t="shared" si="46"/>
        <v>1.8705859349310367E-2</v>
      </c>
      <c r="BX73" s="71">
        <f t="shared" si="47"/>
        <v>1.6904721997160917E-2</v>
      </c>
      <c r="BY73" s="71">
        <f t="shared" si="48"/>
        <v>1.3156521739130433E-3</v>
      </c>
      <c r="BZ73" s="71">
        <f t="shared" si="49"/>
        <v>7.7146952173913055E-2</v>
      </c>
      <c r="CA73" s="71">
        <f t="shared" si="50"/>
        <v>-1.281521739130429E-4</v>
      </c>
      <c r="CB73" s="71">
        <f t="shared" si="51"/>
        <v>0</v>
      </c>
    </row>
    <row r="74" spans="1:80" x14ac:dyDescent="0.2">
      <c r="A74" s="106">
        <f t="shared" si="33"/>
        <v>41152</v>
      </c>
      <c r="B74" s="107">
        <v>41182</v>
      </c>
      <c r="C74" s="87">
        <v>51537235110</v>
      </c>
      <c r="D74" s="88">
        <v>2634011.67</v>
      </c>
      <c r="E74" s="89">
        <v>1105</v>
      </c>
      <c r="F74" s="88">
        <v>1717907837</v>
      </c>
      <c r="G74" s="88">
        <v>1554667.7257918552</v>
      </c>
      <c r="H74" s="88">
        <v>2634011.67</v>
      </c>
      <c r="I74" s="78">
        <v>1.8705859349310367E-2</v>
      </c>
      <c r="J74" s="221">
        <v>1.1875000000000004E-3</v>
      </c>
      <c r="K74" s="90">
        <v>0</v>
      </c>
      <c r="L74" s="90">
        <v>-7.5326086956522187E-5</v>
      </c>
      <c r="M74" s="90">
        <v>-7.5326086956522187E-5</v>
      </c>
      <c r="N74" s="91">
        <v>21.264373013551459</v>
      </c>
      <c r="O74" s="91">
        <v>14.256772399599605</v>
      </c>
      <c r="P74" s="92">
        <v>1.6904721997160917E-2</v>
      </c>
      <c r="Q74" s="100"/>
      <c r="R74" s="96"/>
      <c r="T74" s="113">
        <f t="shared" si="1"/>
        <v>1.8705859349310367E-2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4"/>
        <v>1.893360261956277E-2</v>
      </c>
      <c r="AA74" s="125">
        <f t="shared" si="35"/>
        <v>-2.2774327025240279E-4</v>
      </c>
      <c r="AD74" s="133">
        <f t="shared" si="36"/>
        <v>41182</v>
      </c>
      <c r="AE74" s="134">
        <f t="shared" si="52"/>
        <v>1.8011373521494498E-3</v>
      </c>
      <c r="AF74" s="134">
        <f t="shared" si="53"/>
        <v>-6.3475718823200397E-3</v>
      </c>
      <c r="AG74" s="135">
        <f t="shared" si="27"/>
        <v>-1.281521739130429E-4</v>
      </c>
      <c r="AH74" s="136">
        <f t="shared" si="54"/>
        <v>-1.4665702173913046E-2</v>
      </c>
      <c r="AI74" s="57"/>
      <c r="AJ74" s="133">
        <f t="shared" si="28"/>
        <v>41182</v>
      </c>
      <c r="AK74" s="143">
        <f t="shared" si="29"/>
        <v>1.8011373521494498E-3</v>
      </c>
      <c r="AL74" s="143">
        <f t="shared" si="30"/>
        <v>-6.3475718823200397E-3</v>
      </c>
      <c r="AM74" s="143">
        <f t="shared" si="31"/>
        <v>0</v>
      </c>
      <c r="AN74" s="143">
        <f t="shared" si="32"/>
        <v>-1.281521739130429E-4</v>
      </c>
      <c r="AO74" s="144">
        <f t="shared" si="55"/>
        <v>-1.4665702173913046E-2</v>
      </c>
      <c r="AR74" s="35"/>
      <c r="AW74" s="17"/>
      <c r="BF74" s="60">
        <f t="shared" si="37"/>
        <v>41182</v>
      </c>
      <c r="BG74" s="71">
        <f t="shared" si="38"/>
        <v>1.8705859349310367E-2</v>
      </c>
      <c r="BH74" s="71">
        <f t="shared" si="39"/>
        <v>1.1875000000000004E-3</v>
      </c>
      <c r="BI74" s="71">
        <f t="shared" si="56"/>
        <v>0</v>
      </c>
      <c r="BJ74" s="71">
        <f t="shared" si="57"/>
        <v>-1.281521739130429E-4</v>
      </c>
      <c r="BK74" s="71">
        <f t="shared" si="58"/>
        <v>-1.281521739130429E-4</v>
      </c>
      <c r="BL74" s="71">
        <f t="shared" si="40"/>
        <v>6.2481250000000009E-2</v>
      </c>
      <c r="BM74" s="71">
        <f t="shared" si="41"/>
        <v>0</v>
      </c>
      <c r="BQ74" s="60">
        <f t="shared" si="42"/>
        <v>41182</v>
      </c>
      <c r="BR74" s="63">
        <f t="shared" si="43"/>
        <v>14.256772399599605</v>
      </c>
      <c r="BS74" s="64">
        <f t="shared" si="44"/>
        <v>1105</v>
      </c>
      <c r="BT74" s="17" t="s">
        <v>103</v>
      </c>
      <c r="BV74" s="60">
        <f t="shared" si="45"/>
        <v>41213</v>
      </c>
      <c r="BW74" s="71">
        <f t="shared" si="46"/>
        <v>2.0656014150621859E-2</v>
      </c>
      <c r="BX74" s="71">
        <f t="shared" si="47"/>
        <v>1.8705859349310367E-2</v>
      </c>
      <c r="BY74" s="71">
        <f t="shared" si="48"/>
        <v>1.1875000000000004E-3</v>
      </c>
      <c r="BZ74" s="71">
        <f t="shared" si="49"/>
        <v>6.2481250000000009E-2</v>
      </c>
      <c r="CA74" s="71">
        <f t="shared" si="50"/>
        <v>-7.5326086956522187E-5</v>
      </c>
      <c r="CB74" s="71">
        <f t="shared" si="51"/>
        <v>0</v>
      </c>
    </row>
    <row r="75" spans="1:80" x14ac:dyDescent="0.2">
      <c r="A75" s="106">
        <f t="shared" si="33"/>
        <v>41182</v>
      </c>
      <c r="B75" s="107">
        <v>41213</v>
      </c>
      <c r="C75" s="87">
        <v>61904565384</v>
      </c>
      <c r="D75" s="88">
        <v>3493720.16</v>
      </c>
      <c r="E75" s="89">
        <v>1111</v>
      </c>
      <c r="F75" s="88">
        <v>1996921464</v>
      </c>
      <c r="G75" s="88">
        <v>1797409.0585058506</v>
      </c>
      <c r="H75" s="88">
        <v>3493720.16</v>
      </c>
      <c r="I75" s="78">
        <v>2.0656014150621859E-2</v>
      </c>
      <c r="J75" s="221">
        <v>1.1121739130434782E-3</v>
      </c>
      <c r="K75" s="90">
        <v>0</v>
      </c>
      <c r="L75" s="90">
        <v>-2.7173913043477974E-5</v>
      </c>
      <c r="M75" s="90">
        <v>-2.7173913043477974E-5</v>
      </c>
      <c r="N75" s="91">
        <v>21.414872563616278</v>
      </c>
      <c r="O75" s="91">
        <v>14.401856773976647</v>
      </c>
      <c r="P75" s="92">
        <v>1.8705859349310367E-2</v>
      </c>
      <c r="Q75" s="100"/>
      <c r="R75" s="96"/>
      <c r="T75" s="113">
        <f t="shared" si="1"/>
        <v>2.0656014150621859E-2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4"/>
        <v>1.7000382033035517E-2</v>
      </c>
      <c r="AA75" s="125">
        <f t="shared" si="35"/>
        <v>3.6556321175863424E-3</v>
      </c>
      <c r="AD75" s="133">
        <f t="shared" si="36"/>
        <v>41213</v>
      </c>
      <c r="AE75" s="134">
        <f t="shared" si="52"/>
        <v>1.9501548013114919E-3</v>
      </c>
      <c r="AF75" s="134">
        <f t="shared" si="53"/>
        <v>-2.2774327025240279E-4</v>
      </c>
      <c r="AG75" s="135">
        <f t="shared" si="27"/>
        <v>-7.5326086956522187E-5</v>
      </c>
      <c r="AH75" s="136">
        <f t="shared" si="54"/>
        <v>-6.5128673913043694E-3</v>
      </c>
      <c r="AI75" s="57"/>
      <c r="AJ75" s="133">
        <f t="shared" si="28"/>
        <v>41213</v>
      </c>
      <c r="AK75" s="143">
        <f t="shared" si="29"/>
        <v>1.9501548013114919E-3</v>
      </c>
      <c r="AL75" s="143">
        <f t="shared" si="30"/>
        <v>-2.2774327025240279E-4</v>
      </c>
      <c r="AM75" s="143">
        <f t="shared" si="31"/>
        <v>0</v>
      </c>
      <c r="AN75" s="143">
        <f t="shared" si="32"/>
        <v>-7.5326086956522187E-5</v>
      </c>
      <c r="AO75" s="144">
        <f t="shared" si="55"/>
        <v>-6.5128673913043694E-3</v>
      </c>
      <c r="AR75" s="17"/>
      <c r="AW75" s="35"/>
      <c r="BF75" s="60">
        <f t="shared" si="37"/>
        <v>41213</v>
      </c>
      <c r="BG75" s="71">
        <f t="shared" si="38"/>
        <v>2.0656014150621859E-2</v>
      </c>
      <c r="BH75" s="71">
        <f t="shared" si="39"/>
        <v>1.1121739130434782E-3</v>
      </c>
      <c r="BI75" s="71">
        <f t="shared" si="56"/>
        <v>0</v>
      </c>
      <c r="BJ75" s="71">
        <f t="shared" si="57"/>
        <v>-7.5326086956522187E-5</v>
      </c>
      <c r="BK75" s="71">
        <f t="shared" si="58"/>
        <v>-7.5326086956522187E-5</v>
      </c>
      <c r="BL75" s="71">
        <f t="shared" si="40"/>
        <v>5.596838260869564E-2</v>
      </c>
      <c r="BM75" s="71">
        <f t="shared" si="41"/>
        <v>0</v>
      </c>
      <c r="BQ75" s="60">
        <f t="shared" si="42"/>
        <v>41213</v>
      </c>
      <c r="BR75" s="63">
        <f t="shared" si="43"/>
        <v>14.401856773976647</v>
      </c>
      <c r="BS75" s="64">
        <f t="shared" si="44"/>
        <v>1111</v>
      </c>
      <c r="BT75" s="17" t="s">
        <v>103</v>
      </c>
      <c r="BV75" s="60">
        <f t="shared" si="45"/>
        <v>41243</v>
      </c>
      <c r="BW75" s="71">
        <f t="shared" si="46"/>
        <v>2.2018308263397655E-2</v>
      </c>
      <c r="BX75" s="71">
        <f t="shared" si="47"/>
        <v>2.0656014150621859E-2</v>
      </c>
      <c r="BY75" s="71">
        <f t="shared" si="48"/>
        <v>1.1121739130434782E-3</v>
      </c>
      <c r="BZ75" s="71">
        <f t="shared" si="49"/>
        <v>5.596838260869564E-2</v>
      </c>
      <c r="CA75" s="71">
        <f t="shared" si="50"/>
        <v>-2.7173913043477974E-5</v>
      </c>
      <c r="CB75" s="71">
        <f t="shared" si="51"/>
        <v>0</v>
      </c>
    </row>
    <row r="76" spans="1:80" x14ac:dyDescent="0.2">
      <c r="A76" s="106">
        <f t="shared" si="33"/>
        <v>41213</v>
      </c>
      <c r="B76" s="107">
        <v>41243</v>
      </c>
      <c r="C76" s="87">
        <v>59770958623</v>
      </c>
      <c r="D76" s="88">
        <v>3595779.7600000002</v>
      </c>
      <c r="E76" s="89">
        <v>1092</v>
      </c>
      <c r="F76" s="88">
        <v>1992365287.4333334</v>
      </c>
      <c r="G76" s="88">
        <v>1824510.3364774114</v>
      </c>
      <c r="H76" s="88">
        <v>3595779.7600000002</v>
      </c>
      <c r="I76" s="78">
        <v>2.2018308263397655E-2</v>
      </c>
      <c r="J76" s="221">
        <v>1.0850000000000002E-3</v>
      </c>
      <c r="K76" s="90">
        <v>2.0238095238095518E-5</v>
      </c>
      <c r="L76" s="90">
        <v>0</v>
      </c>
      <c r="M76" s="90">
        <v>2.0238095238095518E-5</v>
      </c>
      <c r="N76" s="91">
        <v>21.412588356522839</v>
      </c>
      <c r="O76" s="91">
        <v>14.416822200217988</v>
      </c>
      <c r="P76" s="92">
        <v>2.0656014150621859E-2</v>
      </c>
      <c r="Q76" s="100"/>
      <c r="R76" s="96"/>
      <c r="T76" s="113">
        <f t="shared" si="1"/>
        <v>2.2018308263397655E-2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4"/>
        <v>1.657807110844535E-2</v>
      </c>
      <c r="AA76" s="125">
        <f t="shared" si="35"/>
        <v>5.440237154952305E-3</v>
      </c>
      <c r="AD76" s="133">
        <f t="shared" si="36"/>
        <v>41243</v>
      </c>
      <c r="AE76" s="134">
        <f t="shared" si="52"/>
        <v>1.3622941127757957E-3</v>
      </c>
      <c r="AF76" s="134">
        <f t="shared" si="53"/>
        <v>3.6556321175863424E-3</v>
      </c>
      <c r="AG76" s="135">
        <f t="shared" si="27"/>
        <v>-2.7173913043477974E-5</v>
      </c>
      <c r="AH76" s="136">
        <f t="shared" si="54"/>
        <v>-1.3916416996047273E-3</v>
      </c>
      <c r="AI76" s="57"/>
      <c r="AJ76" s="133">
        <f t="shared" si="28"/>
        <v>41243</v>
      </c>
      <c r="AK76" s="143">
        <f t="shared" si="29"/>
        <v>1.3622941127757957E-3</v>
      </c>
      <c r="AL76" s="143">
        <f t="shared" si="30"/>
        <v>3.6556321175863424E-3</v>
      </c>
      <c r="AM76" s="143">
        <f t="shared" si="31"/>
        <v>0</v>
      </c>
      <c r="AN76" s="143">
        <f t="shared" si="32"/>
        <v>-2.7173913043477974E-5</v>
      </c>
      <c r="AO76" s="144">
        <f t="shared" si="55"/>
        <v>-1.3916416996047273E-3</v>
      </c>
      <c r="AR76" s="35"/>
      <c r="AW76" s="17"/>
      <c r="BF76" s="60">
        <f t="shared" si="37"/>
        <v>41243</v>
      </c>
      <c r="BG76" s="71">
        <f t="shared" si="38"/>
        <v>2.2018308263397655E-2</v>
      </c>
      <c r="BH76" s="71">
        <f t="shared" si="39"/>
        <v>1.0850000000000002E-3</v>
      </c>
      <c r="BI76" s="71">
        <f t="shared" si="56"/>
        <v>0</v>
      </c>
      <c r="BJ76" s="71">
        <f t="shared" si="57"/>
        <v>-2.7173913043477974E-5</v>
      </c>
      <c r="BK76" s="71">
        <f t="shared" si="58"/>
        <v>-2.7173913043477974E-5</v>
      </c>
      <c r="BL76" s="71">
        <f t="shared" si="40"/>
        <v>5.4576740909090912E-2</v>
      </c>
      <c r="BM76" s="71">
        <f t="shared" si="41"/>
        <v>0</v>
      </c>
      <c r="BQ76" s="60">
        <f t="shared" si="42"/>
        <v>41243</v>
      </c>
      <c r="BR76" s="63">
        <f t="shared" si="43"/>
        <v>14.416822200217988</v>
      </c>
      <c r="BS76" s="64">
        <f t="shared" si="44"/>
        <v>1092</v>
      </c>
      <c r="BT76" s="17" t="s">
        <v>103</v>
      </c>
      <c r="BV76" s="60">
        <f t="shared" si="45"/>
        <v>41274</v>
      </c>
      <c r="BW76" s="71">
        <f t="shared" si="46"/>
        <v>2.2642293870498147E-2</v>
      </c>
      <c r="BX76" s="71">
        <f t="shared" si="47"/>
        <v>2.2018308263397655E-2</v>
      </c>
      <c r="BY76" s="71">
        <f t="shared" si="48"/>
        <v>1.0850000000000002E-3</v>
      </c>
      <c r="BZ76" s="71">
        <f t="shared" si="49"/>
        <v>5.4576740909090912E-2</v>
      </c>
      <c r="CA76" s="71">
        <f t="shared" si="50"/>
        <v>2.0238095238095518E-5</v>
      </c>
      <c r="CB76" s="71">
        <f t="shared" si="51"/>
        <v>0</v>
      </c>
    </row>
    <row r="77" spans="1:80" x14ac:dyDescent="0.2">
      <c r="A77" s="106">
        <f t="shared" si="33"/>
        <v>41243</v>
      </c>
      <c r="B77" s="107">
        <v>41274</v>
      </c>
      <c r="C77" s="87">
        <v>64371510754</v>
      </c>
      <c r="D77" s="88">
        <v>3982291.4299999992</v>
      </c>
      <c r="E77" s="89">
        <v>1112</v>
      </c>
      <c r="F77" s="88">
        <v>2076500346.9032259</v>
      </c>
      <c r="G77" s="88">
        <v>1867356.4270712463</v>
      </c>
      <c r="H77" s="88">
        <v>3982291.4299999992</v>
      </c>
      <c r="I77" s="78">
        <v>2.2642293870498147E-2</v>
      </c>
      <c r="J77" s="221">
        <v>1.1052380952380958E-3</v>
      </c>
      <c r="K77" s="90">
        <v>1.8674948240165416E-5</v>
      </c>
      <c r="L77" s="90">
        <v>0</v>
      </c>
      <c r="M77" s="90">
        <v>1.8674948240165416E-5</v>
      </c>
      <c r="N77" s="91">
        <v>21.45394978809658</v>
      </c>
      <c r="O77" s="91">
        <v>14.44003431328605</v>
      </c>
      <c r="P77" s="92">
        <v>2.2018308263397655E-2</v>
      </c>
      <c r="Q77" s="100"/>
      <c r="R77" s="96"/>
      <c r="T77" s="113">
        <f t="shared" si="1"/>
        <v>2.2642293870498147E-2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4"/>
        <v>1.4906492406350299E-2</v>
      </c>
      <c r="AA77" s="125">
        <f t="shared" si="35"/>
        <v>7.7358014641478474E-3</v>
      </c>
      <c r="AD77" s="133">
        <f t="shared" si="36"/>
        <v>41274</v>
      </c>
      <c r="AE77" s="134">
        <f t="shared" si="52"/>
        <v>6.2398560710049192E-4</v>
      </c>
      <c r="AF77" s="134">
        <f t="shared" si="53"/>
        <v>5.440237154952305E-3</v>
      </c>
      <c r="AG77" s="135">
        <f t="shared" si="27"/>
        <v>2.0238095238095518E-5</v>
      </c>
      <c r="AH77" s="136">
        <f t="shared" si="54"/>
        <v>-5.8790313852813969E-3</v>
      </c>
      <c r="AI77" s="57"/>
      <c r="AJ77" s="133">
        <f t="shared" si="28"/>
        <v>41274</v>
      </c>
      <c r="AK77" s="143">
        <f t="shared" si="29"/>
        <v>6.2398560710049192E-4</v>
      </c>
      <c r="AL77" s="143">
        <f t="shared" si="30"/>
        <v>5.440237154952305E-3</v>
      </c>
      <c r="AM77" s="143">
        <f t="shared" si="31"/>
        <v>2.0238095238095518E-5</v>
      </c>
      <c r="AN77" s="143">
        <f t="shared" si="32"/>
        <v>0</v>
      </c>
      <c r="AO77" s="144">
        <f t="shared" si="55"/>
        <v>-5.8790313852813969E-3</v>
      </c>
      <c r="AR77" s="35"/>
      <c r="AW77" s="35"/>
      <c r="BF77" s="60">
        <f t="shared" si="37"/>
        <v>41274</v>
      </c>
      <c r="BG77" s="71">
        <f t="shared" si="38"/>
        <v>2.2642293870498147E-2</v>
      </c>
      <c r="BH77" s="71">
        <f t="shared" si="39"/>
        <v>1.1052380952380958E-3</v>
      </c>
      <c r="BI77" s="71">
        <f t="shared" si="56"/>
        <v>2.0238095238095518E-5</v>
      </c>
      <c r="BJ77" s="71">
        <f t="shared" si="57"/>
        <v>0</v>
      </c>
      <c r="BK77" s="71">
        <f t="shared" si="58"/>
        <v>2.0238095238095518E-5</v>
      </c>
      <c r="BL77" s="71">
        <f t="shared" si="40"/>
        <v>4.8697709523809515E-2</v>
      </c>
      <c r="BM77" s="71">
        <f t="shared" si="41"/>
        <v>0</v>
      </c>
      <c r="BQ77" s="60">
        <f t="shared" si="42"/>
        <v>41274</v>
      </c>
      <c r="BR77" s="63">
        <f t="shared" si="43"/>
        <v>14.44003431328605</v>
      </c>
      <c r="BS77" s="64">
        <f t="shared" si="44"/>
        <v>1112</v>
      </c>
      <c r="BT77" s="17" t="s">
        <v>103</v>
      </c>
      <c r="BV77" s="60">
        <f t="shared" si="45"/>
        <v>41305</v>
      </c>
      <c r="BW77" s="71">
        <f t="shared" si="46"/>
        <v>2.0303561446592715E-2</v>
      </c>
      <c r="BX77" s="71">
        <f t="shared" si="47"/>
        <v>2.2642293870498147E-2</v>
      </c>
      <c r="BY77" s="71">
        <f t="shared" si="48"/>
        <v>1.1052380952380958E-3</v>
      </c>
      <c r="BZ77" s="71">
        <f t="shared" si="49"/>
        <v>4.8697709523809515E-2</v>
      </c>
      <c r="CA77" s="71">
        <f t="shared" si="50"/>
        <v>1.8674948240165416E-5</v>
      </c>
      <c r="CB77" s="71">
        <f t="shared" si="51"/>
        <v>0</v>
      </c>
    </row>
    <row r="78" spans="1:80" x14ac:dyDescent="0.2">
      <c r="A78" s="106">
        <f t="shared" si="33"/>
        <v>41274</v>
      </c>
      <c r="B78" s="107">
        <v>41305</v>
      </c>
      <c r="C78" s="87">
        <v>57376208229</v>
      </c>
      <c r="D78" s="88">
        <v>3191620.1900000004</v>
      </c>
      <c r="E78" s="89">
        <v>1148</v>
      </c>
      <c r="F78" s="88">
        <v>1850845426.7419355</v>
      </c>
      <c r="G78" s="88">
        <v>1612234.6922839158</v>
      </c>
      <c r="H78" s="88">
        <v>3191620.1900000004</v>
      </c>
      <c r="I78" s="78">
        <v>2.0303561446592715E-2</v>
      </c>
      <c r="J78" s="221">
        <v>1.1239130434782612E-3</v>
      </c>
      <c r="K78" s="90">
        <v>7.8586956521738832E-5</v>
      </c>
      <c r="L78" s="90">
        <v>0</v>
      </c>
      <c r="M78" s="90">
        <v>7.8586956521738832E-5</v>
      </c>
      <c r="N78" s="91">
        <v>21.338908359077763</v>
      </c>
      <c r="O78" s="91">
        <v>14.293131782198252</v>
      </c>
      <c r="P78" s="92">
        <v>2.2642293870498147E-2</v>
      </c>
      <c r="Q78" s="100"/>
      <c r="R78" s="96"/>
      <c r="T78" s="113">
        <f t="shared" ref="T78:U79" si="59">+I78</f>
        <v>2.0303561446592715E-2</v>
      </c>
      <c r="U78" s="114">
        <f t="shared" si="59"/>
        <v>1.1239130434782612E-3</v>
      </c>
      <c r="V78" s="115">
        <f>VLOOKUP(B78,'cds bmps'!$E:$I,5,0)/10000</f>
        <v>4.3495743478260879E-2</v>
      </c>
      <c r="Z78" s="124">
        <f t="shared" si="34"/>
        <v>1.3428062386871012E-2</v>
      </c>
      <c r="AA78" s="125">
        <f t="shared" si="35"/>
        <v>6.8754990597217035E-3</v>
      </c>
      <c r="AD78" s="133">
        <f t="shared" si="36"/>
        <v>41305</v>
      </c>
      <c r="AE78" s="134">
        <f t="shared" si="52"/>
        <v>-2.3387324239054312E-3</v>
      </c>
      <c r="AF78" s="134">
        <f t="shared" si="53"/>
        <v>7.7358014641478474E-3</v>
      </c>
      <c r="AG78" s="135">
        <f t="shared" si="27"/>
        <v>1.8674948240165416E-5</v>
      </c>
      <c r="AH78" s="136">
        <f t="shared" si="54"/>
        <v>-5.2019660455486366E-3</v>
      </c>
      <c r="AI78" s="57"/>
      <c r="AJ78" s="133">
        <f t="shared" si="28"/>
        <v>41305</v>
      </c>
      <c r="AK78" s="143">
        <f t="shared" si="29"/>
        <v>-2.3387324239054312E-3</v>
      </c>
      <c r="AL78" s="143">
        <f t="shared" si="30"/>
        <v>7.7358014641478474E-3</v>
      </c>
      <c r="AM78" s="143">
        <f t="shared" si="31"/>
        <v>1.8674948240165416E-5</v>
      </c>
      <c r="AN78" s="143">
        <f t="shared" si="32"/>
        <v>0</v>
      </c>
      <c r="AO78" s="144">
        <f t="shared" si="55"/>
        <v>-5.2019660455486366E-3</v>
      </c>
      <c r="AR78" s="35"/>
      <c r="AW78" s="35"/>
      <c r="BF78" s="60">
        <f t="shared" si="37"/>
        <v>41305</v>
      </c>
      <c r="BG78" s="71">
        <f t="shared" si="38"/>
        <v>2.0303561446592715E-2</v>
      </c>
      <c r="BH78" s="71">
        <f t="shared" si="39"/>
        <v>1.1239130434782612E-3</v>
      </c>
      <c r="BI78" s="71">
        <f t="shared" si="56"/>
        <v>1.8674948240165416E-5</v>
      </c>
      <c r="BJ78" s="71">
        <f t="shared" si="57"/>
        <v>0</v>
      </c>
      <c r="BK78" s="71">
        <f t="shared" si="58"/>
        <v>1.8674948240165416E-5</v>
      </c>
      <c r="BL78" s="71">
        <f t="shared" si="40"/>
        <v>4.3495743478260879E-2</v>
      </c>
      <c r="BM78" s="71">
        <f t="shared" si="41"/>
        <v>0</v>
      </c>
      <c r="BQ78" s="60">
        <f t="shared" si="42"/>
        <v>41305</v>
      </c>
      <c r="BR78" s="63">
        <f t="shared" si="43"/>
        <v>14.293131782198252</v>
      </c>
      <c r="BS78" s="64">
        <f t="shared" si="44"/>
        <v>1148</v>
      </c>
      <c r="BT78" s="17" t="s">
        <v>103</v>
      </c>
      <c r="BV78" s="60">
        <f t="shared" si="45"/>
        <v>41333</v>
      </c>
      <c r="BW78" s="71">
        <f t="shared" si="46"/>
        <v>1.8441303581058235E-2</v>
      </c>
      <c r="BX78" s="71">
        <f t="shared" si="47"/>
        <v>2.0303561446592715E-2</v>
      </c>
      <c r="BY78" s="71">
        <f t="shared" si="48"/>
        <v>1.1239130434782612E-3</v>
      </c>
      <c r="BZ78" s="71">
        <f t="shared" si="49"/>
        <v>4.3495743478260879E-2</v>
      </c>
      <c r="CA78" s="71">
        <f t="shared" si="50"/>
        <v>7.8586956521738832E-5</v>
      </c>
      <c r="CB78" s="71">
        <f t="shared" si="51"/>
        <v>0</v>
      </c>
    </row>
    <row r="79" spans="1:80" x14ac:dyDescent="0.2">
      <c r="A79" s="106">
        <f t="shared" si="33"/>
        <v>41305</v>
      </c>
      <c r="B79" s="107">
        <v>41333</v>
      </c>
      <c r="C79" s="87">
        <v>37279434503</v>
      </c>
      <c r="D79" s="88">
        <v>1883510.5999999994</v>
      </c>
      <c r="E79" s="89">
        <v>1134</v>
      </c>
      <c r="F79" s="88">
        <v>1331408375.1071429</v>
      </c>
      <c r="G79" s="88">
        <v>1174081.4595301084</v>
      </c>
      <c r="H79" s="88">
        <v>1883510.5999999994</v>
      </c>
      <c r="I79" s="78">
        <v>1.8441303581058235E-2</v>
      </c>
      <c r="J79" s="221">
        <v>1.2025E-3</v>
      </c>
      <c r="K79" s="90">
        <v>0</v>
      </c>
      <c r="L79" s="90">
        <v>-2.3000000000000451E-5</v>
      </c>
      <c r="M79" s="90">
        <v>-2.3000000000000451E-5</v>
      </c>
      <c r="N79" s="91">
        <v>21.009503147562604</v>
      </c>
      <c r="O79" s="91">
        <v>13.975996663274907</v>
      </c>
      <c r="P79" s="92">
        <v>2.0303561446592715E-2</v>
      </c>
      <c r="Q79" s="100"/>
      <c r="R79" s="96"/>
      <c r="T79" s="113">
        <f t="shared" si="59"/>
        <v>1.8441303581058235E-2</v>
      </c>
      <c r="U79" s="114">
        <f t="shared" si="59"/>
        <v>1.2025E-3</v>
      </c>
      <c r="V79" s="115">
        <f>VLOOKUP(B79,'cds bmps'!$E:$I,5,0)/10000</f>
        <v>5.650091500000002E-2</v>
      </c>
      <c r="Z79" s="124">
        <f t="shared" si="34"/>
        <v>1.7228566460583572E-2</v>
      </c>
      <c r="AA79" s="125">
        <f t="shared" si="35"/>
        <v>1.2127371204746634E-3</v>
      </c>
      <c r="AD79" s="133">
        <f t="shared" si="36"/>
        <v>41333</v>
      </c>
      <c r="AE79" s="134">
        <f t="shared" si="52"/>
        <v>-1.86225786553448E-3</v>
      </c>
      <c r="AF79" s="134">
        <f t="shared" si="53"/>
        <v>6.8754990597217035E-3</v>
      </c>
      <c r="AG79" s="135">
        <f t="shared" si="27"/>
        <v>7.8586956521738832E-5</v>
      </c>
      <c r="AH79" s="136">
        <f t="shared" si="54"/>
        <v>1.3005171521739141E-2</v>
      </c>
      <c r="AI79" s="57"/>
      <c r="AJ79" s="133">
        <f t="shared" si="28"/>
        <v>41333</v>
      </c>
      <c r="AK79" s="143">
        <f t="shared" si="29"/>
        <v>-1.86225786553448E-3</v>
      </c>
      <c r="AL79" s="143">
        <f t="shared" si="30"/>
        <v>6.8754990597217035E-3</v>
      </c>
      <c r="AM79" s="143">
        <f t="shared" si="31"/>
        <v>7.8586956521738832E-5</v>
      </c>
      <c r="AN79" s="143">
        <f t="shared" si="32"/>
        <v>0</v>
      </c>
      <c r="AO79" s="144">
        <f t="shared" si="55"/>
        <v>1.3005171521739141E-2</v>
      </c>
      <c r="AR79" s="35"/>
      <c r="AW79" s="17"/>
      <c r="BF79" s="60">
        <f t="shared" si="37"/>
        <v>41333</v>
      </c>
      <c r="BG79" s="71">
        <f t="shared" si="38"/>
        <v>1.8441303581058235E-2</v>
      </c>
      <c r="BH79" s="71">
        <f t="shared" si="39"/>
        <v>1.2025E-3</v>
      </c>
      <c r="BI79" s="71">
        <f t="shared" si="56"/>
        <v>7.8586956521738832E-5</v>
      </c>
      <c r="BJ79" s="71">
        <f t="shared" si="57"/>
        <v>0</v>
      </c>
      <c r="BK79" s="71">
        <f t="shared" si="58"/>
        <v>7.8586956521738832E-5</v>
      </c>
      <c r="BL79" s="71">
        <f t="shared" si="40"/>
        <v>5.650091500000002E-2</v>
      </c>
      <c r="BM79" s="71">
        <f t="shared" si="41"/>
        <v>0</v>
      </c>
      <c r="BQ79" s="60">
        <f t="shared" si="42"/>
        <v>41333</v>
      </c>
      <c r="BR79" s="63">
        <f t="shared" si="43"/>
        <v>13.975996663274907</v>
      </c>
      <c r="BS79" s="64">
        <f t="shared" si="44"/>
        <v>1134</v>
      </c>
      <c r="BT79" s="17" t="s">
        <v>103</v>
      </c>
      <c r="BV79" s="60">
        <f t="shared" si="45"/>
        <v>41364</v>
      </c>
      <c r="BW79" s="71">
        <f t="shared" si="46"/>
        <v>1.8875705965069847E-2</v>
      </c>
      <c r="BX79" s="71">
        <f t="shared" si="47"/>
        <v>1.8441303581058235E-2</v>
      </c>
      <c r="BY79" s="71">
        <f t="shared" si="48"/>
        <v>1.2025E-3</v>
      </c>
      <c r="BZ79" s="71">
        <f t="shared" si="49"/>
        <v>5.650091500000002E-2</v>
      </c>
      <c r="CA79" s="71">
        <f t="shared" si="50"/>
        <v>-2.3000000000000451E-5</v>
      </c>
      <c r="CB79" s="71">
        <f t="shared" si="51"/>
        <v>0</v>
      </c>
    </row>
    <row r="80" spans="1:80" x14ac:dyDescent="0.2">
      <c r="A80" s="106">
        <f t="shared" si="33"/>
        <v>41333</v>
      </c>
      <c r="B80" s="107">
        <v>41364</v>
      </c>
      <c r="C80" s="87">
        <v>47365823117</v>
      </c>
      <c r="D80" s="88">
        <v>2449488.6300000004</v>
      </c>
      <c r="E80" s="89">
        <v>1166</v>
      </c>
      <c r="F80" s="88">
        <v>1527929777.967742</v>
      </c>
      <c r="G80" s="88">
        <v>1310402.8970563824</v>
      </c>
      <c r="H80" s="88">
        <v>2449488.6300000004</v>
      </c>
      <c r="I80" s="78">
        <v>1.8875705965069847E-2</v>
      </c>
      <c r="J80" s="221">
        <v>1.1794999999999996E-3</v>
      </c>
      <c r="K80" s="90">
        <v>0</v>
      </c>
      <c r="L80" s="90">
        <v>-4.5238095238071298E-7</v>
      </c>
      <c r="M80" s="90">
        <v>-4.5238095238071298E-7</v>
      </c>
      <c r="N80" s="91">
        <v>21.1471795698073</v>
      </c>
      <c r="O80" s="91">
        <v>14.085845202896861</v>
      </c>
      <c r="P80" s="92">
        <v>1.8441303581058235E-2</v>
      </c>
      <c r="Q80" s="100"/>
      <c r="R80" s="96"/>
      <c r="T80" s="113">
        <f t="shared" ref="T80" si="60">+I80</f>
        <v>1.8875705965069847E-2</v>
      </c>
      <c r="U80" s="114">
        <f t="shared" ref="U80" si="61">+J80</f>
        <v>1.1794999999999996E-3</v>
      </c>
      <c r="V80" s="115">
        <f>VLOOKUP(B80,'cds bmps'!$E:$I,5,0)/10000</f>
        <v>5.8889761904761903E-2</v>
      </c>
      <c r="Z80" s="124">
        <f t="shared" si="34"/>
        <v>1.7895475627962551E-2</v>
      </c>
      <c r="AA80" s="125">
        <f t="shared" si="35"/>
        <v>9.8023033710729554E-4</v>
      </c>
      <c r="AD80" s="133">
        <f t="shared" si="36"/>
        <v>41364</v>
      </c>
      <c r="AE80" s="134">
        <f t="shared" si="52"/>
        <v>4.344023840116111E-4</v>
      </c>
      <c r="AF80" s="134">
        <f t="shared" si="53"/>
        <v>1.2127371204746634E-3</v>
      </c>
      <c r="AG80" s="135">
        <f t="shared" si="27"/>
        <v>-2.3000000000000451E-5</v>
      </c>
      <c r="AH80" s="136">
        <f t="shared" si="54"/>
        <v>2.3888469047618835E-3</v>
      </c>
      <c r="AI80" s="57"/>
      <c r="AJ80" s="133">
        <f t="shared" si="28"/>
        <v>41364</v>
      </c>
      <c r="AK80" s="143">
        <f t="shared" si="29"/>
        <v>4.344023840116111E-4</v>
      </c>
      <c r="AL80" s="143">
        <f t="shared" si="30"/>
        <v>1.2127371204746634E-3</v>
      </c>
      <c r="AM80" s="143">
        <f t="shared" si="31"/>
        <v>0</v>
      </c>
      <c r="AN80" s="143">
        <f t="shared" si="32"/>
        <v>-2.3000000000000451E-5</v>
      </c>
      <c r="AO80" s="144">
        <f t="shared" si="55"/>
        <v>2.3888469047618835E-3</v>
      </c>
      <c r="AR80" s="35"/>
      <c r="AW80" s="37"/>
      <c r="BF80" s="60">
        <f t="shared" si="37"/>
        <v>41364</v>
      </c>
      <c r="BG80" s="71">
        <f t="shared" si="38"/>
        <v>1.8875705965069847E-2</v>
      </c>
      <c r="BH80" s="71">
        <f t="shared" si="39"/>
        <v>1.1794999999999996E-3</v>
      </c>
      <c r="BI80" s="71">
        <f t="shared" si="56"/>
        <v>0</v>
      </c>
      <c r="BJ80" s="71">
        <f t="shared" si="57"/>
        <v>-2.3000000000000451E-5</v>
      </c>
      <c r="BK80" s="71">
        <f t="shared" si="58"/>
        <v>-2.3000000000000451E-5</v>
      </c>
      <c r="BL80" s="71">
        <f t="shared" si="40"/>
        <v>5.8889761904761903E-2</v>
      </c>
      <c r="BM80" s="71">
        <f t="shared" si="41"/>
        <v>0</v>
      </c>
      <c r="BQ80" s="60">
        <f t="shared" si="42"/>
        <v>41364</v>
      </c>
      <c r="BR80" s="63">
        <f t="shared" si="43"/>
        <v>14.085845202896861</v>
      </c>
      <c r="BS80" s="64">
        <f t="shared" si="44"/>
        <v>1166</v>
      </c>
      <c r="BT80" s="17" t="s">
        <v>103</v>
      </c>
      <c r="BV80" s="60">
        <f t="shared" si="45"/>
        <v>41394</v>
      </c>
      <c r="BW80" s="71">
        <f t="shared" si="46"/>
        <v>1.889812647023794E-2</v>
      </c>
      <c r="BX80" s="71">
        <f t="shared" si="47"/>
        <v>1.8875705965069847E-2</v>
      </c>
      <c r="BY80" s="71">
        <f t="shared" si="48"/>
        <v>1.1794999999999996E-3</v>
      </c>
      <c r="BZ80" s="71">
        <f t="shared" si="49"/>
        <v>5.8889761904761903E-2</v>
      </c>
      <c r="CA80" s="71">
        <f t="shared" si="50"/>
        <v>-4.5238095238071298E-7</v>
      </c>
      <c r="CB80" s="71">
        <f t="shared" si="51"/>
        <v>0</v>
      </c>
    </row>
    <row r="81" spans="1:80" x14ac:dyDescent="0.2">
      <c r="A81" s="106">
        <f t="shared" ref="A81:A108" si="62">+EOMONTH(B81,-1)</f>
        <v>41364</v>
      </c>
      <c r="B81" s="107">
        <v>41394</v>
      </c>
      <c r="C81" s="87">
        <v>47090193274</v>
      </c>
      <c r="D81" s="88">
        <v>2438127.1999999997</v>
      </c>
      <c r="E81" s="89">
        <v>1004</v>
      </c>
      <c r="F81" s="88">
        <v>1569673109.1333334</v>
      </c>
      <c r="G81" s="88">
        <v>1563419.4314077026</v>
      </c>
      <c r="H81" s="88">
        <v>2438127.1999999997</v>
      </c>
      <c r="I81" s="78">
        <v>1.889812647023794E-2</v>
      </c>
      <c r="J81" s="221">
        <v>1.1790476190476188E-3</v>
      </c>
      <c r="K81" s="90">
        <v>0</v>
      </c>
      <c r="L81" s="90">
        <v>-5.5865800865800321E-5</v>
      </c>
      <c r="M81" s="90">
        <v>-5.5865800865800321E-5</v>
      </c>
      <c r="N81" s="91">
        <v>21.174133223884663</v>
      </c>
      <c r="O81" s="91">
        <v>14.262385923632987</v>
      </c>
      <c r="P81" s="92">
        <v>1.8875705965069847E-2</v>
      </c>
      <c r="Q81" s="100"/>
      <c r="R81" s="96"/>
      <c r="T81" s="113">
        <f t="shared" ref="T81:T83" si="63">+I81</f>
        <v>1.889812647023794E-2</v>
      </c>
      <c r="U81" s="114">
        <f t="shared" ref="U81:U83" si="64">+J81</f>
        <v>1.1790476190476188E-3</v>
      </c>
      <c r="V81" s="115">
        <f>VLOOKUP(B81,'cds bmps'!$E:$I,5,0)/10000</f>
        <v>6.6684945454545452E-2</v>
      </c>
      <c r="Z81" s="124">
        <f t="shared" si="34"/>
        <v>2.013384835342822E-2</v>
      </c>
      <c r="AA81" s="125">
        <f t="shared" si="35"/>
        <v>-1.23572188319028E-3</v>
      </c>
      <c r="AD81" s="133">
        <f t="shared" si="36"/>
        <v>41394</v>
      </c>
      <c r="AE81" s="134">
        <f t="shared" si="52"/>
        <v>2.2420505168093546E-5</v>
      </c>
      <c r="AF81" s="134">
        <f t="shared" si="53"/>
        <v>9.8023033710729554E-4</v>
      </c>
      <c r="AG81" s="135">
        <f t="shared" si="27"/>
        <v>-4.5238095238071298E-7</v>
      </c>
      <c r="AH81" s="136">
        <f t="shared" si="54"/>
        <v>7.7951835497835492E-3</v>
      </c>
      <c r="AI81" s="57"/>
      <c r="AJ81" s="133">
        <f t="shared" si="28"/>
        <v>41394</v>
      </c>
      <c r="AK81" s="143">
        <f t="shared" si="29"/>
        <v>2.2420505168093546E-5</v>
      </c>
      <c r="AL81" s="143">
        <f t="shared" si="30"/>
        <v>9.8023033710729554E-4</v>
      </c>
      <c r="AM81" s="143">
        <f t="shared" si="31"/>
        <v>0</v>
      </c>
      <c r="AN81" s="143">
        <f t="shared" si="32"/>
        <v>-4.5238095238071298E-7</v>
      </c>
      <c r="AO81" s="144">
        <f t="shared" si="55"/>
        <v>7.7951835497835492E-3</v>
      </c>
      <c r="AR81" s="35"/>
      <c r="AW81" s="37"/>
      <c r="BF81" s="60">
        <f t="shared" si="37"/>
        <v>41394</v>
      </c>
      <c r="BG81" s="71">
        <f t="shared" si="38"/>
        <v>1.889812647023794E-2</v>
      </c>
      <c r="BH81" s="71">
        <f t="shared" si="39"/>
        <v>1.1790476190476188E-3</v>
      </c>
      <c r="BI81" s="71">
        <f t="shared" si="56"/>
        <v>0</v>
      </c>
      <c r="BJ81" s="71">
        <f t="shared" si="57"/>
        <v>-4.5238095238071298E-7</v>
      </c>
      <c r="BK81" s="71">
        <f t="shared" si="58"/>
        <v>-4.5238095238071298E-7</v>
      </c>
      <c r="BL81" s="71">
        <f t="shared" si="40"/>
        <v>6.6684945454545452E-2</v>
      </c>
      <c r="BM81" s="71">
        <f t="shared" si="41"/>
        <v>0</v>
      </c>
      <c r="BQ81" s="60">
        <f t="shared" si="42"/>
        <v>41394</v>
      </c>
      <c r="BR81" s="63">
        <f t="shared" si="43"/>
        <v>14.262385923632987</v>
      </c>
      <c r="BS81" s="64">
        <f t="shared" si="44"/>
        <v>1004</v>
      </c>
      <c r="BT81" s="17" t="s">
        <v>103</v>
      </c>
      <c r="BV81" s="60">
        <f t="shared" si="45"/>
        <v>41425</v>
      </c>
      <c r="BW81" s="71">
        <f t="shared" si="46"/>
        <v>1.9174957804130428E-2</v>
      </c>
      <c r="BX81" s="71">
        <f t="shared" si="47"/>
        <v>1.889812647023794E-2</v>
      </c>
      <c r="BY81" s="71">
        <f t="shared" si="48"/>
        <v>1.1790476190476188E-3</v>
      </c>
      <c r="BZ81" s="71">
        <f t="shared" si="49"/>
        <v>6.6684945454545452E-2</v>
      </c>
      <c r="CA81" s="71">
        <f t="shared" si="50"/>
        <v>-5.5865800865800321E-5</v>
      </c>
      <c r="CB81" s="71">
        <f t="shared" si="51"/>
        <v>0</v>
      </c>
    </row>
    <row r="82" spans="1:80" x14ac:dyDescent="0.2">
      <c r="A82" s="106">
        <f t="shared" si="62"/>
        <v>41394</v>
      </c>
      <c r="B82" s="107">
        <v>41425</v>
      </c>
      <c r="C82" s="87">
        <v>50060221449</v>
      </c>
      <c r="D82" s="88">
        <v>2629870.23</v>
      </c>
      <c r="E82" s="89">
        <v>983</v>
      </c>
      <c r="F82" s="88">
        <v>1614845853.1935484</v>
      </c>
      <c r="G82" s="88">
        <v>1642772.9940931317</v>
      </c>
      <c r="H82" s="88">
        <v>2629870.23</v>
      </c>
      <c r="I82" s="78">
        <v>1.9174957804130428E-2</v>
      </c>
      <c r="J82" s="221">
        <v>1.1231818181818185E-3</v>
      </c>
      <c r="K82" s="90">
        <v>8.2318181818181665E-5</v>
      </c>
      <c r="L82" s="90">
        <v>0</v>
      </c>
      <c r="M82" s="90">
        <v>8.2318181818181665E-5</v>
      </c>
      <c r="N82" s="91">
        <v>21.202505342126702</v>
      </c>
      <c r="O82" s="91">
        <v>14.311896221979536</v>
      </c>
      <c r="P82" s="92">
        <v>1.889812647023794E-2</v>
      </c>
      <c r="Q82" s="100"/>
      <c r="R82" s="96"/>
      <c r="T82" s="113">
        <f t="shared" si="63"/>
        <v>1.9174957804130428E-2</v>
      </c>
      <c r="U82" s="114">
        <f t="shared" si="64"/>
        <v>1.1231818181818185E-3</v>
      </c>
      <c r="V82" s="115">
        <f>VLOOKUP(B82,'cds bmps'!$E:$I,5,0)/10000</f>
        <v>5.7309269565217404E-2</v>
      </c>
      <c r="Z82" s="124">
        <f t="shared" si="34"/>
        <v>1.7394649846148989E-2</v>
      </c>
      <c r="AA82" s="125">
        <f t="shared" si="35"/>
        <v>1.780307957981439E-3</v>
      </c>
      <c r="AD82" s="133">
        <f t="shared" si="36"/>
        <v>41425</v>
      </c>
      <c r="AE82" s="134">
        <f t="shared" si="52"/>
        <v>2.7683133389248826E-4</v>
      </c>
      <c r="AF82" s="134">
        <f t="shared" si="53"/>
        <v>-1.23572188319028E-3</v>
      </c>
      <c r="AG82" s="135">
        <f t="shared" si="27"/>
        <v>-5.5865800865800321E-5</v>
      </c>
      <c r="AH82" s="136">
        <f t="shared" si="54"/>
        <v>-9.3756758893280487E-3</v>
      </c>
      <c r="AI82" s="57"/>
      <c r="AJ82" s="133">
        <f t="shared" si="28"/>
        <v>41425</v>
      </c>
      <c r="AK82" s="143">
        <f t="shared" si="29"/>
        <v>2.7683133389248826E-4</v>
      </c>
      <c r="AL82" s="143">
        <f t="shared" si="30"/>
        <v>-1.23572188319028E-3</v>
      </c>
      <c r="AM82" s="143">
        <f t="shared" si="31"/>
        <v>0</v>
      </c>
      <c r="AN82" s="143">
        <f t="shared" si="32"/>
        <v>-5.5865800865800321E-5</v>
      </c>
      <c r="AO82" s="144">
        <f t="shared" si="55"/>
        <v>-9.3756758893280487E-3</v>
      </c>
      <c r="AR82" s="35"/>
      <c r="AW82" s="37"/>
      <c r="BF82" s="60">
        <f t="shared" si="37"/>
        <v>41425</v>
      </c>
      <c r="BG82" s="71">
        <f t="shared" si="38"/>
        <v>1.9174957804130428E-2</v>
      </c>
      <c r="BH82" s="71">
        <f t="shared" si="39"/>
        <v>1.1231818181818185E-3</v>
      </c>
      <c r="BI82" s="71">
        <f t="shared" si="56"/>
        <v>0</v>
      </c>
      <c r="BJ82" s="71">
        <f t="shared" si="57"/>
        <v>-5.5865800865800321E-5</v>
      </c>
      <c r="BK82" s="71">
        <f t="shared" si="58"/>
        <v>-5.5865800865800321E-5</v>
      </c>
      <c r="BL82" s="71">
        <f t="shared" si="40"/>
        <v>5.7309269565217404E-2</v>
      </c>
      <c r="BM82" s="71">
        <f t="shared" si="41"/>
        <v>0</v>
      </c>
      <c r="BQ82" s="60">
        <f t="shared" si="42"/>
        <v>41425</v>
      </c>
      <c r="BR82" s="63">
        <f t="shared" si="43"/>
        <v>14.311896221979536</v>
      </c>
      <c r="BS82" s="64">
        <f t="shared" si="44"/>
        <v>983</v>
      </c>
      <c r="BT82" s="17" t="s">
        <v>103</v>
      </c>
      <c r="BV82" s="60">
        <f t="shared" si="45"/>
        <v>41455</v>
      </c>
      <c r="BW82" s="71">
        <f t="shared" si="46"/>
        <v>2.0876564495971365E-2</v>
      </c>
      <c r="BX82" s="71">
        <f t="shared" si="47"/>
        <v>1.9174957804130428E-2</v>
      </c>
      <c r="BY82" s="71">
        <f t="shared" si="48"/>
        <v>1.1231818181818185E-3</v>
      </c>
      <c r="BZ82" s="71">
        <f t="shared" si="49"/>
        <v>5.7309269565217404E-2</v>
      </c>
      <c r="CA82" s="71">
        <f t="shared" si="50"/>
        <v>8.2318181818181665E-5</v>
      </c>
      <c r="CB82" s="71">
        <f t="shared" si="51"/>
        <v>0</v>
      </c>
    </row>
    <row r="83" spans="1:80" x14ac:dyDescent="0.2">
      <c r="A83" s="106">
        <f t="shared" si="62"/>
        <v>41425</v>
      </c>
      <c r="B83" s="107">
        <v>41455</v>
      </c>
      <c r="C83" s="87">
        <v>60314782190</v>
      </c>
      <c r="D83" s="88">
        <v>3449768.33</v>
      </c>
      <c r="E83" s="89">
        <v>1020</v>
      </c>
      <c r="F83" s="88">
        <v>2010492739.6666667</v>
      </c>
      <c r="G83" s="88">
        <v>1971071.313398693</v>
      </c>
      <c r="H83" s="88">
        <v>3449768.33</v>
      </c>
      <c r="I83" s="78">
        <v>2.0876564495971365E-2</v>
      </c>
      <c r="J83" s="221">
        <v>1.2055000000000002E-3</v>
      </c>
      <c r="K83" s="90">
        <v>4.4499999999999835E-5</v>
      </c>
      <c r="L83" s="90">
        <v>0</v>
      </c>
      <c r="M83" s="90">
        <v>4.4499999999999835E-5</v>
      </c>
      <c r="N83" s="91">
        <v>21.421645673087255</v>
      </c>
      <c r="O83" s="91">
        <v>14.49408776680894</v>
      </c>
      <c r="P83" s="92">
        <v>1.9174957804130428E-2</v>
      </c>
      <c r="Q83" s="100"/>
      <c r="R83" s="96"/>
      <c r="T83" s="113">
        <f t="shared" si="63"/>
        <v>2.0876564495971365E-2</v>
      </c>
      <c r="U83" s="114">
        <f t="shared" si="64"/>
        <v>1.2055000000000002E-3</v>
      </c>
      <c r="V83" s="115">
        <f>VLOOKUP(B83,'cds bmps'!$E:$I,5,0)/10000</f>
        <v>6.382926500000001E-2</v>
      </c>
      <c r="Z83" s="124">
        <f t="shared" ref="Z83:Z108" si="65">+$AS$38+$AS$39*U83+$AS$40*V83</f>
        <v>1.9335742101389285E-2</v>
      </c>
      <c r="AA83" s="125">
        <f t="shared" ref="AA83:AA108" si="66">+I83-Z83</f>
        <v>1.5408223945820795E-3</v>
      </c>
      <c r="AD83" s="133">
        <f t="shared" ref="AD83:AD108" si="67">+B83</f>
        <v>41455</v>
      </c>
      <c r="AE83" s="134">
        <f t="shared" si="52"/>
        <v>1.7016066918409366E-3</v>
      </c>
      <c r="AF83" s="134">
        <f t="shared" si="53"/>
        <v>1.780307957981439E-3</v>
      </c>
      <c r="AG83" s="135">
        <f t="shared" si="27"/>
        <v>8.2318181818181665E-5</v>
      </c>
      <c r="AH83" s="136">
        <f t="shared" si="54"/>
        <v>6.5199954347826064E-3</v>
      </c>
      <c r="AI83" s="57"/>
      <c r="AJ83" s="133">
        <f t="shared" si="28"/>
        <v>41455</v>
      </c>
      <c r="AK83" s="143">
        <f t="shared" si="29"/>
        <v>1.7016066918409366E-3</v>
      </c>
      <c r="AL83" s="143">
        <f t="shared" si="30"/>
        <v>1.780307957981439E-3</v>
      </c>
      <c r="AM83" s="143">
        <f t="shared" si="31"/>
        <v>8.2318181818181665E-5</v>
      </c>
      <c r="AN83" s="143">
        <f t="shared" si="32"/>
        <v>0</v>
      </c>
      <c r="AO83" s="144">
        <f t="shared" si="55"/>
        <v>6.5199954347826064E-3</v>
      </c>
      <c r="AR83" s="36"/>
      <c r="AW83" s="17"/>
      <c r="BF83" s="60">
        <f t="shared" ref="BF83:BF108" si="68">+B83</f>
        <v>41455</v>
      </c>
      <c r="BG83" s="71">
        <f t="shared" ref="BG83:BG108" si="69">+I83</f>
        <v>2.0876564495971365E-2</v>
      </c>
      <c r="BH83" s="71">
        <f t="shared" ref="BH83:BH108" si="70">+J83</f>
        <v>1.2055000000000002E-3</v>
      </c>
      <c r="BI83" s="71">
        <f t="shared" si="56"/>
        <v>8.2318181818181665E-5</v>
      </c>
      <c r="BJ83" s="71">
        <f t="shared" si="57"/>
        <v>0</v>
      </c>
      <c r="BK83" s="71">
        <f t="shared" si="58"/>
        <v>8.2318181818181665E-5</v>
      </c>
      <c r="BL83" s="71">
        <f t="shared" ref="BL83:BL108" si="71">+V83</f>
        <v>6.382926500000001E-2</v>
      </c>
      <c r="BM83" s="71">
        <f t="shared" ref="BM83:BM108" si="72">+W83</f>
        <v>0</v>
      </c>
      <c r="BQ83" s="60">
        <f t="shared" ref="BQ83:BQ104" si="73">+B83</f>
        <v>41455</v>
      </c>
      <c r="BR83" s="63">
        <f t="shared" ref="BR83:BR104" si="74">+O83</f>
        <v>14.49408776680894</v>
      </c>
      <c r="BS83" s="64">
        <f t="shared" ref="BS83:BS104" si="75">+E83</f>
        <v>1020</v>
      </c>
      <c r="BT83" s="17" t="s">
        <v>103</v>
      </c>
      <c r="BV83" s="60">
        <f t="shared" ref="BV83:BV107" si="76">+B84</f>
        <v>41486</v>
      </c>
      <c r="BW83" s="71">
        <f t="shared" ref="BW83:BW107" si="77">+I84</f>
        <v>2.0416187871318239E-2</v>
      </c>
      <c r="BX83" s="71">
        <f t="shared" ref="BX83:BX107" si="78">+I83</f>
        <v>2.0876564495971365E-2</v>
      </c>
      <c r="BY83" s="71">
        <f t="shared" ref="BY83:BY107" si="79">+J83</f>
        <v>1.2055000000000002E-3</v>
      </c>
      <c r="BZ83" s="71">
        <f t="shared" ref="BZ83:BZ107" si="80">+V83</f>
        <v>6.382926500000001E-2</v>
      </c>
      <c r="CA83" s="71">
        <f t="shared" ref="CA83:CA107" si="81">+M83</f>
        <v>4.4499999999999835E-5</v>
      </c>
      <c r="CB83" s="71">
        <f t="shared" ref="CB83:CB107" si="82">+W83</f>
        <v>0</v>
      </c>
    </row>
    <row r="84" spans="1:80" x14ac:dyDescent="0.2">
      <c r="A84" s="106">
        <f t="shared" si="62"/>
        <v>41455</v>
      </c>
      <c r="B84" s="107">
        <v>41486</v>
      </c>
      <c r="C84" s="87">
        <v>69103416923</v>
      </c>
      <c r="D84" s="88">
        <v>3865283.1300000004</v>
      </c>
      <c r="E84" s="89">
        <v>1012</v>
      </c>
      <c r="F84" s="88">
        <v>2229142481.3870969</v>
      </c>
      <c r="G84" s="88">
        <v>2202709.9618449574</v>
      </c>
      <c r="H84" s="88">
        <v>3865283.1300000004</v>
      </c>
      <c r="I84" s="78">
        <v>2.0416187871318239E-2</v>
      </c>
      <c r="J84" s="221">
        <v>1.25E-3</v>
      </c>
      <c r="K84" s="90">
        <v>2.8181818181818039E-5</v>
      </c>
      <c r="L84" s="90">
        <v>0</v>
      </c>
      <c r="M84" s="90">
        <v>2.8181818181818039E-5</v>
      </c>
      <c r="N84" s="91">
        <v>21.524882810970361</v>
      </c>
      <c r="O84" s="91">
        <v>14.605198961122952</v>
      </c>
      <c r="P84" s="92">
        <v>2.0876564495971365E-2</v>
      </c>
      <c r="Q84" s="100"/>
      <c r="R84" s="96"/>
      <c r="T84" s="113">
        <f t="shared" ref="T84:T97" si="83">+I84</f>
        <v>2.0416187871318239E-2</v>
      </c>
      <c r="U84" s="114">
        <f t="shared" ref="U84:U97" si="84">+J84</f>
        <v>1.25E-3</v>
      </c>
      <c r="V84" s="115">
        <f>VLOOKUP(B84,'cds bmps'!$E:$I,5,0)/10000</f>
        <v>6.9793669565217389E-2</v>
      </c>
      <c r="Z84" s="124">
        <f t="shared" si="65"/>
        <v>2.1085767483664648E-2</v>
      </c>
      <c r="AA84" s="125">
        <f t="shared" si="66"/>
        <v>-6.695796123464097E-4</v>
      </c>
      <c r="AD84" s="133">
        <f t="shared" si="67"/>
        <v>41486</v>
      </c>
      <c r="AE84" s="134">
        <f t="shared" ref="AE84:AE108" si="85">+I84-I83</f>
        <v>-4.6037662465312629E-4</v>
      </c>
      <c r="AF84" s="134">
        <f t="shared" ref="AF84:AF104" si="86">+AA83</f>
        <v>1.5408223945820795E-3</v>
      </c>
      <c r="AG84" s="135">
        <f t="shared" si="27"/>
        <v>4.4499999999999835E-5</v>
      </c>
      <c r="AH84" s="136">
        <f t="shared" ref="AH84:AH108" si="87">+V84-V83</f>
        <v>5.9644045652173794E-3</v>
      </c>
      <c r="AI84" s="57"/>
      <c r="AJ84" s="133">
        <f t="shared" si="28"/>
        <v>41486</v>
      </c>
      <c r="AK84" s="143">
        <f t="shared" si="29"/>
        <v>-4.6037662465312629E-4</v>
      </c>
      <c r="AL84" s="143">
        <f t="shared" si="30"/>
        <v>1.5408223945820795E-3</v>
      </c>
      <c r="AM84" s="143">
        <f t="shared" si="31"/>
        <v>4.4499999999999835E-5</v>
      </c>
      <c r="AN84" s="143">
        <f t="shared" si="32"/>
        <v>0</v>
      </c>
      <c r="AO84" s="144">
        <f t="shared" ref="AO84:AO108" si="88">+V84-V83</f>
        <v>5.9644045652173794E-3</v>
      </c>
      <c r="AR84" s="17"/>
      <c r="AW84" s="35"/>
      <c r="BF84" s="60">
        <f t="shared" si="68"/>
        <v>41486</v>
      </c>
      <c r="BG84" s="71">
        <f t="shared" si="69"/>
        <v>2.0416187871318239E-2</v>
      </c>
      <c r="BH84" s="71">
        <f t="shared" si="70"/>
        <v>1.25E-3</v>
      </c>
      <c r="BI84" s="71">
        <f t="shared" ref="BI84:BI108" si="89">+K83</f>
        <v>4.4499999999999835E-5</v>
      </c>
      <c r="BJ84" s="71">
        <f t="shared" ref="BJ84:BJ108" si="90">+L83</f>
        <v>0</v>
      </c>
      <c r="BK84" s="71">
        <f t="shared" ref="BK84:BK108" si="91">+M83</f>
        <v>4.4499999999999835E-5</v>
      </c>
      <c r="BL84" s="71">
        <f t="shared" si="71"/>
        <v>6.9793669565217389E-2</v>
      </c>
      <c r="BM84" s="71">
        <f t="shared" si="72"/>
        <v>0</v>
      </c>
      <c r="BQ84" s="60">
        <f t="shared" si="73"/>
        <v>41486</v>
      </c>
      <c r="BR84" s="63">
        <f t="shared" si="74"/>
        <v>14.605198961122952</v>
      </c>
      <c r="BS84" s="64">
        <f t="shared" si="75"/>
        <v>1012</v>
      </c>
      <c r="BT84" s="17" t="s">
        <v>103</v>
      </c>
      <c r="BV84" s="60">
        <f t="shared" si="76"/>
        <v>41517</v>
      </c>
      <c r="BW84" s="71">
        <f t="shared" si="77"/>
        <v>1.9073714544757526E-2</v>
      </c>
      <c r="BX84" s="71">
        <f t="shared" si="78"/>
        <v>2.0416187871318239E-2</v>
      </c>
      <c r="BY84" s="71">
        <f t="shared" si="79"/>
        <v>1.25E-3</v>
      </c>
      <c r="BZ84" s="71">
        <f t="shared" si="80"/>
        <v>6.9793669565217389E-2</v>
      </c>
      <c r="CA84" s="71">
        <f t="shared" si="81"/>
        <v>2.8181818181818039E-5</v>
      </c>
      <c r="CB84" s="71">
        <f t="shared" si="82"/>
        <v>0</v>
      </c>
    </row>
    <row r="85" spans="1:80" x14ac:dyDescent="0.2">
      <c r="A85" s="106">
        <f t="shared" si="62"/>
        <v>41486</v>
      </c>
      <c r="B85" s="107">
        <v>41517</v>
      </c>
      <c r="C85" s="87">
        <v>63768068262</v>
      </c>
      <c r="D85" s="88">
        <v>3332312.1400000006</v>
      </c>
      <c r="E85" s="89">
        <v>1013</v>
      </c>
      <c r="F85" s="88">
        <v>2057034460.0645161</v>
      </c>
      <c r="G85" s="88">
        <v>2030636.1895997196</v>
      </c>
      <c r="H85" s="88">
        <v>3332312.1400000006</v>
      </c>
      <c r="I85" s="78">
        <v>1.9073714544757526E-2</v>
      </c>
      <c r="J85" s="221">
        <v>1.2781818181818181E-3</v>
      </c>
      <c r="K85" s="90">
        <v>3.2467532467535341E-6</v>
      </c>
      <c r="L85" s="90">
        <v>0</v>
      </c>
      <c r="M85" s="90">
        <v>3.2467532467535341E-6</v>
      </c>
      <c r="N85" s="91">
        <v>21.444531200060535</v>
      </c>
      <c r="O85" s="91">
        <v>14.523859695811849</v>
      </c>
      <c r="P85" s="92">
        <v>2.0416187871318239E-2</v>
      </c>
      <c r="Q85" s="100"/>
      <c r="R85" s="96"/>
      <c r="T85" s="113">
        <f t="shared" si="83"/>
        <v>1.9073714544757526E-2</v>
      </c>
      <c r="U85" s="114">
        <f t="shared" si="84"/>
        <v>1.2781818181818181E-3</v>
      </c>
      <c r="V85" s="115">
        <f>VLOOKUP(B85,'cds bmps'!$E:$I,5,0)/10000</f>
        <v>6.8958627272727266E-2</v>
      </c>
      <c r="Z85" s="124">
        <f t="shared" si="65"/>
        <v>2.0869422121104791E-2</v>
      </c>
      <c r="AA85" s="125">
        <f t="shared" si="66"/>
        <v>-1.7957075763472656E-3</v>
      </c>
      <c r="AD85" s="133">
        <f t="shared" si="67"/>
        <v>41517</v>
      </c>
      <c r="AE85" s="134">
        <f t="shared" si="85"/>
        <v>-1.3424733265607128E-3</v>
      </c>
      <c r="AF85" s="134">
        <f t="shared" si="86"/>
        <v>-6.695796123464097E-4</v>
      </c>
      <c r="AG85" s="135">
        <f t="shared" ref="AG85:AG108" si="92">+M84</f>
        <v>2.8181818181818039E-5</v>
      </c>
      <c r="AH85" s="136">
        <f t="shared" si="87"/>
        <v>-8.3504229249012352E-4</v>
      </c>
      <c r="AI85" s="57"/>
      <c r="AJ85" s="133">
        <f t="shared" ref="AJ85:AJ104" si="93">+AD85</f>
        <v>41517</v>
      </c>
      <c r="AK85" s="143">
        <f t="shared" ref="AK85:AK104" si="94">+AE85</f>
        <v>-1.3424733265607128E-3</v>
      </c>
      <c r="AL85" s="143">
        <f t="shared" ref="AL85:AL104" si="95">+AF85</f>
        <v>-6.695796123464097E-4</v>
      </c>
      <c r="AM85" s="143">
        <f t="shared" ref="AM85:AM108" si="96">+K84</f>
        <v>2.8181818181818039E-5</v>
      </c>
      <c r="AN85" s="143">
        <f t="shared" ref="AN85:AN108" si="97">+L84</f>
        <v>0</v>
      </c>
      <c r="AO85" s="144">
        <f t="shared" si="88"/>
        <v>-8.3504229249012352E-4</v>
      </c>
      <c r="AR85" s="37"/>
      <c r="AW85" s="17"/>
      <c r="BF85" s="60">
        <f t="shared" si="68"/>
        <v>41517</v>
      </c>
      <c r="BG85" s="71">
        <f t="shared" si="69"/>
        <v>1.9073714544757526E-2</v>
      </c>
      <c r="BH85" s="71">
        <f t="shared" si="70"/>
        <v>1.2781818181818181E-3</v>
      </c>
      <c r="BI85" s="71">
        <f t="shared" si="89"/>
        <v>2.8181818181818039E-5</v>
      </c>
      <c r="BJ85" s="71">
        <f t="shared" si="90"/>
        <v>0</v>
      </c>
      <c r="BK85" s="71">
        <f t="shared" si="91"/>
        <v>2.8181818181818039E-5</v>
      </c>
      <c r="BL85" s="71">
        <f t="shared" si="71"/>
        <v>6.8958627272727266E-2</v>
      </c>
      <c r="BM85" s="71">
        <f t="shared" si="72"/>
        <v>0</v>
      </c>
      <c r="BQ85" s="60">
        <f t="shared" si="73"/>
        <v>41517</v>
      </c>
      <c r="BR85" s="63">
        <f t="shared" si="74"/>
        <v>14.523859695811849</v>
      </c>
      <c r="BS85" s="64">
        <f t="shared" si="75"/>
        <v>1013</v>
      </c>
      <c r="BT85" s="17" t="s">
        <v>103</v>
      </c>
      <c r="BV85" s="60">
        <f t="shared" si="76"/>
        <v>41547</v>
      </c>
      <c r="BW85" s="71">
        <f t="shared" si="77"/>
        <v>1.9994907604185042E-2</v>
      </c>
      <c r="BX85" s="71">
        <f t="shared" si="78"/>
        <v>1.9073714544757526E-2</v>
      </c>
      <c r="BY85" s="71">
        <f t="shared" si="79"/>
        <v>1.2781818181818181E-3</v>
      </c>
      <c r="BZ85" s="71">
        <f t="shared" si="80"/>
        <v>6.8958627272727266E-2</v>
      </c>
      <c r="CA85" s="71">
        <f t="shared" si="81"/>
        <v>3.2467532467535341E-6</v>
      </c>
      <c r="CB85" s="71">
        <f t="shared" si="82"/>
        <v>0</v>
      </c>
    </row>
    <row r="86" spans="1:80" x14ac:dyDescent="0.2">
      <c r="A86" s="106">
        <f t="shared" si="62"/>
        <v>41517</v>
      </c>
      <c r="B86" s="107">
        <v>41547</v>
      </c>
      <c r="C86" s="87">
        <v>70090951876</v>
      </c>
      <c r="D86" s="88">
        <v>3839622.2100000004</v>
      </c>
      <c r="E86" s="89">
        <v>1008</v>
      </c>
      <c r="F86" s="88">
        <v>2336365062.5333333</v>
      </c>
      <c r="G86" s="88">
        <v>2317822.4826719575</v>
      </c>
      <c r="H86" s="88">
        <v>3839622.2100000004</v>
      </c>
      <c r="I86" s="78">
        <v>1.9994907604185042E-2</v>
      </c>
      <c r="J86" s="221">
        <v>1.2814285714285716E-3</v>
      </c>
      <c r="K86" s="90">
        <v>1.1801242236024728E-6</v>
      </c>
      <c r="L86" s="90">
        <v>0</v>
      </c>
      <c r="M86" s="90">
        <v>1.1801242236024728E-6</v>
      </c>
      <c r="N86" s="91">
        <v>21.571862166471856</v>
      </c>
      <c r="O86" s="91">
        <v>14.656138717840541</v>
      </c>
      <c r="P86" s="92">
        <v>1.9073714544757526E-2</v>
      </c>
      <c r="Q86" s="100"/>
      <c r="R86" s="96"/>
      <c r="T86" s="113">
        <f t="shared" si="83"/>
        <v>1.9994907604185042E-2</v>
      </c>
      <c r="U86" s="114">
        <f t="shared" si="84"/>
        <v>1.2814285714285716E-3</v>
      </c>
      <c r="V86" s="115">
        <f>VLOOKUP(B86,'cds bmps'!$E:$I,5,0)/10000</f>
        <v>6.4340461904761906E-2</v>
      </c>
      <c r="Z86" s="124">
        <f t="shared" si="65"/>
        <v>1.9545805706038456E-2</v>
      </c>
      <c r="AA86" s="125">
        <f t="shared" si="66"/>
        <v>4.4910189814658524E-4</v>
      </c>
      <c r="AD86" s="133">
        <f t="shared" si="67"/>
        <v>41547</v>
      </c>
      <c r="AE86" s="134">
        <f t="shared" si="85"/>
        <v>9.211930594275157E-4</v>
      </c>
      <c r="AF86" s="134">
        <f t="shared" si="86"/>
        <v>-1.7957075763472656E-3</v>
      </c>
      <c r="AG86" s="135">
        <f t="shared" si="92"/>
        <v>3.2467532467535341E-6</v>
      </c>
      <c r="AH86" s="136">
        <f t="shared" si="87"/>
        <v>-4.61816536796536E-3</v>
      </c>
      <c r="AI86" s="57"/>
      <c r="AJ86" s="133">
        <f t="shared" si="93"/>
        <v>41547</v>
      </c>
      <c r="AK86" s="143">
        <f t="shared" si="94"/>
        <v>9.211930594275157E-4</v>
      </c>
      <c r="AL86" s="143">
        <f t="shared" si="95"/>
        <v>-1.7957075763472656E-3</v>
      </c>
      <c r="AM86" s="143">
        <f t="shared" si="96"/>
        <v>3.2467532467535341E-6</v>
      </c>
      <c r="AN86" s="143">
        <f t="shared" si="97"/>
        <v>0</v>
      </c>
      <c r="AO86" s="144">
        <f t="shared" si="88"/>
        <v>-4.61816536796536E-3</v>
      </c>
      <c r="AR86" s="37"/>
      <c r="AW86" s="35"/>
      <c r="BF86" s="60">
        <f t="shared" si="68"/>
        <v>41547</v>
      </c>
      <c r="BG86" s="71">
        <f t="shared" si="69"/>
        <v>1.9994907604185042E-2</v>
      </c>
      <c r="BH86" s="71">
        <f t="shared" si="70"/>
        <v>1.2814285714285716E-3</v>
      </c>
      <c r="BI86" s="71">
        <f t="shared" si="89"/>
        <v>3.2467532467535341E-6</v>
      </c>
      <c r="BJ86" s="71">
        <f t="shared" si="90"/>
        <v>0</v>
      </c>
      <c r="BK86" s="71">
        <f t="shared" si="91"/>
        <v>3.2467532467535341E-6</v>
      </c>
      <c r="BL86" s="71">
        <f t="shared" si="71"/>
        <v>6.4340461904761906E-2</v>
      </c>
      <c r="BM86" s="71">
        <f t="shared" si="72"/>
        <v>0</v>
      </c>
      <c r="BQ86" s="60">
        <f t="shared" si="73"/>
        <v>41547</v>
      </c>
      <c r="BR86" s="63">
        <f t="shared" si="74"/>
        <v>14.656138717840541</v>
      </c>
      <c r="BS86" s="64">
        <f t="shared" si="75"/>
        <v>1008</v>
      </c>
      <c r="BT86" s="17" t="s">
        <v>103</v>
      </c>
      <c r="BV86" s="60">
        <f t="shared" si="76"/>
        <v>41578</v>
      </c>
      <c r="BW86" s="71">
        <f t="shared" si="77"/>
        <v>1.7499720178678589E-2</v>
      </c>
      <c r="BX86" s="71">
        <f t="shared" si="78"/>
        <v>1.9994907604185042E-2</v>
      </c>
      <c r="BY86" s="71">
        <f t="shared" si="79"/>
        <v>1.2814285714285716E-3</v>
      </c>
      <c r="BZ86" s="71">
        <f t="shared" si="80"/>
        <v>6.4340461904761906E-2</v>
      </c>
      <c r="CA86" s="71">
        <f t="shared" si="81"/>
        <v>1.1801242236024728E-6</v>
      </c>
      <c r="CB86" s="71">
        <f t="shared" si="82"/>
        <v>0</v>
      </c>
    </row>
    <row r="87" spans="1:80" x14ac:dyDescent="0.2">
      <c r="A87" s="106">
        <f t="shared" si="62"/>
        <v>41547</v>
      </c>
      <c r="B87" s="107">
        <v>41578</v>
      </c>
      <c r="C87" s="87">
        <v>79288069931</v>
      </c>
      <c r="D87" s="88">
        <v>3801422.02</v>
      </c>
      <c r="E87" s="89">
        <v>1019</v>
      </c>
      <c r="F87" s="88">
        <v>2557679675.1935482</v>
      </c>
      <c r="G87" s="88">
        <v>2509989.8677071133</v>
      </c>
      <c r="H87" s="88">
        <v>3801422.02</v>
      </c>
      <c r="I87" s="78">
        <v>1.7499720178678589E-2</v>
      </c>
      <c r="J87" s="221">
        <v>1.2826086956521741E-3</v>
      </c>
      <c r="K87" s="90">
        <v>3.7867494824016202E-5</v>
      </c>
      <c r="L87" s="90">
        <v>0</v>
      </c>
      <c r="M87" s="90">
        <v>3.7867494824016202E-5</v>
      </c>
      <c r="N87" s="91">
        <v>21.662366307552468</v>
      </c>
      <c r="O87" s="91">
        <v>14.735789274329745</v>
      </c>
      <c r="P87" s="92">
        <v>1.9994907604185042E-2</v>
      </c>
      <c r="Q87" s="100"/>
      <c r="R87" s="96"/>
      <c r="T87" s="113">
        <f t="shared" si="83"/>
        <v>1.7499720178678589E-2</v>
      </c>
      <c r="U87" s="114">
        <f t="shared" si="84"/>
        <v>1.2826086956521741E-3</v>
      </c>
      <c r="V87" s="115">
        <f>VLOOKUP(B87,'cds bmps'!$E:$I,5,0)/10000</f>
        <v>4.7221191304347827E-2</v>
      </c>
      <c r="Z87" s="124">
        <f t="shared" si="65"/>
        <v>1.4630193875625324E-2</v>
      </c>
      <c r="AA87" s="125">
        <f t="shared" si="66"/>
        <v>2.8695263030532655E-3</v>
      </c>
      <c r="AD87" s="133">
        <f t="shared" si="67"/>
        <v>41578</v>
      </c>
      <c r="AE87" s="134">
        <f t="shared" si="85"/>
        <v>-2.4951874255064524E-3</v>
      </c>
      <c r="AF87" s="134">
        <f t="shared" si="86"/>
        <v>4.4910189814658524E-4</v>
      </c>
      <c r="AG87" s="135">
        <f t="shared" si="92"/>
        <v>1.1801242236024728E-6</v>
      </c>
      <c r="AH87" s="136">
        <f t="shared" si="87"/>
        <v>-1.7119270600414078E-2</v>
      </c>
      <c r="AI87" s="57"/>
      <c r="AJ87" s="133">
        <f t="shared" si="93"/>
        <v>41578</v>
      </c>
      <c r="AK87" s="143">
        <f t="shared" si="94"/>
        <v>-2.4951874255064524E-3</v>
      </c>
      <c r="AL87" s="143">
        <f t="shared" si="95"/>
        <v>4.4910189814658524E-4</v>
      </c>
      <c r="AM87" s="143">
        <f t="shared" si="96"/>
        <v>1.1801242236024728E-6</v>
      </c>
      <c r="AN87" s="143">
        <f t="shared" si="97"/>
        <v>0</v>
      </c>
      <c r="AO87" s="144">
        <f t="shared" si="88"/>
        <v>-1.7119270600414078E-2</v>
      </c>
      <c r="AR87" s="17"/>
      <c r="AW87" s="35"/>
      <c r="BF87" s="60">
        <f t="shared" si="68"/>
        <v>41578</v>
      </c>
      <c r="BG87" s="71">
        <f t="shared" si="69"/>
        <v>1.7499720178678589E-2</v>
      </c>
      <c r="BH87" s="71">
        <f t="shared" si="70"/>
        <v>1.2826086956521741E-3</v>
      </c>
      <c r="BI87" s="71">
        <f t="shared" si="89"/>
        <v>1.1801242236024728E-6</v>
      </c>
      <c r="BJ87" s="71">
        <f t="shared" si="90"/>
        <v>0</v>
      </c>
      <c r="BK87" s="71">
        <f t="shared" si="91"/>
        <v>1.1801242236024728E-6</v>
      </c>
      <c r="BL87" s="71">
        <f t="shared" si="71"/>
        <v>4.7221191304347827E-2</v>
      </c>
      <c r="BM87" s="71">
        <f t="shared" si="72"/>
        <v>0</v>
      </c>
      <c r="BQ87" s="60">
        <f t="shared" si="73"/>
        <v>41578</v>
      </c>
      <c r="BR87" s="63">
        <f t="shared" si="74"/>
        <v>14.735789274329745</v>
      </c>
      <c r="BS87" s="64">
        <f t="shared" si="75"/>
        <v>1019</v>
      </c>
      <c r="BT87" s="17" t="s">
        <v>103</v>
      </c>
      <c r="BV87" s="60">
        <f t="shared" si="76"/>
        <v>41608</v>
      </c>
      <c r="BW87" s="71">
        <f t="shared" si="77"/>
        <v>1.6044640066215528E-2</v>
      </c>
      <c r="BX87" s="71">
        <f t="shared" si="78"/>
        <v>1.7499720178678589E-2</v>
      </c>
      <c r="BY87" s="71">
        <f t="shared" si="79"/>
        <v>1.2826086956521741E-3</v>
      </c>
      <c r="BZ87" s="71">
        <f t="shared" si="80"/>
        <v>4.7221191304347827E-2</v>
      </c>
      <c r="CA87" s="71">
        <f t="shared" si="81"/>
        <v>3.7867494824016202E-5</v>
      </c>
      <c r="CB87" s="71">
        <f t="shared" si="82"/>
        <v>0</v>
      </c>
    </row>
    <row r="88" spans="1:80" x14ac:dyDescent="0.2">
      <c r="A88" s="106">
        <f t="shared" si="62"/>
        <v>41578</v>
      </c>
      <c r="B88" s="107">
        <v>41608</v>
      </c>
      <c r="C88" s="87">
        <v>77476674414</v>
      </c>
      <c r="D88" s="88">
        <v>3405713.3</v>
      </c>
      <c r="E88" s="89">
        <v>1001</v>
      </c>
      <c r="F88" s="88">
        <v>2582555813.8000002</v>
      </c>
      <c r="G88" s="88">
        <v>2579975.8379620383</v>
      </c>
      <c r="H88" s="88">
        <v>3405713.3</v>
      </c>
      <c r="I88" s="78">
        <v>1.6044640066215528E-2</v>
      </c>
      <c r="J88" s="221">
        <v>1.3204761904761903E-3</v>
      </c>
      <c r="K88" s="90">
        <v>8.3906926406926495E-4</v>
      </c>
      <c r="L88" s="90">
        <v>0</v>
      </c>
      <c r="M88" s="90">
        <v>8.3906926406926495E-4</v>
      </c>
      <c r="N88" s="91">
        <v>21.672045371038173</v>
      </c>
      <c r="O88" s="91">
        <v>14.763290591722955</v>
      </c>
      <c r="P88" s="92">
        <v>1.7499720178678589E-2</v>
      </c>
      <c r="Q88" s="100"/>
      <c r="R88" s="96"/>
      <c r="T88" s="113">
        <f t="shared" si="83"/>
        <v>1.6044640066215528E-2</v>
      </c>
      <c r="U88" s="114">
        <f t="shared" si="84"/>
        <v>1.3204761904761903E-3</v>
      </c>
      <c r="V88" s="115">
        <f>VLOOKUP(B88,'cds bmps'!$E:$I,5,0)/10000</f>
        <v>3.7903714285714298E-2</v>
      </c>
      <c r="Z88" s="124">
        <f t="shared" si="65"/>
        <v>1.1985791116601436E-2</v>
      </c>
      <c r="AA88" s="125">
        <f t="shared" si="66"/>
        <v>4.0588489496140925E-3</v>
      </c>
      <c r="AD88" s="133">
        <f t="shared" si="67"/>
        <v>41608</v>
      </c>
      <c r="AE88" s="134">
        <f t="shared" si="85"/>
        <v>-1.4550801124630607E-3</v>
      </c>
      <c r="AF88" s="134">
        <f t="shared" si="86"/>
        <v>2.8695263030532655E-3</v>
      </c>
      <c r="AG88" s="135">
        <f t="shared" si="92"/>
        <v>3.7867494824016202E-5</v>
      </c>
      <c r="AH88" s="136">
        <f t="shared" si="87"/>
        <v>-9.3174770186335298E-3</v>
      </c>
      <c r="AI88" s="57"/>
      <c r="AJ88" s="133">
        <f t="shared" si="93"/>
        <v>41608</v>
      </c>
      <c r="AK88" s="143">
        <f t="shared" si="94"/>
        <v>-1.4550801124630607E-3</v>
      </c>
      <c r="AL88" s="143">
        <f t="shared" si="95"/>
        <v>2.8695263030532655E-3</v>
      </c>
      <c r="AM88" s="143">
        <f t="shared" si="96"/>
        <v>3.7867494824016202E-5</v>
      </c>
      <c r="AN88" s="143">
        <f t="shared" si="97"/>
        <v>0</v>
      </c>
      <c r="AO88" s="144">
        <f t="shared" si="88"/>
        <v>-9.3174770186335298E-3</v>
      </c>
      <c r="AR88" s="35"/>
      <c r="AW88" s="17"/>
      <c r="BF88" s="60">
        <f t="shared" si="68"/>
        <v>41608</v>
      </c>
      <c r="BG88" s="71">
        <f t="shared" si="69"/>
        <v>1.6044640066215528E-2</v>
      </c>
      <c r="BH88" s="71">
        <f t="shared" si="70"/>
        <v>1.3204761904761903E-3</v>
      </c>
      <c r="BI88" s="71">
        <f t="shared" si="89"/>
        <v>3.7867494824016202E-5</v>
      </c>
      <c r="BJ88" s="71">
        <f t="shared" si="90"/>
        <v>0</v>
      </c>
      <c r="BK88" s="71">
        <f t="shared" si="91"/>
        <v>3.7867494824016202E-5</v>
      </c>
      <c r="BL88" s="71">
        <f t="shared" si="71"/>
        <v>3.7903714285714298E-2</v>
      </c>
      <c r="BM88" s="71">
        <f t="shared" si="72"/>
        <v>0</v>
      </c>
      <c r="BQ88" s="60">
        <f t="shared" si="73"/>
        <v>41608</v>
      </c>
      <c r="BR88" s="63">
        <f t="shared" si="74"/>
        <v>14.763290591722955</v>
      </c>
      <c r="BS88" s="64">
        <f t="shared" si="75"/>
        <v>1001</v>
      </c>
      <c r="BT88" s="17" t="s">
        <v>103</v>
      </c>
      <c r="BV88" s="60">
        <f t="shared" si="76"/>
        <v>41639</v>
      </c>
      <c r="BW88" s="71">
        <f t="shared" si="77"/>
        <v>1.3823808511907534E-2</v>
      </c>
      <c r="BX88" s="71">
        <f t="shared" si="78"/>
        <v>1.6044640066215528E-2</v>
      </c>
      <c r="BY88" s="71">
        <f t="shared" si="79"/>
        <v>1.3204761904761903E-3</v>
      </c>
      <c r="BZ88" s="71">
        <f t="shared" si="80"/>
        <v>3.7903714285714298E-2</v>
      </c>
      <c r="CA88" s="71">
        <f t="shared" si="81"/>
        <v>8.3906926406926495E-4</v>
      </c>
      <c r="CB88" s="71">
        <f t="shared" si="82"/>
        <v>0</v>
      </c>
    </row>
    <row r="89" spans="1:80" x14ac:dyDescent="0.2">
      <c r="A89" s="106">
        <f t="shared" si="62"/>
        <v>41608</v>
      </c>
      <c r="B89" s="107">
        <v>41639</v>
      </c>
      <c r="C89" s="87">
        <v>72339732617</v>
      </c>
      <c r="D89" s="88">
        <v>2739755.0999999992</v>
      </c>
      <c r="E89" s="89">
        <v>997</v>
      </c>
      <c r="F89" s="88">
        <v>2333539761.8387098</v>
      </c>
      <c r="G89" s="88">
        <v>2340561.4461772414</v>
      </c>
      <c r="H89" s="88">
        <v>2739755.0999999992</v>
      </c>
      <c r="I89" s="78">
        <v>1.3823808511907534E-2</v>
      </c>
      <c r="J89" s="221">
        <v>2.1595454545454552E-3</v>
      </c>
      <c r="K89" s="90">
        <v>7.8715415019762515E-5</v>
      </c>
      <c r="L89" s="90">
        <v>0</v>
      </c>
      <c r="M89" s="90">
        <v>7.8715415019762515E-5</v>
      </c>
      <c r="N89" s="91">
        <v>21.570652162779879</v>
      </c>
      <c r="O89" s="91">
        <v>14.665901392818041</v>
      </c>
      <c r="P89" s="92">
        <v>1.6044640066215528E-2</v>
      </c>
      <c r="Q89" s="100"/>
      <c r="R89" s="96"/>
      <c r="T89" s="113">
        <f t="shared" si="83"/>
        <v>1.3823808511907534E-2</v>
      </c>
      <c r="U89" s="114">
        <f t="shared" si="84"/>
        <v>2.1595454545454552E-3</v>
      </c>
      <c r="V89" s="115">
        <f>VLOOKUP(B89,'cds bmps'!$E:$I,5,0)/10000</f>
        <v>3.5344265000000007E-2</v>
      </c>
      <c r="Z89" s="124">
        <f t="shared" si="65"/>
        <v>1.1949683425241182E-2</v>
      </c>
      <c r="AA89" s="125">
        <f t="shared" si="66"/>
        <v>1.874125086666352E-3</v>
      </c>
      <c r="AD89" s="133">
        <f t="shared" si="67"/>
        <v>41639</v>
      </c>
      <c r="AE89" s="134">
        <f t="shared" si="85"/>
        <v>-2.2208315543079948E-3</v>
      </c>
      <c r="AF89" s="134">
        <f t="shared" si="86"/>
        <v>4.0588489496140925E-3</v>
      </c>
      <c r="AG89" s="135">
        <f t="shared" si="92"/>
        <v>8.3906926406926495E-4</v>
      </c>
      <c r="AH89" s="136">
        <f t="shared" si="87"/>
        <v>-2.5594492857142909E-3</v>
      </c>
      <c r="AI89" s="57"/>
      <c r="AJ89" s="133">
        <f t="shared" si="93"/>
        <v>41639</v>
      </c>
      <c r="AK89" s="143">
        <f t="shared" si="94"/>
        <v>-2.2208315543079948E-3</v>
      </c>
      <c r="AL89" s="143">
        <f t="shared" si="95"/>
        <v>4.0588489496140925E-3</v>
      </c>
      <c r="AM89" s="143">
        <f t="shared" si="96"/>
        <v>8.3906926406926495E-4</v>
      </c>
      <c r="AN89" s="143">
        <f t="shared" si="97"/>
        <v>0</v>
      </c>
      <c r="AO89" s="144">
        <f t="shared" si="88"/>
        <v>-2.5594492857142909E-3</v>
      </c>
      <c r="AR89" s="17"/>
      <c r="AW89" s="37"/>
      <c r="BF89" s="60">
        <f t="shared" si="68"/>
        <v>41639</v>
      </c>
      <c r="BG89" s="71">
        <f t="shared" si="69"/>
        <v>1.3823808511907534E-2</v>
      </c>
      <c r="BH89" s="71">
        <f t="shared" si="70"/>
        <v>2.1595454545454552E-3</v>
      </c>
      <c r="BI89" s="71">
        <f t="shared" si="89"/>
        <v>8.3906926406926495E-4</v>
      </c>
      <c r="BJ89" s="71">
        <f t="shared" si="90"/>
        <v>0</v>
      </c>
      <c r="BK89" s="71">
        <f t="shared" si="91"/>
        <v>8.3906926406926495E-4</v>
      </c>
      <c r="BL89" s="71">
        <f t="shared" si="71"/>
        <v>3.5344265000000007E-2</v>
      </c>
      <c r="BM89" s="71">
        <f t="shared" si="72"/>
        <v>0</v>
      </c>
      <c r="BQ89" s="60">
        <f t="shared" si="73"/>
        <v>41639</v>
      </c>
      <c r="BR89" s="63">
        <f t="shared" si="74"/>
        <v>14.665901392818041</v>
      </c>
      <c r="BS89" s="64">
        <f t="shared" si="75"/>
        <v>997</v>
      </c>
      <c r="BT89" s="17" t="s">
        <v>103</v>
      </c>
      <c r="BV89" s="60">
        <f t="shared" si="76"/>
        <v>41670</v>
      </c>
      <c r="BW89" s="71">
        <f t="shared" si="77"/>
        <v>1.0941598644424112E-2</v>
      </c>
      <c r="BX89" s="71">
        <f t="shared" si="78"/>
        <v>1.3823808511907534E-2</v>
      </c>
      <c r="BY89" s="71">
        <f t="shared" si="79"/>
        <v>2.1595454545454552E-3</v>
      </c>
      <c r="BZ89" s="71">
        <f t="shared" si="80"/>
        <v>3.5344265000000007E-2</v>
      </c>
      <c r="CA89" s="71">
        <f t="shared" si="81"/>
        <v>7.8715415019762515E-5</v>
      </c>
      <c r="CB89" s="71">
        <f t="shared" si="82"/>
        <v>0</v>
      </c>
    </row>
    <row r="90" spans="1:80" ht="13.5" customHeight="1" x14ac:dyDescent="0.2">
      <c r="A90" s="106">
        <f t="shared" si="62"/>
        <v>41639</v>
      </c>
      <c r="B90" s="107">
        <v>41670</v>
      </c>
      <c r="C90" s="87">
        <v>47988280535</v>
      </c>
      <c r="D90" s="88">
        <v>1438543.85</v>
      </c>
      <c r="E90" s="89">
        <v>990</v>
      </c>
      <c r="F90" s="88">
        <v>1548009049.516129</v>
      </c>
      <c r="G90" s="88">
        <v>1563645.5045617465</v>
      </c>
      <c r="H90" s="88">
        <v>1438543.85</v>
      </c>
      <c r="I90" s="78">
        <v>1.0941598644424112E-2</v>
      </c>
      <c r="J90" s="221">
        <v>2.2382608695652177E-3</v>
      </c>
      <c r="K90" s="90">
        <v>7.3913043478280108E-7</v>
      </c>
      <c r="L90" s="90">
        <v>0</v>
      </c>
      <c r="M90" s="90">
        <v>7.3913043478280108E-7</v>
      </c>
      <c r="N90" s="91">
        <v>21.160235458037512</v>
      </c>
      <c r="O90" s="91">
        <v>14.262530514908875</v>
      </c>
      <c r="P90" s="92">
        <v>1.3823808511907534E-2</v>
      </c>
      <c r="Q90" s="100"/>
      <c r="R90" s="96"/>
      <c r="T90" s="113">
        <f t="shared" si="83"/>
        <v>1.0941598644424112E-2</v>
      </c>
      <c r="U90" s="114">
        <f t="shared" si="84"/>
        <v>2.2382608695652177E-3</v>
      </c>
      <c r="V90" s="115">
        <f>VLOOKUP(B90,'cds bmps'!$E:$I,5,0)/10000</f>
        <v>3.672470869565217E-2</v>
      </c>
      <c r="Z90" s="124">
        <f t="shared" si="65"/>
        <v>1.2411713163058795E-2</v>
      </c>
      <c r="AA90" s="125">
        <f t="shared" si="66"/>
        <v>-1.4701145186346836E-3</v>
      </c>
      <c r="AD90" s="133">
        <f t="shared" si="67"/>
        <v>41670</v>
      </c>
      <c r="AE90" s="134">
        <f t="shared" si="85"/>
        <v>-2.8822098674834221E-3</v>
      </c>
      <c r="AF90" s="134">
        <f t="shared" si="86"/>
        <v>1.874125086666352E-3</v>
      </c>
      <c r="AG90" s="135">
        <f t="shared" si="92"/>
        <v>7.8715415019762515E-5</v>
      </c>
      <c r="AH90" s="136">
        <f t="shared" si="87"/>
        <v>1.3804436956521629E-3</v>
      </c>
      <c r="AI90" s="57"/>
      <c r="AJ90" s="133">
        <f t="shared" si="93"/>
        <v>41670</v>
      </c>
      <c r="AK90" s="143">
        <f t="shared" si="94"/>
        <v>-2.8822098674834221E-3</v>
      </c>
      <c r="AL90" s="143">
        <f t="shared" si="95"/>
        <v>1.874125086666352E-3</v>
      </c>
      <c r="AM90" s="143">
        <f t="shared" si="96"/>
        <v>7.8715415019762515E-5</v>
      </c>
      <c r="AN90" s="143">
        <f t="shared" si="97"/>
        <v>0</v>
      </c>
      <c r="AO90" s="144">
        <f t="shared" si="88"/>
        <v>1.3804436956521629E-3</v>
      </c>
      <c r="AR90" s="35"/>
      <c r="AW90" s="37"/>
      <c r="BF90" s="60">
        <f t="shared" si="68"/>
        <v>41670</v>
      </c>
      <c r="BG90" s="71">
        <f t="shared" si="69"/>
        <v>1.0941598644424112E-2</v>
      </c>
      <c r="BH90" s="71">
        <f t="shared" si="70"/>
        <v>2.2382608695652177E-3</v>
      </c>
      <c r="BI90" s="71">
        <f t="shared" si="89"/>
        <v>7.8715415019762515E-5</v>
      </c>
      <c r="BJ90" s="71">
        <f t="shared" si="90"/>
        <v>0</v>
      </c>
      <c r="BK90" s="71">
        <f t="shared" si="91"/>
        <v>7.8715415019762515E-5</v>
      </c>
      <c r="BL90" s="71">
        <f t="shared" si="71"/>
        <v>3.672470869565217E-2</v>
      </c>
      <c r="BM90" s="71">
        <f t="shared" si="72"/>
        <v>0</v>
      </c>
      <c r="BQ90" s="60">
        <f t="shared" si="73"/>
        <v>41670</v>
      </c>
      <c r="BR90" s="63">
        <f t="shared" si="74"/>
        <v>14.262530514908875</v>
      </c>
      <c r="BS90" s="64">
        <f t="shared" si="75"/>
        <v>990</v>
      </c>
      <c r="BT90" s="17" t="s">
        <v>103</v>
      </c>
      <c r="BV90" s="60">
        <f t="shared" si="76"/>
        <v>41698</v>
      </c>
      <c r="BW90" s="71">
        <f t="shared" si="77"/>
        <v>9.9661746087996734E-3</v>
      </c>
      <c r="BX90" s="71">
        <f t="shared" si="78"/>
        <v>1.0941598644424112E-2</v>
      </c>
      <c r="BY90" s="71">
        <f t="shared" si="79"/>
        <v>2.2382608695652177E-3</v>
      </c>
      <c r="BZ90" s="71">
        <f t="shared" si="80"/>
        <v>3.672470869565217E-2</v>
      </c>
      <c r="CA90" s="71">
        <f t="shared" si="81"/>
        <v>7.3913043478280108E-7</v>
      </c>
      <c r="CB90" s="71">
        <f t="shared" si="82"/>
        <v>0</v>
      </c>
    </row>
    <row r="91" spans="1:80" x14ac:dyDescent="0.2">
      <c r="A91" s="106">
        <f t="shared" si="62"/>
        <v>41670</v>
      </c>
      <c r="B91" s="107">
        <v>41698</v>
      </c>
      <c r="C91" s="87">
        <v>37956842314</v>
      </c>
      <c r="D91" s="88">
        <v>1036395.9399999996</v>
      </c>
      <c r="E91" s="89">
        <v>990</v>
      </c>
      <c r="F91" s="88">
        <v>1355601511.2142856</v>
      </c>
      <c r="G91" s="88">
        <v>1369294.4557720057</v>
      </c>
      <c r="H91" s="88">
        <v>1036395.9399999996</v>
      </c>
      <c r="I91" s="78">
        <v>9.9661746087996734E-3</v>
      </c>
      <c r="J91" s="221">
        <v>2.2390000000000005E-3</v>
      </c>
      <c r="K91" s="90">
        <v>7.9095238095237917E-5</v>
      </c>
      <c r="L91" s="90">
        <v>0</v>
      </c>
      <c r="M91" s="90">
        <v>7.9095238095237917E-5</v>
      </c>
      <c r="N91" s="91">
        <v>21.02751111249021</v>
      </c>
      <c r="O91" s="91">
        <v>14.129806169361574</v>
      </c>
      <c r="P91" s="92">
        <v>1.0941598644424112E-2</v>
      </c>
      <c r="Q91" s="100"/>
      <c r="R91" s="96"/>
      <c r="T91" s="113">
        <f t="shared" si="83"/>
        <v>9.9661746087996734E-3</v>
      </c>
      <c r="U91" s="114">
        <f t="shared" si="84"/>
        <v>2.2390000000000005E-3</v>
      </c>
      <c r="V91" s="115">
        <f>VLOOKUP(B91,'cds bmps'!$E:$I,5,0)/10000</f>
        <v>3.2807865000000005E-2</v>
      </c>
      <c r="Z91" s="124">
        <f t="shared" si="65"/>
        <v>1.1287425002383021E-2</v>
      </c>
      <c r="AA91" s="125">
        <f t="shared" si="66"/>
        <v>-1.3212503935833477E-3</v>
      </c>
      <c r="AD91" s="133">
        <f t="shared" si="67"/>
        <v>41698</v>
      </c>
      <c r="AE91" s="134">
        <f t="shared" si="85"/>
        <v>-9.754240356244382E-4</v>
      </c>
      <c r="AF91" s="134">
        <f t="shared" si="86"/>
        <v>-1.4701145186346836E-3</v>
      </c>
      <c r="AG91" s="135">
        <f t="shared" si="92"/>
        <v>7.3913043478280108E-7</v>
      </c>
      <c r="AH91" s="136">
        <f t="shared" si="87"/>
        <v>-3.9168436956521641E-3</v>
      </c>
      <c r="AI91" s="57"/>
      <c r="AJ91" s="133">
        <f t="shared" si="93"/>
        <v>41698</v>
      </c>
      <c r="AK91" s="143">
        <f t="shared" si="94"/>
        <v>-9.754240356244382E-4</v>
      </c>
      <c r="AL91" s="143">
        <f t="shared" si="95"/>
        <v>-1.4701145186346836E-3</v>
      </c>
      <c r="AM91" s="143">
        <f t="shared" si="96"/>
        <v>7.3913043478280108E-7</v>
      </c>
      <c r="AN91" s="143">
        <f t="shared" si="97"/>
        <v>0</v>
      </c>
      <c r="AO91" s="144">
        <f t="shared" si="88"/>
        <v>-3.9168436956521641E-3</v>
      </c>
      <c r="AR91" s="35"/>
      <c r="AW91" s="37"/>
      <c r="BF91" s="60">
        <f t="shared" si="68"/>
        <v>41698</v>
      </c>
      <c r="BG91" s="71">
        <f t="shared" si="69"/>
        <v>9.9661746087996734E-3</v>
      </c>
      <c r="BH91" s="71">
        <f t="shared" si="70"/>
        <v>2.2390000000000005E-3</v>
      </c>
      <c r="BI91" s="71">
        <f t="shared" si="89"/>
        <v>7.3913043478280108E-7</v>
      </c>
      <c r="BJ91" s="71">
        <f t="shared" si="90"/>
        <v>0</v>
      </c>
      <c r="BK91" s="71">
        <f t="shared" si="91"/>
        <v>7.3913043478280108E-7</v>
      </c>
      <c r="BL91" s="71">
        <f t="shared" si="71"/>
        <v>3.2807865000000005E-2</v>
      </c>
      <c r="BM91" s="71">
        <f t="shared" si="72"/>
        <v>0</v>
      </c>
      <c r="BQ91" s="60">
        <f t="shared" si="73"/>
        <v>41698</v>
      </c>
      <c r="BR91" s="63">
        <f t="shared" si="74"/>
        <v>14.129806169361574</v>
      </c>
      <c r="BS91" s="64">
        <f t="shared" si="75"/>
        <v>990</v>
      </c>
      <c r="BT91" s="17" t="s">
        <v>103</v>
      </c>
      <c r="BV91" s="60">
        <f t="shared" si="76"/>
        <v>41729</v>
      </c>
      <c r="BW91" s="71">
        <f t="shared" si="77"/>
        <v>9.2781183373312533E-3</v>
      </c>
      <c r="BX91" s="71">
        <f t="shared" si="78"/>
        <v>9.9661746087996734E-3</v>
      </c>
      <c r="BY91" s="71">
        <f t="shared" si="79"/>
        <v>2.2390000000000005E-3</v>
      </c>
      <c r="BZ91" s="71">
        <f t="shared" si="80"/>
        <v>3.2807865000000005E-2</v>
      </c>
      <c r="CA91" s="71">
        <f t="shared" si="81"/>
        <v>7.9095238095237917E-5</v>
      </c>
      <c r="CB91" s="71">
        <f t="shared" si="82"/>
        <v>0</v>
      </c>
    </row>
    <row r="92" spans="1:80" x14ac:dyDescent="0.2">
      <c r="A92" s="106">
        <f t="shared" si="62"/>
        <v>41698</v>
      </c>
      <c r="B92" s="107">
        <v>41729</v>
      </c>
      <c r="C92" s="87">
        <v>42160165750</v>
      </c>
      <c r="D92" s="88">
        <v>1071690.4300000002</v>
      </c>
      <c r="E92" s="89">
        <v>984</v>
      </c>
      <c r="F92" s="88">
        <v>1360005346.7741935</v>
      </c>
      <c r="G92" s="88">
        <v>1382119.2548518227</v>
      </c>
      <c r="H92" s="88">
        <v>1071690.4300000002</v>
      </c>
      <c r="I92" s="78">
        <v>9.2781183373312533E-3</v>
      </c>
      <c r="J92" s="221">
        <v>2.3180952380952385E-3</v>
      </c>
      <c r="K92" s="90">
        <v>2.0740476190476151E-4</v>
      </c>
      <c r="L92" s="90">
        <v>0</v>
      </c>
      <c r="M92" s="90">
        <v>2.0740476190476151E-4</v>
      </c>
      <c r="N92" s="91">
        <v>21.030754468138255</v>
      </c>
      <c r="O92" s="91">
        <v>14.139128571086003</v>
      </c>
      <c r="P92" s="92">
        <v>9.9661746087996734E-3</v>
      </c>
      <c r="Q92" s="100"/>
      <c r="R92" s="96"/>
      <c r="T92" s="113">
        <f t="shared" si="83"/>
        <v>9.2781183373312533E-3</v>
      </c>
      <c r="U92" s="114">
        <f t="shared" si="84"/>
        <v>2.3180952380952385E-3</v>
      </c>
      <c r="V92" s="115">
        <f>VLOOKUP(B92,'cds bmps'!$E:$I,5,0)/10000</f>
        <v>2.6218933333333343E-2</v>
      </c>
      <c r="Z92" s="124">
        <f t="shared" si="65"/>
        <v>9.4609942910744982E-3</v>
      </c>
      <c r="AA92" s="125">
        <f t="shared" si="66"/>
        <v>-1.8287595374324485E-4</v>
      </c>
      <c r="AD92" s="133">
        <f t="shared" si="67"/>
        <v>41729</v>
      </c>
      <c r="AE92" s="134">
        <f t="shared" si="85"/>
        <v>-6.8805627146842005E-4</v>
      </c>
      <c r="AF92" s="134">
        <f t="shared" si="86"/>
        <v>-1.3212503935833477E-3</v>
      </c>
      <c r="AG92" s="135">
        <f t="shared" si="92"/>
        <v>7.9095238095237917E-5</v>
      </c>
      <c r="AH92" s="136">
        <f t="shared" si="87"/>
        <v>-6.5889316666666621E-3</v>
      </c>
      <c r="AI92" s="57"/>
      <c r="AJ92" s="133">
        <f t="shared" si="93"/>
        <v>41729</v>
      </c>
      <c r="AK92" s="143">
        <f t="shared" si="94"/>
        <v>-6.8805627146842005E-4</v>
      </c>
      <c r="AL92" s="143">
        <f t="shared" si="95"/>
        <v>-1.3212503935833477E-3</v>
      </c>
      <c r="AM92" s="143">
        <f t="shared" si="96"/>
        <v>7.9095238095237917E-5</v>
      </c>
      <c r="AN92" s="143">
        <f t="shared" si="97"/>
        <v>0</v>
      </c>
      <c r="AO92" s="144">
        <f t="shared" si="88"/>
        <v>-6.5889316666666621E-3</v>
      </c>
      <c r="AR92" s="17"/>
      <c r="AW92" s="17"/>
      <c r="BF92" s="60">
        <f t="shared" si="68"/>
        <v>41729</v>
      </c>
      <c r="BG92" s="71">
        <f t="shared" si="69"/>
        <v>9.2781183373312533E-3</v>
      </c>
      <c r="BH92" s="71">
        <f t="shared" si="70"/>
        <v>2.3180952380952385E-3</v>
      </c>
      <c r="BI92" s="71">
        <f t="shared" si="89"/>
        <v>7.9095238095237917E-5</v>
      </c>
      <c r="BJ92" s="71">
        <f t="shared" si="90"/>
        <v>0</v>
      </c>
      <c r="BK92" s="71">
        <f t="shared" si="91"/>
        <v>7.9095238095237917E-5</v>
      </c>
      <c r="BL92" s="71">
        <f t="shared" si="71"/>
        <v>2.6218933333333343E-2</v>
      </c>
      <c r="BM92" s="71">
        <f t="shared" si="72"/>
        <v>0</v>
      </c>
      <c r="BQ92" s="60">
        <f t="shared" si="73"/>
        <v>41729</v>
      </c>
      <c r="BR92" s="63">
        <f t="shared" si="74"/>
        <v>14.139128571086003</v>
      </c>
      <c r="BS92" s="64">
        <f t="shared" si="75"/>
        <v>984</v>
      </c>
      <c r="BT92" s="17" t="s">
        <v>103</v>
      </c>
      <c r="BV92" s="60">
        <f t="shared" si="76"/>
        <v>41759</v>
      </c>
      <c r="BW92" s="71">
        <f t="shared" si="77"/>
        <v>1.1117575480551785E-2</v>
      </c>
      <c r="BX92" s="71">
        <f t="shared" si="78"/>
        <v>9.2781183373312533E-3</v>
      </c>
      <c r="BY92" s="71">
        <f t="shared" si="79"/>
        <v>2.3180952380952385E-3</v>
      </c>
      <c r="BZ92" s="71">
        <f t="shared" si="80"/>
        <v>2.6218933333333343E-2</v>
      </c>
      <c r="CA92" s="71">
        <f t="shared" si="81"/>
        <v>2.0740476190476151E-4</v>
      </c>
      <c r="CB92" s="71">
        <f t="shared" si="82"/>
        <v>0</v>
      </c>
    </row>
    <row r="93" spans="1:80" x14ac:dyDescent="0.2">
      <c r="A93" s="106">
        <f t="shared" si="62"/>
        <v>41729</v>
      </c>
      <c r="B93" s="107">
        <v>41759</v>
      </c>
      <c r="C93" s="87">
        <v>51335865477</v>
      </c>
      <c r="D93" s="88">
        <v>1563644.8200000003</v>
      </c>
      <c r="E93" s="89">
        <v>963</v>
      </c>
      <c r="F93" s="88">
        <v>1711195515.9000001</v>
      </c>
      <c r="G93" s="88">
        <v>1776942.3841121497</v>
      </c>
      <c r="H93" s="88">
        <v>1563644.8200000003</v>
      </c>
      <c r="I93" s="78">
        <v>1.1117575480551785E-2</v>
      </c>
      <c r="J93" s="221">
        <v>2.5255E-3</v>
      </c>
      <c r="K93" s="90">
        <v>6.6880952380951944E-5</v>
      </c>
      <c r="L93" s="90">
        <v>0</v>
      </c>
      <c r="M93" s="90">
        <v>6.6880952380951944E-5</v>
      </c>
      <c r="N93" s="91">
        <v>21.260458095287241</v>
      </c>
      <c r="O93" s="91">
        <v>14.390404683489116</v>
      </c>
      <c r="P93" s="92">
        <v>9.2781183373312533E-3</v>
      </c>
      <c r="Q93" s="100"/>
      <c r="R93" s="96"/>
      <c r="T93" s="113">
        <f t="shared" si="83"/>
        <v>1.1117575480551785E-2</v>
      </c>
      <c r="U93" s="114">
        <f t="shared" si="84"/>
        <v>2.5255E-3</v>
      </c>
      <c r="V93" s="115">
        <f>VLOOKUP(B93,'cds bmps'!$E:$I,5,0)/10000</f>
        <v>2.0012786363636362E-2</v>
      </c>
      <c r="Z93" s="124">
        <f t="shared" si="65"/>
        <v>7.8513817612716284E-3</v>
      </c>
      <c r="AA93" s="125">
        <f t="shared" si="66"/>
        <v>3.2661937192801568E-3</v>
      </c>
      <c r="AD93" s="133">
        <f t="shared" si="67"/>
        <v>41759</v>
      </c>
      <c r="AE93" s="134">
        <f t="shared" si="85"/>
        <v>1.8394571432205319E-3</v>
      </c>
      <c r="AF93" s="134">
        <f t="shared" si="86"/>
        <v>-1.8287595374324485E-4</v>
      </c>
      <c r="AG93" s="135">
        <f t="shared" si="92"/>
        <v>2.0740476190476151E-4</v>
      </c>
      <c r="AH93" s="136">
        <f t="shared" si="87"/>
        <v>-6.2061469696969816E-3</v>
      </c>
      <c r="AI93" s="57"/>
      <c r="AJ93" s="133">
        <f t="shared" si="93"/>
        <v>41759</v>
      </c>
      <c r="AK93" s="143">
        <f t="shared" si="94"/>
        <v>1.8394571432205319E-3</v>
      </c>
      <c r="AL93" s="143">
        <f t="shared" si="95"/>
        <v>-1.8287595374324485E-4</v>
      </c>
      <c r="AM93" s="143">
        <f t="shared" si="96"/>
        <v>2.0740476190476151E-4</v>
      </c>
      <c r="AN93" s="143">
        <f t="shared" si="97"/>
        <v>0</v>
      </c>
      <c r="AO93" s="144">
        <f t="shared" si="88"/>
        <v>-6.2061469696969816E-3</v>
      </c>
      <c r="AR93" s="37"/>
      <c r="AW93" s="35"/>
      <c r="BF93" s="60">
        <f t="shared" si="68"/>
        <v>41759</v>
      </c>
      <c r="BG93" s="71">
        <f t="shared" si="69"/>
        <v>1.1117575480551785E-2</v>
      </c>
      <c r="BH93" s="71">
        <f t="shared" si="70"/>
        <v>2.5255E-3</v>
      </c>
      <c r="BI93" s="71">
        <f t="shared" si="89"/>
        <v>2.0740476190476151E-4</v>
      </c>
      <c r="BJ93" s="71">
        <f t="shared" si="90"/>
        <v>0</v>
      </c>
      <c r="BK93" s="71">
        <f t="shared" si="91"/>
        <v>2.0740476190476151E-4</v>
      </c>
      <c r="BL93" s="71">
        <f t="shared" si="71"/>
        <v>2.0012786363636362E-2</v>
      </c>
      <c r="BM93" s="71">
        <f t="shared" si="72"/>
        <v>0</v>
      </c>
      <c r="BQ93" s="60">
        <f t="shared" si="73"/>
        <v>41759</v>
      </c>
      <c r="BR93" s="63">
        <f t="shared" si="74"/>
        <v>14.390404683489116</v>
      </c>
      <c r="BS93" s="64">
        <f t="shared" si="75"/>
        <v>963</v>
      </c>
      <c r="BT93" s="17" t="s">
        <v>103</v>
      </c>
      <c r="BV93" s="60">
        <f t="shared" si="76"/>
        <v>41790</v>
      </c>
      <c r="BW93" s="71">
        <f t="shared" si="77"/>
        <v>1.0469550083946282E-2</v>
      </c>
      <c r="BX93" s="71">
        <f t="shared" si="78"/>
        <v>1.1117575480551785E-2</v>
      </c>
      <c r="BY93" s="71">
        <f t="shared" si="79"/>
        <v>2.5255E-3</v>
      </c>
      <c r="BZ93" s="71">
        <f t="shared" si="80"/>
        <v>2.0012786363636362E-2</v>
      </c>
      <c r="CA93" s="71">
        <f t="shared" si="81"/>
        <v>6.6880952380951944E-5</v>
      </c>
      <c r="CB93" s="71">
        <f t="shared" si="82"/>
        <v>0</v>
      </c>
    </row>
    <row r="94" spans="1:80" x14ac:dyDescent="0.2">
      <c r="A94" s="106">
        <f t="shared" si="62"/>
        <v>41759</v>
      </c>
      <c r="B94" s="107">
        <v>41790</v>
      </c>
      <c r="C94" s="87">
        <v>51824385943</v>
      </c>
      <c r="D94" s="88">
        <v>1486515.0800000003</v>
      </c>
      <c r="E94" s="89">
        <v>961</v>
      </c>
      <c r="F94" s="88">
        <v>1671754385.2580645</v>
      </c>
      <c r="G94" s="88">
        <v>1739598.735960525</v>
      </c>
      <c r="H94" s="88">
        <v>1486515.0800000003</v>
      </c>
      <c r="I94" s="78">
        <v>1.0469550083946282E-2</v>
      </c>
      <c r="J94" s="221">
        <v>2.5923809523809519E-3</v>
      </c>
      <c r="K94" s="90">
        <v>0</v>
      </c>
      <c r="L94" s="90">
        <v>-1.0633333333333326E-3</v>
      </c>
      <c r="M94" s="90">
        <v>-1.0633333333333326E-3</v>
      </c>
      <c r="N94" s="91">
        <v>21.237139442049141</v>
      </c>
      <c r="O94" s="91">
        <v>14.369165033078847</v>
      </c>
      <c r="P94" s="92">
        <v>1.1117575480551785E-2</v>
      </c>
      <c r="Q94" s="100"/>
      <c r="R94" s="96"/>
      <c r="T94" s="113">
        <f t="shared" si="83"/>
        <v>1.0469550083946282E-2</v>
      </c>
      <c r="U94" s="114">
        <f t="shared" si="84"/>
        <v>2.5923809523809519E-3</v>
      </c>
      <c r="V94" s="115">
        <f>VLOOKUP(B94,'cds bmps'!$E:$I,5,0)/10000</f>
        <v>1.8005336363636364E-2</v>
      </c>
      <c r="Z94" s="124">
        <f t="shared" si="65"/>
        <v>7.3305619452996521E-3</v>
      </c>
      <c r="AA94" s="125">
        <f t="shared" si="66"/>
        <v>3.1389881386466294E-3</v>
      </c>
      <c r="AD94" s="133">
        <f t="shared" si="67"/>
        <v>41790</v>
      </c>
      <c r="AE94" s="134">
        <f t="shared" si="85"/>
        <v>-6.4802539660550364E-4</v>
      </c>
      <c r="AF94" s="134">
        <f t="shared" si="86"/>
        <v>3.2661937192801568E-3</v>
      </c>
      <c r="AG94" s="135">
        <f t="shared" si="92"/>
        <v>6.6880952380951944E-5</v>
      </c>
      <c r="AH94" s="136">
        <f t="shared" si="87"/>
        <v>-2.0074499999999974E-3</v>
      </c>
      <c r="AI94" s="57"/>
      <c r="AJ94" s="133">
        <f t="shared" si="93"/>
        <v>41790</v>
      </c>
      <c r="AK94" s="143">
        <f t="shared" si="94"/>
        <v>-6.4802539660550364E-4</v>
      </c>
      <c r="AL94" s="143">
        <f t="shared" si="95"/>
        <v>3.2661937192801568E-3</v>
      </c>
      <c r="AM94" s="143">
        <f t="shared" si="96"/>
        <v>6.6880952380951944E-5</v>
      </c>
      <c r="AN94" s="143">
        <f t="shared" si="97"/>
        <v>0</v>
      </c>
      <c r="AO94" s="144">
        <f t="shared" si="88"/>
        <v>-2.0074499999999974E-3</v>
      </c>
      <c r="AR94" s="37"/>
      <c r="AW94" s="17"/>
      <c r="BF94" s="60">
        <f t="shared" si="68"/>
        <v>41790</v>
      </c>
      <c r="BG94" s="71">
        <f t="shared" si="69"/>
        <v>1.0469550083946282E-2</v>
      </c>
      <c r="BH94" s="71">
        <f t="shared" si="70"/>
        <v>2.5923809523809519E-3</v>
      </c>
      <c r="BI94" s="71">
        <f t="shared" si="89"/>
        <v>6.6880952380951944E-5</v>
      </c>
      <c r="BJ94" s="71">
        <f t="shared" si="90"/>
        <v>0</v>
      </c>
      <c r="BK94" s="71">
        <f t="shared" si="91"/>
        <v>6.6880952380951944E-5</v>
      </c>
      <c r="BL94" s="71">
        <f t="shared" si="71"/>
        <v>1.8005336363636364E-2</v>
      </c>
      <c r="BM94" s="71">
        <f t="shared" si="72"/>
        <v>0</v>
      </c>
      <c r="BQ94" s="60">
        <f t="shared" si="73"/>
        <v>41790</v>
      </c>
      <c r="BR94" s="63">
        <f t="shared" si="74"/>
        <v>14.369165033078847</v>
      </c>
      <c r="BS94" s="64">
        <f t="shared" si="75"/>
        <v>961</v>
      </c>
      <c r="BT94" s="17" t="s">
        <v>103</v>
      </c>
      <c r="BV94" s="60">
        <f t="shared" si="76"/>
        <v>41820</v>
      </c>
      <c r="BW94" s="71">
        <f t="shared" si="77"/>
        <v>1.0379291235907154E-2</v>
      </c>
      <c r="BX94" s="71">
        <f t="shared" si="78"/>
        <v>1.0469550083946282E-2</v>
      </c>
      <c r="BY94" s="71">
        <f t="shared" si="79"/>
        <v>2.5923809523809519E-3</v>
      </c>
      <c r="BZ94" s="71">
        <f t="shared" si="80"/>
        <v>1.8005336363636364E-2</v>
      </c>
      <c r="CA94" s="71">
        <f t="shared" si="81"/>
        <v>-1.0633333333333326E-3</v>
      </c>
      <c r="CB94" s="71">
        <f t="shared" si="82"/>
        <v>0</v>
      </c>
    </row>
    <row r="95" spans="1:80" x14ac:dyDescent="0.2">
      <c r="A95" s="106">
        <f t="shared" si="62"/>
        <v>41790</v>
      </c>
      <c r="B95" s="107">
        <v>41820</v>
      </c>
      <c r="C95" s="87">
        <v>46462679998</v>
      </c>
      <c r="D95" s="88">
        <v>1321232.02</v>
      </c>
      <c r="E95" s="89">
        <v>951</v>
      </c>
      <c r="F95" s="88">
        <v>1548755999.9333334</v>
      </c>
      <c r="G95" s="88">
        <v>1628555.2049772171</v>
      </c>
      <c r="H95" s="88">
        <v>1321232.02</v>
      </c>
      <c r="I95" s="78">
        <v>1.0379291235907154E-2</v>
      </c>
      <c r="J95" s="221">
        <v>1.5290476190476193E-3</v>
      </c>
      <c r="K95" s="90">
        <v>0</v>
      </c>
      <c r="L95" s="90">
        <v>-5.7078674948240191E-4</v>
      </c>
      <c r="M95" s="90">
        <v>-5.7078674948240191E-4</v>
      </c>
      <c r="N95" s="91">
        <v>21.160717864949085</v>
      </c>
      <c r="O95" s="91">
        <v>14.303203802403695</v>
      </c>
      <c r="P95" s="92">
        <v>1.0469550083946282E-2</v>
      </c>
      <c r="Q95" s="100"/>
      <c r="R95" s="96"/>
      <c r="T95" s="113">
        <f t="shared" si="83"/>
        <v>1.0379291235907154E-2</v>
      </c>
      <c r="U95" s="114">
        <f t="shared" si="84"/>
        <v>1.5290476190476193E-3</v>
      </c>
      <c r="V95" s="115">
        <f>VLOOKUP(B95,'cds bmps'!$E:$I,5,0)/10000</f>
        <v>1.6739757142857137E-2</v>
      </c>
      <c r="Z95" s="124">
        <f t="shared" si="65"/>
        <v>6.0813194525693058E-3</v>
      </c>
      <c r="AA95" s="125">
        <f t="shared" si="66"/>
        <v>4.297971783337848E-3</v>
      </c>
      <c r="AD95" s="133">
        <f t="shared" si="67"/>
        <v>41820</v>
      </c>
      <c r="AE95" s="134">
        <f t="shared" si="85"/>
        <v>-9.0258848039127815E-5</v>
      </c>
      <c r="AF95" s="134">
        <f t="shared" si="86"/>
        <v>3.1389881386466294E-3</v>
      </c>
      <c r="AG95" s="135">
        <f t="shared" si="92"/>
        <v>-1.0633333333333326E-3</v>
      </c>
      <c r="AH95" s="136">
        <f t="shared" si="87"/>
        <v>-1.2655792207792275E-3</v>
      </c>
      <c r="AI95" s="57"/>
      <c r="AJ95" s="133">
        <f t="shared" si="93"/>
        <v>41820</v>
      </c>
      <c r="AK95" s="143">
        <f t="shared" si="94"/>
        <v>-9.0258848039127815E-5</v>
      </c>
      <c r="AL95" s="143">
        <f t="shared" si="95"/>
        <v>3.1389881386466294E-3</v>
      </c>
      <c r="AM95" s="143">
        <f t="shared" si="96"/>
        <v>0</v>
      </c>
      <c r="AN95" s="143">
        <f t="shared" si="97"/>
        <v>-1.0633333333333326E-3</v>
      </c>
      <c r="AO95" s="144">
        <f t="shared" si="88"/>
        <v>-1.2655792207792275E-3</v>
      </c>
      <c r="AR95" s="37"/>
      <c r="AW95" s="35"/>
      <c r="BF95" s="60">
        <f t="shared" si="68"/>
        <v>41820</v>
      </c>
      <c r="BG95" s="71">
        <f t="shared" si="69"/>
        <v>1.0379291235907154E-2</v>
      </c>
      <c r="BH95" s="71">
        <f t="shared" si="70"/>
        <v>1.5290476190476193E-3</v>
      </c>
      <c r="BI95" s="71">
        <f t="shared" si="89"/>
        <v>0</v>
      </c>
      <c r="BJ95" s="71">
        <f t="shared" si="90"/>
        <v>-1.0633333333333326E-3</v>
      </c>
      <c r="BK95" s="71">
        <f t="shared" si="91"/>
        <v>-1.0633333333333326E-3</v>
      </c>
      <c r="BL95" s="71">
        <f t="shared" si="71"/>
        <v>1.6739757142857137E-2</v>
      </c>
      <c r="BM95" s="71">
        <f t="shared" si="72"/>
        <v>0</v>
      </c>
      <c r="BQ95" s="60">
        <f t="shared" si="73"/>
        <v>41820</v>
      </c>
      <c r="BR95" s="63">
        <f t="shared" si="74"/>
        <v>14.303203802403695</v>
      </c>
      <c r="BS95" s="64">
        <f t="shared" si="75"/>
        <v>951</v>
      </c>
      <c r="BT95" s="17" t="s">
        <v>103</v>
      </c>
      <c r="BV95" s="60">
        <f t="shared" si="76"/>
        <v>41851</v>
      </c>
      <c r="BW95" s="71">
        <f t="shared" si="77"/>
        <v>1.0527252978493816E-2</v>
      </c>
      <c r="BX95" s="71">
        <f t="shared" si="78"/>
        <v>1.0379291235907154E-2</v>
      </c>
      <c r="BY95" s="71">
        <f t="shared" si="79"/>
        <v>1.5290476190476193E-3</v>
      </c>
      <c r="BZ95" s="71">
        <f t="shared" si="80"/>
        <v>1.6739757142857137E-2</v>
      </c>
      <c r="CA95" s="71">
        <f t="shared" si="81"/>
        <v>-5.7078674948240191E-4</v>
      </c>
      <c r="CB95" s="71">
        <f t="shared" si="82"/>
        <v>0</v>
      </c>
    </row>
    <row r="96" spans="1:80" x14ac:dyDescent="0.2">
      <c r="A96" s="106">
        <f t="shared" si="62"/>
        <v>41820</v>
      </c>
      <c r="B96" s="107">
        <v>41851</v>
      </c>
      <c r="C96" s="87">
        <v>48155496556</v>
      </c>
      <c r="D96" s="88">
        <v>1388890.6699999992</v>
      </c>
      <c r="E96" s="89">
        <v>954</v>
      </c>
      <c r="F96" s="88">
        <v>1553403114.7096775</v>
      </c>
      <c r="G96" s="88">
        <v>1628305.1516872928</v>
      </c>
      <c r="H96" s="88">
        <v>1388890.6699999992</v>
      </c>
      <c r="I96" s="78">
        <v>1.0527252978493816E-2</v>
      </c>
      <c r="J96" s="221">
        <v>9.5826086956521742E-4</v>
      </c>
      <c r="K96" s="90">
        <v>0</v>
      </c>
      <c r="L96" s="90">
        <v>-1.0826086956521735E-4</v>
      </c>
      <c r="M96" s="90">
        <v>-1.0826086956521735E-4</v>
      </c>
      <c r="N96" s="91">
        <v>21.163713919039658</v>
      </c>
      <c r="O96" s="91">
        <v>14.303050247591372</v>
      </c>
      <c r="P96" s="92">
        <v>1.0379291235907154E-2</v>
      </c>
      <c r="Q96" s="100"/>
      <c r="R96" s="96"/>
      <c r="T96" s="113">
        <f t="shared" si="83"/>
        <v>1.0527252978493816E-2</v>
      </c>
      <c r="U96" s="114">
        <f t="shared" si="84"/>
        <v>9.5826086956521742E-4</v>
      </c>
      <c r="V96" s="115">
        <f>VLOOKUP(B96,'cds bmps'!$E:$I,5,0)/10000</f>
        <v>2.1330356521739129E-2</v>
      </c>
      <c r="Z96" s="124">
        <f t="shared" si="65"/>
        <v>6.9242497180400766E-3</v>
      </c>
      <c r="AA96" s="125">
        <f t="shared" si="66"/>
        <v>3.6030032604537398E-3</v>
      </c>
      <c r="AD96" s="133">
        <f t="shared" si="67"/>
        <v>41851</v>
      </c>
      <c r="AE96" s="134">
        <f t="shared" si="85"/>
        <v>1.4796174258666257E-4</v>
      </c>
      <c r="AF96" s="134">
        <f t="shared" si="86"/>
        <v>4.297971783337848E-3</v>
      </c>
      <c r="AG96" s="135">
        <f t="shared" si="92"/>
        <v>-5.7078674948240191E-4</v>
      </c>
      <c r="AH96" s="136">
        <f t="shared" si="87"/>
        <v>4.5905993788819925E-3</v>
      </c>
      <c r="AI96" s="57"/>
      <c r="AJ96" s="133">
        <f t="shared" si="93"/>
        <v>41851</v>
      </c>
      <c r="AK96" s="143">
        <f t="shared" si="94"/>
        <v>1.4796174258666257E-4</v>
      </c>
      <c r="AL96" s="143">
        <f t="shared" si="95"/>
        <v>4.297971783337848E-3</v>
      </c>
      <c r="AM96" s="143">
        <f t="shared" si="96"/>
        <v>0</v>
      </c>
      <c r="AN96" s="143">
        <f t="shared" si="97"/>
        <v>-5.7078674948240191E-4</v>
      </c>
      <c r="AO96" s="144">
        <f t="shared" si="88"/>
        <v>4.5905993788819925E-3</v>
      </c>
      <c r="AR96" s="17"/>
      <c r="AW96" s="35"/>
      <c r="BF96" s="60">
        <f t="shared" si="68"/>
        <v>41851</v>
      </c>
      <c r="BG96" s="71">
        <f t="shared" si="69"/>
        <v>1.0527252978493816E-2</v>
      </c>
      <c r="BH96" s="71">
        <f t="shared" si="70"/>
        <v>9.5826086956521742E-4</v>
      </c>
      <c r="BI96" s="71">
        <f t="shared" si="89"/>
        <v>0</v>
      </c>
      <c r="BJ96" s="71">
        <f t="shared" si="90"/>
        <v>-5.7078674948240191E-4</v>
      </c>
      <c r="BK96" s="71">
        <f t="shared" si="91"/>
        <v>-5.7078674948240191E-4</v>
      </c>
      <c r="BL96" s="71">
        <f t="shared" si="71"/>
        <v>2.1330356521739129E-2</v>
      </c>
      <c r="BM96" s="71">
        <f t="shared" si="72"/>
        <v>0</v>
      </c>
      <c r="BQ96" s="60">
        <f t="shared" si="73"/>
        <v>41851</v>
      </c>
      <c r="BR96" s="63">
        <f t="shared" si="74"/>
        <v>14.303050247591372</v>
      </c>
      <c r="BS96" s="64">
        <f t="shared" si="75"/>
        <v>954</v>
      </c>
      <c r="BT96" s="17" t="s">
        <v>103</v>
      </c>
      <c r="BV96" s="60">
        <f t="shared" si="76"/>
        <v>41882</v>
      </c>
      <c r="BW96" s="71">
        <f t="shared" si="77"/>
        <v>7.997088013319097E-3</v>
      </c>
      <c r="BX96" s="71">
        <f t="shared" si="78"/>
        <v>1.0527252978493816E-2</v>
      </c>
      <c r="BY96" s="71">
        <f t="shared" si="79"/>
        <v>9.5826086956521742E-4</v>
      </c>
      <c r="BZ96" s="71">
        <f t="shared" si="80"/>
        <v>2.1330356521739129E-2</v>
      </c>
      <c r="CA96" s="71">
        <f t="shared" si="81"/>
        <v>-1.0826086956521735E-4</v>
      </c>
      <c r="CB96" s="71">
        <f t="shared" si="82"/>
        <v>0</v>
      </c>
    </row>
    <row r="97" spans="1:80" x14ac:dyDescent="0.2">
      <c r="A97" s="106">
        <f t="shared" si="62"/>
        <v>41851</v>
      </c>
      <c r="B97" s="107">
        <v>41882</v>
      </c>
      <c r="C97" s="87">
        <v>51054148350</v>
      </c>
      <c r="D97" s="88">
        <v>1118587.72</v>
      </c>
      <c r="E97" s="89">
        <v>964</v>
      </c>
      <c r="F97" s="88">
        <v>1646908011.2903225</v>
      </c>
      <c r="G97" s="88">
        <v>1708410.8000936955</v>
      </c>
      <c r="H97" s="88">
        <v>1118587.72</v>
      </c>
      <c r="I97" s="78">
        <v>7.997088013319097E-3</v>
      </c>
      <c r="J97" s="221">
        <v>8.5000000000000006E-4</v>
      </c>
      <c r="K97" s="90">
        <v>0</v>
      </c>
      <c r="L97" s="90">
        <v>-6.4590909000000003E-4</v>
      </c>
      <c r="M97" s="90">
        <v>-6.4590909000000003E-4</v>
      </c>
      <c r="N97" s="91">
        <v>21.222165434299374</v>
      </c>
      <c r="O97" s="91">
        <v>14.35107413968883</v>
      </c>
      <c r="P97" s="92">
        <v>1.0527252978493816E-2</v>
      </c>
      <c r="Q97" s="100"/>
      <c r="R97" s="96"/>
      <c r="T97" s="113">
        <f t="shared" si="83"/>
        <v>7.997088013319097E-3</v>
      </c>
      <c r="U97" s="114">
        <f t="shared" si="84"/>
        <v>8.5000000000000006E-4</v>
      </c>
      <c r="V97" s="115">
        <f>VLOOKUP(B97,'cds bmps'!$E:$I,5,0)/10000</f>
        <v>2.3160223809523806E-2</v>
      </c>
      <c r="Z97" s="124">
        <f t="shared" si="65"/>
        <v>7.3595983085112827E-3</v>
      </c>
      <c r="AA97" s="125">
        <f t="shared" si="66"/>
        <v>6.3748970480781431E-4</v>
      </c>
      <c r="AD97" s="133">
        <f t="shared" si="67"/>
        <v>41882</v>
      </c>
      <c r="AE97" s="134">
        <f t="shared" si="85"/>
        <v>-2.5301649651747193E-3</v>
      </c>
      <c r="AF97" s="134">
        <f t="shared" si="86"/>
        <v>3.6030032604537398E-3</v>
      </c>
      <c r="AG97" s="135">
        <f t="shared" si="92"/>
        <v>-1.0826086956521735E-4</v>
      </c>
      <c r="AH97" s="136">
        <f t="shared" si="87"/>
        <v>1.8298672877846769E-3</v>
      </c>
      <c r="AI97" s="57"/>
      <c r="AJ97" s="133">
        <f t="shared" si="93"/>
        <v>41882</v>
      </c>
      <c r="AK97" s="143">
        <f t="shared" si="94"/>
        <v>-2.5301649651747193E-3</v>
      </c>
      <c r="AL97" s="143">
        <f t="shared" si="95"/>
        <v>3.6030032604537398E-3</v>
      </c>
      <c r="AM97" s="143">
        <f t="shared" si="96"/>
        <v>0</v>
      </c>
      <c r="AN97" s="143">
        <f t="shared" si="97"/>
        <v>-1.0826086956521735E-4</v>
      </c>
      <c r="AO97" s="144">
        <f t="shared" si="88"/>
        <v>1.8298672877846769E-3</v>
      </c>
      <c r="AR97" s="35"/>
      <c r="BF97" s="60">
        <f t="shared" si="68"/>
        <v>41882</v>
      </c>
      <c r="BG97" s="71">
        <f t="shared" si="69"/>
        <v>7.997088013319097E-3</v>
      </c>
      <c r="BH97" s="71">
        <f t="shared" si="70"/>
        <v>8.5000000000000006E-4</v>
      </c>
      <c r="BI97" s="71">
        <f t="shared" si="89"/>
        <v>0</v>
      </c>
      <c r="BJ97" s="71">
        <f t="shared" si="90"/>
        <v>-1.0826086956521735E-4</v>
      </c>
      <c r="BK97" s="71">
        <f t="shared" si="91"/>
        <v>-1.0826086956521735E-4</v>
      </c>
      <c r="BL97" s="71">
        <f t="shared" si="71"/>
        <v>2.3160223809523806E-2</v>
      </c>
      <c r="BM97" s="71">
        <f t="shared" si="72"/>
        <v>0</v>
      </c>
      <c r="BQ97" s="60">
        <f t="shared" si="73"/>
        <v>41882</v>
      </c>
      <c r="BR97" s="63">
        <f t="shared" si="74"/>
        <v>14.35107413968883</v>
      </c>
      <c r="BS97" s="64">
        <f t="shared" si="75"/>
        <v>964</v>
      </c>
      <c r="BT97" s="17" t="s">
        <v>103</v>
      </c>
      <c r="BV97" s="60">
        <f t="shared" si="76"/>
        <v>41912</v>
      </c>
      <c r="BW97" s="71">
        <f t="shared" si="77"/>
        <v>7.3191505117964073E-3</v>
      </c>
      <c r="BX97" s="71">
        <f t="shared" si="78"/>
        <v>7.997088013319097E-3</v>
      </c>
      <c r="BY97" s="71">
        <f t="shared" si="79"/>
        <v>8.5000000000000006E-4</v>
      </c>
      <c r="BZ97" s="71">
        <f t="shared" si="80"/>
        <v>2.3160223809523806E-2</v>
      </c>
      <c r="CA97" s="71">
        <f t="shared" si="81"/>
        <v>-6.4590909000000003E-4</v>
      </c>
      <c r="CB97" s="71">
        <f t="shared" si="82"/>
        <v>0</v>
      </c>
    </row>
    <row r="98" spans="1:80" x14ac:dyDescent="0.2">
      <c r="A98" s="106">
        <f t="shared" si="62"/>
        <v>41882</v>
      </c>
      <c r="B98" s="107">
        <v>41912</v>
      </c>
      <c r="C98" s="87">
        <v>46960430988</v>
      </c>
      <c r="D98" s="88">
        <v>941672.50000000012</v>
      </c>
      <c r="E98" s="89">
        <v>958</v>
      </c>
      <c r="F98" s="88">
        <v>1565347699.5999999</v>
      </c>
      <c r="G98" s="88">
        <v>1633974.6342379958</v>
      </c>
      <c r="H98" s="88">
        <v>941672.50000000012</v>
      </c>
      <c r="I98" s="78">
        <v>7.3191505117964073E-3</v>
      </c>
      <c r="J98" s="221">
        <v>2.0409091E-4</v>
      </c>
      <c r="K98" s="90">
        <v>0</v>
      </c>
      <c r="L98" s="90">
        <v>-1.2626481999999999E-4</v>
      </c>
      <c r="M98" s="90">
        <v>-1.2626481999999999E-4</v>
      </c>
      <c r="N98" s="91">
        <v>21.171373808530294</v>
      </c>
      <c r="O98" s="91">
        <v>14.306526030559434</v>
      </c>
      <c r="P98" s="92">
        <v>7.997088013319097E-3</v>
      </c>
      <c r="T98" s="113">
        <f t="shared" ref="T98:T104" si="98">+I98</f>
        <v>7.3191505117964073E-3</v>
      </c>
      <c r="U98" s="114">
        <f t="shared" ref="U98:U104" si="99">+J98</f>
        <v>2.0409091E-4</v>
      </c>
      <c r="V98" s="115">
        <f>VLOOKUP(B98,'cds bmps'!$E:$I,5,0)/10000</f>
        <v>1.9146977272727274E-2</v>
      </c>
      <c r="Z98" s="124">
        <f t="shared" si="65"/>
        <v>5.6689559617765098E-3</v>
      </c>
      <c r="AA98" s="125">
        <f t="shared" si="66"/>
        <v>1.6501945500198975E-3</v>
      </c>
      <c r="AD98" s="133">
        <f t="shared" si="67"/>
        <v>41912</v>
      </c>
      <c r="AE98" s="134">
        <f t="shared" si="85"/>
        <v>-6.7793750152268968E-4</v>
      </c>
      <c r="AF98" s="134">
        <f t="shared" si="86"/>
        <v>6.3748970480781431E-4</v>
      </c>
      <c r="AG98" s="135">
        <f t="shared" si="92"/>
        <v>-6.4590909000000003E-4</v>
      </c>
      <c r="AH98" s="136">
        <f t="shared" si="87"/>
        <v>-4.0132465367965324E-3</v>
      </c>
      <c r="AI98" s="57"/>
      <c r="AJ98" s="133">
        <f t="shared" si="93"/>
        <v>41912</v>
      </c>
      <c r="AK98" s="143">
        <f t="shared" si="94"/>
        <v>-6.7793750152268968E-4</v>
      </c>
      <c r="AL98" s="143">
        <f t="shared" si="95"/>
        <v>6.3748970480781431E-4</v>
      </c>
      <c r="AM98" s="143">
        <f t="shared" si="96"/>
        <v>0</v>
      </c>
      <c r="AN98" s="143">
        <f t="shared" si="97"/>
        <v>-6.4590909000000003E-4</v>
      </c>
      <c r="AO98" s="144">
        <f t="shared" si="88"/>
        <v>-4.0132465367965324E-3</v>
      </c>
      <c r="AR98" s="17"/>
      <c r="BF98" s="60">
        <f t="shared" si="68"/>
        <v>41912</v>
      </c>
      <c r="BG98" s="71">
        <f t="shared" si="69"/>
        <v>7.3191505117964073E-3</v>
      </c>
      <c r="BH98" s="71">
        <f t="shared" si="70"/>
        <v>2.0409091E-4</v>
      </c>
      <c r="BI98" s="71">
        <f t="shared" si="89"/>
        <v>0</v>
      </c>
      <c r="BJ98" s="71">
        <f t="shared" si="90"/>
        <v>-6.4590909000000003E-4</v>
      </c>
      <c r="BK98" s="71">
        <f t="shared" si="91"/>
        <v>-6.4590909000000003E-4</v>
      </c>
      <c r="BL98" s="71">
        <f t="shared" si="71"/>
        <v>1.9146977272727274E-2</v>
      </c>
      <c r="BM98" s="71">
        <f t="shared" si="72"/>
        <v>0</v>
      </c>
      <c r="BQ98" s="60">
        <f t="shared" si="73"/>
        <v>41912</v>
      </c>
      <c r="BR98" s="63">
        <f t="shared" si="74"/>
        <v>14.306526030559434</v>
      </c>
      <c r="BS98" s="64">
        <f t="shared" si="75"/>
        <v>958</v>
      </c>
      <c r="BT98" s="17" t="s">
        <v>103</v>
      </c>
      <c r="BV98" s="60">
        <f t="shared" si="76"/>
        <v>41943</v>
      </c>
      <c r="BW98" s="71">
        <f t="shared" si="77"/>
        <v>5.7828954617863372E-3</v>
      </c>
      <c r="BX98" s="71">
        <f t="shared" si="78"/>
        <v>7.3191505117964073E-3</v>
      </c>
      <c r="BY98" s="71">
        <f t="shared" si="79"/>
        <v>2.0409091E-4</v>
      </c>
      <c r="BZ98" s="71">
        <f t="shared" si="80"/>
        <v>1.9146977272727274E-2</v>
      </c>
      <c r="CA98" s="71">
        <f t="shared" si="81"/>
        <v>-1.2626481999999999E-4</v>
      </c>
      <c r="CB98" s="71">
        <f t="shared" si="82"/>
        <v>0</v>
      </c>
    </row>
    <row r="99" spans="1:80" x14ac:dyDescent="0.2">
      <c r="A99" s="106">
        <f t="shared" si="62"/>
        <v>41912</v>
      </c>
      <c r="B99" s="107">
        <v>41943</v>
      </c>
      <c r="C99" s="87">
        <v>47306288512</v>
      </c>
      <c r="D99" s="88">
        <v>749499.50999999978</v>
      </c>
      <c r="E99" s="89">
        <v>944</v>
      </c>
      <c r="F99" s="88">
        <v>1526009306.8387096</v>
      </c>
      <c r="G99" s="88">
        <v>1616535.2826681247</v>
      </c>
      <c r="H99" s="88">
        <v>749499.50999999978</v>
      </c>
      <c r="I99" s="78">
        <v>5.7828954617863372E-3</v>
      </c>
      <c r="J99" s="221">
        <v>7.7826090000000003E-5</v>
      </c>
      <c r="K99" s="90">
        <v>1.4673909999999996E-5</v>
      </c>
      <c r="L99" s="90">
        <v>0</v>
      </c>
      <c r="M99" s="90">
        <v>1.4673909999999996E-5</v>
      </c>
      <c r="N99" s="91">
        <v>21.145921868635892</v>
      </c>
      <c r="O99" s="91">
        <v>14.295795702490389</v>
      </c>
      <c r="P99" s="92">
        <v>7.3191505117964073E-3</v>
      </c>
      <c r="T99" s="113">
        <f t="shared" si="98"/>
        <v>5.7828954617863372E-3</v>
      </c>
      <c r="U99" s="114">
        <f t="shared" si="99"/>
        <v>7.7826090000000003E-5</v>
      </c>
      <c r="V99" s="115">
        <f>VLOOKUP(B99,'cds bmps'!$E:$I,5,0)/10000</f>
        <v>2.5163552173913042E-2</v>
      </c>
      <c r="Z99" s="124">
        <f t="shared" si="65"/>
        <v>7.291714837264293E-3</v>
      </c>
      <c r="AA99" s="125">
        <f t="shared" si="66"/>
        <v>-1.5088193754779558E-3</v>
      </c>
      <c r="AD99" s="133">
        <f t="shared" si="67"/>
        <v>41943</v>
      </c>
      <c r="AE99" s="134">
        <f t="shared" si="85"/>
        <v>-1.5362550500100701E-3</v>
      </c>
      <c r="AF99" s="134">
        <f t="shared" si="86"/>
        <v>1.6501945500198975E-3</v>
      </c>
      <c r="AG99" s="135">
        <f t="shared" si="92"/>
        <v>-1.2626481999999999E-4</v>
      </c>
      <c r="AH99" s="136">
        <f t="shared" si="87"/>
        <v>6.0165749011857686E-3</v>
      </c>
      <c r="AI99" s="57"/>
      <c r="AJ99" s="133">
        <f t="shared" si="93"/>
        <v>41943</v>
      </c>
      <c r="AK99" s="143">
        <f t="shared" si="94"/>
        <v>-1.5362550500100701E-3</v>
      </c>
      <c r="AL99" s="143">
        <f t="shared" si="95"/>
        <v>1.6501945500198975E-3</v>
      </c>
      <c r="AM99" s="143">
        <f t="shared" si="96"/>
        <v>0</v>
      </c>
      <c r="AN99" s="143">
        <f t="shared" si="97"/>
        <v>-1.2626481999999999E-4</v>
      </c>
      <c r="AO99" s="144">
        <f t="shared" si="88"/>
        <v>6.0165749011857686E-3</v>
      </c>
      <c r="AR99" s="35"/>
      <c r="BF99" s="60">
        <f t="shared" si="68"/>
        <v>41943</v>
      </c>
      <c r="BG99" s="71">
        <f t="shared" si="69"/>
        <v>5.7828954617863372E-3</v>
      </c>
      <c r="BH99" s="71">
        <f t="shared" si="70"/>
        <v>7.7826090000000003E-5</v>
      </c>
      <c r="BI99" s="71">
        <f t="shared" si="89"/>
        <v>0</v>
      </c>
      <c r="BJ99" s="71">
        <f t="shared" si="90"/>
        <v>-1.2626481999999999E-4</v>
      </c>
      <c r="BK99" s="71">
        <f t="shared" si="91"/>
        <v>-1.2626481999999999E-4</v>
      </c>
      <c r="BL99" s="71">
        <f t="shared" si="71"/>
        <v>2.5163552173913042E-2</v>
      </c>
      <c r="BM99" s="71">
        <f t="shared" si="72"/>
        <v>0</v>
      </c>
      <c r="BQ99" s="60">
        <f t="shared" si="73"/>
        <v>41943</v>
      </c>
      <c r="BR99" s="63">
        <f t="shared" si="74"/>
        <v>14.295795702490389</v>
      </c>
      <c r="BS99" s="64">
        <f t="shared" si="75"/>
        <v>944</v>
      </c>
      <c r="BT99" s="17" t="s">
        <v>103</v>
      </c>
      <c r="BV99" s="60">
        <f t="shared" si="76"/>
        <v>41973</v>
      </c>
      <c r="BW99" s="71">
        <f t="shared" si="77"/>
        <v>4.3681690277133211E-3</v>
      </c>
      <c r="BX99" s="71">
        <f t="shared" si="78"/>
        <v>5.7828954617863372E-3</v>
      </c>
      <c r="BY99" s="71">
        <f t="shared" si="79"/>
        <v>7.7826090000000003E-5</v>
      </c>
      <c r="BZ99" s="71">
        <f t="shared" si="80"/>
        <v>2.5163552173913042E-2</v>
      </c>
      <c r="CA99" s="71">
        <f t="shared" si="81"/>
        <v>1.4673909999999996E-5</v>
      </c>
      <c r="CB99" s="71">
        <f t="shared" si="82"/>
        <v>0</v>
      </c>
    </row>
    <row r="100" spans="1:80" x14ac:dyDescent="0.2">
      <c r="A100" s="106">
        <f t="shared" si="62"/>
        <v>41943</v>
      </c>
      <c r="B100" s="107">
        <v>41973</v>
      </c>
      <c r="C100" s="87">
        <v>41538791894</v>
      </c>
      <c r="D100" s="88">
        <v>497119.07999999996</v>
      </c>
      <c r="E100" s="89">
        <v>932</v>
      </c>
      <c r="F100" s="88">
        <v>1384626396.4666667</v>
      </c>
      <c r="G100" s="88">
        <v>1485650.6399856939</v>
      </c>
      <c r="H100" s="88">
        <v>497119.07999999996</v>
      </c>
      <c r="I100" s="78">
        <v>4.3681690277133211E-3</v>
      </c>
      <c r="J100" s="221">
        <v>9.2499999999999999E-5</v>
      </c>
      <c r="K100" s="90">
        <v>1.3967391000000001E-4</v>
      </c>
      <c r="L100" s="90">
        <v>0</v>
      </c>
      <c r="M100" s="90">
        <v>1.3967391000000001E-4</v>
      </c>
      <c r="N100" s="91">
        <v>21.04869619035312</v>
      </c>
      <c r="O100" s="91">
        <v>14.211363375667526</v>
      </c>
      <c r="P100" s="92">
        <v>5.7828954617863372E-3</v>
      </c>
      <c r="T100" s="113">
        <f t="shared" si="98"/>
        <v>4.3681690277133211E-3</v>
      </c>
      <c r="U100" s="114">
        <f t="shared" si="99"/>
        <v>9.2499999999999999E-5</v>
      </c>
      <c r="V100" s="115">
        <f>VLOOKUP(B100,'cds bmps'!$E:$I,5,0)/10000</f>
        <v>2.1953339999999998E-2</v>
      </c>
      <c r="Z100" s="124">
        <f t="shared" si="65"/>
        <v>6.3819766680014546E-3</v>
      </c>
      <c r="AA100" s="125">
        <f t="shared" si="66"/>
        <v>-2.0138076402881335E-3</v>
      </c>
      <c r="AD100" s="133">
        <f t="shared" si="67"/>
        <v>41973</v>
      </c>
      <c r="AE100" s="134">
        <f t="shared" si="85"/>
        <v>-1.4147264340730161E-3</v>
      </c>
      <c r="AF100" s="134">
        <f t="shared" si="86"/>
        <v>-1.5088193754779558E-3</v>
      </c>
      <c r="AG100" s="135">
        <f t="shared" si="92"/>
        <v>1.4673909999999996E-5</v>
      </c>
      <c r="AH100" s="136">
        <f t="shared" si="87"/>
        <v>-3.2102121739130442E-3</v>
      </c>
      <c r="AI100" s="57"/>
      <c r="AJ100" s="133">
        <f t="shared" si="93"/>
        <v>41973</v>
      </c>
      <c r="AK100" s="143">
        <f t="shared" si="94"/>
        <v>-1.4147264340730161E-3</v>
      </c>
      <c r="AL100" s="143">
        <f t="shared" si="95"/>
        <v>-1.5088193754779558E-3</v>
      </c>
      <c r="AM100" s="143">
        <f t="shared" si="96"/>
        <v>1.4673909999999996E-5</v>
      </c>
      <c r="AN100" s="143">
        <f t="shared" si="97"/>
        <v>0</v>
      </c>
      <c r="AO100" s="144">
        <f t="shared" si="88"/>
        <v>-3.2102121739130442E-3</v>
      </c>
      <c r="AR100" s="35"/>
      <c r="BF100" s="60">
        <f t="shared" si="68"/>
        <v>41973</v>
      </c>
      <c r="BG100" s="71">
        <f t="shared" si="69"/>
        <v>4.3681690277133211E-3</v>
      </c>
      <c r="BH100" s="71">
        <f t="shared" si="70"/>
        <v>9.2499999999999999E-5</v>
      </c>
      <c r="BI100" s="71">
        <f t="shared" si="89"/>
        <v>1.4673909999999996E-5</v>
      </c>
      <c r="BJ100" s="71">
        <f t="shared" si="90"/>
        <v>0</v>
      </c>
      <c r="BK100" s="71">
        <f t="shared" si="91"/>
        <v>1.4673909999999996E-5</v>
      </c>
      <c r="BL100" s="71">
        <f t="shared" si="71"/>
        <v>2.1953339999999998E-2</v>
      </c>
      <c r="BM100" s="71">
        <f t="shared" si="72"/>
        <v>0</v>
      </c>
      <c r="BQ100" s="60">
        <f t="shared" si="73"/>
        <v>41973</v>
      </c>
      <c r="BR100" s="63">
        <f t="shared" si="74"/>
        <v>14.211363375667526</v>
      </c>
      <c r="BS100" s="64">
        <f t="shared" si="75"/>
        <v>932</v>
      </c>
      <c r="BT100" s="17" t="s">
        <v>103</v>
      </c>
      <c r="BV100" s="60">
        <f t="shared" si="76"/>
        <v>42004</v>
      </c>
      <c r="BW100" s="71">
        <f t="shared" si="77"/>
        <v>4.5064120706378797E-3</v>
      </c>
      <c r="BX100" s="71">
        <f t="shared" si="78"/>
        <v>4.3681690277133211E-3</v>
      </c>
      <c r="BY100" s="71">
        <f t="shared" si="79"/>
        <v>9.2499999999999999E-5</v>
      </c>
      <c r="BZ100" s="71">
        <f t="shared" si="80"/>
        <v>2.1953339999999998E-2</v>
      </c>
      <c r="CA100" s="71">
        <f t="shared" si="81"/>
        <v>1.3967391000000001E-4</v>
      </c>
      <c r="CB100" s="71">
        <f t="shared" si="82"/>
        <v>0</v>
      </c>
    </row>
    <row r="101" spans="1:80" x14ac:dyDescent="0.2">
      <c r="A101" s="106">
        <f t="shared" si="62"/>
        <v>41973</v>
      </c>
      <c r="B101" s="107">
        <v>42004</v>
      </c>
      <c r="C101" s="87">
        <v>48306931332</v>
      </c>
      <c r="D101" s="88">
        <v>596413.52999999991</v>
      </c>
      <c r="E101" s="89">
        <v>949</v>
      </c>
      <c r="F101" s="88">
        <v>1558288107.483871</v>
      </c>
      <c r="G101" s="88">
        <v>1642031.7254835311</v>
      </c>
      <c r="H101" s="88">
        <v>596413.52999999991</v>
      </c>
      <c r="I101" s="78">
        <v>4.5064120706378797E-3</v>
      </c>
      <c r="J101" s="221">
        <v>2.3217391000000001E-4</v>
      </c>
      <c r="K101" s="90">
        <v>0</v>
      </c>
      <c r="L101" s="90">
        <v>-1.6671936000000001E-4</v>
      </c>
      <c r="M101" s="90">
        <v>-1.6671936000000001E-4</v>
      </c>
      <c r="N101" s="91">
        <v>21.166853688662325</v>
      </c>
      <c r="O101" s="91">
        <v>14.311444890052396</v>
      </c>
      <c r="P101" s="92">
        <v>4.3681690277133211E-3</v>
      </c>
      <c r="T101" s="113">
        <f t="shared" si="98"/>
        <v>4.5064120706378797E-3</v>
      </c>
      <c r="U101" s="114">
        <f t="shared" si="99"/>
        <v>2.3217391000000001E-4</v>
      </c>
      <c r="V101" s="115">
        <f>VLOOKUP(B101,'cds bmps'!$E:$I,5,0)/10000</f>
        <v>2.368588695652174E-2</v>
      </c>
      <c r="Z101" s="124">
        <f t="shared" si="65"/>
        <v>6.9959085727797432E-3</v>
      </c>
      <c r="AA101" s="125">
        <f t="shared" si="66"/>
        <v>-2.4894965021418636E-3</v>
      </c>
      <c r="AD101" s="133">
        <f t="shared" si="67"/>
        <v>42004</v>
      </c>
      <c r="AE101" s="134">
        <f t="shared" si="85"/>
        <v>1.3824304292455857E-4</v>
      </c>
      <c r="AF101" s="134">
        <f t="shared" si="86"/>
        <v>-2.0138076402881335E-3</v>
      </c>
      <c r="AG101" s="135">
        <f t="shared" si="92"/>
        <v>1.3967391000000001E-4</v>
      </c>
      <c r="AH101" s="136">
        <f t="shared" si="87"/>
        <v>1.7325469565217418E-3</v>
      </c>
      <c r="AI101" s="57"/>
      <c r="AJ101" s="133">
        <f t="shared" si="93"/>
        <v>42004</v>
      </c>
      <c r="AK101" s="143">
        <f t="shared" si="94"/>
        <v>1.3824304292455857E-4</v>
      </c>
      <c r="AL101" s="143">
        <f t="shared" si="95"/>
        <v>-2.0138076402881335E-3</v>
      </c>
      <c r="AM101" s="143">
        <f t="shared" si="96"/>
        <v>1.3967391000000001E-4</v>
      </c>
      <c r="AN101" s="143">
        <f t="shared" si="97"/>
        <v>0</v>
      </c>
      <c r="AO101" s="144">
        <f t="shared" si="88"/>
        <v>1.7325469565217418E-3</v>
      </c>
      <c r="AR101" s="17"/>
      <c r="BF101" s="60">
        <f t="shared" si="68"/>
        <v>42004</v>
      </c>
      <c r="BG101" s="71">
        <f t="shared" si="69"/>
        <v>4.5064120706378797E-3</v>
      </c>
      <c r="BH101" s="71">
        <f t="shared" si="70"/>
        <v>2.3217391000000001E-4</v>
      </c>
      <c r="BI101" s="71">
        <f t="shared" si="89"/>
        <v>1.3967391000000001E-4</v>
      </c>
      <c r="BJ101" s="71">
        <f t="shared" si="90"/>
        <v>0</v>
      </c>
      <c r="BK101" s="71">
        <f t="shared" si="91"/>
        <v>1.3967391000000001E-4</v>
      </c>
      <c r="BL101" s="71">
        <f t="shared" si="71"/>
        <v>2.368588695652174E-2</v>
      </c>
      <c r="BM101" s="71">
        <f t="shared" si="72"/>
        <v>0</v>
      </c>
      <c r="BQ101" s="60">
        <f t="shared" si="73"/>
        <v>42004</v>
      </c>
      <c r="BR101" s="63">
        <f t="shared" si="74"/>
        <v>14.311444890052396</v>
      </c>
      <c r="BS101" s="64">
        <f t="shared" si="75"/>
        <v>949</v>
      </c>
      <c r="BT101" s="17" t="s">
        <v>103</v>
      </c>
      <c r="BV101" s="60">
        <f t="shared" si="76"/>
        <v>42035</v>
      </c>
      <c r="BW101" s="71">
        <f t="shared" si="77"/>
        <v>5.3731183178646457E-3</v>
      </c>
      <c r="BX101" s="71">
        <f t="shared" si="78"/>
        <v>4.5064120706378797E-3</v>
      </c>
      <c r="BY101" s="71">
        <f t="shared" si="79"/>
        <v>2.3217391000000001E-4</v>
      </c>
      <c r="BZ101" s="71">
        <f t="shared" si="80"/>
        <v>2.368588695652174E-2</v>
      </c>
      <c r="CA101" s="71">
        <f t="shared" si="81"/>
        <v>-1.6671936000000001E-4</v>
      </c>
      <c r="CB101" s="71">
        <f t="shared" si="82"/>
        <v>0</v>
      </c>
    </row>
    <row r="102" spans="1:80" x14ac:dyDescent="0.2">
      <c r="A102" s="106">
        <f t="shared" si="62"/>
        <v>42004</v>
      </c>
      <c r="B102" s="107">
        <v>42035</v>
      </c>
      <c r="C102" s="87">
        <v>57753074275</v>
      </c>
      <c r="D102" s="88">
        <v>850175.61999999988</v>
      </c>
      <c r="E102" s="89">
        <v>943</v>
      </c>
      <c r="F102" s="88">
        <v>1863002395.967742</v>
      </c>
      <c r="G102" s="88">
        <v>1975612.2968905005</v>
      </c>
      <c r="H102" s="88">
        <v>850175.61999999988</v>
      </c>
      <c r="I102" s="78">
        <v>5.3731183178646457E-3</v>
      </c>
      <c r="J102" s="221">
        <v>6.5454549999999998E-5</v>
      </c>
      <c r="K102" s="90">
        <v>0</v>
      </c>
      <c r="L102" s="90">
        <v>-5.8454549999999998E-5</v>
      </c>
      <c r="M102" s="90">
        <v>-5.8454549999999998E-5</v>
      </c>
      <c r="N102" s="91">
        <v>21.345455214645412</v>
      </c>
      <c r="O102" s="91">
        <v>14.496388932011955</v>
      </c>
      <c r="P102" s="92">
        <v>4.5064120706378797E-3</v>
      </c>
      <c r="T102" s="113">
        <f t="shared" si="98"/>
        <v>5.3731183178646457E-3</v>
      </c>
      <c r="U102" s="114">
        <f t="shared" si="99"/>
        <v>6.5454549999999998E-5</v>
      </c>
      <c r="V102" s="115">
        <f>VLOOKUP(B102,'cds bmps'!$E:$I,5,0)/10000</f>
        <v>2.6615049999999998E-2</v>
      </c>
      <c r="Z102" s="124">
        <f t="shared" si="65"/>
        <v>7.6982742798774369E-3</v>
      </c>
      <c r="AA102" s="125">
        <f t="shared" si="66"/>
        <v>-2.3251559620127912E-3</v>
      </c>
      <c r="AD102" s="133">
        <f t="shared" si="67"/>
        <v>42035</v>
      </c>
      <c r="AE102" s="134">
        <f t="shared" si="85"/>
        <v>8.6670624722676604E-4</v>
      </c>
      <c r="AF102" s="134">
        <f t="shared" si="86"/>
        <v>-2.4894965021418636E-3</v>
      </c>
      <c r="AG102" s="135">
        <f t="shared" si="92"/>
        <v>-1.6671936000000001E-4</v>
      </c>
      <c r="AH102" s="136">
        <f t="shared" si="87"/>
        <v>2.9291630434782577E-3</v>
      </c>
      <c r="AI102" s="57"/>
      <c r="AJ102" s="133">
        <f t="shared" si="93"/>
        <v>42035</v>
      </c>
      <c r="AK102" s="143">
        <f t="shared" si="94"/>
        <v>8.6670624722676604E-4</v>
      </c>
      <c r="AL102" s="143">
        <f t="shared" si="95"/>
        <v>-2.4894965021418636E-3</v>
      </c>
      <c r="AM102" s="143">
        <f t="shared" si="96"/>
        <v>0</v>
      </c>
      <c r="AN102" s="143">
        <f t="shared" si="97"/>
        <v>-1.6671936000000001E-4</v>
      </c>
      <c r="AO102" s="144">
        <f t="shared" si="88"/>
        <v>2.9291630434782577E-3</v>
      </c>
      <c r="AR102" s="37"/>
      <c r="BF102" s="60">
        <f t="shared" si="68"/>
        <v>42035</v>
      </c>
      <c r="BG102" s="71">
        <f t="shared" si="69"/>
        <v>5.3731183178646457E-3</v>
      </c>
      <c r="BH102" s="71">
        <f t="shared" si="70"/>
        <v>6.5454549999999998E-5</v>
      </c>
      <c r="BI102" s="71">
        <f t="shared" si="89"/>
        <v>0</v>
      </c>
      <c r="BJ102" s="71">
        <f t="shared" si="90"/>
        <v>-1.6671936000000001E-4</v>
      </c>
      <c r="BK102" s="71">
        <f t="shared" si="91"/>
        <v>-1.6671936000000001E-4</v>
      </c>
      <c r="BL102" s="71">
        <f t="shared" si="71"/>
        <v>2.6615049999999998E-2</v>
      </c>
      <c r="BM102" s="71">
        <f t="shared" si="72"/>
        <v>0</v>
      </c>
      <c r="BQ102" s="60">
        <f t="shared" si="73"/>
        <v>42035</v>
      </c>
      <c r="BR102" s="63">
        <f t="shared" si="74"/>
        <v>14.496388932011955</v>
      </c>
      <c r="BS102" s="64">
        <f t="shared" si="75"/>
        <v>943</v>
      </c>
      <c r="BT102" s="17" t="s">
        <v>103</v>
      </c>
      <c r="BV102" s="60">
        <f t="shared" si="76"/>
        <v>42063</v>
      </c>
      <c r="BW102" s="71">
        <f t="shared" si="77"/>
        <v>5.4822658252164074E-3</v>
      </c>
      <c r="BX102" s="71">
        <f t="shared" si="78"/>
        <v>5.3731183178646457E-3</v>
      </c>
      <c r="BY102" s="71">
        <f t="shared" si="79"/>
        <v>6.5454549999999998E-5</v>
      </c>
      <c r="BZ102" s="71">
        <f t="shared" si="80"/>
        <v>2.6615049999999998E-2</v>
      </c>
      <c r="CA102" s="71">
        <f t="shared" si="81"/>
        <v>-5.8454549999999998E-5</v>
      </c>
      <c r="CB102" s="71">
        <f t="shared" si="82"/>
        <v>0</v>
      </c>
    </row>
    <row r="103" spans="1:80" x14ac:dyDescent="0.2">
      <c r="A103" s="106">
        <f t="shared" si="62"/>
        <v>42035</v>
      </c>
      <c r="B103" s="107">
        <v>42063</v>
      </c>
      <c r="C103" s="87">
        <v>59168557252</v>
      </c>
      <c r="D103" s="88">
        <v>888706.19000000006</v>
      </c>
      <c r="E103" s="89">
        <v>936</v>
      </c>
      <c r="F103" s="88">
        <v>2113162759</v>
      </c>
      <c r="G103" s="88">
        <v>2257652.5202991455</v>
      </c>
      <c r="H103" s="88">
        <v>888706.19000000006</v>
      </c>
      <c r="I103" s="78">
        <v>5.4822658252164074E-3</v>
      </c>
      <c r="J103" s="221">
        <v>6.9999999999999999E-6</v>
      </c>
      <c r="K103" s="90">
        <v>0</v>
      </c>
      <c r="L103" s="90">
        <v>-1.0563636E-4</v>
      </c>
      <c r="M103" s="90">
        <v>-1.0563636E-4</v>
      </c>
      <c r="N103" s="91">
        <v>21.471451600062995</v>
      </c>
      <c r="O103" s="91">
        <v>14.629836123585402</v>
      </c>
      <c r="P103" s="92">
        <v>5.3731183178646457E-3</v>
      </c>
      <c r="T103" s="113">
        <f t="shared" si="98"/>
        <v>5.4822658252164074E-3</v>
      </c>
      <c r="U103" s="114">
        <f t="shared" si="99"/>
        <v>6.9999999999999999E-6</v>
      </c>
      <c r="V103" s="115">
        <f>VLOOKUP(B103,'cds bmps'!$E:$I,5,0)/10000</f>
        <v>2.4227889999999995E-2</v>
      </c>
      <c r="Z103" s="124">
        <f t="shared" si="65"/>
        <v>6.9639967289300535E-3</v>
      </c>
      <c r="AA103" s="125">
        <f t="shared" si="66"/>
        <v>-1.4817309037136461E-3</v>
      </c>
      <c r="AD103" s="133">
        <f t="shared" si="67"/>
        <v>42063</v>
      </c>
      <c r="AE103" s="134">
        <f t="shared" si="85"/>
        <v>1.0914750735176171E-4</v>
      </c>
      <c r="AF103" s="134">
        <f t="shared" si="86"/>
        <v>-2.3251559620127912E-3</v>
      </c>
      <c r="AG103" s="135">
        <f t="shared" si="92"/>
        <v>-5.8454549999999998E-5</v>
      </c>
      <c r="AH103" s="136">
        <f t="shared" si="87"/>
        <v>-2.3871600000000028E-3</v>
      </c>
      <c r="AI103" s="57"/>
      <c r="AJ103" s="133">
        <f t="shared" si="93"/>
        <v>42063</v>
      </c>
      <c r="AK103" s="143">
        <f t="shared" si="94"/>
        <v>1.0914750735176171E-4</v>
      </c>
      <c r="AL103" s="143">
        <f t="shared" si="95"/>
        <v>-2.3251559620127912E-3</v>
      </c>
      <c r="AM103" s="143">
        <f t="shared" si="96"/>
        <v>0</v>
      </c>
      <c r="AN103" s="143">
        <f t="shared" si="97"/>
        <v>-5.8454549999999998E-5</v>
      </c>
      <c r="AO103" s="144">
        <f t="shared" si="88"/>
        <v>-2.3871600000000028E-3</v>
      </c>
      <c r="AR103" s="37"/>
      <c r="BF103" s="60">
        <f t="shared" si="68"/>
        <v>42063</v>
      </c>
      <c r="BG103" s="71">
        <f t="shared" si="69"/>
        <v>5.4822658252164074E-3</v>
      </c>
      <c r="BH103" s="71">
        <f t="shared" si="70"/>
        <v>6.9999999999999999E-6</v>
      </c>
      <c r="BI103" s="71">
        <f t="shared" si="89"/>
        <v>0</v>
      </c>
      <c r="BJ103" s="71">
        <f t="shared" si="90"/>
        <v>-5.8454549999999998E-5</v>
      </c>
      <c r="BK103" s="71">
        <f t="shared" si="91"/>
        <v>-5.8454549999999998E-5</v>
      </c>
      <c r="BL103" s="71">
        <f t="shared" si="71"/>
        <v>2.4227889999999995E-2</v>
      </c>
      <c r="BM103" s="71">
        <f t="shared" si="72"/>
        <v>0</v>
      </c>
      <c r="BQ103" s="60">
        <f t="shared" si="73"/>
        <v>42063</v>
      </c>
      <c r="BR103" s="63">
        <f t="shared" si="74"/>
        <v>14.629836123585402</v>
      </c>
      <c r="BS103" s="64">
        <f t="shared" si="75"/>
        <v>936</v>
      </c>
      <c r="BT103" s="17" t="s">
        <v>103</v>
      </c>
      <c r="BV103" s="60">
        <f t="shared" si="76"/>
        <v>42094</v>
      </c>
      <c r="BW103" s="71">
        <f t="shared" si="77"/>
        <v>5.484767346502121E-3</v>
      </c>
      <c r="BX103" s="71">
        <f t="shared" si="78"/>
        <v>5.4822658252164074E-3</v>
      </c>
      <c r="BY103" s="71">
        <f t="shared" si="79"/>
        <v>6.9999999999999999E-6</v>
      </c>
      <c r="BZ103" s="71">
        <f t="shared" si="80"/>
        <v>2.4227889999999995E-2</v>
      </c>
      <c r="CA103" s="71">
        <f t="shared" si="81"/>
        <v>-1.0563636E-4</v>
      </c>
      <c r="CB103" s="71">
        <f t="shared" si="82"/>
        <v>0</v>
      </c>
    </row>
    <row r="104" spans="1:80" x14ac:dyDescent="0.2">
      <c r="A104" s="106">
        <f t="shared" si="62"/>
        <v>42063</v>
      </c>
      <c r="B104" s="107">
        <v>42094</v>
      </c>
      <c r="C104" s="87">
        <v>62479157793</v>
      </c>
      <c r="D104" s="88">
        <v>938859.29999999981</v>
      </c>
      <c r="E104" s="89">
        <v>935</v>
      </c>
      <c r="F104" s="88">
        <v>2015456703</v>
      </c>
      <c r="G104" s="88">
        <v>2155568.6663101604</v>
      </c>
      <c r="H104" s="88">
        <v>938859.29999999981</v>
      </c>
      <c r="I104" s="78">
        <v>5.484767346502121E-3</v>
      </c>
      <c r="J104" s="221">
        <v>-9.8636360000000007E-5</v>
      </c>
      <c r="K104" s="90">
        <v>0</v>
      </c>
      <c r="L104" s="90">
        <v>-1.6863636999999999E-4</v>
      </c>
      <c r="M104" s="90">
        <v>-1.6863636999999999E-4</v>
      </c>
      <c r="N104" s="91">
        <v>21.424111658276363</v>
      </c>
      <c r="O104" s="91">
        <v>14.583565128987678</v>
      </c>
      <c r="P104" s="92">
        <v>5.4822658252164074E-3</v>
      </c>
      <c r="T104" s="113">
        <f t="shared" si="98"/>
        <v>5.484767346502121E-3</v>
      </c>
      <c r="U104" s="114">
        <f t="shared" si="99"/>
        <v>-9.8636360000000007E-5</v>
      </c>
      <c r="V104" s="115">
        <f>VLOOKUP(B104,'cds bmps'!$E:$I,5,0)/10000</f>
        <v>1.951408181818182E-2</v>
      </c>
      <c r="Z104" s="124">
        <f t="shared" si="65"/>
        <v>5.5222107712473815E-3</v>
      </c>
      <c r="AA104" s="125">
        <f t="shared" si="66"/>
        <v>-3.7443424745260516E-5</v>
      </c>
      <c r="AD104" s="133">
        <f t="shared" si="67"/>
        <v>42094</v>
      </c>
      <c r="AE104" s="134">
        <f t="shared" si="85"/>
        <v>2.501521285713619E-6</v>
      </c>
      <c r="AF104" s="134">
        <f t="shared" si="86"/>
        <v>-1.4817309037136461E-3</v>
      </c>
      <c r="AG104" s="135">
        <f t="shared" si="92"/>
        <v>-1.0563636E-4</v>
      </c>
      <c r="AH104" s="136">
        <f t="shared" si="87"/>
        <v>-4.713808181818175E-3</v>
      </c>
      <c r="AI104" s="57"/>
      <c r="AJ104" s="133">
        <f t="shared" si="93"/>
        <v>42094</v>
      </c>
      <c r="AK104" s="143">
        <f t="shared" si="94"/>
        <v>2.501521285713619E-6</v>
      </c>
      <c r="AL104" s="143">
        <f t="shared" si="95"/>
        <v>-1.4817309037136461E-3</v>
      </c>
      <c r="AM104" s="143">
        <f t="shared" si="96"/>
        <v>0</v>
      </c>
      <c r="AN104" s="143">
        <f t="shared" si="97"/>
        <v>-1.0563636E-4</v>
      </c>
      <c r="AO104" s="144">
        <f t="shared" si="88"/>
        <v>-4.713808181818175E-3</v>
      </c>
      <c r="AR104" s="37"/>
      <c r="BF104" s="60">
        <f t="shared" si="68"/>
        <v>42094</v>
      </c>
      <c r="BG104" s="71">
        <f t="shared" si="69"/>
        <v>5.484767346502121E-3</v>
      </c>
      <c r="BH104" s="71">
        <f t="shared" si="70"/>
        <v>-9.8636360000000007E-5</v>
      </c>
      <c r="BI104" s="71">
        <f t="shared" si="89"/>
        <v>0</v>
      </c>
      <c r="BJ104" s="71">
        <f t="shared" si="90"/>
        <v>-1.0563636E-4</v>
      </c>
      <c r="BK104" s="71">
        <f t="shared" si="91"/>
        <v>-1.0563636E-4</v>
      </c>
      <c r="BL104" s="71">
        <f t="shared" si="71"/>
        <v>1.951408181818182E-2</v>
      </c>
      <c r="BM104" s="71">
        <f t="shared" si="72"/>
        <v>0</v>
      </c>
      <c r="BQ104" s="60">
        <f t="shared" si="73"/>
        <v>42094</v>
      </c>
      <c r="BR104" s="63">
        <f t="shared" si="74"/>
        <v>14.583565128987678</v>
      </c>
      <c r="BS104" s="64">
        <f t="shared" si="75"/>
        <v>935</v>
      </c>
      <c r="BT104" s="17" t="s">
        <v>103</v>
      </c>
      <c r="BV104" s="60">
        <f t="shared" si="76"/>
        <v>42124</v>
      </c>
      <c r="BW104" s="71">
        <f t="shared" si="77"/>
        <v>5.2130850864878777E-3</v>
      </c>
      <c r="BX104" s="71">
        <f t="shared" si="78"/>
        <v>5.484767346502121E-3</v>
      </c>
      <c r="BY104" s="71">
        <f t="shared" si="79"/>
        <v>-9.8636360000000007E-5</v>
      </c>
      <c r="BZ104" s="71">
        <f t="shared" si="80"/>
        <v>1.951408181818182E-2</v>
      </c>
      <c r="CA104" s="71">
        <f t="shared" si="81"/>
        <v>-1.6863636999999999E-4</v>
      </c>
      <c r="CB104" s="71">
        <f t="shared" si="82"/>
        <v>0</v>
      </c>
    </row>
    <row r="105" spans="1:80" x14ac:dyDescent="0.2">
      <c r="A105" s="106">
        <f t="shared" si="62"/>
        <v>42094</v>
      </c>
      <c r="B105" s="107">
        <v>42124</v>
      </c>
      <c r="C105" s="87">
        <v>70710708963</v>
      </c>
      <c r="D105" s="88">
        <v>1009920.39</v>
      </c>
      <c r="E105" s="89">
        <v>959</v>
      </c>
      <c r="F105" s="88">
        <v>2357023632.0999999</v>
      </c>
      <c r="G105" s="88">
        <v>2457793.1513034408</v>
      </c>
      <c r="H105" s="88">
        <v>1009920.39</v>
      </c>
      <c r="I105" s="78">
        <v>5.2130850864878777E-3</v>
      </c>
      <c r="J105" s="221">
        <v>-2.6727273E-4</v>
      </c>
      <c r="K105" s="90">
        <v>0</v>
      </c>
      <c r="L105" s="90">
        <v>-2.1415584142857162E-4</v>
      </c>
      <c r="M105" s="90">
        <v>-2.1415584142857162E-4</v>
      </c>
      <c r="N105" s="91">
        <v>21.580665487197194</v>
      </c>
      <c r="O105" s="91">
        <v>14.714774412313755</v>
      </c>
      <c r="P105" s="92">
        <v>5.484767346502121E-3</v>
      </c>
      <c r="T105" s="113">
        <f t="shared" ref="T105:T108" si="100">+I105</f>
        <v>5.2130850864878777E-3</v>
      </c>
      <c r="U105" s="114">
        <f t="shared" ref="U105:U108" si="101">+J105</f>
        <v>-2.6727273E-4</v>
      </c>
      <c r="V105" s="115">
        <f>VLOOKUP(B105,'cds bmps'!$E:$I,5,0)/10000</f>
        <v>1.9441727272727274E-2</v>
      </c>
      <c r="Z105" s="124">
        <f t="shared" si="65"/>
        <v>5.3609541828645545E-3</v>
      </c>
      <c r="AA105" s="125">
        <f t="shared" si="66"/>
        <v>-1.4786909637667673E-4</v>
      </c>
      <c r="AD105" s="133">
        <f t="shared" si="67"/>
        <v>42124</v>
      </c>
      <c r="AE105" s="134">
        <f t="shared" si="85"/>
        <v>-2.716822600142433E-4</v>
      </c>
      <c r="AF105" s="134">
        <f t="shared" ref="AF105:AF108" si="102">+AA104</f>
        <v>-3.7443424745260516E-5</v>
      </c>
      <c r="AG105" s="135">
        <f t="shared" si="92"/>
        <v>-1.6863636999999999E-4</v>
      </c>
      <c r="AH105" s="136">
        <f t="shared" si="87"/>
        <v>-7.2354545454546282E-5</v>
      </c>
      <c r="AI105" s="57"/>
      <c r="AJ105" s="133">
        <f t="shared" ref="AJ105:AJ108" si="103">+AD105</f>
        <v>42124</v>
      </c>
      <c r="AK105" s="143">
        <f t="shared" ref="AK105:AK108" si="104">+AE105</f>
        <v>-2.716822600142433E-4</v>
      </c>
      <c r="AL105" s="143">
        <f t="shared" ref="AL105:AL108" si="105">+AF105</f>
        <v>-3.7443424745260516E-5</v>
      </c>
      <c r="AM105" s="143">
        <f t="shared" si="96"/>
        <v>0</v>
      </c>
      <c r="AN105" s="143">
        <f t="shared" si="97"/>
        <v>-1.6863636999999999E-4</v>
      </c>
      <c r="AO105" s="144">
        <f t="shared" si="88"/>
        <v>-7.2354545454546282E-5</v>
      </c>
      <c r="AR105" s="37"/>
      <c r="BF105" s="60">
        <f t="shared" si="68"/>
        <v>42124</v>
      </c>
      <c r="BG105" s="71">
        <f t="shared" si="69"/>
        <v>5.2130850864878777E-3</v>
      </c>
      <c r="BH105" s="71">
        <f t="shared" si="70"/>
        <v>-2.6727273E-4</v>
      </c>
      <c r="BI105" s="71">
        <f t="shared" si="89"/>
        <v>0</v>
      </c>
      <c r="BJ105" s="71">
        <f t="shared" si="90"/>
        <v>-1.6863636999999999E-4</v>
      </c>
      <c r="BK105" s="71">
        <f t="shared" si="91"/>
        <v>-1.6863636999999999E-4</v>
      </c>
      <c r="BL105" s="71">
        <f t="shared" si="71"/>
        <v>1.9441727272727274E-2</v>
      </c>
      <c r="BM105" s="71">
        <f t="shared" si="72"/>
        <v>0</v>
      </c>
      <c r="BQ105" s="60">
        <f t="shared" ref="BQ105:BQ108" si="106">+B105</f>
        <v>42124</v>
      </c>
      <c r="BR105" s="63">
        <f t="shared" ref="BR105:BR108" si="107">+O105</f>
        <v>14.714774412313755</v>
      </c>
      <c r="BS105" s="64">
        <f t="shared" ref="BS105:BS108" si="108">+E105</f>
        <v>959</v>
      </c>
      <c r="BT105" s="17" t="s">
        <v>103</v>
      </c>
      <c r="BV105" s="60">
        <f t="shared" si="76"/>
        <v>42155</v>
      </c>
      <c r="BW105" s="71">
        <f t="shared" si="77"/>
        <v>4.6223347099006848E-3</v>
      </c>
      <c r="BX105" s="71">
        <f t="shared" si="78"/>
        <v>5.2130850864878777E-3</v>
      </c>
      <c r="BY105" s="71">
        <f t="shared" si="79"/>
        <v>-2.6727273E-4</v>
      </c>
      <c r="BZ105" s="71">
        <f t="shared" si="80"/>
        <v>1.9441727272727274E-2</v>
      </c>
      <c r="CA105" s="71">
        <f t="shared" si="81"/>
        <v>-2.1415584142857162E-4</v>
      </c>
      <c r="CB105" s="71">
        <f t="shared" si="82"/>
        <v>0</v>
      </c>
    </row>
    <row r="106" spans="1:80" x14ac:dyDescent="0.2">
      <c r="A106" s="106">
        <f t="shared" si="62"/>
        <v>42124</v>
      </c>
      <c r="B106" s="107">
        <v>42155</v>
      </c>
      <c r="C106" s="87">
        <v>73708885592</v>
      </c>
      <c r="D106" s="88">
        <v>933444.2200000002</v>
      </c>
      <c r="E106" s="89">
        <v>960</v>
      </c>
      <c r="F106" s="88">
        <v>2377705986.8387098</v>
      </c>
      <c r="G106" s="88">
        <v>2476777.0696236561</v>
      </c>
      <c r="H106" s="88">
        <v>933444.2200000002</v>
      </c>
      <c r="I106" s="78">
        <v>4.6223347099006848E-3</v>
      </c>
      <c r="J106" s="221">
        <v>-4.8142857142857161E-4</v>
      </c>
      <c r="K106" s="90">
        <v>0</v>
      </c>
      <c r="L106" s="90">
        <v>-1.49935064935065E-4</v>
      </c>
      <c r="M106" s="90">
        <v>-1.49935064935065E-4</v>
      </c>
      <c r="N106" s="91">
        <v>21.589401988731186</v>
      </c>
      <c r="O106" s="91">
        <v>14.722468704269305</v>
      </c>
      <c r="P106" s="92">
        <v>5.2130850864878777E-3</v>
      </c>
      <c r="T106" s="113">
        <f t="shared" si="100"/>
        <v>4.6223347099006848E-3</v>
      </c>
      <c r="U106" s="114">
        <f t="shared" si="101"/>
        <v>-4.8142857142857161E-4</v>
      </c>
      <c r="V106" s="115">
        <f>VLOOKUP(B106,'cds bmps'!$E:$I,5,0)/10000</f>
        <v>1.8832076190476194E-2</v>
      </c>
      <c r="Z106" s="124">
        <f t="shared" si="65"/>
        <v>5.0074695008998516E-3</v>
      </c>
      <c r="AA106" s="125">
        <f t="shared" si="66"/>
        <v>-3.8513479099916686E-4</v>
      </c>
      <c r="AD106" s="133">
        <f t="shared" si="67"/>
        <v>42155</v>
      </c>
      <c r="AE106" s="134">
        <f t="shared" si="85"/>
        <v>-5.9075037658719298E-4</v>
      </c>
      <c r="AF106" s="134">
        <f t="shared" si="102"/>
        <v>-1.4786909637667673E-4</v>
      </c>
      <c r="AG106" s="135">
        <f t="shared" si="92"/>
        <v>-2.1415584142857162E-4</v>
      </c>
      <c r="AH106" s="136">
        <f t="shared" si="87"/>
        <v>-6.096510822510802E-4</v>
      </c>
      <c r="AI106" s="57"/>
      <c r="AJ106" s="133">
        <f t="shared" si="103"/>
        <v>42155</v>
      </c>
      <c r="AK106" s="143">
        <f t="shared" si="104"/>
        <v>-5.9075037658719298E-4</v>
      </c>
      <c r="AL106" s="143">
        <f t="shared" si="105"/>
        <v>-1.4786909637667673E-4</v>
      </c>
      <c r="AM106" s="143">
        <f t="shared" si="96"/>
        <v>0</v>
      </c>
      <c r="AN106" s="143">
        <f t="shared" si="97"/>
        <v>-2.1415584142857162E-4</v>
      </c>
      <c r="AO106" s="144">
        <f t="shared" si="88"/>
        <v>-6.096510822510802E-4</v>
      </c>
      <c r="AR106" s="37"/>
      <c r="BF106" s="60">
        <f t="shared" si="68"/>
        <v>42155</v>
      </c>
      <c r="BG106" s="71">
        <f t="shared" si="69"/>
        <v>4.6223347099006848E-3</v>
      </c>
      <c r="BH106" s="71">
        <f t="shared" si="70"/>
        <v>-4.8142857142857161E-4</v>
      </c>
      <c r="BI106" s="71">
        <f t="shared" si="89"/>
        <v>0</v>
      </c>
      <c r="BJ106" s="71">
        <f t="shared" si="90"/>
        <v>-2.1415584142857162E-4</v>
      </c>
      <c r="BK106" s="71">
        <f t="shared" si="91"/>
        <v>-2.1415584142857162E-4</v>
      </c>
      <c r="BL106" s="71">
        <f t="shared" si="71"/>
        <v>1.8832076190476194E-2</v>
      </c>
      <c r="BM106" s="71">
        <f t="shared" si="72"/>
        <v>0</v>
      </c>
      <c r="BQ106" s="60">
        <f t="shared" si="106"/>
        <v>42155</v>
      </c>
      <c r="BR106" s="63">
        <f t="shared" si="107"/>
        <v>14.722468704269305</v>
      </c>
      <c r="BS106" s="64">
        <f t="shared" si="108"/>
        <v>960</v>
      </c>
      <c r="BT106" s="17" t="s">
        <v>103</v>
      </c>
      <c r="BV106" s="60">
        <f t="shared" si="76"/>
        <v>42185</v>
      </c>
      <c r="BW106" s="71">
        <f t="shared" si="77"/>
        <v>3.8676749143578171E-3</v>
      </c>
      <c r="BX106" s="71">
        <f t="shared" si="78"/>
        <v>4.6223347099006848E-3</v>
      </c>
      <c r="BY106" s="71">
        <f t="shared" si="79"/>
        <v>-4.8142857142857161E-4</v>
      </c>
      <c r="BZ106" s="71">
        <f t="shared" si="80"/>
        <v>1.8832076190476194E-2</v>
      </c>
      <c r="CA106" s="71">
        <f t="shared" si="81"/>
        <v>-1.49935064935065E-4</v>
      </c>
      <c r="CB106" s="71">
        <f t="shared" si="82"/>
        <v>0</v>
      </c>
    </row>
    <row r="107" spans="1:80" x14ac:dyDescent="0.2">
      <c r="A107" s="106">
        <f t="shared" si="62"/>
        <v>42155</v>
      </c>
      <c r="B107" s="107">
        <v>42185</v>
      </c>
      <c r="C107" s="87">
        <v>50154494288</v>
      </c>
      <c r="D107" s="88">
        <v>531455.56000000006</v>
      </c>
      <c r="E107" s="89">
        <v>961</v>
      </c>
      <c r="F107" s="88">
        <v>1671816476.2666667</v>
      </c>
      <c r="G107" s="88">
        <v>1739663.3467915365</v>
      </c>
      <c r="H107" s="88">
        <v>531455.56000000006</v>
      </c>
      <c r="I107" s="78">
        <v>3.8676749143578171E-3</v>
      </c>
      <c r="J107" s="221">
        <v>-6.3136363636363661E-4</v>
      </c>
      <c r="K107" s="90">
        <v>0</v>
      </c>
      <c r="L107" s="90">
        <v>-7.6897233201580692E-5</v>
      </c>
      <c r="M107" s="90">
        <v>-7.6897233201580692E-5</v>
      </c>
      <c r="N107" s="91">
        <v>21.237176582586116</v>
      </c>
      <c r="O107" s="91">
        <v>14.369202173615825</v>
      </c>
      <c r="P107" s="92">
        <v>4.6223347099006848E-3</v>
      </c>
      <c r="T107" s="113">
        <f t="shared" si="100"/>
        <v>3.8676749143578171E-3</v>
      </c>
      <c r="U107" s="114">
        <f t="shared" si="101"/>
        <v>-6.3136363636363661E-4</v>
      </c>
      <c r="V107" s="115">
        <f>VLOOKUP(B107,'cds bmps'!$E:$I,5,0)/10000</f>
        <v>2.1152890909090907E-2</v>
      </c>
      <c r="Z107" s="124">
        <f t="shared" si="65"/>
        <v>5.5491012563970519E-3</v>
      </c>
      <c r="AA107" s="125">
        <f t="shared" si="66"/>
        <v>-1.6814263420392348E-3</v>
      </c>
      <c r="AD107" s="133">
        <f t="shared" si="67"/>
        <v>42185</v>
      </c>
      <c r="AE107" s="134">
        <f t="shared" si="85"/>
        <v>-7.5465979554286767E-4</v>
      </c>
      <c r="AF107" s="134">
        <f t="shared" si="102"/>
        <v>-3.8513479099916686E-4</v>
      </c>
      <c r="AG107" s="135">
        <f t="shared" si="92"/>
        <v>-1.49935064935065E-4</v>
      </c>
      <c r="AH107" s="136">
        <f t="shared" si="87"/>
        <v>2.3208147186147138E-3</v>
      </c>
      <c r="AI107" s="57"/>
      <c r="AJ107" s="133">
        <f t="shared" si="103"/>
        <v>42185</v>
      </c>
      <c r="AK107" s="143">
        <f t="shared" si="104"/>
        <v>-7.5465979554286767E-4</v>
      </c>
      <c r="AL107" s="143">
        <f t="shared" si="105"/>
        <v>-3.8513479099916686E-4</v>
      </c>
      <c r="AM107" s="143">
        <f t="shared" si="96"/>
        <v>0</v>
      </c>
      <c r="AN107" s="143">
        <f t="shared" si="97"/>
        <v>-1.49935064935065E-4</v>
      </c>
      <c r="AO107" s="144">
        <f t="shared" si="88"/>
        <v>2.3208147186147138E-3</v>
      </c>
      <c r="AR107" s="37"/>
      <c r="BF107" s="60">
        <f t="shared" si="68"/>
        <v>42185</v>
      </c>
      <c r="BG107" s="71">
        <f t="shared" si="69"/>
        <v>3.8676749143578171E-3</v>
      </c>
      <c r="BH107" s="71">
        <f t="shared" si="70"/>
        <v>-6.3136363636363661E-4</v>
      </c>
      <c r="BI107" s="71">
        <f t="shared" si="89"/>
        <v>0</v>
      </c>
      <c r="BJ107" s="71">
        <f t="shared" si="90"/>
        <v>-1.49935064935065E-4</v>
      </c>
      <c r="BK107" s="71">
        <f t="shared" si="91"/>
        <v>-1.49935064935065E-4</v>
      </c>
      <c r="BL107" s="71">
        <f t="shared" si="71"/>
        <v>2.1152890909090907E-2</v>
      </c>
      <c r="BM107" s="71">
        <f t="shared" si="72"/>
        <v>0</v>
      </c>
      <c r="BQ107" s="60">
        <f t="shared" si="106"/>
        <v>42185</v>
      </c>
      <c r="BR107" s="63">
        <f t="shared" si="107"/>
        <v>14.369202173615825</v>
      </c>
      <c r="BS107" s="64">
        <f t="shared" si="108"/>
        <v>961</v>
      </c>
      <c r="BT107" s="17" t="s">
        <v>103</v>
      </c>
      <c r="BV107" s="60">
        <f t="shared" si="76"/>
        <v>42216</v>
      </c>
      <c r="BW107" s="71">
        <f t="shared" si="77"/>
        <v>3.6254251834607213E-3</v>
      </c>
      <c r="BX107" s="71">
        <f t="shared" si="78"/>
        <v>3.8676749143578171E-3</v>
      </c>
      <c r="BY107" s="71">
        <f t="shared" si="79"/>
        <v>-6.3136363636363661E-4</v>
      </c>
      <c r="BZ107" s="71">
        <f t="shared" si="80"/>
        <v>2.1152890909090907E-2</v>
      </c>
      <c r="CA107" s="71">
        <f t="shared" si="81"/>
        <v>-7.6897233201580692E-5</v>
      </c>
      <c r="CB107" s="71">
        <f t="shared" si="82"/>
        <v>0</v>
      </c>
    </row>
    <row r="108" spans="1:80" x14ac:dyDescent="0.2">
      <c r="A108" s="106">
        <f t="shared" si="62"/>
        <v>42185</v>
      </c>
      <c r="B108" s="107">
        <v>42216</v>
      </c>
      <c r="C108" s="87">
        <v>51367199439</v>
      </c>
      <c r="D108" s="88">
        <v>510213.53</v>
      </c>
      <c r="E108" s="89">
        <v>950</v>
      </c>
      <c r="F108" s="88">
        <v>1657006433.516129</v>
      </c>
      <c r="G108" s="88">
        <v>1744217.2984380305</v>
      </c>
      <c r="H108" s="88">
        <v>510213.53</v>
      </c>
      <c r="I108" s="78">
        <v>3.6254251834607213E-3</v>
      </c>
      <c r="J108" s="221">
        <v>-7.082608695652173E-4</v>
      </c>
      <c r="K108" s="90">
        <v>7.082608695652173E-4</v>
      </c>
      <c r="L108" s="90">
        <v>0</v>
      </c>
      <c r="M108" s="90">
        <v>7.082608695652173E-4</v>
      </c>
      <c r="N108" s="91">
        <v>21.228278458012223</v>
      </c>
      <c r="O108" s="91">
        <v>14.371816473417638</v>
      </c>
      <c r="P108" s="92">
        <v>3.8676749143578171E-3</v>
      </c>
      <c r="T108" s="116">
        <f t="shared" si="100"/>
        <v>3.6254251834607213E-3</v>
      </c>
      <c r="U108" s="117">
        <f t="shared" si="101"/>
        <v>-7.082608695652173E-4</v>
      </c>
      <c r="V108" s="118">
        <f>VLOOKUP(B108,'cds bmps'!$E:$I,5,0)/10000</f>
        <v>2.1922699999999996E-2</v>
      </c>
      <c r="Z108" s="126">
        <f t="shared" si="65"/>
        <v>5.7061312023481275E-3</v>
      </c>
      <c r="AA108" s="127">
        <f t="shared" si="66"/>
        <v>-2.0807060188874063E-3</v>
      </c>
      <c r="AD108" s="137">
        <f t="shared" si="67"/>
        <v>42216</v>
      </c>
      <c r="AE108" s="138">
        <f t="shared" si="85"/>
        <v>-2.4224973089709582E-4</v>
      </c>
      <c r="AF108" s="138">
        <f t="shared" si="102"/>
        <v>-1.6814263420392348E-3</v>
      </c>
      <c r="AG108" s="135">
        <f t="shared" si="92"/>
        <v>-7.6897233201580692E-5</v>
      </c>
      <c r="AH108" s="140">
        <f t="shared" si="87"/>
        <v>7.6980909090908906E-4</v>
      </c>
      <c r="AI108" s="57"/>
      <c r="AJ108" s="137">
        <f t="shared" si="103"/>
        <v>42216</v>
      </c>
      <c r="AK108" s="145">
        <f t="shared" si="104"/>
        <v>-2.4224973089709582E-4</v>
      </c>
      <c r="AL108" s="145">
        <f t="shared" si="105"/>
        <v>-1.6814263420392348E-3</v>
      </c>
      <c r="AM108" s="143">
        <f t="shared" si="96"/>
        <v>0</v>
      </c>
      <c r="AN108" s="143">
        <f t="shared" si="97"/>
        <v>-7.6897233201580692E-5</v>
      </c>
      <c r="AO108" s="146">
        <f t="shared" si="88"/>
        <v>7.6980909090908906E-4</v>
      </c>
      <c r="AR108" s="37"/>
      <c r="BF108" s="60">
        <f t="shared" si="68"/>
        <v>42216</v>
      </c>
      <c r="BG108" s="71">
        <f t="shared" si="69"/>
        <v>3.6254251834607213E-3</v>
      </c>
      <c r="BH108" s="71">
        <f t="shared" si="70"/>
        <v>-7.082608695652173E-4</v>
      </c>
      <c r="BI108" s="71">
        <f t="shared" si="89"/>
        <v>0</v>
      </c>
      <c r="BJ108" s="71">
        <f t="shared" si="90"/>
        <v>-7.6897233201580692E-5</v>
      </c>
      <c r="BK108" s="71">
        <f t="shared" si="91"/>
        <v>-7.6897233201580692E-5</v>
      </c>
      <c r="BL108" s="71">
        <f t="shared" si="71"/>
        <v>2.1922699999999996E-2</v>
      </c>
      <c r="BM108" s="71">
        <f t="shared" si="72"/>
        <v>0</v>
      </c>
      <c r="BQ108" s="60">
        <f t="shared" si="106"/>
        <v>42216</v>
      </c>
      <c r="BR108" s="63">
        <f t="shared" si="107"/>
        <v>14.371816473417638</v>
      </c>
      <c r="BS108" s="64">
        <f t="shared" si="108"/>
        <v>950</v>
      </c>
      <c r="BT108" s="17" t="s">
        <v>103</v>
      </c>
      <c r="BV108" s="60"/>
      <c r="BW108" s="71"/>
      <c r="BX108" s="71"/>
      <c r="BY108" s="71"/>
      <c r="BZ108" s="71"/>
      <c r="CA108" s="71"/>
      <c r="CB108" s="71"/>
    </row>
    <row r="109" spans="1:80" s="247" customFormat="1" x14ac:dyDescent="0.2">
      <c r="B109" s="248"/>
      <c r="C109" s="249"/>
      <c r="T109" s="250"/>
      <c r="U109" s="250"/>
      <c r="V109" s="250"/>
    </row>
    <row r="110" spans="1:80" s="247" customFormat="1" x14ac:dyDescent="0.2">
      <c r="B110" s="248"/>
      <c r="C110" s="249"/>
      <c r="T110" s="250"/>
      <c r="U110" s="250"/>
      <c r="V110" s="250"/>
    </row>
    <row r="111" spans="1:80" s="255" customFormat="1" x14ac:dyDescent="0.2">
      <c r="A111" s="247"/>
      <c r="B111" s="252"/>
      <c r="C111" s="249"/>
      <c r="D111" s="97"/>
      <c r="E111" s="97"/>
      <c r="F111" s="97"/>
      <c r="G111" s="97"/>
      <c r="H111" s="97"/>
      <c r="I111" s="98"/>
      <c r="J111" s="98"/>
      <c r="K111" s="99"/>
      <c r="L111" s="99"/>
      <c r="M111" s="99"/>
      <c r="N111" s="100"/>
      <c r="O111" s="100"/>
      <c r="P111" s="98"/>
      <c r="Q111" s="251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P111" s="251"/>
      <c r="AQ111" s="251"/>
      <c r="AR111" s="262"/>
      <c r="AS111" s="251"/>
      <c r="AT111" s="251"/>
      <c r="AU111" s="251"/>
      <c r="AV111" s="251"/>
      <c r="AW111" s="251"/>
      <c r="AX111" s="251"/>
      <c r="AY111" s="251"/>
      <c r="AZ111" s="251"/>
      <c r="BA111" s="251"/>
      <c r="BB111" s="251"/>
      <c r="BC111" s="251"/>
      <c r="BD111" s="251"/>
      <c r="BE111" s="251"/>
      <c r="BG111" s="263"/>
      <c r="BH111" s="263"/>
      <c r="BI111" s="263"/>
      <c r="BJ111" s="263"/>
      <c r="BK111" s="263"/>
      <c r="BL111" s="263"/>
      <c r="BM111" s="263"/>
      <c r="BQ111" s="258"/>
      <c r="BR111" s="264"/>
      <c r="BS111" s="265"/>
    </row>
    <row r="112" spans="1:80" s="255" customFormat="1" x14ac:dyDescent="0.2">
      <c r="A112" s="247"/>
      <c r="B112" s="252"/>
      <c r="C112" s="249"/>
      <c r="D112" s="97"/>
      <c r="E112" s="97"/>
      <c r="F112" s="97"/>
      <c r="G112" s="97"/>
      <c r="H112" s="97"/>
      <c r="I112" s="98"/>
      <c r="J112" s="98"/>
      <c r="K112" s="99"/>
      <c r="L112" s="99"/>
      <c r="M112" s="99"/>
      <c r="N112" s="100"/>
      <c r="O112" s="100"/>
      <c r="P112" s="98"/>
      <c r="Q112" s="251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P112" s="251"/>
      <c r="AQ112" s="251"/>
      <c r="AR112" s="262"/>
      <c r="AS112" s="251"/>
      <c r="AT112" s="251"/>
      <c r="AU112" s="251"/>
      <c r="AV112" s="251"/>
      <c r="AW112" s="251"/>
      <c r="AX112" s="251"/>
      <c r="AY112" s="251"/>
      <c r="AZ112" s="251"/>
      <c r="BA112" s="251"/>
      <c r="BB112" s="251"/>
      <c r="BC112" s="251"/>
      <c r="BD112" s="251"/>
      <c r="BE112" s="251"/>
      <c r="BG112" s="263"/>
      <c r="BH112" s="263"/>
      <c r="BI112" s="263"/>
      <c r="BJ112" s="263"/>
      <c r="BK112" s="263"/>
      <c r="BL112" s="263"/>
      <c r="BM112" s="263"/>
      <c r="BQ112" s="258"/>
      <c r="BR112" s="264"/>
      <c r="BS112" s="265"/>
    </row>
    <row r="113" spans="1:71" s="255" customFormat="1" x14ac:dyDescent="0.2">
      <c r="A113" s="247"/>
      <c r="B113" s="252"/>
      <c r="C113" s="249"/>
      <c r="D113" s="97"/>
      <c r="E113" s="97"/>
      <c r="F113" s="97"/>
      <c r="G113" s="97"/>
      <c r="H113" s="97"/>
      <c r="I113" s="98"/>
      <c r="J113" s="98"/>
      <c r="K113" s="99"/>
      <c r="L113" s="99"/>
      <c r="M113" s="99"/>
      <c r="N113" s="100"/>
      <c r="O113" s="100"/>
      <c r="P113" s="98"/>
      <c r="Q113" s="251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P113" s="251"/>
      <c r="AQ113" s="251"/>
      <c r="AR113" s="262"/>
      <c r="AS113" s="251"/>
      <c r="AT113" s="251"/>
      <c r="AU113" s="251"/>
      <c r="AV113" s="251"/>
      <c r="AW113" s="251"/>
      <c r="AX113" s="251"/>
      <c r="AY113" s="251"/>
      <c r="AZ113" s="251"/>
      <c r="BA113" s="251"/>
      <c r="BB113" s="251"/>
      <c r="BC113" s="251"/>
      <c r="BD113" s="251"/>
      <c r="BE113" s="251"/>
      <c r="BG113" s="263"/>
      <c r="BH113" s="263"/>
      <c r="BI113" s="263"/>
      <c r="BJ113" s="263"/>
      <c r="BK113" s="263"/>
      <c r="BL113" s="263"/>
      <c r="BM113" s="263"/>
      <c r="BQ113" s="258"/>
      <c r="BR113" s="264"/>
      <c r="BS113" s="265"/>
    </row>
    <row r="114" spans="1:71" s="255" customFormat="1" x14ac:dyDescent="0.2">
      <c r="A114" s="247"/>
      <c r="B114" s="252"/>
      <c r="C114" s="249"/>
      <c r="D114" s="97"/>
      <c r="E114" s="97"/>
      <c r="F114" s="97"/>
      <c r="G114" s="97"/>
      <c r="H114" s="97"/>
      <c r="I114" s="98"/>
      <c r="J114" s="98"/>
      <c r="K114" s="99"/>
      <c r="L114" s="99"/>
      <c r="M114" s="99"/>
      <c r="N114" s="100"/>
      <c r="O114" s="100"/>
      <c r="P114" s="98"/>
      <c r="Q114" s="251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P114" s="251"/>
      <c r="AQ114" s="251"/>
      <c r="AR114" s="262"/>
      <c r="AS114" s="251"/>
      <c r="AT114" s="251"/>
      <c r="AU114" s="251"/>
      <c r="AV114" s="251"/>
      <c r="AW114" s="251"/>
      <c r="AX114" s="251"/>
      <c r="AY114" s="251"/>
      <c r="AZ114" s="251"/>
      <c r="BA114" s="251"/>
      <c r="BB114" s="251"/>
      <c r="BC114" s="251"/>
      <c r="BD114" s="251"/>
      <c r="BE114" s="251"/>
      <c r="BG114" s="263"/>
      <c r="BH114" s="263"/>
      <c r="BI114" s="263"/>
      <c r="BJ114" s="263"/>
      <c r="BK114" s="263"/>
      <c r="BL114" s="263"/>
      <c r="BM114" s="263"/>
      <c r="BQ114" s="258"/>
      <c r="BR114" s="264"/>
      <c r="BS114" s="265"/>
    </row>
    <row r="115" spans="1:71" s="255" customFormat="1" x14ac:dyDescent="0.2">
      <c r="A115" s="247"/>
      <c r="B115" s="252"/>
      <c r="C115" s="249"/>
      <c r="D115" s="97"/>
      <c r="E115" s="97"/>
      <c r="F115" s="97"/>
      <c r="G115" s="97"/>
      <c r="H115" s="97"/>
      <c r="I115" s="98"/>
      <c r="J115" s="98"/>
      <c r="K115" s="99"/>
      <c r="L115" s="99"/>
      <c r="M115" s="99"/>
      <c r="N115" s="100"/>
      <c r="O115" s="100"/>
      <c r="P115" s="98"/>
      <c r="Q115" s="251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P115" s="251"/>
      <c r="AQ115" s="251"/>
      <c r="AR115" s="262"/>
      <c r="AS115" s="251"/>
      <c r="AT115" s="251"/>
      <c r="AU115" s="251"/>
      <c r="AV115" s="251"/>
      <c r="AW115" s="251"/>
      <c r="AX115" s="251"/>
      <c r="AY115" s="251"/>
      <c r="AZ115" s="251"/>
      <c r="BA115" s="251"/>
      <c r="BB115" s="251"/>
      <c r="BC115" s="251"/>
      <c r="BD115" s="251"/>
      <c r="BE115" s="251"/>
      <c r="BG115" s="263"/>
      <c r="BH115" s="263"/>
      <c r="BI115" s="263"/>
      <c r="BJ115" s="263"/>
      <c r="BK115" s="263"/>
      <c r="BL115" s="263"/>
      <c r="BM115" s="263"/>
      <c r="BQ115" s="258"/>
      <c r="BR115" s="264"/>
      <c r="BS115" s="265"/>
    </row>
    <row r="116" spans="1:71" s="255" customFormat="1" x14ac:dyDescent="0.2">
      <c r="A116" s="247"/>
      <c r="B116" s="252"/>
      <c r="C116" s="249"/>
      <c r="D116" s="97"/>
      <c r="E116" s="97"/>
      <c r="F116" s="97"/>
      <c r="G116" s="97"/>
      <c r="H116" s="97"/>
      <c r="I116" s="98"/>
      <c r="J116" s="98"/>
      <c r="K116" s="99"/>
      <c r="L116" s="99"/>
      <c r="M116" s="99"/>
      <c r="N116" s="100"/>
      <c r="O116" s="100"/>
      <c r="P116" s="98"/>
      <c r="Q116" s="251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P116" s="251"/>
      <c r="AQ116" s="251"/>
      <c r="AR116" s="262"/>
      <c r="AS116" s="251"/>
      <c r="AT116" s="251"/>
      <c r="AU116" s="251"/>
      <c r="AV116" s="251"/>
      <c r="AW116" s="251"/>
      <c r="AX116" s="251"/>
      <c r="AY116" s="251"/>
      <c r="AZ116" s="251"/>
      <c r="BA116" s="251"/>
      <c r="BB116" s="251"/>
      <c r="BC116" s="251"/>
      <c r="BD116" s="251"/>
      <c r="BE116" s="251"/>
      <c r="BG116" s="263"/>
      <c r="BH116" s="263"/>
      <c r="BI116" s="263"/>
      <c r="BJ116" s="263"/>
      <c r="BK116" s="263"/>
      <c r="BL116" s="263"/>
      <c r="BM116" s="263"/>
      <c r="BQ116" s="258"/>
      <c r="BR116" s="264"/>
      <c r="BS116" s="265"/>
    </row>
    <row r="117" spans="1:71" s="255" customFormat="1" x14ac:dyDescent="0.2">
      <c r="A117" s="247"/>
      <c r="B117" s="252"/>
      <c r="C117" s="249"/>
      <c r="D117" s="97"/>
      <c r="E117" s="97"/>
      <c r="F117" s="97"/>
      <c r="G117" s="97"/>
      <c r="H117" s="97"/>
      <c r="I117" s="98"/>
      <c r="J117" s="98"/>
      <c r="K117" s="99"/>
      <c r="L117" s="99"/>
      <c r="M117" s="99"/>
      <c r="N117" s="100"/>
      <c r="O117" s="100"/>
      <c r="P117" s="98"/>
      <c r="Q117" s="251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P117" s="251"/>
      <c r="AQ117" s="251"/>
      <c r="AR117" s="262"/>
      <c r="AS117" s="251"/>
      <c r="AT117" s="251"/>
      <c r="AU117" s="251"/>
      <c r="AV117" s="251"/>
      <c r="AW117" s="251"/>
      <c r="AX117" s="251"/>
      <c r="AY117" s="251"/>
      <c r="AZ117" s="251"/>
      <c r="BA117" s="251"/>
      <c r="BB117" s="251"/>
      <c r="BC117" s="251"/>
      <c r="BD117" s="251"/>
      <c r="BE117" s="251"/>
      <c r="BG117" s="263"/>
      <c r="BH117" s="263"/>
      <c r="BI117" s="263"/>
      <c r="BJ117" s="263"/>
      <c r="BK117" s="263"/>
      <c r="BL117" s="263"/>
      <c r="BM117" s="263"/>
      <c r="BQ117" s="258"/>
      <c r="BR117" s="264"/>
      <c r="BS117" s="265"/>
    </row>
    <row r="118" spans="1:71" s="255" customFormat="1" x14ac:dyDescent="0.2">
      <c r="A118" s="247"/>
      <c r="B118" s="252"/>
      <c r="C118" s="249"/>
      <c r="D118" s="97"/>
      <c r="E118" s="97"/>
      <c r="F118" s="97"/>
      <c r="G118" s="97"/>
      <c r="H118" s="97"/>
      <c r="I118" s="98"/>
      <c r="J118" s="98"/>
      <c r="K118" s="99"/>
      <c r="L118" s="99"/>
      <c r="M118" s="99"/>
      <c r="N118" s="100"/>
      <c r="O118" s="100"/>
      <c r="P118" s="98"/>
      <c r="Q118" s="251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P118" s="251"/>
      <c r="AQ118" s="251"/>
      <c r="AR118" s="262"/>
      <c r="AS118" s="251"/>
      <c r="AT118" s="251"/>
      <c r="AU118" s="251"/>
      <c r="AV118" s="251"/>
      <c r="AW118" s="251"/>
      <c r="AX118" s="251"/>
      <c r="AY118" s="251"/>
      <c r="AZ118" s="251"/>
      <c r="BA118" s="251"/>
      <c r="BB118" s="251"/>
      <c r="BC118" s="251"/>
      <c r="BD118" s="251"/>
      <c r="BE118" s="251"/>
      <c r="BG118" s="263"/>
      <c r="BH118" s="263"/>
      <c r="BI118" s="263"/>
      <c r="BJ118" s="263"/>
      <c r="BK118" s="263"/>
      <c r="BL118" s="263"/>
      <c r="BM118" s="263"/>
      <c r="BQ118" s="258"/>
      <c r="BR118" s="264"/>
      <c r="BS118" s="265"/>
    </row>
    <row r="119" spans="1:71" s="255" customFormat="1" x14ac:dyDescent="0.2">
      <c r="A119" s="247"/>
      <c r="B119" s="252"/>
      <c r="C119" s="249"/>
      <c r="D119" s="97"/>
      <c r="E119" s="97"/>
      <c r="F119" s="97"/>
      <c r="G119" s="97"/>
      <c r="H119" s="97"/>
      <c r="I119" s="98"/>
      <c r="J119" s="98"/>
      <c r="K119" s="99"/>
      <c r="L119" s="99"/>
      <c r="M119" s="99"/>
      <c r="N119" s="100"/>
      <c r="O119" s="100"/>
      <c r="P119" s="98"/>
      <c r="Q119" s="251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P119" s="251"/>
      <c r="AQ119" s="251"/>
      <c r="AR119" s="262"/>
      <c r="AS119" s="251"/>
      <c r="AT119" s="251"/>
      <c r="AU119" s="251"/>
      <c r="AV119" s="251"/>
      <c r="AW119" s="251"/>
      <c r="AX119" s="251"/>
      <c r="AY119" s="251"/>
      <c r="AZ119" s="251"/>
      <c r="BA119" s="251"/>
      <c r="BB119" s="251"/>
      <c r="BC119" s="251"/>
      <c r="BD119" s="251"/>
      <c r="BE119" s="251"/>
      <c r="BG119" s="263"/>
      <c r="BH119" s="263"/>
      <c r="BI119" s="263"/>
      <c r="BJ119" s="263"/>
      <c r="BK119" s="263"/>
      <c r="BL119" s="263"/>
      <c r="BM119" s="263"/>
      <c r="BQ119" s="258"/>
      <c r="BR119" s="264"/>
      <c r="BS119" s="265"/>
    </row>
    <row r="120" spans="1:71" s="255" customFormat="1" x14ac:dyDescent="0.2">
      <c r="A120" s="247"/>
      <c r="B120" s="252"/>
      <c r="C120" s="249"/>
      <c r="D120" s="97"/>
      <c r="E120" s="97"/>
      <c r="F120" s="97"/>
      <c r="G120" s="97"/>
      <c r="H120" s="97"/>
      <c r="I120" s="98"/>
      <c r="J120" s="98"/>
      <c r="K120" s="99"/>
      <c r="L120" s="99"/>
      <c r="M120" s="99"/>
      <c r="N120" s="100"/>
      <c r="O120" s="100"/>
      <c r="P120" s="98"/>
      <c r="Q120" s="251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P120" s="251"/>
      <c r="AQ120" s="251"/>
      <c r="AR120" s="262"/>
      <c r="AS120" s="251"/>
      <c r="AT120" s="251"/>
      <c r="AU120" s="251"/>
      <c r="AV120" s="251"/>
      <c r="AW120" s="251"/>
      <c r="AX120" s="251"/>
      <c r="AY120" s="251"/>
      <c r="AZ120" s="251"/>
      <c r="BA120" s="251"/>
      <c r="BB120" s="251"/>
      <c r="BC120" s="251"/>
      <c r="BD120" s="251"/>
      <c r="BE120" s="251"/>
      <c r="BG120" s="263"/>
      <c r="BH120" s="263"/>
      <c r="BI120" s="263"/>
      <c r="BJ120" s="263"/>
      <c r="BK120" s="263"/>
      <c r="BL120" s="263"/>
      <c r="BM120" s="263"/>
      <c r="BQ120" s="258"/>
      <c r="BR120" s="264"/>
      <c r="BS120" s="265"/>
    </row>
    <row r="121" spans="1:71" s="255" customFormat="1" x14ac:dyDescent="0.2">
      <c r="A121" s="247"/>
      <c r="B121" s="252"/>
      <c r="C121" s="249"/>
      <c r="D121" s="97"/>
      <c r="E121" s="97"/>
      <c r="F121" s="97"/>
      <c r="G121" s="97"/>
      <c r="H121" s="97"/>
      <c r="I121" s="98"/>
      <c r="J121" s="98"/>
      <c r="K121" s="99"/>
      <c r="L121" s="99"/>
      <c r="M121" s="99"/>
      <c r="N121" s="100"/>
      <c r="O121" s="100"/>
      <c r="P121" s="98"/>
      <c r="Q121" s="251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P121" s="251"/>
      <c r="AQ121" s="251"/>
      <c r="AR121" s="262"/>
      <c r="AS121" s="251"/>
      <c r="AT121" s="251"/>
      <c r="AU121" s="251"/>
      <c r="AV121" s="251"/>
      <c r="AW121" s="251"/>
      <c r="AX121" s="251"/>
      <c r="AY121" s="251"/>
      <c r="AZ121" s="251"/>
      <c r="BA121" s="251"/>
      <c r="BB121" s="251"/>
      <c r="BC121" s="251"/>
      <c r="BD121" s="251"/>
      <c r="BE121" s="251"/>
      <c r="BG121" s="263"/>
      <c r="BH121" s="263"/>
      <c r="BI121" s="263"/>
      <c r="BJ121" s="263"/>
      <c r="BK121" s="263"/>
      <c r="BL121" s="263"/>
      <c r="BM121" s="263"/>
      <c r="BQ121" s="258"/>
      <c r="BR121" s="264"/>
      <c r="BS121" s="265"/>
    </row>
    <row r="122" spans="1:71" s="255" customFormat="1" x14ac:dyDescent="0.2">
      <c r="A122" s="247"/>
      <c r="B122" s="252"/>
      <c r="C122" s="249"/>
      <c r="D122" s="97"/>
      <c r="E122" s="97"/>
      <c r="F122" s="97"/>
      <c r="G122" s="97"/>
      <c r="H122" s="97"/>
      <c r="I122" s="98"/>
      <c r="J122" s="98"/>
      <c r="K122" s="99"/>
      <c r="L122" s="99"/>
      <c r="M122" s="99"/>
      <c r="N122" s="100"/>
      <c r="O122" s="100"/>
      <c r="P122" s="98"/>
      <c r="Q122" s="251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P122" s="251"/>
      <c r="AQ122" s="251"/>
      <c r="AR122" s="262"/>
      <c r="AS122" s="251"/>
      <c r="AT122" s="251"/>
      <c r="AU122" s="251"/>
      <c r="AV122" s="251"/>
      <c r="AW122" s="251"/>
      <c r="AX122" s="251"/>
      <c r="AY122" s="251"/>
      <c r="AZ122" s="251"/>
      <c r="BA122" s="251"/>
      <c r="BB122" s="251"/>
      <c r="BC122" s="251"/>
      <c r="BD122" s="251"/>
      <c r="BE122" s="251"/>
      <c r="BG122" s="263"/>
      <c r="BH122" s="263"/>
      <c r="BI122" s="263"/>
      <c r="BJ122" s="263"/>
      <c r="BK122" s="263"/>
      <c r="BL122" s="263"/>
      <c r="BM122" s="263"/>
      <c r="BQ122" s="258"/>
      <c r="BR122" s="264"/>
      <c r="BS122" s="265"/>
    </row>
    <row r="123" spans="1:71" s="255" customFormat="1" x14ac:dyDescent="0.2">
      <c r="A123" s="247"/>
      <c r="B123" s="252"/>
      <c r="C123" s="249"/>
      <c r="D123" s="97"/>
      <c r="E123" s="97"/>
      <c r="F123" s="97"/>
      <c r="G123" s="97"/>
      <c r="H123" s="97"/>
      <c r="I123" s="98"/>
      <c r="J123" s="98"/>
      <c r="K123" s="99"/>
      <c r="L123" s="99"/>
      <c r="M123" s="99"/>
      <c r="N123" s="100"/>
      <c r="O123" s="100"/>
      <c r="P123" s="98"/>
      <c r="Q123" s="251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P123" s="251"/>
      <c r="AQ123" s="251"/>
      <c r="AR123" s="262"/>
      <c r="AS123" s="251"/>
      <c r="AT123" s="251"/>
      <c r="AU123" s="251"/>
      <c r="AV123" s="251"/>
      <c r="AW123" s="251"/>
      <c r="AX123" s="251"/>
      <c r="AY123" s="251"/>
      <c r="AZ123" s="251"/>
      <c r="BA123" s="251"/>
      <c r="BB123" s="251"/>
      <c r="BC123" s="251"/>
      <c r="BD123" s="251"/>
      <c r="BE123" s="251"/>
      <c r="BG123" s="263"/>
      <c r="BH123" s="263"/>
      <c r="BI123" s="263"/>
      <c r="BJ123" s="263"/>
      <c r="BK123" s="263"/>
      <c r="BL123" s="263"/>
      <c r="BM123" s="263"/>
      <c r="BQ123" s="258"/>
      <c r="BR123" s="264"/>
      <c r="BS123" s="265"/>
    </row>
    <row r="124" spans="1:71" s="255" customFormat="1" x14ac:dyDescent="0.2">
      <c r="A124" s="247"/>
      <c r="B124" s="252"/>
      <c r="C124" s="249"/>
      <c r="D124" s="97"/>
      <c r="E124" s="97"/>
      <c r="F124" s="97"/>
      <c r="G124" s="97"/>
      <c r="H124" s="97"/>
      <c r="I124" s="98"/>
      <c r="J124" s="98"/>
      <c r="K124" s="99"/>
      <c r="L124" s="99"/>
      <c r="M124" s="99"/>
      <c r="N124" s="100"/>
      <c r="O124" s="100"/>
      <c r="P124" s="98"/>
      <c r="Q124" s="251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P124" s="251"/>
      <c r="AQ124" s="251"/>
      <c r="AR124" s="262"/>
      <c r="AS124" s="251"/>
      <c r="AT124" s="251"/>
      <c r="AU124" s="251"/>
      <c r="AV124" s="251"/>
      <c r="AW124" s="251"/>
      <c r="AX124" s="251"/>
      <c r="AY124" s="251"/>
      <c r="AZ124" s="251"/>
      <c r="BA124" s="251"/>
      <c r="BB124" s="251"/>
      <c r="BC124" s="251"/>
      <c r="BD124" s="251"/>
      <c r="BE124" s="251"/>
      <c r="BG124" s="263"/>
      <c r="BH124" s="263"/>
      <c r="BI124" s="263"/>
      <c r="BJ124" s="263"/>
      <c r="BK124" s="263"/>
      <c r="BL124" s="263"/>
      <c r="BM124" s="263"/>
      <c r="BQ124" s="258"/>
      <c r="BR124" s="264"/>
      <c r="BS124" s="265"/>
    </row>
    <row r="125" spans="1:71" s="255" customFormat="1" x14ac:dyDescent="0.2">
      <c r="A125" s="247"/>
      <c r="B125" s="252"/>
      <c r="C125" s="249"/>
      <c r="D125" s="97"/>
      <c r="E125" s="97"/>
      <c r="F125" s="97"/>
      <c r="G125" s="97"/>
      <c r="H125" s="97"/>
      <c r="I125" s="98"/>
      <c r="J125" s="98"/>
      <c r="K125" s="99"/>
      <c r="L125" s="99"/>
      <c r="M125" s="99"/>
      <c r="N125" s="100"/>
      <c r="O125" s="100"/>
      <c r="P125" s="98"/>
      <c r="Q125" s="251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P125" s="251"/>
      <c r="AQ125" s="251"/>
      <c r="AR125" s="262"/>
      <c r="AS125" s="251"/>
      <c r="AT125" s="251"/>
      <c r="AU125" s="251"/>
      <c r="AV125" s="251"/>
      <c r="AW125" s="251"/>
      <c r="AX125" s="251"/>
      <c r="AY125" s="251"/>
      <c r="AZ125" s="251"/>
      <c r="BA125" s="251"/>
      <c r="BB125" s="251"/>
      <c r="BC125" s="251"/>
      <c r="BD125" s="251"/>
      <c r="BE125" s="251"/>
      <c r="BG125" s="263"/>
      <c r="BH125" s="263"/>
      <c r="BI125" s="263"/>
      <c r="BJ125" s="263"/>
      <c r="BK125" s="263"/>
      <c r="BL125" s="263"/>
      <c r="BM125" s="263"/>
      <c r="BQ125" s="258"/>
      <c r="BR125" s="264"/>
      <c r="BS125" s="265"/>
    </row>
    <row r="126" spans="1:71" s="255" customFormat="1" x14ac:dyDescent="0.2">
      <c r="A126" s="247"/>
      <c r="B126" s="252"/>
      <c r="C126" s="249"/>
      <c r="D126" s="97"/>
      <c r="E126" s="97"/>
      <c r="F126" s="97"/>
      <c r="G126" s="97"/>
      <c r="H126" s="97"/>
      <c r="I126" s="98"/>
      <c r="J126" s="98"/>
      <c r="K126" s="99"/>
      <c r="L126" s="99"/>
      <c r="M126" s="99"/>
      <c r="N126" s="100"/>
      <c r="O126" s="100"/>
      <c r="P126" s="98"/>
      <c r="Q126" s="251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P126" s="251"/>
      <c r="AQ126" s="251"/>
      <c r="AR126" s="262"/>
      <c r="AS126" s="251"/>
      <c r="AT126" s="251"/>
      <c r="AU126" s="251"/>
      <c r="AV126" s="251"/>
      <c r="AW126" s="251"/>
      <c r="AX126" s="251"/>
      <c r="AY126" s="251"/>
      <c r="AZ126" s="251"/>
      <c r="BA126" s="251"/>
      <c r="BB126" s="251"/>
      <c r="BC126" s="251"/>
      <c r="BD126" s="251"/>
      <c r="BE126" s="251"/>
      <c r="BG126" s="263"/>
      <c r="BH126" s="263"/>
      <c r="BI126" s="263"/>
      <c r="BJ126" s="263"/>
      <c r="BK126" s="263"/>
      <c r="BL126" s="263"/>
      <c r="BM126" s="263"/>
      <c r="BQ126" s="258"/>
      <c r="BR126" s="264"/>
      <c r="BS126" s="265"/>
    </row>
    <row r="127" spans="1:71" s="255" customFormat="1" x14ac:dyDescent="0.2">
      <c r="A127" s="247"/>
      <c r="B127" s="252"/>
      <c r="C127" s="249"/>
      <c r="D127" s="97"/>
      <c r="E127" s="97"/>
      <c r="F127" s="97"/>
      <c r="G127" s="97"/>
      <c r="H127" s="97"/>
      <c r="I127" s="98"/>
      <c r="J127" s="98"/>
      <c r="K127" s="99"/>
      <c r="L127" s="99"/>
      <c r="M127" s="99"/>
      <c r="N127" s="100"/>
      <c r="O127" s="100"/>
      <c r="P127" s="98"/>
      <c r="Q127" s="251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P127" s="251"/>
      <c r="AQ127" s="251"/>
      <c r="AR127" s="262"/>
      <c r="AS127" s="251"/>
      <c r="AT127" s="251"/>
      <c r="AU127" s="251"/>
      <c r="AV127" s="251"/>
      <c r="AW127" s="251"/>
      <c r="AX127" s="251"/>
      <c r="AY127" s="251"/>
      <c r="AZ127" s="251"/>
      <c r="BA127" s="251"/>
      <c r="BB127" s="251"/>
      <c r="BC127" s="251"/>
      <c r="BD127" s="251"/>
      <c r="BE127" s="251"/>
      <c r="BG127" s="263"/>
      <c r="BH127" s="263"/>
      <c r="BI127" s="263"/>
      <c r="BJ127" s="263"/>
      <c r="BK127" s="263"/>
      <c r="BL127" s="263"/>
      <c r="BM127" s="263"/>
      <c r="BQ127" s="258"/>
      <c r="BR127" s="264"/>
      <c r="BS127" s="265"/>
    </row>
    <row r="128" spans="1:71" s="255" customFormat="1" x14ac:dyDescent="0.2">
      <c r="A128" s="247"/>
      <c r="B128" s="252"/>
      <c r="C128" s="249"/>
      <c r="D128" s="97"/>
      <c r="E128" s="97"/>
      <c r="F128" s="97"/>
      <c r="G128" s="97"/>
      <c r="H128" s="97"/>
      <c r="I128" s="98"/>
      <c r="J128" s="98"/>
      <c r="K128" s="99"/>
      <c r="L128" s="99"/>
      <c r="M128" s="99"/>
      <c r="N128" s="100"/>
      <c r="O128" s="100"/>
      <c r="P128" s="98"/>
      <c r="Q128" s="251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P128" s="251"/>
      <c r="AQ128" s="251"/>
      <c r="AR128" s="262"/>
      <c r="AS128" s="251"/>
      <c r="AT128" s="251"/>
      <c r="AU128" s="251"/>
      <c r="AV128" s="251"/>
      <c r="AW128" s="251"/>
      <c r="AX128" s="251"/>
      <c r="AY128" s="251"/>
      <c r="AZ128" s="251"/>
      <c r="BA128" s="251"/>
      <c r="BB128" s="251"/>
      <c r="BC128" s="251"/>
      <c r="BD128" s="251"/>
      <c r="BE128" s="251"/>
      <c r="BG128" s="263"/>
      <c r="BH128" s="263"/>
      <c r="BI128" s="263"/>
      <c r="BJ128" s="263"/>
      <c r="BK128" s="263"/>
      <c r="BL128" s="263"/>
      <c r="BM128" s="263"/>
      <c r="BQ128" s="258"/>
      <c r="BR128" s="264"/>
      <c r="BS128" s="265"/>
    </row>
    <row r="129" spans="1:71" s="255" customFormat="1" x14ac:dyDescent="0.2">
      <c r="A129" s="247"/>
      <c r="B129" s="252"/>
      <c r="C129" s="249"/>
      <c r="D129" s="97"/>
      <c r="E129" s="97"/>
      <c r="F129" s="97"/>
      <c r="G129" s="97"/>
      <c r="H129" s="97"/>
      <c r="I129" s="98"/>
      <c r="J129" s="98"/>
      <c r="K129" s="99"/>
      <c r="L129" s="99"/>
      <c r="M129" s="99"/>
      <c r="N129" s="100"/>
      <c r="O129" s="100"/>
      <c r="P129" s="98"/>
      <c r="Q129" s="251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P129" s="251"/>
      <c r="AQ129" s="251"/>
      <c r="AR129" s="262"/>
      <c r="AS129" s="251"/>
      <c r="AT129" s="251"/>
      <c r="AU129" s="251"/>
      <c r="AV129" s="251"/>
      <c r="AW129" s="251"/>
      <c r="AX129" s="251"/>
      <c r="AY129" s="251"/>
      <c r="AZ129" s="251"/>
      <c r="BA129" s="251"/>
      <c r="BB129" s="251"/>
      <c r="BC129" s="251"/>
      <c r="BD129" s="251"/>
      <c r="BE129" s="251"/>
      <c r="BG129" s="263"/>
      <c r="BH129" s="263"/>
      <c r="BI129" s="263"/>
      <c r="BJ129" s="263"/>
      <c r="BK129" s="263"/>
      <c r="BL129" s="263"/>
      <c r="BM129" s="263"/>
      <c r="BQ129" s="258"/>
      <c r="BR129" s="264"/>
      <c r="BS129" s="265"/>
    </row>
    <row r="130" spans="1:71" s="255" customFormat="1" x14ac:dyDescent="0.2">
      <c r="A130" s="247"/>
      <c r="B130" s="252"/>
      <c r="C130" s="249"/>
      <c r="D130" s="97"/>
      <c r="E130" s="97"/>
      <c r="F130" s="97"/>
      <c r="G130" s="97"/>
      <c r="H130" s="97"/>
      <c r="I130" s="98"/>
      <c r="J130" s="98"/>
      <c r="K130" s="99"/>
      <c r="L130" s="99"/>
      <c r="M130" s="99"/>
      <c r="N130" s="100"/>
      <c r="O130" s="100"/>
      <c r="P130" s="98"/>
      <c r="Q130" s="251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P130" s="251"/>
      <c r="AQ130" s="251"/>
      <c r="AR130" s="262"/>
      <c r="AS130" s="251"/>
      <c r="AT130" s="251"/>
      <c r="AU130" s="251"/>
      <c r="AV130" s="251"/>
      <c r="AW130" s="251"/>
      <c r="AX130" s="251"/>
      <c r="AY130" s="251"/>
      <c r="AZ130" s="251"/>
      <c r="BA130" s="251"/>
      <c r="BB130" s="251"/>
      <c r="BC130" s="251"/>
      <c r="BD130" s="251"/>
      <c r="BE130" s="251"/>
      <c r="BG130" s="263"/>
      <c r="BH130" s="263"/>
      <c r="BI130" s="263"/>
      <c r="BJ130" s="263"/>
      <c r="BK130" s="263"/>
      <c r="BL130" s="263"/>
      <c r="BM130" s="263"/>
      <c r="BQ130" s="258"/>
      <c r="BR130" s="264"/>
      <c r="BS130" s="265"/>
    </row>
    <row r="131" spans="1:71" s="255" customFormat="1" x14ac:dyDescent="0.2">
      <c r="A131" s="247"/>
      <c r="B131" s="252"/>
      <c r="C131" s="249"/>
      <c r="D131" s="97"/>
      <c r="E131" s="97"/>
      <c r="F131" s="97"/>
      <c r="G131" s="97"/>
      <c r="H131" s="97"/>
      <c r="I131" s="98"/>
      <c r="J131" s="98"/>
      <c r="K131" s="99"/>
      <c r="L131" s="99"/>
      <c r="M131" s="99"/>
      <c r="N131" s="100"/>
      <c r="O131" s="100"/>
      <c r="P131" s="98"/>
      <c r="Q131" s="251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P131" s="251"/>
      <c r="AQ131" s="251"/>
      <c r="AR131" s="262"/>
      <c r="AS131" s="251"/>
      <c r="AT131" s="251"/>
      <c r="AU131" s="251"/>
      <c r="AV131" s="251"/>
      <c r="AW131" s="251"/>
      <c r="AX131" s="251"/>
      <c r="AY131" s="251"/>
      <c r="AZ131" s="251"/>
      <c r="BA131" s="251"/>
      <c r="BB131" s="251"/>
      <c r="BC131" s="251"/>
      <c r="BD131" s="251"/>
      <c r="BE131" s="251"/>
      <c r="BG131" s="263"/>
      <c r="BH131" s="263"/>
      <c r="BI131" s="263"/>
      <c r="BJ131" s="263"/>
      <c r="BK131" s="263"/>
      <c r="BL131" s="263"/>
      <c r="BM131" s="263"/>
      <c r="BQ131" s="258"/>
      <c r="BR131" s="264"/>
      <c r="BS131" s="265"/>
    </row>
    <row r="132" spans="1:71" s="255" customFormat="1" x14ac:dyDescent="0.2">
      <c r="A132" s="247"/>
      <c r="B132" s="252"/>
      <c r="C132" s="249"/>
      <c r="D132" s="97"/>
      <c r="E132" s="97"/>
      <c r="F132" s="97"/>
      <c r="G132" s="97"/>
      <c r="H132" s="97"/>
      <c r="I132" s="98"/>
      <c r="J132" s="98"/>
      <c r="K132" s="99"/>
      <c r="L132" s="99"/>
      <c r="M132" s="99"/>
      <c r="N132" s="100"/>
      <c r="O132" s="100"/>
      <c r="P132" s="98"/>
      <c r="Q132" s="251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P132" s="251"/>
      <c r="AQ132" s="251"/>
      <c r="AR132" s="262"/>
      <c r="AS132" s="251"/>
      <c r="AT132" s="251"/>
      <c r="AU132" s="251"/>
      <c r="AV132" s="251"/>
      <c r="AW132" s="251"/>
      <c r="AX132" s="251"/>
      <c r="AY132" s="251"/>
      <c r="AZ132" s="251"/>
      <c r="BA132" s="251"/>
      <c r="BB132" s="251"/>
      <c r="BC132" s="251"/>
      <c r="BD132" s="251"/>
      <c r="BE132" s="251"/>
      <c r="BG132" s="263"/>
      <c r="BH132" s="263"/>
      <c r="BI132" s="263"/>
      <c r="BJ132" s="263"/>
      <c r="BK132" s="263"/>
      <c r="BL132" s="263"/>
      <c r="BM132" s="263"/>
      <c r="BQ132" s="258"/>
      <c r="BR132" s="264"/>
      <c r="BS132" s="265"/>
    </row>
    <row r="133" spans="1:71" s="255" customFormat="1" x14ac:dyDescent="0.2">
      <c r="A133" s="247"/>
      <c r="B133" s="252"/>
      <c r="C133" s="249"/>
      <c r="D133" s="97"/>
      <c r="E133" s="97"/>
      <c r="F133" s="97"/>
      <c r="G133" s="97"/>
      <c r="H133" s="97"/>
      <c r="I133" s="98"/>
      <c r="J133" s="98"/>
      <c r="K133" s="99"/>
      <c r="L133" s="99"/>
      <c r="M133" s="99"/>
      <c r="N133" s="100"/>
      <c r="O133" s="100"/>
      <c r="P133" s="98"/>
      <c r="Q133" s="251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P133" s="251"/>
      <c r="AQ133" s="251"/>
      <c r="AR133" s="262"/>
      <c r="AS133" s="251"/>
      <c r="AT133" s="251"/>
      <c r="AU133" s="251"/>
      <c r="AV133" s="251"/>
      <c r="AW133" s="251"/>
      <c r="AX133" s="251"/>
      <c r="AY133" s="251"/>
      <c r="AZ133" s="251"/>
      <c r="BA133" s="251"/>
      <c r="BB133" s="251"/>
      <c r="BC133" s="251"/>
      <c r="BD133" s="251"/>
      <c r="BE133" s="251"/>
      <c r="BG133" s="263"/>
      <c r="BH133" s="263"/>
      <c r="BI133" s="263"/>
      <c r="BJ133" s="263"/>
      <c r="BK133" s="263"/>
      <c r="BL133" s="263"/>
      <c r="BM133" s="263"/>
      <c r="BQ133" s="258"/>
      <c r="BR133" s="264"/>
      <c r="BS133" s="265"/>
    </row>
    <row r="134" spans="1:71" s="255" customFormat="1" x14ac:dyDescent="0.2">
      <c r="A134" s="247"/>
      <c r="B134" s="252"/>
      <c r="C134" s="249"/>
      <c r="D134" s="97"/>
      <c r="E134" s="97"/>
      <c r="F134" s="97"/>
      <c r="G134" s="97"/>
      <c r="H134" s="97"/>
      <c r="I134" s="98"/>
      <c r="J134" s="98"/>
      <c r="K134" s="99"/>
      <c r="L134" s="99"/>
      <c r="M134" s="99"/>
      <c r="N134" s="100"/>
      <c r="O134" s="100"/>
      <c r="P134" s="98"/>
      <c r="Q134" s="251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P134" s="251"/>
      <c r="AQ134" s="251"/>
      <c r="AR134" s="262"/>
      <c r="AS134" s="251"/>
      <c r="AT134" s="251"/>
      <c r="AU134" s="251"/>
      <c r="AV134" s="251"/>
      <c r="AW134" s="251"/>
      <c r="AX134" s="251"/>
      <c r="AY134" s="251"/>
      <c r="AZ134" s="251"/>
      <c r="BA134" s="251"/>
      <c r="BB134" s="251"/>
      <c r="BC134" s="251"/>
      <c r="BD134" s="251"/>
      <c r="BE134" s="251"/>
      <c r="BG134" s="263"/>
      <c r="BH134" s="263"/>
      <c r="BI134" s="263"/>
      <c r="BJ134" s="263"/>
      <c r="BK134" s="263"/>
      <c r="BL134" s="263"/>
      <c r="BM134" s="263"/>
      <c r="BQ134" s="258"/>
      <c r="BR134" s="264"/>
      <c r="BS134" s="265"/>
    </row>
    <row r="135" spans="1:71" s="255" customFormat="1" x14ac:dyDescent="0.2">
      <c r="A135" s="247"/>
      <c r="B135" s="252"/>
      <c r="C135" s="249"/>
      <c r="D135" s="97"/>
      <c r="E135" s="97"/>
      <c r="F135" s="97"/>
      <c r="G135" s="97"/>
      <c r="H135" s="97"/>
      <c r="I135" s="98"/>
      <c r="J135" s="98"/>
      <c r="K135" s="99"/>
      <c r="L135" s="99"/>
      <c r="M135" s="99"/>
      <c r="N135" s="100"/>
      <c r="O135" s="100"/>
      <c r="P135" s="98"/>
      <c r="Q135" s="251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P135" s="251"/>
      <c r="AQ135" s="251"/>
      <c r="AR135" s="262"/>
      <c r="AS135" s="251"/>
      <c r="AT135" s="251"/>
      <c r="AU135" s="251"/>
      <c r="AV135" s="251"/>
      <c r="AW135" s="251"/>
      <c r="AX135" s="251"/>
      <c r="AY135" s="251"/>
      <c r="AZ135" s="251"/>
      <c r="BA135" s="251"/>
      <c r="BB135" s="251"/>
      <c r="BC135" s="251"/>
      <c r="BD135" s="251"/>
      <c r="BE135" s="251"/>
      <c r="BG135" s="263"/>
      <c r="BH135" s="263"/>
      <c r="BI135" s="263"/>
      <c r="BJ135" s="263"/>
      <c r="BK135" s="263"/>
      <c r="BL135" s="263"/>
      <c r="BM135" s="263"/>
      <c r="BQ135" s="258"/>
      <c r="BR135" s="264"/>
      <c r="BS135" s="265"/>
    </row>
    <row r="136" spans="1:71" s="255" customFormat="1" x14ac:dyDescent="0.2">
      <c r="A136" s="247"/>
      <c r="B136" s="252"/>
      <c r="C136" s="249"/>
      <c r="D136" s="97"/>
      <c r="E136" s="97"/>
      <c r="F136" s="97"/>
      <c r="G136" s="97"/>
      <c r="H136" s="97"/>
      <c r="I136" s="98"/>
      <c r="J136" s="98"/>
      <c r="K136" s="99"/>
      <c r="L136" s="99"/>
      <c r="M136" s="99"/>
      <c r="N136" s="100"/>
      <c r="O136" s="100"/>
      <c r="P136" s="98"/>
      <c r="Q136" s="251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P136" s="251"/>
      <c r="AQ136" s="251"/>
      <c r="AR136" s="262"/>
      <c r="AS136" s="251"/>
      <c r="AT136" s="251"/>
      <c r="AU136" s="251"/>
      <c r="AV136" s="251"/>
      <c r="AW136" s="251"/>
      <c r="AX136" s="251"/>
      <c r="AY136" s="251"/>
      <c r="AZ136" s="251"/>
      <c r="BA136" s="251"/>
      <c r="BB136" s="251"/>
      <c r="BC136" s="251"/>
      <c r="BD136" s="251"/>
      <c r="BE136" s="251"/>
      <c r="BG136" s="263"/>
      <c r="BH136" s="263"/>
      <c r="BI136" s="263"/>
      <c r="BJ136" s="263"/>
      <c r="BK136" s="263"/>
      <c r="BL136" s="263"/>
      <c r="BM136" s="263"/>
      <c r="BQ136" s="258"/>
      <c r="BR136" s="264"/>
      <c r="BS136" s="265"/>
    </row>
    <row r="137" spans="1:71" s="255" customFormat="1" x14ac:dyDescent="0.2">
      <c r="A137" s="247"/>
      <c r="B137" s="252"/>
      <c r="C137" s="249"/>
      <c r="D137" s="97"/>
      <c r="E137" s="97"/>
      <c r="F137" s="97"/>
      <c r="G137" s="97"/>
      <c r="H137" s="97"/>
      <c r="I137" s="98"/>
      <c r="J137" s="98"/>
      <c r="K137" s="99"/>
      <c r="L137" s="99"/>
      <c r="M137" s="99"/>
      <c r="N137" s="100"/>
      <c r="O137" s="100"/>
      <c r="P137" s="98"/>
      <c r="Q137" s="251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P137" s="251"/>
      <c r="AQ137" s="251"/>
      <c r="AR137" s="262"/>
      <c r="AS137" s="251"/>
      <c r="AT137" s="251"/>
      <c r="AU137" s="251"/>
      <c r="AV137" s="251"/>
      <c r="AW137" s="251"/>
      <c r="AX137" s="251"/>
      <c r="AY137" s="251"/>
      <c r="AZ137" s="251"/>
      <c r="BA137" s="251"/>
      <c r="BB137" s="251"/>
      <c r="BC137" s="251"/>
      <c r="BD137" s="251"/>
      <c r="BE137" s="251"/>
      <c r="BG137" s="263"/>
      <c r="BH137" s="263"/>
      <c r="BI137" s="263"/>
      <c r="BJ137" s="263"/>
      <c r="BK137" s="263"/>
      <c r="BL137" s="263"/>
      <c r="BM137" s="263"/>
      <c r="BQ137" s="258"/>
      <c r="BR137" s="264"/>
      <c r="BS137" s="265"/>
    </row>
    <row r="138" spans="1:71" s="255" customFormat="1" x14ac:dyDescent="0.2">
      <c r="A138" s="247"/>
      <c r="B138" s="252"/>
      <c r="C138" s="249"/>
      <c r="D138" s="97"/>
      <c r="E138" s="97"/>
      <c r="F138" s="97"/>
      <c r="G138" s="97"/>
      <c r="H138" s="97"/>
      <c r="I138" s="98"/>
      <c r="J138" s="98"/>
      <c r="K138" s="99"/>
      <c r="L138" s="99"/>
      <c r="M138" s="99"/>
      <c r="N138" s="100"/>
      <c r="O138" s="100"/>
      <c r="P138" s="98"/>
      <c r="Q138" s="251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P138" s="251"/>
      <c r="AQ138" s="251"/>
      <c r="AR138" s="262"/>
      <c r="AS138" s="251"/>
      <c r="AT138" s="251"/>
      <c r="AU138" s="251"/>
      <c r="AV138" s="251"/>
      <c r="AW138" s="251"/>
      <c r="AX138" s="251"/>
      <c r="AY138" s="251"/>
      <c r="AZ138" s="251"/>
      <c r="BA138" s="251"/>
      <c r="BB138" s="251"/>
      <c r="BC138" s="251"/>
      <c r="BD138" s="251"/>
      <c r="BE138" s="251"/>
      <c r="BG138" s="263"/>
      <c r="BH138" s="263"/>
      <c r="BI138" s="263"/>
      <c r="BJ138" s="263"/>
      <c r="BK138" s="263"/>
      <c r="BL138" s="263"/>
      <c r="BM138" s="263"/>
      <c r="BQ138" s="258"/>
      <c r="BR138" s="264"/>
      <c r="BS138" s="265"/>
    </row>
    <row r="139" spans="1:71" s="255" customFormat="1" x14ac:dyDescent="0.2">
      <c r="A139" s="247"/>
      <c r="B139" s="252"/>
      <c r="C139" s="249"/>
      <c r="D139" s="97"/>
      <c r="E139" s="97"/>
      <c r="F139" s="97"/>
      <c r="G139" s="97"/>
      <c r="H139" s="97"/>
      <c r="I139" s="98"/>
      <c r="J139" s="98"/>
      <c r="K139" s="99"/>
      <c r="L139" s="99"/>
      <c r="M139" s="99"/>
      <c r="N139" s="100"/>
      <c r="O139" s="100"/>
      <c r="P139" s="98"/>
      <c r="Q139" s="251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P139" s="251"/>
      <c r="AQ139" s="251"/>
      <c r="AR139" s="262"/>
      <c r="AS139" s="251"/>
      <c r="AT139" s="251"/>
      <c r="AU139" s="251"/>
      <c r="AV139" s="251"/>
      <c r="AW139" s="251"/>
      <c r="AX139" s="251"/>
      <c r="AY139" s="251"/>
      <c r="AZ139" s="251"/>
      <c r="BA139" s="251"/>
      <c r="BB139" s="251"/>
      <c r="BC139" s="251"/>
      <c r="BD139" s="251"/>
      <c r="BE139" s="251"/>
      <c r="BG139" s="263"/>
      <c r="BH139" s="263"/>
      <c r="BI139" s="263"/>
      <c r="BJ139" s="263"/>
      <c r="BK139" s="263"/>
      <c r="BL139" s="263"/>
      <c r="BM139" s="263"/>
      <c r="BQ139" s="258"/>
      <c r="BR139" s="264"/>
      <c r="BS139" s="265"/>
    </row>
    <row r="140" spans="1:71" s="255" customFormat="1" x14ac:dyDescent="0.2">
      <c r="A140" s="247"/>
      <c r="B140" s="252"/>
      <c r="C140" s="249"/>
      <c r="D140" s="97"/>
      <c r="E140" s="97"/>
      <c r="F140" s="97"/>
      <c r="G140" s="97"/>
      <c r="H140" s="97"/>
      <c r="I140" s="98"/>
      <c r="J140" s="98"/>
      <c r="K140" s="99"/>
      <c r="L140" s="99"/>
      <c r="M140" s="99"/>
      <c r="N140" s="100"/>
      <c r="O140" s="100"/>
      <c r="P140" s="98"/>
      <c r="Q140" s="251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P140" s="251"/>
      <c r="AQ140" s="251"/>
      <c r="AR140" s="262"/>
      <c r="AS140" s="251"/>
      <c r="AT140" s="251"/>
      <c r="AU140" s="251"/>
      <c r="AV140" s="251"/>
      <c r="AW140" s="251"/>
      <c r="AX140" s="251"/>
      <c r="AY140" s="251"/>
      <c r="AZ140" s="251"/>
      <c r="BA140" s="251"/>
      <c r="BB140" s="251"/>
      <c r="BC140" s="251"/>
      <c r="BD140" s="251"/>
      <c r="BE140" s="251"/>
      <c r="BG140" s="263"/>
      <c r="BH140" s="263"/>
      <c r="BI140" s="263"/>
      <c r="BJ140" s="263"/>
      <c r="BK140" s="263"/>
      <c r="BL140" s="263"/>
      <c r="BM140" s="263"/>
      <c r="BQ140" s="258"/>
      <c r="BR140" s="264"/>
      <c r="BS140" s="265"/>
    </row>
    <row r="141" spans="1:71" s="255" customFormat="1" x14ac:dyDescent="0.2">
      <c r="A141" s="247"/>
      <c r="B141" s="252"/>
      <c r="C141" s="249"/>
      <c r="D141" s="97"/>
      <c r="E141" s="97"/>
      <c r="F141" s="97"/>
      <c r="G141" s="97"/>
      <c r="H141" s="97"/>
      <c r="I141" s="98"/>
      <c r="J141" s="98"/>
      <c r="K141" s="99"/>
      <c r="L141" s="99"/>
      <c r="M141" s="99"/>
      <c r="N141" s="100"/>
      <c r="O141" s="100"/>
      <c r="P141" s="98"/>
      <c r="Q141" s="251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P141" s="251"/>
      <c r="AQ141" s="251"/>
      <c r="AR141" s="262"/>
      <c r="AS141" s="251"/>
      <c r="AT141" s="251"/>
      <c r="AU141" s="251"/>
      <c r="AV141" s="251"/>
      <c r="AW141" s="251"/>
      <c r="AX141" s="251"/>
      <c r="AY141" s="251"/>
      <c r="AZ141" s="251"/>
      <c r="BA141" s="251"/>
      <c r="BB141" s="251"/>
      <c r="BC141" s="251"/>
      <c r="BD141" s="251"/>
      <c r="BE141" s="251"/>
      <c r="BG141" s="263"/>
      <c r="BH141" s="263"/>
      <c r="BI141" s="263"/>
      <c r="BJ141" s="263"/>
      <c r="BK141" s="263"/>
      <c r="BL141" s="263"/>
      <c r="BM141" s="263"/>
      <c r="BQ141" s="258"/>
      <c r="BR141" s="264"/>
      <c r="BS141" s="265"/>
    </row>
    <row r="142" spans="1:71" s="255" customFormat="1" x14ac:dyDescent="0.2">
      <c r="A142" s="247"/>
      <c r="B142" s="252"/>
      <c r="C142" s="249"/>
      <c r="D142" s="97"/>
      <c r="E142" s="97"/>
      <c r="F142" s="97"/>
      <c r="G142" s="97"/>
      <c r="H142" s="97"/>
      <c r="I142" s="98"/>
      <c r="J142" s="98"/>
      <c r="K142" s="99"/>
      <c r="L142" s="99"/>
      <c r="M142" s="99"/>
      <c r="N142" s="100"/>
      <c r="O142" s="100"/>
      <c r="P142" s="98"/>
      <c r="Q142" s="251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P142" s="251"/>
      <c r="AQ142" s="251"/>
      <c r="AR142" s="262"/>
      <c r="AS142" s="251"/>
      <c r="AT142" s="251"/>
      <c r="AU142" s="251"/>
      <c r="AV142" s="251"/>
      <c r="AW142" s="251"/>
      <c r="AX142" s="251"/>
      <c r="AY142" s="251"/>
      <c r="AZ142" s="251"/>
      <c r="BA142" s="251"/>
      <c r="BB142" s="251"/>
      <c r="BC142" s="251"/>
      <c r="BD142" s="251"/>
      <c r="BE142" s="251"/>
      <c r="BG142" s="263"/>
      <c r="BH142" s="263"/>
      <c r="BI142" s="263"/>
      <c r="BJ142" s="263"/>
      <c r="BK142" s="263"/>
      <c r="BL142" s="263"/>
      <c r="BM142" s="263"/>
      <c r="BQ142" s="258"/>
      <c r="BR142" s="264"/>
      <c r="BS142" s="265"/>
    </row>
    <row r="143" spans="1:71" s="255" customFormat="1" x14ac:dyDescent="0.2">
      <c r="A143" s="247"/>
      <c r="B143" s="252"/>
      <c r="C143" s="249"/>
      <c r="D143" s="97"/>
      <c r="E143" s="97"/>
      <c r="F143" s="97"/>
      <c r="G143" s="97"/>
      <c r="H143" s="97"/>
      <c r="I143" s="98"/>
      <c r="J143" s="98"/>
      <c r="K143" s="99"/>
      <c r="L143" s="99"/>
      <c r="M143" s="99"/>
      <c r="N143" s="100"/>
      <c r="O143" s="100"/>
      <c r="P143" s="98"/>
      <c r="Q143" s="251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P143" s="251"/>
      <c r="AQ143" s="251"/>
      <c r="AR143" s="262"/>
      <c r="AS143" s="251"/>
      <c r="AT143" s="251"/>
      <c r="AU143" s="251"/>
      <c r="AV143" s="251"/>
      <c r="AW143" s="251"/>
      <c r="AX143" s="251"/>
      <c r="AY143" s="251"/>
      <c r="AZ143" s="251"/>
      <c r="BA143" s="251"/>
      <c r="BB143" s="251"/>
      <c r="BC143" s="251"/>
      <c r="BD143" s="251"/>
      <c r="BE143" s="251"/>
      <c r="BG143" s="263"/>
      <c r="BH143" s="263"/>
      <c r="BI143" s="263"/>
      <c r="BJ143" s="263"/>
      <c r="BK143" s="263"/>
      <c r="BL143" s="263"/>
      <c r="BM143" s="263"/>
      <c r="BQ143" s="258"/>
      <c r="BR143" s="264"/>
      <c r="BS143" s="265"/>
    </row>
    <row r="144" spans="1:71" s="255" customFormat="1" x14ac:dyDescent="0.2">
      <c r="A144" s="247"/>
      <c r="B144" s="252"/>
      <c r="C144" s="249"/>
      <c r="D144" s="97"/>
      <c r="E144" s="97"/>
      <c r="F144" s="97"/>
      <c r="G144" s="97"/>
      <c r="H144" s="97"/>
      <c r="I144" s="98"/>
      <c r="J144" s="98"/>
      <c r="K144" s="99"/>
      <c r="L144" s="99"/>
      <c r="M144" s="99"/>
      <c r="N144" s="100"/>
      <c r="O144" s="100"/>
      <c r="P144" s="98"/>
      <c r="Q144" s="251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P144" s="251"/>
      <c r="AQ144" s="251"/>
      <c r="AR144" s="262"/>
      <c r="AS144" s="251"/>
      <c r="AT144" s="251"/>
      <c r="AU144" s="251"/>
      <c r="AV144" s="251"/>
      <c r="AW144" s="251"/>
      <c r="AX144" s="251"/>
      <c r="AY144" s="251"/>
      <c r="AZ144" s="251"/>
      <c r="BA144" s="251"/>
      <c r="BB144" s="251"/>
      <c r="BC144" s="251"/>
      <c r="BD144" s="251"/>
      <c r="BE144" s="251"/>
      <c r="BG144" s="263"/>
      <c r="BH144" s="263"/>
      <c r="BI144" s="263"/>
      <c r="BJ144" s="263"/>
      <c r="BK144" s="263"/>
      <c r="BL144" s="263"/>
      <c r="BM144" s="263"/>
      <c r="BQ144" s="258"/>
      <c r="BR144" s="264"/>
      <c r="BS144" s="265"/>
    </row>
    <row r="145" spans="1:71" s="255" customFormat="1" x14ac:dyDescent="0.2">
      <c r="A145" s="247"/>
      <c r="B145" s="252"/>
      <c r="C145" s="249"/>
      <c r="D145" s="97"/>
      <c r="E145" s="97"/>
      <c r="F145" s="97"/>
      <c r="G145" s="97"/>
      <c r="H145" s="97"/>
      <c r="I145" s="98"/>
      <c r="J145" s="98"/>
      <c r="K145" s="99"/>
      <c r="L145" s="99"/>
      <c r="M145" s="99"/>
      <c r="N145" s="100"/>
      <c r="O145" s="100"/>
      <c r="P145" s="98"/>
      <c r="Q145" s="251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P145" s="251"/>
      <c r="AQ145" s="251"/>
      <c r="AR145" s="262"/>
      <c r="AS145" s="251"/>
      <c r="AT145" s="251"/>
      <c r="AU145" s="251"/>
      <c r="AV145" s="251"/>
      <c r="AW145" s="251"/>
      <c r="AX145" s="251"/>
      <c r="AY145" s="251"/>
      <c r="AZ145" s="251"/>
      <c r="BA145" s="251"/>
      <c r="BB145" s="251"/>
      <c r="BC145" s="251"/>
      <c r="BD145" s="251"/>
      <c r="BE145" s="251"/>
      <c r="BG145" s="263"/>
      <c r="BH145" s="263"/>
      <c r="BI145" s="263"/>
      <c r="BJ145" s="263"/>
      <c r="BK145" s="263"/>
      <c r="BL145" s="263"/>
      <c r="BM145" s="263"/>
      <c r="BQ145" s="258"/>
      <c r="BR145" s="264"/>
      <c r="BS145" s="265"/>
    </row>
    <row r="146" spans="1:71" s="255" customFormat="1" x14ac:dyDescent="0.2">
      <c r="A146" s="247"/>
      <c r="B146" s="252"/>
      <c r="C146" s="249"/>
      <c r="D146" s="97"/>
      <c r="E146" s="97"/>
      <c r="F146" s="97"/>
      <c r="G146" s="97"/>
      <c r="H146" s="97"/>
      <c r="I146" s="98"/>
      <c r="J146" s="98"/>
      <c r="K146" s="99"/>
      <c r="L146" s="99"/>
      <c r="M146" s="99"/>
      <c r="N146" s="100"/>
      <c r="O146" s="100"/>
      <c r="P146" s="98"/>
      <c r="Q146" s="251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P146" s="251"/>
      <c r="AQ146" s="251"/>
      <c r="AR146" s="262"/>
      <c r="AS146" s="251"/>
      <c r="AT146" s="251"/>
      <c r="AU146" s="251"/>
      <c r="AV146" s="251"/>
      <c r="AW146" s="251"/>
      <c r="AX146" s="251"/>
      <c r="AY146" s="251"/>
      <c r="AZ146" s="251"/>
      <c r="BA146" s="251"/>
      <c r="BB146" s="251"/>
      <c r="BC146" s="251"/>
      <c r="BD146" s="251"/>
      <c r="BE146" s="251"/>
      <c r="BG146" s="263"/>
      <c r="BH146" s="263"/>
      <c r="BI146" s="263"/>
      <c r="BJ146" s="263"/>
      <c r="BK146" s="263"/>
      <c r="BL146" s="263"/>
      <c r="BM146" s="263"/>
      <c r="BQ146" s="258"/>
      <c r="BR146" s="264"/>
      <c r="BS146" s="265"/>
    </row>
    <row r="147" spans="1:71" s="255" customFormat="1" x14ac:dyDescent="0.2">
      <c r="A147" s="247"/>
      <c r="B147" s="252"/>
      <c r="C147" s="249"/>
      <c r="D147" s="97"/>
      <c r="E147" s="97"/>
      <c r="F147" s="97"/>
      <c r="G147" s="97"/>
      <c r="H147" s="97"/>
      <c r="I147" s="98"/>
      <c r="J147" s="98"/>
      <c r="K147" s="99"/>
      <c r="L147" s="99"/>
      <c r="M147" s="99"/>
      <c r="N147" s="100"/>
      <c r="O147" s="100"/>
      <c r="P147" s="98"/>
      <c r="Q147" s="251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P147" s="251"/>
      <c r="AQ147" s="251"/>
      <c r="AR147" s="262"/>
      <c r="AS147" s="251"/>
      <c r="AT147" s="251"/>
      <c r="AU147" s="251"/>
      <c r="AV147" s="251"/>
      <c r="AW147" s="251"/>
      <c r="AX147" s="251"/>
      <c r="AY147" s="251"/>
      <c r="AZ147" s="251"/>
      <c r="BA147" s="251"/>
      <c r="BB147" s="251"/>
      <c r="BC147" s="251"/>
      <c r="BD147" s="251"/>
      <c r="BE147" s="251"/>
      <c r="BG147" s="263"/>
      <c r="BH147" s="263"/>
      <c r="BI147" s="263"/>
      <c r="BJ147" s="263"/>
      <c r="BK147" s="263"/>
      <c r="BL147" s="263"/>
      <c r="BM147" s="263"/>
      <c r="BQ147" s="258"/>
      <c r="BR147" s="264"/>
      <c r="BS147" s="265"/>
    </row>
    <row r="148" spans="1:71" s="255" customFormat="1" x14ac:dyDescent="0.2">
      <c r="A148" s="247"/>
      <c r="B148" s="252"/>
      <c r="C148" s="249"/>
      <c r="D148" s="97"/>
      <c r="E148" s="97"/>
      <c r="F148" s="97"/>
      <c r="G148" s="97"/>
      <c r="H148" s="97"/>
      <c r="I148" s="98"/>
      <c r="J148" s="98"/>
      <c r="K148" s="99"/>
      <c r="L148" s="99"/>
      <c r="M148" s="99"/>
      <c r="N148" s="100"/>
      <c r="O148" s="100"/>
      <c r="P148" s="98"/>
      <c r="Q148" s="251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P148" s="251"/>
      <c r="AQ148" s="251"/>
      <c r="AR148" s="262"/>
      <c r="AS148" s="251"/>
      <c r="AT148" s="251"/>
      <c r="AU148" s="251"/>
      <c r="AV148" s="251"/>
      <c r="AW148" s="251"/>
      <c r="AX148" s="251"/>
      <c r="AY148" s="251"/>
      <c r="AZ148" s="251"/>
      <c r="BA148" s="251"/>
      <c r="BB148" s="251"/>
      <c r="BC148" s="251"/>
      <c r="BD148" s="251"/>
      <c r="BE148" s="251"/>
      <c r="BG148" s="263"/>
      <c r="BH148" s="263"/>
      <c r="BI148" s="263"/>
      <c r="BJ148" s="263"/>
      <c r="BK148" s="263"/>
      <c r="BL148" s="263"/>
      <c r="BM148" s="263"/>
      <c r="BQ148" s="258"/>
      <c r="BR148" s="264"/>
      <c r="BS148" s="265"/>
    </row>
    <row r="149" spans="1:71" s="255" customFormat="1" x14ac:dyDescent="0.2">
      <c r="A149" s="247"/>
      <c r="B149" s="252"/>
      <c r="C149" s="249"/>
      <c r="D149" s="97"/>
      <c r="E149" s="97"/>
      <c r="F149" s="97"/>
      <c r="G149" s="97"/>
      <c r="H149" s="97"/>
      <c r="I149" s="98"/>
      <c r="J149" s="98"/>
      <c r="K149" s="99"/>
      <c r="L149" s="99"/>
      <c r="M149" s="99"/>
      <c r="N149" s="100"/>
      <c r="O149" s="100"/>
      <c r="P149" s="98"/>
      <c r="Q149" s="251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P149" s="251"/>
      <c r="AQ149" s="251"/>
      <c r="AR149" s="262"/>
      <c r="AS149" s="251"/>
      <c r="AT149" s="251"/>
      <c r="AU149" s="251"/>
      <c r="AV149" s="251"/>
      <c r="AW149" s="251"/>
      <c r="AX149" s="251"/>
      <c r="AY149" s="251"/>
      <c r="AZ149" s="251"/>
      <c r="BA149" s="251"/>
      <c r="BB149" s="251"/>
      <c r="BC149" s="251"/>
      <c r="BD149" s="251"/>
      <c r="BE149" s="251"/>
      <c r="BG149" s="263"/>
      <c r="BH149" s="263"/>
      <c r="BI149" s="263"/>
      <c r="BJ149" s="263"/>
      <c r="BK149" s="263"/>
      <c r="BL149" s="263"/>
      <c r="BM149" s="263"/>
      <c r="BQ149" s="258"/>
      <c r="BR149" s="264"/>
      <c r="BS149" s="265"/>
    </row>
    <row r="150" spans="1:71" s="255" customFormat="1" x14ac:dyDescent="0.2">
      <c r="A150" s="247"/>
      <c r="B150" s="252"/>
      <c r="C150" s="249"/>
      <c r="D150" s="97"/>
      <c r="E150" s="97"/>
      <c r="F150" s="97"/>
      <c r="G150" s="97"/>
      <c r="H150" s="97"/>
      <c r="I150" s="98"/>
      <c r="J150" s="98"/>
      <c r="K150" s="99"/>
      <c r="L150" s="99"/>
      <c r="M150" s="99"/>
      <c r="N150" s="100"/>
      <c r="O150" s="100"/>
      <c r="P150" s="98"/>
      <c r="Q150" s="251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P150" s="251"/>
      <c r="AQ150" s="251"/>
      <c r="AR150" s="262"/>
      <c r="AS150" s="251"/>
      <c r="AT150" s="251"/>
      <c r="AU150" s="251"/>
      <c r="AV150" s="251"/>
      <c r="AW150" s="251"/>
      <c r="AX150" s="251"/>
      <c r="AY150" s="251"/>
      <c r="AZ150" s="251"/>
      <c r="BA150" s="251"/>
      <c r="BB150" s="251"/>
      <c r="BC150" s="251"/>
      <c r="BD150" s="251"/>
      <c r="BE150" s="251"/>
      <c r="BG150" s="263"/>
      <c r="BH150" s="263"/>
      <c r="BI150" s="263"/>
      <c r="BJ150" s="263"/>
      <c r="BK150" s="263"/>
      <c r="BL150" s="263"/>
      <c r="BM150" s="263"/>
      <c r="BQ150" s="258"/>
      <c r="BR150" s="264"/>
      <c r="BS150" s="265"/>
    </row>
    <row r="151" spans="1:71" s="255" customFormat="1" x14ac:dyDescent="0.2">
      <c r="A151" s="247"/>
      <c r="B151" s="252"/>
      <c r="C151" s="249"/>
      <c r="D151" s="97"/>
      <c r="E151" s="97"/>
      <c r="F151" s="97"/>
      <c r="G151" s="97"/>
      <c r="H151" s="97"/>
      <c r="I151" s="98"/>
      <c r="J151" s="98"/>
      <c r="K151" s="99"/>
      <c r="L151" s="99"/>
      <c r="M151" s="99"/>
      <c r="N151" s="100"/>
      <c r="O151" s="100"/>
      <c r="P151" s="98"/>
      <c r="Q151" s="251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P151" s="251"/>
      <c r="AQ151" s="251"/>
      <c r="AR151" s="262"/>
      <c r="AS151" s="251"/>
      <c r="AT151" s="251"/>
      <c r="AU151" s="251"/>
      <c r="AV151" s="251"/>
      <c r="AW151" s="251"/>
      <c r="AX151" s="251"/>
      <c r="AY151" s="251"/>
      <c r="AZ151" s="251"/>
      <c r="BA151" s="251"/>
      <c r="BB151" s="251"/>
      <c r="BC151" s="251"/>
      <c r="BD151" s="251"/>
      <c r="BE151" s="251"/>
      <c r="BG151" s="263"/>
      <c r="BH151" s="263"/>
      <c r="BI151" s="263"/>
      <c r="BJ151" s="263"/>
      <c r="BK151" s="263"/>
      <c r="BL151" s="263"/>
      <c r="BM151" s="263"/>
      <c r="BQ151" s="258"/>
      <c r="BR151" s="264"/>
      <c r="BS151" s="265"/>
    </row>
    <row r="152" spans="1:71" s="255" customFormat="1" x14ac:dyDescent="0.2">
      <c r="A152" s="247"/>
      <c r="B152" s="252"/>
      <c r="C152" s="249"/>
      <c r="D152" s="97"/>
      <c r="E152" s="97"/>
      <c r="F152" s="97"/>
      <c r="G152" s="97"/>
      <c r="H152" s="97"/>
      <c r="I152" s="98"/>
      <c r="J152" s="98"/>
      <c r="K152" s="99"/>
      <c r="L152" s="99"/>
      <c r="M152" s="99"/>
      <c r="N152" s="100"/>
      <c r="O152" s="100"/>
      <c r="P152" s="98"/>
      <c r="Q152" s="251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P152" s="251"/>
      <c r="AQ152" s="251"/>
      <c r="AR152" s="262"/>
      <c r="AS152" s="251"/>
      <c r="AT152" s="251"/>
      <c r="AU152" s="251"/>
      <c r="AV152" s="251"/>
      <c r="AW152" s="251"/>
      <c r="AX152" s="251"/>
      <c r="AY152" s="251"/>
      <c r="AZ152" s="251"/>
      <c r="BA152" s="251"/>
      <c r="BB152" s="251"/>
      <c r="BC152" s="251"/>
      <c r="BD152" s="251"/>
      <c r="BE152" s="251"/>
      <c r="BG152" s="263"/>
      <c r="BH152" s="263"/>
      <c r="BI152" s="263"/>
      <c r="BJ152" s="263"/>
      <c r="BK152" s="263"/>
      <c r="BL152" s="263"/>
      <c r="BM152" s="263"/>
      <c r="BQ152" s="258"/>
      <c r="BR152" s="264"/>
      <c r="BS152" s="265"/>
    </row>
    <row r="153" spans="1:71" s="255" customFormat="1" x14ac:dyDescent="0.2">
      <c r="A153" s="247"/>
      <c r="B153" s="252"/>
      <c r="C153" s="249"/>
      <c r="D153" s="97"/>
      <c r="E153" s="97"/>
      <c r="F153" s="97"/>
      <c r="G153" s="97"/>
      <c r="H153" s="97"/>
      <c r="I153" s="98"/>
      <c r="J153" s="98"/>
      <c r="K153" s="99"/>
      <c r="L153" s="99"/>
      <c r="M153" s="99"/>
      <c r="N153" s="100"/>
      <c r="O153" s="100"/>
      <c r="P153" s="98"/>
      <c r="Q153" s="251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P153" s="251"/>
      <c r="AQ153" s="251"/>
      <c r="AR153" s="262"/>
      <c r="AS153" s="251"/>
      <c r="AT153" s="251"/>
      <c r="AU153" s="251"/>
      <c r="AV153" s="251"/>
      <c r="AW153" s="251"/>
      <c r="AX153" s="251"/>
      <c r="AY153" s="251"/>
      <c r="AZ153" s="251"/>
      <c r="BA153" s="251"/>
      <c r="BB153" s="251"/>
      <c r="BC153" s="251"/>
      <c r="BD153" s="251"/>
      <c r="BE153" s="251"/>
      <c r="BG153" s="263"/>
      <c r="BH153" s="263"/>
      <c r="BI153" s="263"/>
      <c r="BJ153" s="263"/>
      <c r="BK153" s="263"/>
      <c r="BL153" s="263"/>
      <c r="BM153" s="263"/>
      <c r="BQ153" s="258"/>
      <c r="BR153" s="264"/>
      <c r="BS153" s="265"/>
    </row>
    <row r="154" spans="1:71" s="255" customFormat="1" x14ac:dyDescent="0.2">
      <c r="A154" s="247"/>
      <c r="B154" s="252"/>
      <c r="C154" s="249"/>
      <c r="D154" s="97"/>
      <c r="E154" s="97"/>
      <c r="F154" s="97"/>
      <c r="G154" s="97"/>
      <c r="H154" s="97"/>
      <c r="I154" s="98"/>
      <c r="J154" s="98"/>
      <c r="K154" s="99"/>
      <c r="L154" s="99"/>
      <c r="M154" s="99"/>
      <c r="N154" s="100"/>
      <c r="O154" s="100"/>
      <c r="P154" s="98"/>
      <c r="Q154" s="251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P154" s="251"/>
      <c r="AQ154" s="251"/>
      <c r="AR154" s="262"/>
      <c r="AS154" s="251"/>
      <c r="AT154" s="251"/>
      <c r="AU154" s="251"/>
      <c r="AV154" s="251"/>
      <c r="AW154" s="251"/>
      <c r="AX154" s="251"/>
      <c r="AY154" s="251"/>
      <c r="AZ154" s="251"/>
      <c r="BA154" s="251"/>
      <c r="BB154" s="251"/>
      <c r="BC154" s="251"/>
      <c r="BD154" s="251"/>
      <c r="BE154" s="251"/>
      <c r="BG154" s="263"/>
      <c r="BH154" s="263"/>
      <c r="BI154" s="263"/>
      <c r="BJ154" s="263"/>
      <c r="BK154" s="263"/>
      <c r="BL154" s="263"/>
      <c r="BM154" s="263"/>
      <c r="BQ154" s="258"/>
      <c r="BR154" s="264"/>
      <c r="BS154" s="265"/>
    </row>
    <row r="155" spans="1:71" s="255" customFormat="1" x14ac:dyDescent="0.2">
      <c r="A155" s="247"/>
      <c r="B155" s="252"/>
      <c r="C155" s="249"/>
      <c r="D155" s="97"/>
      <c r="E155" s="97"/>
      <c r="F155" s="97"/>
      <c r="G155" s="97"/>
      <c r="H155" s="97"/>
      <c r="I155" s="98"/>
      <c r="J155" s="98"/>
      <c r="K155" s="99"/>
      <c r="L155" s="99"/>
      <c r="M155" s="99"/>
      <c r="N155" s="100"/>
      <c r="O155" s="100"/>
      <c r="P155" s="98"/>
      <c r="Q155" s="251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P155" s="251"/>
      <c r="AQ155" s="251"/>
      <c r="AR155" s="262"/>
      <c r="AS155" s="251"/>
      <c r="AT155" s="251"/>
      <c r="AU155" s="251"/>
      <c r="AV155" s="251"/>
      <c r="AW155" s="251"/>
      <c r="AX155" s="251"/>
      <c r="AY155" s="251"/>
      <c r="AZ155" s="251"/>
      <c r="BA155" s="251"/>
      <c r="BB155" s="251"/>
      <c r="BC155" s="251"/>
      <c r="BD155" s="251"/>
      <c r="BE155" s="251"/>
      <c r="BG155" s="263"/>
      <c r="BH155" s="263"/>
      <c r="BI155" s="263"/>
      <c r="BJ155" s="263"/>
      <c r="BK155" s="263"/>
      <c r="BL155" s="263"/>
      <c r="BM155" s="263"/>
      <c r="BQ155" s="258"/>
      <c r="BR155" s="264"/>
      <c r="BS155" s="265"/>
    </row>
    <row r="156" spans="1:71" s="255" customFormat="1" x14ac:dyDescent="0.2">
      <c r="A156" s="247"/>
      <c r="B156" s="252"/>
      <c r="C156" s="249"/>
      <c r="D156" s="97"/>
      <c r="E156" s="97"/>
      <c r="F156" s="97"/>
      <c r="G156" s="97"/>
      <c r="H156" s="97"/>
      <c r="I156" s="98"/>
      <c r="J156" s="98"/>
      <c r="K156" s="99"/>
      <c r="L156" s="99"/>
      <c r="M156" s="99"/>
      <c r="N156" s="100"/>
      <c r="O156" s="100"/>
      <c r="P156" s="98"/>
      <c r="Q156" s="251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P156" s="251"/>
      <c r="AQ156" s="251"/>
      <c r="AR156" s="262"/>
      <c r="AS156" s="251"/>
      <c r="AT156" s="251"/>
      <c r="AU156" s="251"/>
      <c r="AV156" s="251"/>
      <c r="AW156" s="251"/>
      <c r="AX156" s="251"/>
      <c r="AY156" s="251"/>
      <c r="AZ156" s="251"/>
      <c r="BA156" s="251"/>
      <c r="BB156" s="251"/>
      <c r="BC156" s="251"/>
      <c r="BD156" s="251"/>
      <c r="BE156" s="251"/>
      <c r="BG156" s="263"/>
      <c r="BH156" s="263"/>
      <c r="BI156" s="263"/>
      <c r="BJ156" s="263"/>
      <c r="BK156" s="263"/>
      <c r="BL156" s="263"/>
      <c r="BM156" s="263"/>
      <c r="BQ156" s="258"/>
      <c r="BR156" s="264"/>
      <c r="BS156" s="265"/>
    </row>
    <row r="157" spans="1:71" s="255" customFormat="1" x14ac:dyDescent="0.2">
      <c r="A157" s="247"/>
      <c r="B157" s="252"/>
      <c r="C157" s="249"/>
      <c r="D157" s="97"/>
      <c r="E157" s="97"/>
      <c r="F157" s="97"/>
      <c r="G157" s="97"/>
      <c r="H157" s="97"/>
      <c r="I157" s="98"/>
      <c r="J157" s="98"/>
      <c r="K157" s="99"/>
      <c r="L157" s="99"/>
      <c r="M157" s="99"/>
      <c r="N157" s="100"/>
      <c r="O157" s="100"/>
      <c r="P157" s="98"/>
      <c r="Q157" s="251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P157" s="251"/>
      <c r="AQ157" s="251"/>
      <c r="AR157" s="262"/>
      <c r="AS157" s="251"/>
      <c r="AT157" s="251"/>
      <c r="AU157" s="251"/>
      <c r="AV157" s="251"/>
      <c r="AW157" s="251"/>
      <c r="AX157" s="251"/>
      <c r="AY157" s="251"/>
      <c r="AZ157" s="251"/>
      <c r="BA157" s="251"/>
      <c r="BB157" s="251"/>
      <c r="BC157" s="251"/>
      <c r="BD157" s="251"/>
      <c r="BE157" s="251"/>
      <c r="BG157" s="263"/>
      <c r="BH157" s="263"/>
      <c r="BI157" s="263"/>
      <c r="BJ157" s="263"/>
      <c r="BK157" s="263"/>
      <c r="BL157" s="263"/>
      <c r="BM157" s="263"/>
      <c r="BQ157" s="258"/>
      <c r="BR157" s="264"/>
      <c r="BS157" s="265"/>
    </row>
    <row r="158" spans="1:71" s="255" customFormat="1" x14ac:dyDescent="0.2">
      <c r="A158" s="247"/>
      <c r="B158" s="252"/>
      <c r="C158" s="249"/>
      <c r="D158" s="97"/>
      <c r="E158" s="97"/>
      <c r="F158" s="97"/>
      <c r="G158" s="97"/>
      <c r="H158" s="97"/>
      <c r="I158" s="98"/>
      <c r="J158" s="98"/>
      <c r="K158" s="99"/>
      <c r="L158" s="99"/>
      <c r="M158" s="99"/>
      <c r="N158" s="100"/>
      <c r="O158" s="100"/>
      <c r="P158" s="98"/>
      <c r="Q158" s="251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P158" s="251"/>
      <c r="AQ158" s="251"/>
      <c r="AR158" s="262"/>
      <c r="AS158" s="251"/>
      <c r="AT158" s="251"/>
      <c r="AU158" s="251"/>
      <c r="AV158" s="251"/>
      <c r="AW158" s="251"/>
      <c r="AX158" s="251"/>
      <c r="AY158" s="251"/>
      <c r="AZ158" s="251"/>
      <c r="BA158" s="251"/>
      <c r="BB158" s="251"/>
      <c r="BC158" s="251"/>
      <c r="BD158" s="251"/>
      <c r="BE158" s="251"/>
      <c r="BG158" s="263"/>
      <c r="BH158" s="263"/>
      <c r="BI158" s="263"/>
      <c r="BJ158" s="263"/>
      <c r="BK158" s="263"/>
      <c r="BL158" s="263"/>
      <c r="BM158" s="263"/>
      <c r="BQ158" s="258"/>
      <c r="BR158" s="264"/>
      <c r="BS158" s="265"/>
    </row>
    <row r="159" spans="1:71" s="255" customFormat="1" x14ac:dyDescent="0.2">
      <c r="A159" s="247"/>
      <c r="B159" s="252"/>
      <c r="C159" s="249"/>
      <c r="D159" s="97"/>
      <c r="E159" s="97"/>
      <c r="F159" s="97"/>
      <c r="G159" s="97"/>
      <c r="H159" s="97"/>
      <c r="I159" s="98"/>
      <c r="J159" s="98"/>
      <c r="K159" s="99"/>
      <c r="L159" s="99"/>
      <c r="M159" s="99"/>
      <c r="N159" s="100"/>
      <c r="O159" s="100"/>
      <c r="P159" s="98"/>
      <c r="Q159" s="251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P159" s="251"/>
      <c r="AQ159" s="251"/>
      <c r="AR159" s="262"/>
      <c r="AS159" s="251"/>
      <c r="AT159" s="251"/>
      <c r="AU159" s="251"/>
      <c r="AV159" s="251"/>
      <c r="AW159" s="251"/>
      <c r="AX159" s="251"/>
      <c r="AY159" s="251"/>
      <c r="AZ159" s="251"/>
      <c r="BA159" s="251"/>
      <c r="BB159" s="251"/>
      <c r="BC159" s="251"/>
      <c r="BD159" s="251"/>
      <c r="BE159" s="251"/>
      <c r="BG159" s="263"/>
      <c r="BH159" s="263"/>
      <c r="BI159" s="263"/>
      <c r="BJ159" s="263"/>
      <c r="BK159" s="263"/>
      <c r="BL159" s="263"/>
      <c r="BM159" s="263"/>
      <c r="BQ159" s="258"/>
      <c r="BR159" s="264"/>
      <c r="BS159" s="265"/>
    </row>
    <row r="160" spans="1:71" s="255" customFormat="1" x14ac:dyDescent="0.2">
      <c r="A160" s="247"/>
      <c r="B160" s="252"/>
      <c r="C160" s="249"/>
      <c r="D160" s="97"/>
      <c r="E160" s="97"/>
      <c r="F160" s="97"/>
      <c r="G160" s="97"/>
      <c r="H160" s="97"/>
      <c r="I160" s="98"/>
      <c r="J160" s="98"/>
      <c r="K160" s="99"/>
      <c r="L160" s="99"/>
      <c r="M160" s="99"/>
      <c r="N160" s="100"/>
      <c r="O160" s="100"/>
      <c r="P160" s="98"/>
      <c r="Q160" s="251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P160" s="251"/>
      <c r="AQ160" s="251"/>
      <c r="AR160" s="262"/>
      <c r="AS160" s="251"/>
      <c r="AT160" s="251"/>
      <c r="AU160" s="251"/>
      <c r="AV160" s="251"/>
      <c r="AW160" s="251"/>
      <c r="AX160" s="251"/>
      <c r="AY160" s="251"/>
      <c r="AZ160" s="251"/>
      <c r="BA160" s="251"/>
      <c r="BB160" s="251"/>
      <c r="BC160" s="251"/>
      <c r="BD160" s="251"/>
      <c r="BE160" s="251"/>
      <c r="BG160" s="263"/>
      <c r="BH160" s="263"/>
      <c r="BI160" s="263"/>
      <c r="BJ160" s="263"/>
      <c r="BK160" s="263"/>
      <c r="BL160" s="263"/>
      <c r="BM160" s="263"/>
      <c r="BQ160" s="258"/>
      <c r="BR160" s="264"/>
      <c r="BS160" s="265"/>
    </row>
    <row r="161" spans="1:71" s="255" customFormat="1" x14ac:dyDescent="0.2">
      <c r="A161" s="247"/>
      <c r="B161" s="252"/>
      <c r="C161" s="249"/>
      <c r="D161" s="97"/>
      <c r="E161" s="97"/>
      <c r="F161" s="97"/>
      <c r="G161" s="97"/>
      <c r="H161" s="97"/>
      <c r="I161" s="98"/>
      <c r="J161" s="98"/>
      <c r="K161" s="99"/>
      <c r="L161" s="99"/>
      <c r="M161" s="99"/>
      <c r="N161" s="100"/>
      <c r="O161" s="100"/>
      <c r="P161" s="98"/>
      <c r="Q161" s="251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P161" s="251"/>
      <c r="AQ161" s="251"/>
      <c r="AR161" s="262"/>
      <c r="AS161" s="251"/>
      <c r="AT161" s="251"/>
      <c r="AU161" s="251"/>
      <c r="AV161" s="251"/>
      <c r="AW161" s="251"/>
      <c r="AX161" s="251"/>
      <c r="AY161" s="251"/>
      <c r="AZ161" s="251"/>
      <c r="BA161" s="251"/>
      <c r="BB161" s="251"/>
      <c r="BC161" s="251"/>
      <c r="BD161" s="251"/>
      <c r="BE161" s="251"/>
      <c r="BG161" s="263"/>
      <c r="BH161" s="263"/>
      <c r="BI161" s="263"/>
      <c r="BJ161" s="263"/>
      <c r="BK161" s="263"/>
      <c r="BL161" s="263"/>
      <c r="BM161" s="263"/>
      <c r="BQ161" s="258"/>
      <c r="BR161" s="264"/>
      <c r="BS161" s="265"/>
    </row>
    <row r="162" spans="1:71" s="255" customFormat="1" x14ac:dyDescent="0.2">
      <c r="A162" s="247"/>
      <c r="B162" s="252"/>
      <c r="C162" s="249"/>
      <c r="D162" s="97"/>
      <c r="E162" s="97"/>
      <c r="F162" s="97"/>
      <c r="G162" s="97"/>
      <c r="H162" s="97"/>
      <c r="I162" s="98"/>
      <c r="J162" s="98"/>
      <c r="K162" s="99"/>
      <c r="L162" s="99"/>
      <c r="M162" s="99"/>
      <c r="N162" s="100"/>
      <c r="O162" s="100"/>
      <c r="P162" s="98"/>
      <c r="Q162" s="251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P162" s="251"/>
      <c r="AQ162" s="251"/>
      <c r="AR162" s="262"/>
      <c r="AS162" s="251"/>
      <c r="AT162" s="251"/>
      <c r="AU162" s="251"/>
      <c r="AV162" s="251"/>
      <c r="AW162" s="251"/>
      <c r="AX162" s="251"/>
      <c r="AY162" s="251"/>
      <c r="AZ162" s="251"/>
      <c r="BA162" s="251"/>
      <c r="BB162" s="251"/>
      <c r="BC162" s="251"/>
      <c r="BD162" s="251"/>
      <c r="BE162" s="251"/>
      <c r="BG162" s="263"/>
      <c r="BH162" s="263"/>
      <c r="BI162" s="263"/>
      <c r="BJ162" s="263"/>
      <c r="BK162" s="263"/>
      <c r="BL162" s="263"/>
      <c r="BM162" s="263"/>
      <c r="BQ162" s="258"/>
      <c r="BR162" s="264"/>
      <c r="BS162" s="265"/>
    </row>
    <row r="163" spans="1:71" s="255" customFormat="1" x14ac:dyDescent="0.2">
      <c r="A163" s="247"/>
      <c r="B163" s="252"/>
      <c r="C163" s="249"/>
      <c r="D163" s="97"/>
      <c r="E163" s="97"/>
      <c r="F163" s="97"/>
      <c r="G163" s="97"/>
      <c r="H163" s="97"/>
      <c r="I163" s="98"/>
      <c r="J163" s="98"/>
      <c r="K163" s="99"/>
      <c r="L163" s="99"/>
      <c r="M163" s="99"/>
      <c r="N163" s="100"/>
      <c r="O163" s="100"/>
      <c r="P163" s="98"/>
      <c r="Q163" s="251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P163" s="251"/>
      <c r="AQ163" s="251"/>
      <c r="AR163" s="262"/>
      <c r="AS163" s="251"/>
      <c r="AT163" s="251"/>
      <c r="AU163" s="251"/>
      <c r="AV163" s="251"/>
      <c r="AW163" s="251"/>
      <c r="AX163" s="251"/>
      <c r="AY163" s="251"/>
      <c r="AZ163" s="251"/>
      <c r="BA163" s="251"/>
      <c r="BB163" s="251"/>
      <c r="BC163" s="251"/>
      <c r="BD163" s="251"/>
      <c r="BE163" s="251"/>
      <c r="BG163" s="263"/>
      <c r="BH163" s="263"/>
      <c r="BI163" s="263"/>
      <c r="BJ163" s="263"/>
      <c r="BK163" s="263"/>
      <c r="BL163" s="263"/>
      <c r="BM163" s="263"/>
      <c r="BQ163" s="258"/>
      <c r="BR163" s="264"/>
      <c r="BS163" s="265"/>
    </row>
    <row r="164" spans="1:71" s="255" customFormat="1" x14ac:dyDescent="0.2">
      <c r="A164" s="247"/>
      <c r="B164" s="252"/>
      <c r="C164" s="249"/>
      <c r="D164" s="97"/>
      <c r="E164" s="97"/>
      <c r="F164" s="97"/>
      <c r="G164" s="97"/>
      <c r="H164" s="97"/>
      <c r="I164" s="98"/>
      <c r="J164" s="98"/>
      <c r="K164" s="99"/>
      <c r="L164" s="99"/>
      <c r="M164" s="99"/>
      <c r="N164" s="100"/>
      <c r="O164" s="100"/>
      <c r="P164" s="98"/>
      <c r="Q164" s="251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P164" s="251"/>
      <c r="AQ164" s="251"/>
      <c r="AR164" s="262"/>
      <c r="AS164" s="251"/>
      <c r="AT164" s="251"/>
      <c r="AU164" s="251"/>
      <c r="AV164" s="251"/>
      <c r="AW164" s="251"/>
      <c r="AX164" s="251"/>
      <c r="AY164" s="251"/>
      <c r="AZ164" s="251"/>
      <c r="BA164" s="251"/>
      <c r="BB164" s="251"/>
      <c r="BC164" s="251"/>
      <c r="BD164" s="251"/>
      <c r="BE164" s="251"/>
      <c r="BG164" s="263"/>
      <c r="BH164" s="263"/>
      <c r="BI164" s="263"/>
      <c r="BJ164" s="263"/>
      <c r="BK164" s="263"/>
      <c r="BL164" s="263"/>
      <c r="BM164" s="263"/>
      <c r="BQ164" s="258"/>
      <c r="BR164" s="264"/>
      <c r="BS164" s="265"/>
    </row>
    <row r="165" spans="1:71" s="255" customFormat="1" x14ac:dyDescent="0.2">
      <c r="A165" s="247"/>
      <c r="B165" s="252"/>
      <c r="C165" s="249"/>
      <c r="D165" s="97"/>
      <c r="E165" s="97"/>
      <c r="F165" s="97"/>
      <c r="G165" s="97"/>
      <c r="H165" s="97"/>
      <c r="I165" s="98"/>
      <c r="J165" s="98"/>
      <c r="K165" s="99"/>
      <c r="L165" s="99"/>
      <c r="M165" s="99"/>
      <c r="N165" s="100"/>
      <c r="O165" s="100"/>
      <c r="P165" s="98"/>
      <c r="Q165" s="251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P165" s="251"/>
      <c r="AQ165" s="251"/>
      <c r="AR165" s="262"/>
      <c r="AS165" s="251"/>
      <c r="AT165" s="251"/>
      <c r="AU165" s="251"/>
      <c r="AV165" s="251"/>
      <c r="AW165" s="251"/>
      <c r="AX165" s="251"/>
      <c r="AY165" s="251"/>
      <c r="AZ165" s="251"/>
      <c r="BA165" s="251"/>
      <c r="BB165" s="251"/>
      <c r="BC165" s="251"/>
      <c r="BD165" s="251"/>
      <c r="BE165" s="251"/>
      <c r="BG165" s="263"/>
      <c r="BH165" s="263"/>
      <c r="BI165" s="263"/>
      <c r="BJ165" s="263"/>
      <c r="BK165" s="263"/>
      <c r="BL165" s="263"/>
      <c r="BM165" s="263"/>
      <c r="BQ165" s="258"/>
      <c r="BR165" s="264"/>
      <c r="BS165" s="265"/>
    </row>
    <row r="166" spans="1:71" s="255" customFormat="1" x14ac:dyDescent="0.2">
      <c r="A166" s="247"/>
      <c r="B166" s="252"/>
      <c r="C166" s="249"/>
      <c r="D166" s="97"/>
      <c r="E166" s="97"/>
      <c r="F166" s="97"/>
      <c r="G166" s="97"/>
      <c r="H166" s="97"/>
      <c r="I166" s="98"/>
      <c r="J166" s="98"/>
      <c r="K166" s="99"/>
      <c r="L166" s="99"/>
      <c r="M166" s="99"/>
      <c r="N166" s="100"/>
      <c r="O166" s="100"/>
      <c r="P166" s="98"/>
      <c r="Q166" s="251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P166" s="251"/>
      <c r="AQ166" s="251"/>
      <c r="AR166" s="262"/>
      <c r="AS166" s="251"/>
      <c r="AT166" s="251"/>
      <c r="AU166" s="251"/>
      <c r="AV166" s="251"/>
      <c r="AW166" s="251"/>
      <c r="AX166" s="251"/>
      <c r="AY166" s="251"/>
      <c r="AZ166" s="251"/>
      <c r="BA166" s="251"/>
      <c r="BB166" s="251"/>
      <c r="BC166" s="251"/>
      <c r="BD166" s="251"/>
      <c r="BE166" s="251"/>
      <c r="BG166" s="263"/>
      <c r="BH166" s="263"/>
      <c r="BI166" s="263"/>
      <c r="BJ166" s="263"/>
      <c r="BK166" s="263"/>
      <c r="BL166" s="263"/>
      <c r="BM166" s="263"/>
      <c r="BQ166" s="258"/>
      <c r="BR166" s="264"/>
      <c r="BS166" s="265"/>
    </row>
    <row r="167" spans="1:71" s="255" customFormat="1" x14ac:dyDescent="0.2">
      <c r="A167" s="247"/>
      <c r="B167" s="252"/>
      <c r="C167" s="249"/>
      <c r="D167" s="97"/>
      <c r="E167" s="97"/>
      <c r="F167" s="97"/>
      <c r="G167" s="97"/>
      <c r="H167" s="97"/>
      <c r="I167" s="98"/>
      <c r="J167" s="98"/>
      <c r="K167" s="99"/>
      <c r="L167" s="99"/>
      <c r="M167" s="99"/>
      <c r="N167" s="100"/>
      <c r="O167" s="100"/>
      <c r="P167" s="98"/>
      <c r="Q167" s="251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P167" s="251"/>
      <c r="AQ167" s="251"/>
      <c r="AR167" s="262"/>
      <c r="AS167" s="251"/>
      <c r="AT167" s="251"/>
      <c r="AU167" s="251"/>
      <c r="AV167" s="251"/>
      <c r="AW167" s="251"/>
      <c r="AX167" s="251"/>
      <c r="AY167" s="251"/>
      <c r="AZ167" s="251"/>
      <c r="BA167" s="251"/>
      <c r="BB167" s="251"/>
      <c r="BC167" s="251"/>
      <c r="BD167" s="251"/>
      <c r="BE167" s="251"/>
      <c r="BG167" s="263"/>
      <c r="BH167" s="263"/>
      <c r="BI167" s="263"/>
      <c r="BJ167" s="263"/>
      <c r="BK167" s="263"/>
      <c r="BL167" s="263"/>
      <c r="BM167" s="263"/>
      <c r="BQ167" s="258"/>
      <c r="BR167" s="264"/>
      <c r="BS167" s="265"/>
    </row>
    <row r="168" spans="1:71" s="255" customFormat="1" x14ac:dyDescent="0.2">
      <c r="A168" s="247"/>
      <c r="B168" s="252"/>
      <c r="C168" s="249"/>
      <c r="D168" s="97"/>
      <c r="E168" s="97"/>
      <c r="F168" s="97"/>
      <c r="G168" s="97"/>
      <c r="H168" s="97"/>
      <c r="I168" s="98"/>
      <c r="J168" s="98"/>
      <c r="K168" s="99"/>
      <c r="L168" s="99"/>
      <c r="M168" s="99"/>
      <c r="N168" s="100"/>
      <c r="O168" s="100"/>
      <c r="P168" s="98"/>
      <c r="Q168" s="251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P168" s="251"/>
      <c r="AQ168" s="251"/>
      <c r="AR168" s="262"/>
      <c r="AS168" s="251"/>
      <c r="AT168" s="251"/>
      <c r="AU168" s="251"/>
      <c r="AV168" s="251"/>
      <c r="AW168" s="251"/>
      <c r="AX168" s="251"/>
      <c r="AY168" s="251"/>
      <c r="AZ168" s="251"/>
      <c r="BA168" s="251"/>
      <c r="BB168" s="251"/>
      <c r="BC168" s="251"/>
      <c r="BD168" s="251"/>
      <c r="BE168" s="251"/>
      <c r="BG168" s="263"/>
      <c r="BH168" s="263"/>
      <c r="BI168" s="263"/>
      <c r="BJ168" s="263"/>
      <c r="BK168" s="263"/>
      <c r="BL168" s="263"/>
      <c r="BM168" s="263"/>
      <c r="BQ168" s="258"/>
      <c r="BR168" s="264"/>
      <c r="BS168" s="265"/>
    </row>
    <row r="169" spans="1:71" s="255" customFormat="1" x14ac:dyDescent="0.2">
      <c r="A169" s="247"/>
      <c r="B169" s="252"/>
      <c r="C169" s="249"/>
      <c r="D169" s="97"/>
      <c r="E169" s="97"/>
      <c r="F169" s="97"/>
      <c r="G169" s="97"/>
      <c r="H169" s="97"/>
      <c r="I169" s="98"/>
      <c r="J169" s="98"/>
      <c r="K169" s="99"/>
      <c r="L169" s="99"/>
      <c r="M169" s="99"/>
      <c r="N169" s="100"/>
      <c r="O169" s="100"/>
      <c r="P169" s="98"/>
      <c r="Q169" s="251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P169" s="251"/>
      <c r="AQ169" s="251"/>
      <c r="AR169" s="262"/>
      <c r="AS169" s="251"/>
      <c r="AT169" s="251"/>
      <c r="AU169" s="251"/>
      <c r="AV169" s="251"/>
      <c r="AW169" s="251"/>
      <c r="AX169" s="251"/>
      <c r="AY169" s="251"/>
      <c r="AZ169" s="251"/>
      <c r="BA169" s="251"/>
      <c r="BB169" s="251"/>
      <c r="BC169" s="251"/>
      <c r="BD169" s="251"/>
      <c r="BE169" s="251"/>
      <c r="BG169" s="263"/>
      <c r="BH169" s="263"/>
      <c r="BI169" s="263"/>
      <c r="BJ169" s="263"/>
      <c r="BK169" s="263"/>
      <c r="BL169" s="263"/>
      <c r="BM169" s="263"/>
      <c r="BQ169" s="258"/>
      <c r="BR169" s="264"/>
      <c r="BS169" s="265"/>
    </row>
    <row r="170" spans="1:71" s="255" customFormat="1" x14ac:dyDescent="0.2">
      <c r="A170" s="247"/>
      <c r="B170" s="252"/>
      <c r="C170" s="249"/>
      <c r="D170" s="97"/>
      <c r="E170" s="97"/>
      <c r="F170" s="97"/>
      <c r="G170" s="97"/>
      <c r="H170" s="97"/>
      <c r="I170" s="98"/>
      <c r="J170" s="98"/>
      <c r="K170" s="99"/>
      <c r="L170" s="99"/>
      <c r="M170" s="99"/>
      <c r="N170" s="100"/>
      <c r="O170" s="100"/>
      <c r="P170" s="98"/>
      <c r="Q170" s="251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P170" s="251"/>
      <c r="AQ170" s="251"/>
      <c r="AR170" s="262"/>
      <c r="AS170" s="251"/>
      <c r="AT170" s="251"/>
      <c r="AU170" s="251"/>
      <c r="AV170" s="251"/>
      <c r="AW170" s="251"/>
      <c r="AX170" s="251"/>
      <c r="AY170" s="251"/>
      <c r="AZ170" s="251"/>
      <c r="BA170" s="251"/>
      <c r="BB170" s="251"/>
      <c r="BC170" s="251"/>
      <c r="BD170" s="251"/>
      <c r="BE170" s="251"/>
      <c r="BG170" s="263"/>
      <c r="BH170" s="263"/>
      <c r="BI170" s="263"/>
      <c r="BJ170" s="263"/>
      <c r="BK170" s="263"/>
      <c r="BL170" s="263"/>
      <c r="BM170" s="263"/>
      <c r="BQ170" s="258"/>
      <c r="BR170" s="264"/>
      <c r="BS170" s="265"/>
    </row>
    <row r="171" spans="1:71" s="255" customFormat="1" x14ac:dyDescent="0.2">
      <c r="A171" s="247"/>
      <c r="B171" s="252"/>
      <c r="C171" s="249"/>
      <c r="D171" s="97"/>
      <c r="E171" s="97"/>
      <c r="F171" s="97"/>
      <c r="G171" s="97"/>
      <c r="H171" s="97"/>
      <c r="I171" s="98"/>
      <c r="J171" s="98"/>
      <c r="K171" s="99"/>
      <c r="L171" s="99"/>
      <c r="M171" s="99"/>
      <c r="N171" s="100"/>
      <c r="O171" s="100"/>
      <c r="P171" s="98"/>
      <c r="Q171" s="251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P171" s="251"/>
      <c r="AQ171" s="251"/>
      <c r="AR171" s="262"/>
      <c r="AS171" s="251"/>
      <c r="AT171" s="251"/>
      <c r="AU171" s="251"/>
      <c r="AV171" s="251"/>
      <c r="AW171" s="251"/>
      <c r="AX171" s="251"/>
      <c r="AY171" s="251"/>
      <c r="AZ171" s="251"/>
      <c r="BA171" s="251"/>
      <c r="BB171" s="251"/>
      <c r="BC171" s="251"/>
      <c r="BD171" s="251"/>
      <c r="BE171" s="251"/>
      <c r="BG171" s="263"/>
      <c r="BH171" s="263"/>
      <c r="BI171" s="263"/>
      <c r="BJ171" s="263"/>
      <c r="BK171" s="263"/>
      <c r="BL171" s="263"/>
      <c r="BM171" s="263"/>
      <c r="BQ171" s="258"/>
      <c r="BR171" s="264"/>
      <c r="BS171" s="265"/>
    </row>
    <row r="172" spans="1:71" s="255" customFormat="1" x14ac:dyDescent="0.2">
      <c r="A172" s="247"/>
      <c r="B172" s="252"/>
      <c r="C172" s="249"/>
      <c r="D172" s="97"/>
      <c r="E172" s="97"/>
      <c r="F172" s="97"/>
      <c r="G172" s="97"/>
      <c r="H172" s="97"/>
      <c r="I172" s="98"/>
      <c r="J172" s="98"/>
      <c r="K172" s="99"/>
      <c r="L172" s="99"/>
      <c r="M172" s="99"/>
      <c r="N172" s="100"/>
      <c r="O172" s="100"/>
      <c r="P172" s="98"/>
      <c r="Q172" s="251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P172" s="251"/>
      <c r="AQ172" s="251"/>
      <c r="AR172" s="262"/>
      <c r="AS172" s="251"/>
      <c r="AT172" s="251"/>
      <c r="AU172" s="251"/>
      <c r="AV172" s="251"/>
      <c r="AW172" s="251"/>
      <c r="AX172" s="251"/>
      <c r="AY172" s="251"/>
      <c r="AZ172" s="251"/>
      <c r="BA172" s="251"/>
      <c r="BB172" s="251"/>
      <c r="BC172" s="251"/>
      <c r="BD172" s="251"/>
      <c r="BE172" s="251"/>
      <c r="BG172" s="263"/>
      <c r="BH172" s="263"/>
      <c r="BI172" s="263"/>
      <c r="BJ172" s="263"/>
      <c r="BK172" s="263"/>
      <c r="BL172" s="263"/>
      <c r="BM172" s="263"/>
      <c r="BQ172" s="258"/>
      <c r="BR172" s="264"/>
      <c r="BS172" s="265"/>
    </row>
    <row r="173" spans="1:71" s="255" customFormat="1" x14ac:dyDescent="0.2">
      <c r="A173" s="247"/>
      <c r="B173" s="252"/>
      <c r="C173" s="249"/>
      <c r="D173" s="97"/>
      <c r="E173" s="97"/>
      <c r="F173" s="97"/>
      <c r="G173" s="97"/>
      <c r="H173" s="97"/>
      <c r="I173" s="98"/>
      <c r="J173" s="98"/>
      <c r="K173" s="99"/>
      <c r="L173" s="99"/>
      <c r="M173" s="99"/>
      <c r="N173" s="100"/>
      <c r="O173" s="100"/>
      <c r="P173" s="98"/>
      <c r="Q173" s="251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P173" s="251"/>
      <c r="AQ173" s="251"/>
      <c r="AR173" s="262"/>
      <c r="AS173" s="251"/>
      <c r="AT173" s="251"/>
      <c r="AU173" s="251"/>
      <c r="AV173" s="251"/>
      <c r="AW173" s="251"/>
      <c r="AX173" s="251"/>
      <c r="AY173" s="251"/>
      <c r="AZ173" s="251"/>
      <c r="BA173" s="251"/>
      <c r="BB173" s="251"/>
      <c r="BC173" s="251"/>
      <c r="BD173" s="251"/>
      <c r="BE173" s="251"/>
      <c r="BG173" s="263"/>
      <c r="BH173" s="263"/>
      <c r="BI173" s="263"/>
      <c r="BJ173" s="263"/>
      <c r="BK173" s="263"/>
      <c r="BL173" s="263"/>
      <c r="BM173" s="263"/>
      <c r="BQ173" s="258"/>
      <c r="BR173" s="264"/>
      <c r="BS173" s="265"/>
    </row>
    <row r="174" spans="1:71" s="255" customFormat="1" x14ac:dyDescent="0.2">
      <c r="A174" s="247"/>
      <c r="B174" s="252"/>
      <c r="C174" s="249"/>
      <c r="D174" s="97"/>
      <c r="E174" s="97"/>
      <c r="F174" s="97"/>
      <c r="G174" s="97"/>
      <c r="H174" s="97"/>
      <c r="I174" s="98"/>
      <c r="J174" s="98"/>
      <c r="K174" s="99"/>
      <c r="L174" s="99"/>
      <c r="M174" s="99"/>
      <c r="N174" s="100"/>
      <c r="O174" s="100"/>
      <c r="P174" s="98"/>
      <c r="Q174" s="251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P174" s="251"/>
      <c r="AQ174" s="251"/>
      <c r="AR174" s="262"/>
      <c r="AS174" s="251"/>
      <c r="AT174" s="251"/>
      <c r="AU174" s="251"/>
      <c r="AV174" s="251"/>
      <c r="AW174" s="251"/>
      <c r="AX174" s="251"/>
      <c r="AY174" s="251"/>
      <c r="AZ174" s="251"/>
      <c r="BA174" s="251"/>
      <c r="BB174" s="251"/>
      <c r="BC174" s="251"/>
      <c r="BD174" s="251"/>
      <c r="BE174" s="251"/>
      <c r="BG174" s="263"/>
      <c r="BH174" s="263"/>
      <c r="BI174" s="263"/>
      <c r="BJ174" s="263"/>
      <c r="BK174" s="263"/>
      <c r="BL174" s="263"/>
      <c r="BM174" s="263"/>
      <c r="BQ174" s="258"/>
      <c r="BR174" s="264"/>
      <c r="BS174" s="265"/>
    </row>
    <row r="175" spans="1:71" s="255" customFormat="1" x14ac:dyDescent="0.2">
      <c r="A175" s="247"/>
      <c r="B175" s="252"/>
      <c r="C175" s="249"/>
      <c r="D175" s="97"/>
      <c r="E175" s="97"/>
      <c r="F175" s="97"/>
      <c r="G175" s="97"/>
      <c r="H175" s="97"/>
      <c r="I175" s="98"/>
      <c r="J175" s="98"/>
      <c r="K175" s="99"/>
      <c r="L175" s="99"/>
      <c r="M175" s="99"/>
      <c r="N175" s="100"/>
      <c r="O175" s="100"/>
      <c r="P175" s="98"/>
      <c r="Q175" s="251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P175" s="251"/>
      <c r="AQ175" s="251"/>
      <c r="AR175" s="262"/>
      <c r="AS175" s="251"/>
      <c r="AT175" s="251"/>
      <c r="AU175" s="251"/>
      <c r="AV175" s="251"/>
      <c r="AW175" s="251"/>
      <c r="AX175" s="251"/>
      <c r="AY175" s="251"/>
      <c r="AZ175" s="251"/>
      <c r="BA175" s="251"/>
      <c r="BB175" s="251"/>
      <c r="BC175" s="251"/>
      <c r="BD175" s="251"/>
      <c r="BE175" s="251"/>
      <c r="BG175" s="263"/>
      <c r="BH175" s="263"/>
      <c r="BI175" s="263"/>
      <c r="BJ175" s="263"/>
      <c r="BK175" s="263"/>
      <c r="BL175" s="263"/>
      <c r="BM175" s="263"/>
      <c r="BQ175" s="258"/>
      <c r="BR175" s="264"/>
      <c r="BS175" s="265"/>
    </row>
    <row r="176" spans="1:71" s="255" customFormat="1" x14ac:dyDescent="0.2">
      <c r="A176" s="247"/>
      <c r="B176" s="252"/>
      <c r="C176" s="249"/>
      <c r="D176" s="97"/>
      <c r="E176" s="97"/>
      <c r="F176" s="97"/>
      <c r="G176" s="97"/>
      <c r="H176" s="97"/>
      <c r="I176" s="98"/>
      <c r="J176" s="98"/>
      <c r="K176" s="99"/>
      <c r="L176" s="99"/>
      <c r="M176" s="99"/>
      <c r="N176" s="100"/>
      <c r="O176" s="100"/>
      <c r="P176" s="98"/>
      <c r="Q176" s="251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P176" s="251"/>
      <c r="AQ176" s="251"/>
      <c r="AR176" s="262"/>
      <c r="AS176" s="251"/>
      <c r="AT176" s="251"/>
      <c r="AU176" s="251"/>
      <c r="AV176" s="251"/>
      <c r="AW176" s="251"/>
      <c r="AX176" s="251"/>
      <c r="AY176" s="251"/>
      <c r="AZ176" s="251"/>
      <c r="BA176" s="251"/>
      <c r="BB176" s="251"/>
      <c r="BC176" s="251"/>
      <c r="BD176" s="251"/>
      <c r="BE176" s="251"/>
      <c r="BG176" s="263"/>
      <c r="BH176" s="263"/>
      <c r="BI176" s="263"/>
      <c r="BJ176" s="263"/>
      <c r="BK176" s="263"/>
      <c r="BL176" s="263"/>
      <c r="BM176" s="263"/>
      <c r="BQ176" s="258"/>
      <c r="BR176" s="264"/>
      <c r="BS176" s="265"/>
    </row>
    <row r="177" spans="1:71" s="255" customFormat="1" x14ac:dyDescent="0.2">
      <c r="A177" s="247"/>
      <c r="B177" s="252"/>
      <c r="C177" s="249"/>
      <c r="D177" s="97"/>
      <c r="E177" s="97"/>
      <c r="F177" s="97"/>
      <c r="G177" s="97"/>
      <c r="H177" s="97"/>
      <c r="I177" s="98"/>
      <c r="J177" s="98"/>
      <c r="K177" s="99"/>
      <c r="L177" s="99"/>
      <c r="M177" s="99"/>
      <c r="N177" s="100"/>
      <c r="O177" s="100"/>
      <c r="P177" s="98"/>
      <c r="Q177" s="251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P177" s="251"/>
      <c r="AQ177" s="251"/>
      <c r="AR177" s="262"/>
      <c r="AS177" s="251"/>
      <c r="AT177" s="251"/>
      <c r="AU177" s="251"/>
      <c r="AV177" s="251"/>
      <c r="AW177" s="251"/>
      <c r="AX177" s="251"/>
      <c r="AY177" s="251"/>
      <c r="AZ177" s="251"/>
      <c r="BA177" s="251"/>
      <c r="BB177" s="251"/>
      <c r="BC177" s="251"/>
      <c r="BD177" s="251"/>
      <c r="BE177" s="251"/>
      <c r="BG177" s="263"/>
      <c r="BH177" s="263"/>
      <c r="BI177" s="263"/>
      <c r="BJ177" s="263"/>
      <c r="BK177" s="263"/>
      <c r="BL177" s="263"/>
      <c r="BM177" s="263"/>
      <c r="BQ177" s="258"/>
      <c r="BR177" s="264"/>
      <c r="BS177" s="265"/>
    </row>
    <row r="178" spans="1:71" s="255" customFormat="1" x14ac:dyDescent="0.2">
      <c r="A178" s="247"/>
      <c r="B178" s="252"/>
      <c r="C178" s="249"/>
      <c r="D178" s="97"/>
      <c r="E178" s="97"/>
      <c r="F178" s="97"/>
      <c r="G178" s="97"/>
      <c r="H178" s="97"/>
      <c r="I178" s="98"/>
      <c r="J178" s="98"/>
      <c r="K178" s="99"/>
      <c r="L178" s="99"/>
      <c r="M178" s="99"/>
      <c r="N178" s="100"/>
      <c r="O178" s="100"/>
      <c r="P178" s="98"/>
      <c r="Q178" s="251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P178" s="251"/>
      <c r="AQ178" s="251"/>
      <c r="AR178" s="262"/>
      <c r="AS178" s="251"/>
      <c r="AT178" s="251"/>
      <c r="AU178" s="251"/>
      <c r="AV178" s="251"/>
      <c r="AW178" s="251"/>
      <c r="AX178" s="251"/>
      <c r="AY178" s="251"/>
      <c r="AZ178" s="251"/>
      <c r="BA178" s="251"/>
      <c r="BB178" s="251"/>
      <c r="BC178" s="251"/>
      <c r="BD178" s="251"/>
      <c r="BE178" s="251"/>
      <c r="BG178" s="263"/>
      <c r="BH178" s="263"/>
      <c r="BI178" s="263"/>
      <c r="BJ178" s="263"/>
      <c r="BK178" s="263"/>
      <c r="BL178" s="263"/>
      <c r="BM178" s="263"/>
      <c r="BQ178" s="258"/>
      <c r="BR178" s="264"/>
      <c r="BS178" s="265"/>
    </row>
    <row r="179" spans="1:71" s="255" customFormat="1" x14ac:dyDescent="0.2">
      <c r="A179" s="247"/>
      <c r="B179" s="252"/>
      <c r="C179" s="249"/>
      <c r="D179" s="97"/>
      <c r="E179" s="97"/>
      <c r="F179" s="97"/>
      <c r="G179" s="97"/>
      <c r="H179" s="97"/>
      <c r="I179" s="98"/>
      <c r="J179" s="98"/>
      <c r="K179" s="99"/>
      <c r="L179" s="99"/>
      <c r="M179" s="99"/>
      <c r="N179" s="100"/>
      <c r="O179" s="100"/>
      <c r="P179" s="98"/>
      <c r="Q179" s="251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P179" s="251"/>
      <c r="AQ179" s="251"/>
      <c r="AR179" s="262"/>
      <c r="AS179" s="251"/>
      <c r="AT179" s="251"/>
      <c r="AU179" s="251"/>
      <c r="AV179" s="251"/>
      <c r="AW179" s="251"/>
      <c r="AX179" s="251"/>
      <c r="AY179" s="251"/>
      <c r="AZ179" s="251"/>
      <c r="BA179" s="251"/>
      <c r="BB179" s="251"/>
      <c r="BC179" s="251"/>
      <c r="BD179" s="251"/>
      <c r="BE179" s="251"/>
      <c r="BG179" s="263"/>
      <c r="BH179" s="263"/>
      <c r="BI179" s="263"/>
      <c r="BJ179" s="263"/>
      <c r="BK179" s="263"/>
      <c r="BL179" s="263"/>
      <c r="BM179" s="263"/>
      <c r="BQ179" s="258"/>
      <c r="BR179" s="264"/>
      <c r="BS179" s="265"/>
    </row>
    <row r="180" spans="1:71" s="255" customFormat="1" x14ac:dyDescent="0.2">
      <c r="A180" s="247"/>
      <c r="B180" s="252"/>
      <c r="C180" s="249"/>
      <c r="D180" s="97"/>
      <c r="E180" s="97"/>
      <c r="F180" s="97"/>
      <c r="G180" s="97"/>
      <c r="H180" s="97"/>
      <c r="I180" s="98"/>
      <c r="J180" s="98"/>
      <c r="K180" s="99"/>
      <c r="L180" s="99"/>
      <c r="M180" s="99"/>
      <c r="N180" s="100"/>
      <c r="O180" s="100"/>
      <c r="P180" s="98"/>
      <c r="Q180" s="251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P180" s="251"/>
      <c r="AQ180" s="251"/>
      <c r="AR180" s="262"/>
      <c r="AS180" s="251"/>
      <c r="AT180" s="251"/>
      <c r="AU180" s="251"/>
      <c r="AV180" s="251"/>
      <c r="AW180" s="251"/>
      <c r="AX180" s="251"/>
      <c r="AY180" s="251"/>
      <c r="AZ180" s="251"/>
      <c r="BA180" s="251"/>
      <c r="BB180" s="251"/>
      <c r="BC180" s="251"/>
      <c r="BD180" s="251"/>
      <c r="BE180" s="251"/>
      <c r="BG180" s="263"/>
      <c r="BH180" s="263"/>
      <c r="BI180" s="263"/>
      <c r="BJ180" s="263"/>
      <c r="BK180" s="263"/>
      <c r="BL180" s="263"/>
      <c r="BM180" s="263"/>
      <c r="BQ180" s="258"/>
      <c r="BR180" s="264"/>
      <c r="BS180" s="265"/>
    </row>
    <row r="181" spans="1:71" s="255" customFormat="1" x14ac:dyDescent="0.2">
      <c r="A181" s="247"/>
      <c r="B181" s="252"/>
      <c r="C181" s="249"/>
      <c r="D181" s="97"/>
      <c r="E181" s="97"/>
      <c r="F181" s="97"/>
      <c r="G181" s="97"/>
      <c r="H181" s="97"/>
      <c r="I181" s="98"/>
      <c r="J181" s="98"/>
      <c r="K181" s="99"/>
      <c r="L181" s="99"/>
      <c r="M181" s="99"/>
      <c r="N181" s="100"/>
      <c r="O181" s="100"/>
      <c r="P181" s="98"/>
      <c r="Q181" s="251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P181" s="251"/>
      <c r="AQ181" s="251"/>
      <c r="AR181" s="262"/>
      <c r="AS181" s="251"/>
      <c r="AT181" s="251"/>
      <c r="AU181" s="251"/>
      <c r="AV181" s="251"/>
      <c r="AW181" s="251"/>
      <c r="AX181" s="251"/>
      <c r="AY181" s="251"/>
      <c r="AZ181" s="251"/>
      <c r="BA181" s="251"/>
      <c r="BB181" s="251"/>
      <c r="BC181" s="251"/>
      <c r="BD181" s="251"/>
      <c r="BE181" s="251"/>
      <c r="BG181" s="263"/>
      <c r="BH181" s="263"/>
      <c r="BI181" s="263"/>
      <c r="BJ181" s="263"/>
      <c r="BK181" s="263"/>
      <c r="BL181" s="263"/>
      <c r="BM181" s="263"/>
      <c r="BQ181" s="258"/>
      <c r="BR181" s="264"/>
      <c r="BS181" s="265"/>
    </row>
    <row r="182" spans="1:71" s="255" customFormat="1" x14ac:dyDescent="0.2">
      <c r="A182" s="247"/>
      <c r="B182" s="252"/>
      <c r="C182" s="249"/>
      <c r="D182" s="97"/>
      <c r="E182" s="97"/>
      <c r="F182" s="97"/>
      <c r="G182" s="97"/>
      <c r="H182" s="97"/>
      <c r="I182" s="98"/>
      <c r="J182" s="98"/>
      <c r="K182" s="99"/>
      <c r="L182" s="99"/>
      <c r="M182" s="99"/>
      <c r="N182" s="100"/>
      <c r="O182" s="100"/>
      <c r="P182" s="98"/>
      <c r="Q182" s="251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P182" s="251"/>
      <c r="AQ182" s="251"/>
      <c r="AR182" s="262"/>
      <c r="AS182" s="251"/>
      <c r="AT182" s="251"/>
      <c r="AU182" s="251"/>
      <c r="AV182" s="251"/>
      <c r="AW182" s="251"/>
      <c r="AX182" s="251"/>
      <c r="AY182" s="251"/>
      <c r="AZ182" s="251"/>
      <c r="BA182" s="251"/>
      <c r="BB182" s="251"/>
      <c r="BC182" s="251"/>
      <c r="BD182" s="251"/>
      <c r="BE182" s="251"/>
      <c r="BG182" s="263"/>
      <c r="BH182" s="263"/>
      <c r="BI182" s="263"/>
      <c r="BJ182" s="263"/>
      <c r="BK182" s="263"/>
      <c r="BL182" s="263"/>
      <c r="BM182" s="263"/>
      <c r="BQ182" s="258"/>
      <c r="BR182" s="264"/>
      <c r="BS182" s="265"/>
    </row>
    <row r="183" spans="1:71" s="255" customFormat="1" x14ac:dyDescent="0.2">
      <c r="A183" s="247"/>
      <c r="B183" s="252"/>
      <c r="C183" s="249"/>
      <c r="D183" s="97"/>
      <c r="E183" s="97"/>
      <c r="F183" s="97"/>
      <c r="G183" s="97"/>
      <c r="H183" s="97"/>
      <c r="I183" s="98"/>
      <c r="J183" s="98"/>
      <c r="K183" s="99"/>
      <c r="L183" s="99"/>
      <c r="M183" s="99"/>
      <c r="N183" s="100"/>
      <c r="O183" s="100"/>
      <c r="P183" s="98"/>
      <c r="Q183" s="251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P183" s="251"/>
      <c r="AQ183" s="251"/>
      <c r="AR183" s="262"/>
      <c r="AS183" s="251"/>
      <c r="AT183" s="251"/>
      <c r="AU183" s="251"/>
      <c r="AV183" s="251"/>
      <c r="AW183" s="251"/>
      <c r="AX183" s="251"/>
      <c r="AY183" s="251"/>
      <c r="AZ183" s="251"/>
      <c r="BA183" s="251"/>
      <c r="BB183" s="251"/>
      <c r="BC183" s="251"/>
      <c r="BD183" s="251"/>
      <c r="BE183" s="251"/>
      <c r="BG183" s="263"/>
      <c r="BH183" s="263"/>
      <c r="BI183" s="263"/>
      <c r="BJ183" s="263"/>
      <c r="BK183" s="263"/>
      <c r="BL183" s="263"/>
      <c r="BM183" s="263"/>
      <c r="BQ183" s="258"/>
      <c r="BR183" s="264"/>
      <c r="BS183" s="265"/>
    </row>
    <row r="184" spans="1:71" s="255" customFormat="1" x14ac:dyDescent="0.2">
      <c r="A184" s="247"/>
      <c r="B184" s="252"/>
      <c r="C184" s="249"/>
      <c r="D184" s="97"/>
      <c r="E184" s="97"/>
      <c r="F184" s="97"/>
      <c r="G184" s="97"/>
      <c r="H184" s="97"/>
      <c r="I184" s="98"/>
      <c r="J184" s="98"/>
      <c r="K184" s="99"/>
      <c r="L184" s="99"/>
      <c r="M184" s="99"/>
      <c r="N184" s="100"/>
      <c r="O184" s="100"/>
      <c r="P184" s="98"/>
      <c r="Q184" s="251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P184" s="251"/>
      <c r="AQ184" s="251"/>
      <c r="AR184" s="262"/>
      <c r="AS184" s="251"/>
      <c r="AT184" s="251"/>
      <c r="AU184" s="251"/>
      <c r="AV184" s="251"/>
      <c r="AW184" s="251"/>
      <c r="AX184" s="251"/>
      <c r="AY184" s="251"/>
      <c r="AZ184" s="251"/>
      <c r="BA184" s="251"/>
      <c r="BB184" s="251"/>
      <c r="BC184" s="251"/>
      <c r="BD184" s="251"/>
      <c r="BE184" s="251"/>
      <c r="BG184" s="263"/>
      <c r="BH184" s="263"/>
      <c r="BI184" s="263"/>
      <c r="BJ184" s="263"/>
      <c r="BK184" s="263"/>
      <c r="BL184" s="263"/>
      <c r="BM184" s="263"/>
      <c r="BQ184" s="258"/>
      <c r="BR184" s="264"/>
      <c r="BS184" s="265"/>
    </row>
    <row r="185" spans="1:71" s="255" customFormat="1" x14ac:dyDescent="0.2">
      <c r="A185" s="247"/>
      <c r="B185" s="252"/>
      <c r="C185" s="249"/>
      <c r="D185" s="97"/>
      <c r="E185" s="97"/>
      <c r="F185" s="97"/>
      <c r="G185" s="97"/>
      <c r="H185" s="97"/>
      <c r="I185" s="98"/>
      <c r="J185" s="98"/>
      <c r="K185" s="99"/>
      <c r="L185" s="99"/>
      <c r="M185" s="99"/>
      <c r="N185" s="100"/>
      <c r="O185" s="100"/>
      <c r="P185" s="98"/>
      <c r="Q185" s="251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P185" s="251"/>
      <c r="AQ185" s="251"/>
      <c r="AR185" s="262"/>
      <c r="AS185" s="251"/>
      <c r="AT185" s="251"/>
      <c r="AU185" s="251"/>
      <c r="AV185" s="251"/>
      <c r="AW185" s="251"/>
      <c r="AX185" s="251"/>
      <c r="AY185" s="251"/>
      <c r="AZ185" s="251"/>
      <c r="BA185" s="251"/>
      <c r="BB185" s="251"/>
      <c r="BC185" s="251"/>
      <c r="BD185" s="251"/>
      <c r="BE185" s="251"/>
      <c r="BG185" s="263"/>
      <c r="BH185" s="263"/>
      <c r="BI185" s="263"/>
      <c r="BJ185" s="263"/>
      <c r="BK185" s="263"/>
      <c r="BL185" s="263"/>
      <c r="BM185" s="263"/>
      <c r="BQ185" s="258"/>
      <c r="BR185" s="264"/>
      <c r="BS185" s="265"/>
    </row>
    <row r="186" spans="1:71" s="255" customFormat="1" x14ac:dyDescent="0.2">
      <c r="A186" s="247"/>
      <c r="B186" s="252"/>
      <c r="C186" s="249"/>
      <c r="D186" s="97"/>
      <c r="E186" s="97"/>
      <c r="F186" s="97"/>
      <c r="G186" s="97"/>
      <c r="H186" s="97"/>
      <c r="I186" s="98"/>
      <c r="J186" s="98"/>
      <c r="K186" s="99"/>
      <c r="L186" s="99"/>
      <c r="M186" s="99"/>
      <c r="N186" s="100"/>
      <c r="O186" s="100"/>
      <c r="P186" s="98"/>
      <c r="Q186" s="251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P186" s="251"/>
      <c r="AQ186" s="251"/>
      <c r="AR186" s="262"/>
      <c r="AS186" s="251"/>
      <c r="AT186" s="251"/>
      <c r="AU186" s="251"/>
      <c r="AV186" s="251"/>
      <c r="AW186" s="251"/>
      <c r="AX186" s="251"/>
      <c r="AY186" s="251"/>
      <c r="AZ186" s="251"/>
      <c r="BA186" s="251"/>
      <c r="BB186" s="251"/>
      <c r="BC186" s="251"/>
      <c r="BD186" s="251"/>
      <c r="BE186" s="251"/>
      <c r="BG186" s="263"/>
      <c r="BH186" s="263"/>
      <c r="BI186" s="263"/>
      <c r="BJ186" s="263"/>
      <c r="BK186" s="263"/>
      <c r="BL186" s="263"/>
      <c r="BM186" s="263"/>
      <c r="BQ186" s="258"/>
      <c r="BR186" s="264"/>
      <c r="BS186" s="265"/>
    </row>
    <row r="187" spans="1:71" s="255" customFormat="1" x14ac:dyDescent="0.2">
      <c r="A187" s="247"/>
      <c r="B187" s="252"/>
      <c r="C187" s="249"/>
      <c r="D187" s="97"/>
      <c r="E187" s="97"/>
      <c r="F187" s="97"/>
      <c r="G187" s="97"/>
      <c r="H187" s="97"/>
      <c r="I187" s="98"/>
      <c r="J187" s="98"/>
      <c r="K187" s="99"/>
      <c r="L187" s="99"/>
      <c r="M187" s="99"/>
      <c r="N187" s="100"/>
      <c r="O187" s="100"/>
      <c r="P187" s="98"/>
      <c r="Q187" s="251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P187" s="251"/>
      <c r="AQ187" s="251"/>
      <c r="AR187" s="262"/>
      <c r="AS187" s="251"/>
      <c r="AT187" s="251"/>
      <c r="AU187" s="251"/>
      <c r="AV187" s="251"/>
      <c r="AW187" s="251"/>
      <c r="AX187" s="251"/>
      <c r="AY187" s="251"/>
      <c r="AZ187" s="251"/>
      <c r="BA187" s="251"/>
      <c r="BB187" s="251"/>
      <c r="BC187" s="251"/>
      <c r="BD187" s="251"/>
      <c r="BE187" s="251"/>
      <c r="BG187" s="263"/>
      <c r="BH187" s="263"/>
      <c r="BI187" s="263"/>
      <c r="BJ187" s="263"/>
      <c r="BK187" s="263"/>
      <c r="BL187" s="263"/>
      <c r="BM187" s="263"/>
      <c r="BQ187" s="258"/>
      <c r="BR187" s="264"/>
      <c r="BS187" s="265"/>
    </row>
    <row r="188" spans="1:71" s="255" customFormat="1" x14ac:dyDescent="0.2">
      <c r="A188" s="247"/>
      <c r="B188" s="252"/>
      <c r="C188" s="249"/>
      <c r="D188" s="97"/>
      <c r="E188" s="97"/>
      <c r="F188" s="97"/>
      <c r="G188" s="97"/>
      <c r="H188" s="97"/>
      <c r="I188" s="98"/>
      <c r="J188" s="98"/>
      <c r="K188" s="99"/>
      <c r="L188" s="99"/>
      <c r="M188" s="99"/>
      <c r="N188" s="100"/>
      <c r="O188" s="100"/>
      <c r="P188" s="98"/>
      <c r="Q188" s="251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P188" s="251"/>
      <c r="AQ188" s="251"/>
      <c r="AR188" s="262"/>
      <c r="AS188" s="251"/>
      <c r="AT188" s="251"/>
      <c r="AU188" s="251"/>
      <c r="AV188" s="251"/>
      <c r="AW188" s="251"/>
      <c r="AX188" s="251"/>
      <c r="AY188" s="251"/>
      <c r="AZ188" s="251"/>
      <c r="BA188" s="251"/>
      <c r="BB188" s="251"/>
      <c r="BC188" s="251"/>
      <c r="BD188" s="251"/>
      <c r="BE188" s="251"/>
      <c r="BG188" s="263"/>
      <c r="BH188" s="263"/>
      <c r="BI188" s="263"/>
      <c r="BJ188" s="263"/>
      <c r="BK188" s="263"/>
      <c r="BL188" s="263"/>
      <c r="BM188" s="263"/>
      <c r="BQ188" s="258"/>
      <c r="BR188" s="264"/>
      <c r="BS188" s="265"/>
    </row>
    <row r="189" spans="1:71" s="255" customFormat="1" x14ac:dyDescent="0.2">
      <c r="A189" s="247"/>
      <c r="B189" s="252"/>
      <c r="C189" s="249"/>
      <c r="D189" s="97"/>
      <c r="E189" s="97"/>
      <c r="F189" s="97"/>
      <c r="G189" s="97"/>
      <c r="H189" s="97"/>
      <c r="I189" s="98"/>
      <c r="J189" s="98"/>
      <c r="K189" s="99"/>
      <c r="L189" s="99"/>
      <c r="M189" s="99"/>
      <c r="N189" s="100"/>
      <c r="O189" s="100"/>
      <c r="P189" s="98"/>
      <c r="Q189" s="251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P189" s="251"/>
      <c r="AQ189" s="251"/>
      <c r="AR189" s="262"/>
      <c r="AS189" s="251"/>
      <c r="AT189" s="251"/>
      <c r="AU189" s="251"/>
      <c r="AV189" s="251"/>
      <c r="AW189" s="251"/>
      <c r="AX189" s="251"/>
      <c r="AY189" s="251"/>
      <c r="AZ189" s="251"/>
      <c r="BA189" s="251"/>
      <c r="BB189" s="251"/>
      <c r="BC189" s="251"/>
      <c r="BD189" s="251"/>
      <c r="BE189" s="251"/>
      <c r="BG189" s="263"/>
      <c r="BH189" s="263"/>
      <c r="BI189" s="263"/>
      <c r="BJ189" s="263"/>
      <c r="BK189" s="263"/>
      <c r="BL189" s="263"/>
      <c r="BM189" s="263"/>
      <c r="BQ189" s="258"/>
      <c r="BR189" s="264"/>
      <c r="BS189" s="265"/>
    </row>
    <row r="190" spans="1:71" s="255" customFormat="1" x14ac:dyDescent="0.2">
      <c r="A190" s="247"/>
      <c r="B190" s="252"/>
      <c r="C190" s="249"/>
      <c r="D190" s="97"/>
      <c r="E190" s="97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98"/>
      <c r="Q190" s="251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P190" s="251"/>
      <c r="AQ190" s="251"/>
      <c r="AR190" s="262"/>
      <c r="AS190" s="251"/>
      <c r="AT190" s="251"/>
      <c r="AU190" s="251"/>
      <c r="AV190" s="251"/>
      <c r="AW190" s="251"/>
      <c r="AX190" s="251"/>
      <c r="AY190" s="251"/>
      <c r="AZ190" s="251"/>
      <c r="BA190" s="251"/>
      <c r="BB190" s="251"/>
      <c r="BC190" s="251"/>
      <c r="BD190" s="251"/>
      <c r="BE190" s="251"/>
      <c r="BG190" s="263"/>
      <c r="BH190" s="263"/>
      <c r="BI190" s="263"/>
      <c r="BJ190" s="263"/>
      <c r="BK190" s="263"/>
      <c r="BL190" s="263"/>
      <c r="BM190" s="263"/>
      <c r="BQ190" s="258"/>
      <c r="BR190" s="264"/>
      <c r="BS190" s="265"/>
    </row>
    <row r="191" spans="1:71" s="255" customFormat="1" x14ac:dyDescent="0.2">
      <c r="A191" s="247"/>
      <c r="B191" s="252"/>
      <c r="C191" s="249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Q191" s="251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P191" s="251"/>
      <c r="AQ191" s="251"/>
      <c r="AR191" s="262"/>
      <c r="AS191" s="251"/>
      <c r="AT191" s="251"/>
      <c r="AU191" s="251"/>
      <c r="AV191" s="251"/>
      <c r="AW191" s="251"/>
      <c r="AX191" s="251"/>
      <c r="AY191" s="251"/>
      <c r="AZ191" s="251"/>
      <c r="BA191" s="251"/>
      <c r="BB191" s="251"/>
      <c r="BC191" s="251"/>
      <c r="BD191" s="251"/>
      <c r="BE191" s="251"/>
      <c r="BG191" s="263"/>
      <c r="BH191" s="263"/>
      <c r="BI191" s="263"/>
      <c r="BJ191" s="263"/>
      <c r="BK191" s="263"/>
      <c r="BL191" s="263"/>
      <c r="BM191" s="263"/>
      <c r="BQ191" s="258"/>
      <c r="BR191" s="264"/>
      <c r="BS191" s="265"/>
    </row>
    <row r="192" spans="1:71" s="255" customFormat="1" x14ac:dyDescent="0.2">
      <c r="A192" s="247"/>
      <c r="B192" s="252"/>
      <c r="C192" s="249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Q192" s="251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P192" s="251"/>
      <c r="AQ192" s="251"/>
      <c r="AR192" s="262"/>
      <c r="AS192" s="251"/>
      <c r="AT192" s="251"/>
      <c r="AU192" s="251"/>
      <c r="AV192" s="251"/>
      <c r="AW192" s="251"/>
      <c r="AX192" s="251"/>
      <c r="AY192" s="251"/>
      <c r="AZ192" s="251"/>
      <c r="BA192" s="251"/>
      <c r="BB192" s="251"/>
      <c r="BC192" s="251"/>
      <c r="BD192" s="251"/>
      <c r="BE192" s="251"/>
      <c r="BG192" s="263"/>
      <c r="BH192" s="263"/>
      <c r="BI192" s="263"/>
      <c r="BJ192" s="263"/>
      <c r="BK192" s="263"/>
      <c r="BL192" s="263"/>
      <c r="BM192" s="263"/>
      <c r="BQ192" s="258"/>
      <c r="BR192" s="264"/>
      <c r="BS192" s="265"/>
    </row>
    <row r="193" spans="1:71" s="255" customFormat="1" x14ac:dyDescent="0.2">
      <c r="A193" s="247"/>
      <c r="B193" s="254"/>
      <c r="C193" s="249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1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P193" s="251"/>
      <c r="AQ193" s="251"/>
      <c r="AR193" s="262"/>
      <c r="AS193" s="251"/>
      <c r="AT193" s="251"/>
      <c r="AU193" s="251"/>
      <c r="AV193" s="251"/>
      <c r="AW193" s="251"/>
      <c r="AX193" s="251"/>
      <c r="AY193" s="251"/>
      <c r="AZ193" s="251"/>
      <c r="BA193" s="251"/>
      <c r="BB193" s="251"/>
      <c r="BC193" s="251"/>
      <c r="BD193" s="251"/>
      <c r="BE193" s="251"/>
      <c r="BG193" s="263"/>
      <c r="BH193" s="263"/>
      <c r="BI193" s="263"/>
      <c r="BJ193" s="263"/>
      <c r="BK193" s="263"/>
      <c r="BL193" s="263"/>
      <c r="BM193" s="263"/>
      <c r="BQ193" s="258"/>
      <c r="BR193" s="264"/>
      <c r="BS193" s="265"/>
    </row>
    <row r="194" spans="1:71" s="255" customFormat="1" x14ac:dyDescent="0.2">
      <c r="A194" s="247"/>
      <c r="B194" s="254"/>
      <c r="C194" s="249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1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P194" s="251"/>
      <c r="AQ194" s="251"/>
      <c r="AR194" s="262"/>
      <c r="AS194" s="251"/>
      <c r="AT194" s="251"/>
      <c r="AU194" s="251"/>
      <c r="AV194" s="251"/>
      <c r="AW194" s="251"/>
      <c r="AX194" s="251"/>
      <c r="AY194" s="251"/>
      <c r="AZ194" s="251"/>
      <c r="BA194" s="251"/>
      <c r="BB194" s="251"/>
      <c r="BC194" s="251"/>
      <c r="BD194" s="251"/>
      <c r="BE194" s="251"/>
      <c r="BG194" s="263"/>
      <c r="BH194" s="263"/>
      <c r="BI194" s="263"/>
      <c r="BJ194" s="263"/>
      <c r="BK194" s="263"/>
      <c r="BL194" s="263"/>
      <c r="BM194" s="263"/>
      <c r="BQ194" s="258"/>
      <c r="BR194" s="264"/>
      <c r="BS194" s="265"/>
    </row>
    <row r="195" spans="1:71" s="255" customFormat="1" x14ac:dyDescent="0.2">
      <c r="A195" s="247"/>
      <c r="B195" s="254"/>
      <c r="C195" s="249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1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P195" s="251"/>
      <c r="AQ195" s="251"/>
      <c r="AR195" s="262"/>
      <c r="AS195" s="251"/>
      <c r="AT195" s="251"/>
      <c r="AU195" s="251"/>
      <c r="AV195" s="251"/>
      <c r="AW195" s="251"/>
      <c r="AX195" s="251"/>
      <c r="AY195" s="251"/>
      <c r="AZ195" s="251"/>
      <c r="BA195" s="251"/>
      <c r="BB195" s="251"/>
      <c r="BC195" s="251"/>
      <c r="BD195" s="251"/>
      <c r="BE195" s="251"/>
      <c r="BG195" s="263"/>
      <c r="BH195" s="263"/>
      <c r="BI195" s="263"/>
      <c r="BJ195" s="263"/>
      <c r="BK195" s="263"/>
      <c r="BL195" s="263"/>
      <c r="BM195" s="263"/>
      <c r="BQ195" s="258"/>
      <c r="BR195" s="264"/>
      <c r="BS195" s="265"/>
    </row>
    <row r="196" spans="1:71" s="255" customFormat="1" x14ac:dyDescent="0.2">
      <c r="A196" s="247"/>
      <c r="B196" s="254"/>
      <c r="C196" s="249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1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P196" s="251"/>
      <c r="AQ196" s="251"/>
      <c r="AR196" s="262"/>
      <c r="AS196" s="251"/>
      <c r="AT196" s="251"/>
      <c r="AU196" s="251"/>
      <c r="AV196" s="251"/>
      <c r="AW196" s="251"/>
      <c r="AX196" s="251"/>
      <c r="AY196" s="251"/>
      <c r="AZ196" s="251"/>
      <c r="BA196" s="251"/>
      <c r="BB196" s="251"/>
      <c r="BC196" s="251"/>
      <c r="BD196" s="251"/>
      <c r="BE196" s="251"/>
      <c r="BG196" s="263"/>
      <c r="BH196" s="263"/>
      <c r="BI196" s="263"/>
      <c r="BJ196" s="263"/>
      <c r="BK196" s="263"/>
      <c r="BL196" s="263"/>
      <c r="BM196" s="263"/>
      <c r="BQ196" s="258"/>
      <c r="BR196" s="264"/>
      <c r="BS196" s="265"/>
    </row>
    <row r="197" spans="1:71" s="255" customFormat="1" x14ac:dyDescent="0.2">
      <c r="A197" s="247"/>
      <c r="B197" s="254"/>
      <c r="C197" s="249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1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P197" s="251"/>
      <c r="AQ197" s="251"/>
      <c r="AR197" s="262"/>
      <c r="AS197" s="251"/>
      <c r="AT197" s="251"/>
      <c r="AU197" s="251"/>
      <c r="AV197" s="251"/>
      <c r="AW197" s="251"/>
      <c r="AX197" s="251"/>
      <c r="AY197" s="251"/>
      <c r="AZ197" s="251"/>
      <c r="BA197" s="251"/>
      <c r="BB197" s="251"/>
      <c r="BC197" s="251"/>
      <c r="BD197" s="251"/>
      <c r="BE197" s="251"/>
      <c r="BG197" s="263"/>
      <c r="BH197" s="263"/>
      <c r="BI197" s="263"/>
      <c r="BJ197" s="263"/>
      <c r="BK197" s="263"/>
      <c r="BL197" s="263"/>
      <c r="BM197" s="263"/>
      <c r="BQ197" s="258"/>
      <c r="BR197" s="264"/>
      <c r="BS197" s="265"/>
    </row>
    <row r="198" spans="1:71" s="255" customFormat="1" x14ac:dyDescent="0.2">
      <c r="A198" s="247"/>
      <c r="B198" s="254"/>
      <c r="C198" s="249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1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P198" s="251"/>
      <c r="AQ198" s="251"/>
      <c r="AR198" s="262"/>
      <c r="AS198" s="251"/>
      <c r="AT198" s="251"/>
      <c r="AU198" s="251"/>
      <c r="AV198" s="251"/>
      <c r="AW198" s="251"/>
      <c r="AX198" s="251"/>
      <c r="AY198" s="251"/>
      <c r="AZ198" s="251"/>
      <c r="BA198" s="251"/>
      <c r="BB198" s="251"/>
      <c r="BC198" s="251"/>
      <c r="BD198" s="251"/>
      <c r="BE198" s="251"/>
      <c r="BG198" s="263"/>
      <c r="BH198" s="263"/>
      <c r="BI198" s="263"/>
      <c r="BJ198" s="263"/>
      <c r="BK198" s="263"/>
      <c r="BL198" s="263"/>
      <c r="BM198" s="263"/>
      <c r="BQ198" s="258"/>
      <c r="BR198" s="264"/>
      <c r="BS198" s="265"/>
    </row>
    <row r="199" spans="1:71" s="255" customFormat="1" x14ac:dyDescent="0.2">
      <c r="A199" s="247"/>
      <c r="B199" s="254"/>
      <c r="C199" s="249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1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P199" s="251"/>
      <c r="AQ199" s="251"/>
      <c r="AR199" s="262"/>
      <c r="AS199" s="251"/>
      <c r="AT199" s="251"/>
      <c r="AU199" s="251"/>
      <c r="AV199" s="251"/>
      <c r="AW199" s="251"/>
      <c r="AX199" s="251"/>
      <c r="AY199" s="251"/>
      <c r="AZ199" s="251"/>
      <c r="BA199" s="251"/>
      <c r="BB199" s="251"/>
      <c r="BC199" s="251"/>
      <c r="BD199" s="251"/>
      <c r="BE199" s="251"/>
      <c r="BG199" s="263"/>
      <c r="BH199" s="263"/>
      <c r="BI199" s="263"/>
      <c r="BJ199" s="263"/>
      <c r="BK199" s="263"/>
      <c r="BL199" s="263"/>
      <c r="BM199" s="263"/>
      <c r="BQ199" s="258"/>
      <c r="BR199" s="264"/>
      <c r="BS199" s="265"/>
    </row>
    <row r="200" spans="1:71" s="255" customFormat="1" x14ac:dyDescent="0.2">
      <c r="A200" s="247"/>
      <c r="B200" s="254"/>
      <c r="C200" s="249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1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P200" s="251"/>
      <c r="AQ200" s="251"/>
      <c r="AR200" s="262"/>
      <c r="AS200" s="251"/>
      <c r="AT200" s="251"/>
      <c r="AU200" s="251"/>
      <c r="AV200" s="251"/>
      <c r="AW200" s="251"/>
      <c r="AX200" s="251"/>
      <c r="AY200" s="251"/>
      <c r="AZ200" s="251"/>
      <c r="BA200" s="251"/>
      <c r="BB200" s="251"/>
      <c r="BC200" s="251"/>
      <c r="BD200" s="251"/>
      <c r="BE200" s="251"/>
      <c r="BG200" s="263"/>
      <c r="BH200" s="263"/>
      <c r="BI200" s="263"/>
      <c r="BJ200" s="263"/>
      <c r="BK200" s="263"/>
      <c r="BL200" s="263"/>
      <c r="BM200" s="263"/>
      <c r="BQ200" s="258"/>
      <c r="BR200" s="264"/>
      <c r="BS200" s="265"/>
    </row>
    <row r="201" spans="1:71" s="255" customFormat="1" x14ac:dyDescent="0.2">
      <c r="A201" s="247"/>
      <c r="B201" s="254"/>
      <c r="C201" s="249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1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P201" s="251"/>
      <c r="AQ201" s="251"/>
      <c r="AR201" s="262"/>
      <c r="AS201" s="251"/>
      <c r="AT201" s="251"/>
      <c r="AU201" s="251"/>
      <c r="AV201" s="251"/>
      <c r="AW201" s="251"/>
      <c r="AX201" s="251"/>
      <c r="AY201" s="251"/>
      <c r="AZ201" s="251"/>
      <c r="BA201" s="251"/>
      <c r="BB201" s="251"/>
      <c r="BC201" s="251"/>
      <c r="BD201" s="251"/>
      <c r="BE201" s="251"/>
      <c r="BG201" s="263"/>
      <c r="BH201" s="263"/>
      <c r="BI201" s="263"/>
      <c r="BJ201" s="263"/>
      <c r="BK201" s="263"/>
      <c r="BL201" s="263"/>
      <c r="BM201" s="263"/>
      <c r="BQ201" s="258"/>
      <c r="BR201" s="264"/>
      <c r="BS201" s="265"/>
    </row>
    <row r="202" spans="1:71" s="255" customFormat="1" x14ac:dyDescent="0.2">
      <c r="A202" s="247"/>
      <c r="B202" s="254"/>
      <c r="C202" s="249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1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P202" s="251"/>
      <c r="AQ202" s="251"/>
      <c r="AR202" s="262"/>
      <c r="AS202" s="251"/>
      <c r="AT202" s="251"/>
      <c r="AU202" s="251"/>
      <c r="AV202" s="251"/>
      <c r="AW202" s="251"/>
      <c r="AX202" s="251"/>
      <c r="AY202" s="251"/>
      <c r="AZ202" s="251"/>
      <c r="BA202" s="251"/>
      <c r="BB202" s="251"/>
      <c r="BC202" s="251"/>
      <c r="BD202" s="251"/>
      <c r="BE202" s="251"/>
      <c r="BG202" s="263"/>
      <c r="BH202" s="263"/>
      <c r="BI202" s="263"/>
      <c r="BJ202" s="263"/>
      <c r="BK202" s="263"/>
      <c r="BL202" s="263"/>
      <c r="BM202" s="263"/>
      <c r="BQ202" s="258"/>
      <c r="BR202" s="264"/>
      <c r="BS202" s="265"/>
    </row>
    <row r="203" spans="1:71" s="255" customFormat="1" x14ac:dyDescent="0.2">
      <c r="A203" s="247"/>
      <c r="B203" s="254"/>
      <c r="C203" s="249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1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P203" s="251"/>
      <c r="AQ203" s="251"/>
      <c r="AR203" s="262"/>
      <c r="AS203" s="251"/>
      <c r="AT203" s="251"/>
      <c r="AU203" s="251"/>
      <c r="AV203" s="251"/>
      <c r="AW203" s="251"/>
      <c r="AX203" s="251"/>
      <c r="AY203" s="251"/>
      <c r="AZ203" s="251"/>
      <c r="BA203" s="251"/>
      <c r="BB203" s="251"/>
      <c r="BC203" s="251"/>
      <c r="BD203" s="251"/>
      <c r="BE203" s="251"/>
      <c r="BG203" s="263"/>
      <c r="BH203" s="263"/>
      <c r="BI203" s="263"/>
      <c r="BJ203" s="263"/>
      <c r="BK203" s="263"/>
      <c r="BL203" s="263"/>
      <c r="BM203" s="263"/>
      <c r="BQ203" s="258"/>
      <c r="BR203" s="264"/>
      <c r="BS203" s="265"/>
    </row>
    <row r="204" spans="1:71" s="255" customFormat="1" x14ac:dyDescent="0.2">
      <c r="A204" s="247"/>
      <c r="B204" s="254"/>
      <c r="C204" s="249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1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P204" s="251"/>
      <c r="AQ204" s="251"/>
      <c r="AR204" s="262"/>
      <c r="AS204" s="251"/>
      <c r="AT204" s="251"/>
      <c r="AU204" s="251"/>
      <c r="AV204" s="251"/>
      <c r="AW204" s="251"/>
      <c r="AX204" s="251"/>
      <c r="AY204" s="251"/>
      <c r="AZ204" s="251"/>
      <c r="BA204" s="251"/>
      <c r="BB204" s="251"/>
      <c r="BC204" s="251"/>
      <c r="BD204" s="251"/>
      <c r="BE204" s="251"/>
      <c r="BG204" s="263"/>
      <c r="BH204" s="263"/>
      <c r="BI204" s="263"/>
      <c r="BJ204" s="263"/>
      <c r="BK204" s="263"/>
      <c r="BL204" s="263"/>
      <c r="BM204" s="263"/>
      <c r="BQ204" s="258"/>
      <c r="BR204" s="264"/>
      <c r="BS204" s="265"/>
    </row>
    <row r="205" spans="1:71" s="255" customFormat="1" x14ac:dyDescent="0.2">
      <c r="A205" s="247"/>
      <c r="B205" s="254"/>
      <c r="C205" s="249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1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P205" s="251"/>
      <c r="AQ205" s="251"/>
      <c r="AR205" s="262"/>
      <c r="AS205" s="251"/>
      <c r="AT205" s="251"/>
      <c r="AU205" s="251"/>
      <c r="AV205" s="251"/>
      <c r="AW205" s="251"/>
      <c r="AX205" s="251"/>
      <c r="AY205" s="251"/>
      <c r="AZ205" s="251"/>
      <c r="BA205" s="251"/>
      <c r="BB205" s="251"/>
      <c r="BC205" s="251"/>
      <c r="BD205" s="251"/>
      <c r="BE205" s="251"/>
      <c r="BG205" s="263"/>
      <c r="BH205" s="263"/>
      <c r="BI205" s="263"/>
      <c r="BJ205" s="263"/>
      <c r="BK205" s="263"/>
      <c r="BL205" s="263"/>
      <c r="BM205" s="263"/>
      <c r="BQ205" s="258"/>
      <c r="BR205" s="264"/>
      <c r="BS205" s="265"/>
    </row>
    <row r="206" spans="1:71" s="255" customFormat="1" x14ac:dyDescent="0.2">
      <c r="A206" s="247"/>
      <c r="B206" s="254"/>
      <c r="C206" s="249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1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P206" s="251"/>
      <c r="AQ206" s="251"/>
      <c r="AR206" s="262"/>
      <c r="AS206" s="251"/>
      <c r="AT206" s="251"/>
      <c r="AU206" s="251"/>
      <c r="AV206" s="251"/>
      <c r="AW206" s="251"/>
      <c r="AX206" s="251"/>
      <c r="AY206" s="251"/>
      <c r="AZ206" s="251"/>
      <c r="BA206" s="251"/>
      <c r="BB206" s="251"/>
      <c r="BC206" s="251"/>
      <c r="BD206" s="251"/>
      <c r="BE206" s="251"/>
      <c r="BG206" s="263"/>
      <c r="BH206" s="263"/>
      <c r="BI206" s="263"/>
      <c r="BJ206" s="263"/>
      <c r="BK206" s="263"/>
      <c r="BL206" s="263"/>
      <c r="BM206" s="263"/>
      <c r="BQ206" s="258"/>
      <c r="BR206" s="264"/>
      <c r="BS206" s="265"/>
    </row>
    <row r="207" spans="1:71" s="255" customFormat="1" x14ac:dyDescent="0.2">
      <c r="A207" s="247"/>
      <c r="B207" s="254"/>
      <c r="C207" s="249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1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P207" s="251"/>
      <c r="AQ207" s="251"/>
      <c r="AR207" s="262"/>
      <c r="AS207" s="251"/>
      <c r="AT207" s="251"/>
      <c r="AU207" s="251"/>
      <c r="AV207" s="251"/>
      <c r="AW207" s="251"/>
      <c r="AX207" s="251"/>
      <c r="AY207" s="251"/>
      <c r="AZ207" s="251"/>
      <c r="BA207" s="251"/>
      <c r="BB207" s="251"/>
      <c r="BC207" s="251"/>
      <c r="BD207" s="251"/>
      <c r="BE207" s="251"/>
      <c r="BG207" s="263"/>
      <c r="BH207" s="263"/>
      <c r="BI207" s="263"/>
      <c r="BJ207" s="263"/>
      <c r="BK207" s="263"/>
      <c r="BL207" s="263"/>
      <c r="BM207" s="263"/>
      <c r="BQ207" s="258"/>
      <c r="BR207" s="264"/>
      <c r="BS207" s="265"/>
    </row>
    <row r="208" spans="1:71" s="255" customFormat="1" x14ac:dyDescent="0.2">
      <c r="A208" s="247"/>
      <c r="B208" s="254"/>
      <c r="C208" s="249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1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P208" s="251"/>
      <c r="AQ208" s="251"/>
      <c r="AR208" s="262"/>
      <c r="AS208" s="251"/>
      <c r="AT208" s="251"/>
      <c r="AU208" s="251"/>
      <c r="AV208" s="251"/>
      <c r="AW208" s="251"/>
      <c r="AX208" s="251"/>
      <c r="AY208" s="251"/>
      <c r="AZ208" s="251"/>
      <c r="BA208" s="251"/>
      <c r="BB208" s="251"/>
      <c r="BC208" s="251"/>
      <c r="BD208" s="251"/>
      <c r="BE208" s="251"/>
      <c r="BG208" s="263"/>
      <c r="BH208" s="263"/>
      <c r="BI208" s="263"/>
      <c r="BJ208" s="263"/>
      <c r="BK208" s="263"/>
      <c r="BL208" s="263"/>
      <c r="BM208" s="263"/>
      <c r="BQ208" s="258"/>
      <c r="BR208" s="264"/>
      <c r="BS208" s="265"/>
    </row>
    <row r="209" spans="1:71" s="255" customFormat="1" x14ac:dyDescent="0.2">
      <c r="A209" s="247"/>
      <c r="B209" s="254"/>
      <c r="C209" s="249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1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P209" s="251"/>
      <c r="AQ209" s="251"/>
      <c r="AR209" s="262"/>
      <c r="AS209" s="251"/>
      <c r="AT209" s="251"/>
      <c r="AU209" s="251"/>
      <c r="AV209" s="251"/>
      <c r="AW209" s="251"/>
      <c r="AX209" s="251"/>
      <c r="AY209" s="251"/>
      <c r="AZ209" s="251"/>
      <c r="BA209" s="251"/>
      <c r="BB209" s="251"/>
      <c r="BC209" s="251"/>
      <c r="BD209" s="251"/>
      <c r="BE209" s="251"/>
      <c r="BG209" s="263"/>
      <c r="BH209" s="263"/>
      <c r="BI209" s="263"/>
      <c r="BJ209" s="263"/>
      <c r="BK209" s="263"/>
      <c r="BL209" s="263"/>
      <c r="BM209" s="263"/>
      <c r="BQ209" s="258"/>
      <c r="BR209" s="264"/>
      <c r="BS209" s="265"/>
    </row>
    <row r="210" spans="1:71" s="255" customFormat="1" x14ac:dyDescent="0.2">
      <c r="A210" s="247"/>
      <c r="B210" s="254"/>
      <c r="C210" s="249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1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P210" s="251"/>
      <c r="AQ210" s="251"/>
      <c r="AR210" s="262"/>
      <c r="AS210" s="251"/>
      <c r="AT210" s="251"/>
      <c r="AU210" s="251"/>
      <c r="AV210" s="251"/>
      <c r="AW210" s="251"/>
      <c r="AX210" s="251"/>
      <c r="AY210" s="251"/>
      <c r="AZ210" s="251"/>
      <c r="BA210" s="251"/>
      <c r="BB210" s="251"/>
      <c r="BC210" s="251"/>
      <c r="BD210" s="251"/>
      <c r="BE210" s="251"/>
      <c r="BG210" s="263"/>
      <c r="BH210" s="263"/>
      <c r="BI210" s="263"/>
      <c r="BJ210" s="263"/>
      <c r="BK210" s="263"/>
      <c r="BL210" s="263"/>
      <c r="BM210" s="263"/>
      <c r="BQ210" s="258"/>
      <c r="BR210" s="264"/>
      <c r="BS210" s="265"/>
    </row>
    <row r="211" spans="1:71" s="255" customFormat="1" x14ac:dyDescent="0.2">
      <c r="A211" s="247"/>
      <c r="B211" s="254"/>
      <c r="C211" s="249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1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P211" s="251"/>
      <c r="AQ211" s="251"/>
      <c r="AR211" s="262"/>
      <c r="AS211" s="251"/>
      <c r="AT211" s="251"/>
      <c r="AU211" s="251"/>
      <c r="AV211" s="251"/>
      <c r="AW211" s="251"/>
      <c r="AX211" s="251"/>
      <c r="AY211" s="251"/>
      <c r="AZ211" s="251"/>
      <c r="BA211" s="251"/>
      <c r="BB211" s="251"/>
      <c r="BC211" s="251"/>
      <c r="BD211" s="251"/>
      <c r="BE211" s="251"/>
      <c r="BG211" s="263"/>
      <c r="BH211" s="263"/>
      <c r="BI211" s="263"/>
      <c r="BJ211" s="263"/>
      <c r="BK211" s="263"/>
      <c r="BL211" s="263"/>
      <c r="BM211" s="263"/>
      <c r="BQ211" s="258"/>
      <c r="BR211" s="264"/>
      <c r="BS211" s="265"/>
    </row>
    <row r="212" spans="1:71" s="255" customFormat="1" x14ac:dyDescent="0.2">
      <c r="A212" s="247"/>
      <c r="B212" s="254"/>
      <c r="C212" s="249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1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P212" s="251"/>
      <c r="AQ212" s="251"/>
      <c r="AR212" s="262"/>
      <c r="AS212" s="251"/>
      <c r="AT212" s="251"/>
      <c r="AU212" s="251"/>
      <c r="AV212" s="251"/>
      <c r="AW212" s="251"/>
      <c r="AX212" s="251"/>
      <c r="AY212" s="251"/>
      <c r="AZ212" s="251"/>
      <c r="BA212" s="251"/>
      <c r="BB212" s="251"/>
      <c r="BC212" s="251"/>
      <c r="BD212" s="251"/>
      <c r="BE212" s="251"/>
      <c r="BG212" s="263"/>
      <c r="BH212" s="263"/>
      <c r="BI212" s="263"/>
      <c r="BJ212" s="263"/>
      <c r="BK212" s="263"/>
      <c r="BL212" s="263"/>
      <c r="BM212" s="263"/>
      <c r="BQ212" s="258"/>
      <c r="BR212" s="264"/>
      <c r="BS212" s="265"/>
    </row>
    <row r="213" spans="1:71" s="255" customFormat="1" x14ac:dyDescent="0.2">
      <c r="A213" s="247"/>
      <c r="B213" s="254"/>
      <c r="C213" s="249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1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P213" s="251"/>
      <c r="AQ213" s="251"/>
      <c r="AR213" s="262"/>
      <c r="AS213" s="251"/>
      <c r="AT213" s="251"/>
      <c r="AU213" s="251"/>
      <c r="AV213" s="251"/>
      <c r="AW213" s="251"/>
      <c r="AX213" s="251"/>
      <c r="AY213" s="251"/>
      <c r="AZ213" s="251"/>
      <c r="BA213" s="251"/>
      <c r="BB213" s="251"/>
      <c r="BC213" s="251"/>
      <c r="BD213" s="251"/>
      <c r="BE213" s="251"/>
      <c r="BG213" s="263"/>
      <c r="BH213" s="263"/>
      <c r="BI213" s="263"/>
      <c r="BJ213" s="263"/>
      <c r="BK213" s="263"/>
      <c r="BL213" s="263"/>
      <c r="BM213" s="263"/>
      <c r="BQ213" s="258"/>
      <c r="BR213" s="264"/>
      <c r="BS213" s="265"/>
    </row>
    <row r="214" spans="1:71" s="255" customFormat="1" x14ac:dyDescent="0.2">
      <c r="A214" s="247"/>
      <c r="B214" s="254"/>
      <c r="C214" s="249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1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P214" s="251"/>
      <c r="AQ214" s="251"/>
      <c r="AR214" s="262"/>
      <c r="AS214" s="251"/>
      <c r="AT214" s="251"/>
      <c r="AU214" s="251"/>
      <c r="AV214" s="251"/>
      <c r="AW214" s="251"/>
      <c r="AX214" s="251"/>
      <c r="AY214" s="251"/>
      <c r="AZ214" s="251"/>
      <c r="BA214" s="251"/>
      <c r="BB214" s="251"/>
      <c r="BC214" s="251"/>
      <c r="BD214" s="251"/>
      <c r="BE214" s="251"/>
      <c r="BG214" s="263"/>
      <c r="BH214" s="263"/>
      <c r="BI214" s="263"/>
      <c r="BJ214" s="263"/>
      <c r="BK214" s="263"/>
      <c r="BL214" s="263"/>
      <c r="BM214" s="263"/>
      <c r="BQ214" s="258"/>
      <c r="BR214" s="264"/>
      <c r="BS214" s="265"/>
    </row>
    <row r="215" spans="1:71" s="255" customFormat="1" x14ac:dyDescent="0.2">
      <c r="A215" s="247"/>
      <c r="B215" s="254"/>
      <c r="C215" s="249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1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P215" s="251"/>
      <c r="AQ215" s="251"/>
      <c r="AR215" s="262"/>
      <c r="AS215" s="251"/>
      <c r="AT215" s="251"/>
      <c r="AU215" s="251"/>
      <c r="AV215" s="251"/>
      <c r="AW215" s="251"/>
      <c r="AX215" s="251"/>
      <c r="AY215" s="251"/>
      <c r="AZ215" s="251"/>
      <c r="BA215" s="251"/>
      <c r="BB215" s="251"/>
      <c r="BC215" s="251"/>
      <c r="BD215" s="251"/>
      <c r="BE215" s="251"/>
      <c r="BG215" s="263"/>
      <c r="BH215" s="263"/>
      <c r="BI215" s="263"/>
      <c r="BJ215" s="263"/>
      <c r="BK215" s="263"/>
      <c r="BL215" s="263"/>
      <c r="BM215" s="263"/>
      <c r="BQ215" s="258"/>
      <c r="BR215" s="264"/>
      <c r="BS215" s="265"/>
    </row>
    <row r="216" spans="1:71" s="255" customFormat="1" x14ac:dyDescent="0.2">
      <c r="A216" s="247"/>
      <c r="B216" s="254"/>
      <c r="C216" s="249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1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P216" s="251"/>
      <c r="AQ216" s="251"/>
      <c r="AR216" s="262"/>
      <c r="AS216" s="251"/>
      <c r="AT216" s="251"/>
      <c r="AU216" s="251"/>
      <c r="AV216" s="251"/>
      <c r="AW216" s="251"/>
      <c r="AX216" s="251"/>
      <c r="AY216" s="251"/>
      <c r="AZ216" s="251"/>
      <c r="BA216" s="251"/>
      <c r="BB216" s="251"/>
      <c r="BC216" s="251"/>
      <c r="BD216" s="251"/>
      <c r="BE216" s="251"/>
      <c r="BG216" s="263"/>
      <c r="BH216" s="263"/>
      <c r="BI216" s="263"/>
      <c r="BJ216" s="263"/>
      <c r="BK216" s="263"/>
      <c r="BL216" s="263"/>
      <c r="BM216" s="263"/>
      <c r="BQ216" s="258"/>
      <c r="BR216" s="264"/>
      <c r="BS216" s="265"/>
    </row>
    <row r="217" spans="1:71" s="255" customFormat="1" x14ac:dyDescent="0.2">
      <c r="A217" s="247"/>
      <c r="B217" s="254"/>
      <c r="C217" s="249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1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P217" s="251"/>
      <c r="AQ217" s="251"/>
      <c r="AR217" s="262"/>
      <c r="AS217" s="251"/>
      <c r="AT217" s="251"/>
      <c r="AU217" s="251"/>
      <c r="AV217" s="251"/>
      <c r="AW217" s="251"/>
      <c r="AX217" s="251"/>
      <c r="AY217" s="251"/>
      <c r="AZ217" s="251"/>
      <c r="BA217" s="251"/>
      <c r="BB217" s="251"/>
      <c r="BC217" s="251"/>
      <c r="BD217" s="251"/>
      <c r="BE217" s="251"/>
      <c r="BG217" s="263"/>
      <c r="BH217" s="263"/>
      <c r="BI217" s="263"/>
      <c r="BJ217" s="263"/>
      <c r="BK217" s="263"/>
      <c r="BL217" s="263"/>
      <c r="BM217" s="263"/>
      <c r="BQ217" s="258"/>
      <c r="BR217" s="264"/>
      <c r="BS217" s="265"/>
    </row>
    <row r="218" spans="1:71" s="255" customFormat="1" x14ac:dyDescent="0.2">
      <c r="A218" s="247"/>
      <c r="B218" s="254"/>
      <c r="C218" s="249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1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P218" s="251"/>
      <c r="AQ218" s="251"/>
      <c r="AR218" s="262"/>
      <c r="AS218" s="251"/>
      <c r="AT218" s="251"/>
      <c r="AU218" s="251"/>
      <c r="AV218" s="251"/>
      <c r="AW218" s="251"/>
      <c r="AX218" s="251"/>
      <c r="AY218" s="251"/>
      <c r="AZ218" s="251"/>
      <c r="BA218" s="251"/>
      <c r="BB218" s="251"/>
      <c r="BC218" s="251"/>
      <c r="BD218" s="251"/>
      <c r="BE218" s="251"/>
      <c r="BG218" s="263"/>
      <c r="BH218" s="263"/>
      <c r="BI218" s="263"/>
      <c r="BJ218" s="263"/>
      <c r="BK218" s="263"/>
      <c r="BL218" s="263"/>
      <c r="BM218" s="263"/>
      <c r="BQ218" s="258"/>
      <c r="BR218" s="264"/>
      <c r="BS218" s="265"/>
    </row>
    <row r="219" spans="1:71" s="255" customFormat="1" x14ac:dyDescent="0.2">
      <c r="A219" s="247"/>
      <c r="B219" s="254"/>
      <c r="C219" s="249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1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P219" s="251"/>
      <c r="AQ219" s="251"/>
      <c r="AR219" s="262"/>
      <c r="AS219" s="251"/>
      <c r="AT219" s="251"/>
      <c r="AU219" s="251"/>
      <c r="AV219" s="251"/>
      <c r="AW219" s="251"/>
      <c r="AX219" s="251"/>
      <c r="AY219" s="251"/>
      <c r="AZ219" s="251"/>
      <c r="BA219" s="251"/>
      <c r="BB219" s="251"/>
      <c r="BC219" s="251"/>
      <c r="BD219" s="251"/>
      <c r="BE219" s="251"/>
      <c r="BG219" s="263"/>
      <c r="BH219" s="263"/>
      <c r="BI219" s="263"/>
      <c r="BJ219" s="263"/>
      <c r="BK219" s="263"/>
      <c r="BL219" s="263"/>
      <c r="BM219" s="263"/>
      <c r="BQ219" s="258"/>
      <c r="BR219" s="264"/>
      <c r="BS219" s="265"/>
    </row>
    <row r="220" spans="1:71" s="255" customFormat="1" x14ac:dyDescent="0.2">
      <c r="A220" s="247"/>
      <c r="B220" s="254"/>
      <c r="C220" s="249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1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P220" s="251"/>
      <c r="AQ220" s="251"/>
      <c r="AR220" s="262"/>
      <c r="AS220" s="251"/>
      <c r="AT220" s="251"/>
      <c r="AU220" s="251"/>
      <c r="AV220" s="251"/>
      <c r="AW220" s="251"/>
      <c r="AX220" s="251"/>
      <c r="AY220" s="251"/>
      <c r="AZ220" s="251"/>
      <c r="BA220" s="251"/>
      <c r="BB220" s="251"/>
      <c r="BC220" s="251"/>
      <c r="BD220" s="251"/>
      <c r="BE220" s="251"/>
      <c r="BG220" s="263"/>
      <c r="BH220" s="263"/>
      <c r="BI220" s="263"/>
      <c r="BJ220" s="263"/>
      <c r="BK220" s="263"/>
      <c r="BL220" s="263"/>
      <c r="BM220" s="263"/>
      <c r="BQ220" s="258"/>
      <c r="BR220" s="264"/>
      <c r="BS220" s="265"/>
    </row>
    <row r="221" spans="1:71" s="255" customFormat="1" x14ac:dyDescent="0.2">
      <c r="A221" s="247"/>
      <c r="B221" s="254"/>
      <c r="C221" s="249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1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P221" s="251"/>
      <c r="AQ221" s="251"/>
      <c r="AR221" s="262"/>
      <c r="AS221" s="251"/>
      <c r="AT221" s="251"/>
      <c r="AU221" s="251"/>
      <c r="AV221" s="251"/>
      <c r="AW221" s="251"/>
      <c r="AX221" s="251"/>
      <c r="AY221" s="251"/>
      <c r="AZ221" s="251"/>
      <c r="BA221" s="251"/>
      <c r="BB221" s="251"/>
      <c r="BC221" s="251"/>
      <c r="BD221" s="251"/>
      <c r="BE221" s="251"/>
      <c r="BG221" s="263"/>
      <c r="BH221" s="263"/>
      <c r="BI221" s="263"/>
      <c r="BJ221" s="263"/>
      <c r="BK221" s="263"/>
      <c r="BL221" s="263"/>
      <c r="BM221" s="263"/>
      <c r="BQ221" s="258"/>
      <c r="BR221" s="264"/>
      <c r="BS221" s="265"/>
    </row>
    <row r="222" spans="1:71" s="255" customFormat="1" x14ac:dyDescent="0.2">
      <c r="A222" s="247"/>
      <c r="B222" s="254"/>
      <c r="C222" s="249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1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P222" s="251"/>
      <c r="AQ222" s="251"/>
      <c r="AR222" s="262"/>
      <c r="AS222" s="251"/>
      <c r="AT222" s="251"/>
      <c r="AU222" s="251"/>
      <c r="AV222" s="251"/>
      <c r="AW222" s="251"/>
      <c r="AX222" s="251"/>
      <c r="AY222" s="251"/>
      <c r="AZ222" s="251"/>
      <c r="BA222" s="251"/>
      <c r="BB222" s="251"/>
      <c r="BC222" s="251"/>
      <c r="BD222" s="251"/>
      <c r="BE222" s="251"/>
      <c r="BG222" s="263"/>
      <c r="BH222" s="263"/>
      <c r="BI222" s="263"/>
      <c r="BJ222" s="263"/>
      <c r="BK222" s="263"/>
      <c r="BL222" s="263"/>
      <c r="BM222" s="263"/>
      <c r="BQ222" s="258"/>
      <c r="BR222" s="264"/>
      <c r="BS222" s="265"/>
    </row>
    <row r="223" spans="1:71" s="255" customFormat="1" x14ac:dyDescent="0.2">
      <c r="A223" s="247"/>
      <c r="B223" s="254"/>
      <c r="C223" s="249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1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P223" s="251"/>
      <c r="AQ223" s="251"/>
      <c r="AR223" s="262"/>
      <c r="AS223" s="251"/>
      <c r="AT223" s="251"/>
      <c r="AU223" s="251"/>
      <c r="AV223" s="251"/>
      <c r="AW223" s="251"/>
      <c r="AX223" s="251"/>
      <c r="AY223" s="251"/>
      <c r="AZ223" s="251"/>
      <c r="BA223" s="251"/>
      <c r="BB223" s="251"/>
      <c r="BC223" s="251"/>
      <c r="BD223" s="251"/>
      <c r="BE223" s="251"/>
      <c r="BG223" s="263"/>
      <c r="BH223" s="263"/>
      <c r="BI223" s="263"/>
      <c r="BJ223" s="263"/>
      <c r="BK223" s="263"/>
      <c r="BL223" s="263"/>
      <c r="BM223" s="263"/>
      <c r="BQ223" s="258"/>
      <c r="BR223" s="264"/>
      <c r="BS223" s="265"/>
    </row>
    <row r="224" spans="1:71" s="255" customFormat="1" x14ac:dyDescent="0.2">
      <c r="A224" s="247"/>
      <c r="B224" s="254"/>
      <c r="C224" s="249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1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P224" s="251"/>
      <c r="AQ224" s="251"/>
      <c r="AR224" s="262"/>
      <c r="AS224" s="251"/>
      <c r="AT224" s="251"/>
      <c r="AU224" s="251"/>
      <c r="AV224" s="251"/>
      <c r="AW224" s="251"/>
      <c r="AX224" s="251"/>
      <c r="AY224" s="251"/>
      <c r="AZ224" s="251"/>
      <c r="BA224" s="251"/>
      <c r="BB224" s="251"/>
      <c r="BC224" s="251"/>
      <c r="BD224" s="251"/>
      <c r="BE224" s="251"/>
      <c r="BG224" s="263"/>
      <c r="BH224" s="263"/>
      <c r="BI224" s="263"/>
      <c r="BJ224" s="263"/>
      <c r="BK224" s="263"/>
      <c r="BL224" s="263"/>
      <c r="BM224" s="263"/>
      <c r="BQ224" s="258"/>
      <c r="BR224" s="264"/>
      <c r="BS224" s="265"/>
    </row>
    <row r="225" spans="1:71" s="255" customFormat="1" x14ac:dyDescent="0.2">
      <c r="A225" s="247"/>
      <c r="B225" s="254"/>
      <c r="C225" s="249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1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P225" s="251"/>
      <c r="AQ225" s="251"/>
      <c r="AR225" s="262"/>
      <c r="AS225" s="251"/>
      <c r="AT225" s="251"/>
      <c r="AU225" s="251"/>
      <c r="AV225" s="251"/>
      <c r="AW225" s="251"/>
      <c r="AX225" s="251"/>
      <c r="AY225" s="251"/>
      <c r="AZ225" s="251"/>
      <c r="BA225" s="251"/>
      <c r="BB225" s="251"/>
      <c r="BC225" s="251"/>
      <c r="BD225" s="251"/>
      <c r="BE225" s="251"/>
      <c r="BG225" s="263"/>
      <c r="BH225" s="263"/>
      <c r="BI225" s="263"/>
      <c r="BJ225" s="263"/>
      <c r="BK225" s="263"/>
      <c r="BL225" s="263"/>
      <c r="BM225" s="263"/>
      <c r="BQ225" s="258"/>
      <c r="BR225" s="264"/>
      <c r="BS225" s="265"/>
    </row>
    <row r="226" spans="1:71" s="255" customFormat="1" x14ac:dyDescent="0.2">
      <c r="A226" s="247"/>
      <c r="B226" s="254"/>
      <c r="C226" s="249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1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P226" s="251"/>
      <c r="AQ226" s="251"/>
      <c r="AR226" s="262"/>
      <c r="AS226" s="251"/>
      <c r="AT226" s="251"/>
      <c r="AU226" s="251"/>
      <c r="AV226" s="251"/>
      <c r="AW226" s="251"/>
      <c r="AX226" s="251"/>
      <c r="AY226" s="251"/>
      <c r="AZ226" s="251"/>
      <c r="BA226" s="251"/>
      <c r="BB226" s="251"/>
      <c r="BC226" s="251"/>
      <c r="BD226" s="251"/>
      <c r="BE226" s="251"/>
      <c r="BG226" s="263"/>
      <c r="BH226" s="263"/>
      <c r="BI226" s="263"/>
      <c r="BJ226" s="263"/>
      <c r="BK226" s="263"/>
      <c r="BL226" s="263"/>
      <c r="BM226" s="263"/>
      <c r="BQ226" s="258"/>
      <c r="BR226" s="264"/>
      <c r="BS226" s="265"/>
    </row>
    <row r="227" spans="1:71" s="255" customFormat="1" x14ac:dyDescent="0.2">
      <c r="A227" s="247"/>
      <c r="B227" s="254"/>
      <c r="C227" s="249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1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P227" s="251"/>
      <c r="AQ227" s="251"/>
      <c r="AR227" s="262"/>
      <c r="AS227" s="251"/>
      <c r="AT227" s="251"/>
      <c r="AU227" s="251"/>
      <c r="AV227" s="251"/>
      <c r="AW227" s="251"/>
      <c r="AX227" s="251"/>
      <c r="AY227" s="251"/>
      <c r="AZ227" s="251"/>
      <c r="BA227" s="251"/>
      <c r="BB227" s="251"/>
      <c r="BC227" s="251"/>
      <c r="BD227" s="251"/>
      <c r="BE227" s="251"/>
      <c r="BG227" s="263"/>
      <c r="BH227" s="263"/>
      <c r="BI227" s="263"/>
      <c r="BJ227" s="263"/>
      <c r="BK227" s="263"/>
      <c r="BL227" s="263"/>
      <c r="BM227" s="263"/>
      <c r="BQ227" s="258"/>
      <c r="BR227" s="264"/>
      <c r="BS227" s="265"/>
    </row>
    <row r="228" spans="1:71" s="255" customFormat="1" x14ac:dyDescent="0.2">
      <c r="A228" s="247"/>
      <c r="B228" s="254"/>
      <c r="C228" s="249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1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P228" s="251"/>
      <c r="AQ228" s="251"/>
      <c r="AR228" s="262"/>
      <c r="AS228" s="251"/>
      <c r="AT228" s="251"/>
      <c r="AU228" s="251"/>
      <c r="AV228" s="251"/>
      <c r="AW228" s="251"/>
      <c r="AX228" s="251"/>
      <c r="AY228" s="251"/>
      <c r="AZ228" s="251"/>
      <c r="BA228" s="251"/>
      <c r="BB228" s="251"/>
      <c r="BC228" s="251"/>
      <c r="BD228" s="251"/>
      <c r="BE228" s="251"/>
      <c r="BG228" s="263"/>
      <c r="BH228" s="263"/>
      <c r="BI228" s="263"/>
      <c r="BJ228" s="263"/>
      <c r="BK228" s="263"/>
      <c r="BL228" s="263"/>
      <c r="BM228" s="263"/>
      <c r="BQ228" s="258"/>
      <c r="BR228" s="264"/>
      <c r="BS228" s="265"/>
    </row>
    <row r="229" spans="1:71" s="255" customFormat="1" x14ac:dyDescent="0.2">
      <c r="A229" s="247"/>
      <c r="B229" s="254"/>
      <c r="C229" s="249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1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P229" s="251"/>
      <c r="AQ229" s="251"/>
      <c r="AR229" s="262"/>
      <c r="AS229" s="251"/>
      <c r="AT229" s="251"/>
      <c r="AU229" s="251"/>
      <c r="AV229" s="251"/>
      <c r="AW229" s="251"/>
      <c r="AX229" s="251"/>
      <c r="AY229" s="251"/>
      <c r="AZ229" s="251"/>
      <c r="BA229" s="251"/>
      <c r="BB229" s="251"/>
      <c r="BC229" s="251"/>
      <c r="BD229" s="251"/>
      <c r="BE229" s="251"/>
      <c r="BG229" s="263"/>
      <c r="BH229" s="263"/>
      <c r="BI229" s="263"/>
      <c r="BJ229" s="263"/>
      <c r="BK229" s="263"/>
      <c r="BL229" s="263"/>
      <c r="BM229" s="263"/>
      <c r="BQ229" s="258"/>
      <c r="BR229" s="264"/>
      <c r="BS229" s="265"/>
    </row>
    <row r="230" spans="1:71" s="255" customFormat="1" x14ac:dyDescent="0.2">
      <c r="A230" s="247"/>
      <c r="B230" s="254"/>
      <c r="C230" s="249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1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P230" s="251"/>
      <c r="AQ230" s="251"/>
      <c r="AR230" s="262"/>
      <c r="AS230" s="251"/>
      <c r="AT230" s="251"/>
      <c r="AU230" s="251"/>
      <c r="AV230" s="251"/>
      <c r="AW230" s="251"/>
      <c r="AX230" s="251"/>
      <c r="AY230" s="251"/>
      <c r="AZ230" s="251"/>
      <c r="BA230" s="251"/>
      <c r="BB230" s="251"/>
      <c r="BC230" s="251"/>
      <c r="BD230" s="251"/>
      <c r="BE230" s="251"/>
      <c r="BG230" s="263"/>
      <c r="BH230" s="263"/>
      <c r="BI230" s="263"/>
      <c r="BJ230" s="263"/>
      <c r="BK230" s="263"/>
      <c r="BL230" s="263"/>
      <c r="BM230" s="263"/>
      <c r="BQ230" s="258"/>
      <c r="BR230" s="264"/>
      <c r="BS230" s="265"/>
    </row>
    <row r="231" spans="1:71" s="255" customFormat="1" x14ac:dyDescent="0.2">
      <c r="A231" s="247"/>
      <c r="B231" s="254"/>
      <c r="C231" s="249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1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P231" s="251"/>
      <c r="AQ231" s="251"/>
      <c r="AR231" s="262"/>
      <c r="AS231" s="251"/>
      <c r="AT231" s="251"/>
      <c r="AU231" s="251"/>
      <c r="AV231" s="251"/>
      <c r="AW231" s="251"/>
      <c r="AX231" s="251"/>
      <c r="AY231" s="251"/>
      <c r="AZ231" s="251"/>
      <c r="BA231" s="251"/>
      <c r="BB231" s="251"/>
      <c r="BC231" s="251"/>
      <c r="BD231" s="251"/>
      <c r="BE231" s="251"/>
      <c r="BG231" s="263"/>
      <c r="BH231" s="263"/>
      <c r="BI231" s="263"/>
      <c r="BJ231" s="263"/>
      <c r="BK231" s="263"/>
      <c r="BL231" s="263"/>
      <c r="BM231" s="263"/>
      <c r="BQ231" s="258"/>
      <c r="BR231" s="264"/>
      <c r="BS231" s="265"/>
    </row>
    <row r="232" spans="1:71" s="255" customFormat="1" x14ac:dyDescent="0.2">
      <c r="A232" s="247"/>
      <c r="B232" s="254"/>
      <c r="C232" s="249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1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P232" s="251"/>
      <c r="AQ232" s="251"/>
      <c r="AR232" s="262"/>
      <c r="AS232" s="251"/>
      <c r="AT232" s="251"/>
      <c r="AU232" s="251"/>
      <c r="AV232" s="251"/>
      <c r="AW232" s="251"/>
      <c r="AX232" s="251"/>
      <c r="AY232" s="251"/>
      <c r="AZ232" s="251"/>
      <c r="BA232" s="251"/>
      <c r="BB232" s="251"/>
      <c r="BC232" s="251"/>
      <c r="BD232" s="251"/>
      <c r="BE232" s="251"/>
      <c r="BG232" s="263"/>
      <c r="BH232" s="263"/>
      <c r="BI232" s="263"/>
      <c r="BJ232" s="263"/>
      <c r="BK232" s="263"/>
      <c r="BL232" s="263"/>
      <c r="BM232" s="263"/>
      <c r="BQ232" s="258"/>
      <c r="BR232" s="264"/>
      <c r="BS232" s="265"/>
    </row>
    <row r="233" spans="1:71" s="255" customFormat="1" x14ac:dyDescent="0.2">
      <c r="A233" s="247"/>
      <c r="B233" s="254"/>
      <c r="C233" s="249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1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P233" s="251"/>
      <c r="AQ233" s="251"/>
      <c r="AR233" s="262"/>
      <c r="AS233" s="251"/>
      <c r="AT233" s="251"/>
      <c r="AU233" s="251"/>
      <c r="AV233" s="251"/>
      <c r="AW233" s="251"/>
      <c r="AX233" s="251"/>
      <c r="AY233" s="251"/>
      <c r="AZ233" s="251"/>
      <c r="BA233" s="251"/>
      <c r="BB233" s="251"/>
      <c r="BC233" s="251"/>
      <c r="BD233" s="251"/>
      <c r="BE233" s="251"/>
      <c r="BG233" s="263"/>
      <c r="BH233" s="263"/>
      <c r="BI233" s="263"/>
      <c r="BJ233" s="263"/>
      <c r="BK233" s="263"/>
      <c r="BL233" s="263"/>
      <c r="BM233" s="263"/>
      <c r="BQ233" s="258"/>
      <c r="BR233" s="264"/>
      <c r="BS233" s="265"/>
    </row>
    <row r="234" spans="1:71" s="255" customFormat="1" x14ac:dyDescent="0.2">
      <c r="A234" s="247"/>
      <c r="B234" s="254"/>
      <c r="C234" s="249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1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P234" s="251"/>
      <c r="AQ234" s="251"/>
      <c r="AR234" s="262"/>
      <c r="AS234" s="251"/>
      <c r="AT234" s="251"/>
      <c r="AU234" s="251"/>
      <c r="AV234" s="251"/>
      <c r="AW234" s="251"/>
      <c r="AX234" s="251"/>
      <c r="AY234" s="251"/>
      <c r="AZ234" s="251"/>
      <c r="BA234" s="251"/>
      <c r="BB234" s="251"/>
      <c r="BC234" s="251"/>
      <c r="BD234" s="251"/>
      <c r="BE234" s="251"/>
      <c r="BG234" s="263"/>
      <c r="BH234" s="263"/>
      <c r="BI234" s="263"/>
      <c r="BJ234" s="263"/>
      <c r="BK234" s="263"/>
      <c r="BL234" s="263"/>
      <c r="BM234" s="263"/>
      <c r="BQ234" s="258"/>
      <c r="BR234" s="264"/>
      <c r="BS234" s="265"/>
    </row>
    <row r="235" spans="1:71" s="255" customFormat="1" x14ac:dyDescent="0.2">
      <c r="A235" s="247"/>
      <c r="B235" s="254"/>
      <c r="C235" s="249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1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P235" s="251"/>
      <c r="AQ235" s="251"/>
      <c r="AR235" s="262"/>
      <c r="AS235" s="251"/>
      <c r="AT235" s="251"/>
      <c r="AU235" s="251"/>
      <c r="AV235" s="251"/>
      <c r="AW235" s="251"/>
      <c r="AX235" s="251"/>
      <c r="AY235" s="251"/>
      <c r="AZ235" s="251"/>
      <c r="BA235" s="251"/>
      <c r="BB235" s="251"/>
      <c r="BC235" s="251"/>
      <c r="BD235" s="251"/>
      <c r="BE235" s="251"/>
      <c r="BG235" s="263"/>
      <c r="BH235" s="263"/>
      <c r="BI235" s="263"/>
      <c r="BJ235" s="263"/>
      <c r="BK235" s="263"/>
      <c r="BL235" s="263"/>
      <c r="BM235" s="263"/>
      <c r="BQ235" s="258"/>
      <c r="BR235" s="264"/>
      <c r="BS235" s="265"/>
    </row>
    <row r="236" spans="1:71" s="255" customFormat="1" x14ac:dyDescent="0.2">
      <c r="A236" s="247"/>
      <c r="B236" s="254"/>
      <c r="C236" s="249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1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P236" s="251"/>
      <c r="AQ236" s="251"/>
      <c r="AR236" s="262"/>
      <c r="AS236" s="251"/>
      <c r="AT236" s="251"/>
      <c r="AU236" s="251"/>
      <c r="AV236" s="251"/>
      <c r="AW236" s="251"/>
      <c r="AX236" s="251"/>
      <c r="AY236" s="251"/>
      <c r="AZ236" s="251"/>
      <c r="BA236" s="251"/>
      <c r="BB236" s="251"/>
      <c r="BC236" s="251"/>
      <c r="BD236" s="251"/>
      <c r="BE236" s="251"/>
      <c r="BG236" s="263"/>
      <c r="BH236" s="263"/>
      <c r="BI236" s="263"/>
      <c r="BJ236" s="263"/>
      <c r="BK236" s="263"/>
      <c r="BL236" s="263"/>
      <c r="BM236" s="263"/>
      <c r="BQ236" s="258"/>
      <c r="BR236" s="264"/>
      <c r="BS236" s="265"/>
    </row>
    <row r="237" spans="1:71" s="255" customFormat="1" x14ac:dyDescent="0.2">
      <c r="A237" s="247"/>
      <c r="B237" s="254"/>
      <c r="C237" s="249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1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P237" s="251"/>
      <c r="AQ237" s="251"/>
      <c r="AR237" s="262"/>
      <c r="AS237" s="251"/>
      <c r="AT237" s="251"/>
      <c r="AU237" s="251"/>
      <c r="AV237" s="251"/>
      <c r="AW237" s="251"/>
      <c r="AX237" s="251"/>
      <c r="AY237" s="251"/>
      <c r="AZ237" s="251"/>
      <c r="BA237" s="251"/>
      <c r="BB237" s="251"/>
      <c r="BC237" s="251"/>
      <c r="BD237" s="251"/>
      <c r="BE237" s="251"/>
      <c r="BG237" s="263"/>
      <c r="BH237" s="263"/>
      <c r="BI237" s="263"/>
      <c r="BJ237" s="263"/>
      <c r="BK237" s="263"/>
      <c r="BL237" s="263"/>
      <c r="BM237" s="263"/>
      <c r="BQ237" s="258"/>
      <c r="BR237" s="264"/>
      <c r="BS237" s="265"/>
    </row>
    <row r="238" spans="1:71" s="255" customFormat="1" x14ac:dyDescent="0.2">
      <c r="A238" s="247"/>
      <c r="B238" s="254"/>
      <c r="C238" s="249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1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P238" s="251"/>
      <c r="AQ238" s="251"/>
      <c r="AR238" s="262"/>
      <c r="AS238" s="251"/>
      <c r="AT238" s="251"/>
      <c r="AU238" s="251"/>
      <c r="AV238" s="251"/>
      <c r="AW238" s="251"/>
      <c r="AX238" s="251"/>
      <c r="AY238" s="251"/>
      <c r="AZ238" s="251"/>
      <c r="BA238" s="251"/>
      <c r="BB238" s="251"/>
      <c r="BC238" s="251"/>
      <c r="BD238" s="251"/>
      <c r="BE238" s="251"/>
      <c r="BG238" s="263"/>
      <c r="BH238" s="263"/>
      <c r="BI238" s="263"/>
      <c r="BJ238" s="263"/>
      <c r="BK238" s="263"/>
      <c r="BL238" s="263"/>
      <c r="BM238" s="263"/>
      <c r="BQ238" s="258"/>
      <c r="BR238" s="264"/>
      <c r="BS238" s="265"/>
    </row>
    <row r="239" spans="1:71" s="255" customFormat="1" x14ac:dyDescent="0.2">
      <c r="A239" s="247"/>
      <c r="B239" s="254"/>
      <c r="C239" s="249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1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P239" s="251"/>
      <c r="AQ239" s="251"/>
      <c r="AR239" s="262"/>
      <c r="AS239" s="251"/>
      <c r="AT239" s="251"/>
      <c r="AU239" s="251"/>
      <c r="AV239" s="251"/>
      <c r="AW239" s="251"/>
      <c r="AX239" s="251"/>
      <c r="AY239" s="251"/>
      <c r="AZ239" s="251"/>
      <c r="BA239" s="251"/>
      <c r="BB239" s="251"/>
      <c r="BC239" s="251"/>
      <c r="BD239" s="251"/>
      <c r="BE239" s="251"/>
      <c r="BG239" s="263"/>
      <c r="BH239" s="263"/>
      <c r="BI239" s="263"/>
      <c r="BJ239" s="263"/>
      <c r="BK239" s="263"/>
      <c r="BL239" s="263"/>
      <c r="BM239" s="263"/>
      <c r="BQ239" s="258"/>
      <c r="BR239" s="264"/>
      <c r="BS239" s="265"/>
    </row>
    <row r="240" spans="1:71" s="247" customFormat="1" x14ac:dyDescent="0.2">
      <c r="B240" s="254"/>
      <c r="C240" s="249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4"/>
      <c r="C241" s="249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4"/>
      <c r="C242" s="249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4"/>
      <c r="C243" s="249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4"/>
      <c r="C244" s="249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4"/>
      <c r="C245" s="249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4"/>
      <c r="C246" s="249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4"/>
      <c r="C247" s="249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4"/>
      <c r="C248" s="249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4"/>
      <c r="C249" s="249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4"/>
      <c r="C250" s="249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4"/>
      <c r="C251" s="249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4"/>
      <c r="C252" s="249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4"/>
      <c r="C253" s="249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4"/>
      <c r="C254" s="249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4"/>
      <c r="C255" s="249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4"/>
      <c r="C256" s="249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4"/>
      <c r="C257" s="249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4"/>
      <c r="C258" s="249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4"/>
      <c r="C259" s="249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4"/>
      <c r="C260" s="249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4"/>
      <c r="C261" s="249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4"/>
      <c r="C262" s="249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4"/>
      <c r="C263" s="249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4"/>
      <c r="C264" s="249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4"/>
      <c r="C265" s="249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4"/>
      <c r="C266" s="249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4"/>
      <c r="C267" s="249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4"/>
      <c r="C268" s="249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4"/>
      <c r="C269" s="249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4"/>
      <c r="C270" s="249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4"/>
      <c r="C271" s="249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4"/>
      <c r="C272" s="249"/>
      <c r="T272" s="250"/>
      <c r="U272" s="250"/>
      <c r="V272" s="250"/>
    </row>
    <row r="273" spans="2:22" s="247" customFormat="1" x14ac:dyDescent="0.2">
      <c r="B273" s="254"/>
      <c r="C273" s="249"/>
      <c r="T273" s="250"/>
      <c r="U273" s="250"/>
      <c r="V273" s="250"/>
    </row>
    <row r="274" spans="2:22" s="247" customFormat="1" x14ac:dyDescent="0.2">
      <c r="B274" s="254"/>
      <c r="C274" s="249"/>
      <c r="T274" s="250"/>
      <c r="U274" s="250"/>
      <c r="V274" s="250"/>
    </row>
    <row r="275" spans="2:22" s="247" customFormat="1" x14ac:dyDescent="0.2">
      <c r="B275" s="254"/>
      <c r="C275" s="249"/>
      <c r="T275" s="250"/>
      <c r="U275" s="250"/>
      <c r="V275" s="250"/>
    </row>
    <row r="276" spans="2:22" s="247" customFormat="1" x14ac:dyDescent="0.2">
      <c r="B276" s="254"/>
      <c r="C276" s="249"/>
      <c r="T276" s="250"/>
      <c r="U276" s="250"/>
      <c r="V276" s="250"/>
    </row>
    <row r="277" spans="2:22" s="247" customFormat="1" x14ac:dyDescent="0.2">
      <c r="B277" s="254"/>
      <c r="C277" s="249"/>
      <c r="T277" s="250"/>
      <c r="U277" s="250"/>
      <c r="V277" s="250"/>
    </row>
    <row r="278" spans="2:22" s="247" customFormat="1" x14ac:dyDescent="0.2">
      <c r="B278" s="254"/>
      <c r="C278" s="249"/>
      <c r="T278" s="250"/>
      <c r="U278" s="250"/>
      <c r="V278" s="250"/>
    </row>
    <row r="279" spans="2:22" s="247" customFormat="1" x14ac:dyDescent="0.2">
      <c r="B279" s="254"/>
      <c r="C279" s="249"/>
      <c r="T279" s="250"/>
      <c r="U279" s="250"/>
      <c r="V279" s="250"/>
    </row>
    <row r="280" spans="2:22" s="247" customFormat="1" x14ac:dyDescent="0.2">
      <c r="B280" s="254"/>
      <c r="C280" s="249"/>
      <c r="T280" s="250"/>
      <c r="U280" s="250"/>
      <c r="V280" s="250"/>
    </row>
    <row r="281" spans="2:22" s="247" customFormat="1" x14ac:dyDescent="0.2">
      <c r="B281" s="254"/>
      <c r="C281" s="249"/>
      <c r="T281" s="250"/>
      <c r="U281" s="250"/>
      <c r="V281" s="250"/>
    </row>
    <row r="282" spans="2:22" s="247" customFormat="1" x14ac:dyDescent="0.2">
      <c r="B282" s="254"/>
      <c r="C282" s="249"/>
      <c r="T282" s="250"/>
      <c r="U282" s="250"/>
      <c r="V282" s="250"/>
    </row>
    <row r="283" spans="2:22" s="247" customFormat="1" x14ac:dyDescent="0.2">
      <c r="B283" s="254"/>
      <c r="C283" s="249"/>
      <c r="T283" s="250"/>
      <c r="U283" s="250"/>
      <c r="V283" s="250"/>
    </row>
    <row r="284" spans="2:22" s="247" customFormat="1" x14ac:dyDescent="0.2">
      <c r="B284" s="254"/>
      <c r="C284" s="249"/>
      <c r="T284" s="250"/>
      <c r="U284" s="250"/>
      <c r="V284" s="250"/>
    </row>
    <row r="285" spans="2:22" s="247" customFormat="1" x14ac:dyDescent="0.2">
      <c r="B285" s="254"/>
      <c r="C285" s="249"/>
      <c r="T285" s="250"/>
      <c r="U285" s="250"/>
      <c r="V285" s="250"/>
    </row>
    <row r="286" spans="2:22" s="247" customFormat="1" x14ac:dyDescent="0.2">
      <c r="B286" s="254"/>
      <c r="C286" s="249"/>
      <c r="T286" s="250"/>
      <c r="U286" s="250"/>
      <c r="V286" s="250"/>
    </row>
    <row r="287" spans="2:22" s="247" customFormat="1" x14ac:dyDescent="0.2">
      <c r="B287" s="248"/>
      <c r="C287" s="249"/>
      <c r="T287" s="250"/>
      <c r="U287" s="250"/>
      <c r="V287" s="250"/>
    </row>
    <row r="288" spans="2:22" s="247" customFormat="1" x14ac:dyDescent="0.2">
      <c r="B288" s="248"/>
      <c r="C288" s="249"/>
      <c r="T288" s="250"/>
      <c r="U288" s="250"/>
      <c r="V288" s="250"/>
    </row>
    <row r="289" spans="2:22" s="247" customFormat="1" x14ac:dyDescent="0.2">
      <c r="B289" s="248"/>
      <c r="C289" s="249"/>
      <c r="T289" s="250"/>
      <c r="U289" s="250"/>
      <c r="V289" s="250"/>
    </row>
    <row r="290" spans="2:22" s="247" customFormat="1" x14ac:dyDescent="0.2">
      <c r="B290" s="248"/>
      <c r="C290" s="249"/>
      <c r="T290" s="250"/>
      <c r="U290" s="250"/>
      <c r="V290" s="250"/>
    </row>
    <row r="291" spans="2:22" s="247" customFormat="1" x14ac:dyDescent="0.2">
      <c r="B291" s="248"/>
      <c r="C291" s="249"/>
      <c r="T291" s="250"/>
      <c r="U291" s="250"/>
      <c r="V291" s="250"/>
    </row>
    <row r="292" spans="2:22" s="247" customFormat="1" x14ac:dyDescent="0.2">
      <c r="B292" s="248"/>
      <c r="C292" s="249"/>
      <c r="T292" s="250"/>
      <c r="U292" s="250"/>
      <c r="V292" s="250"/>
    </row>
    <row r="293" spans="2:22" s="247" customFormat="1" x14ac:dyDescent="0.2">
      <c r="B293" s="248"/>
      <c r="C293" s="249"/>
      <c r="T293" s="250"/>
      <c r="U293" s="250"/>
      <c r="V293" s="250"/>
    </row>
    <row r="294" spans="2:22" s="247" customFormat="1" x14ac:dyDescent="0.2">
      <c r="B294" s="248"/>
      <c r="C294" s="249"/>
      <c r="T294" s="250"/>
      <c r="U294" s="250"/>
      <c r="V294" s="250"/>
    </row>
    <row r="295" spans="2:22" s="247" customFormat="1" x14ac:dyDescent="0.2">
      <c r="B295" s="248"/>
      <c r="C295" s="249"/>
      <c r="T295" s="250"/>
      <c r="U295" s="250"/>
      <c r="V295" s="250"/>
    </row>
    <row r="296" spans="2:22" s="247" customFormat="1" x14ac:dyDescent="0.2">
      <c r="B296" s="248"/>
      <c r="C296" s="249"/>
      <c r="T296" s="250"/>
      <c r="U296" s="250"/>
      <c r="V296" s="250"/>
    </row>
    <row r="297" spans="2:22" s="247" customFormat="1" x14ac:dyDescent="0.2">
      <c r="B297" s="248"/>
      <c r="C297" s="249"/>
      <c r="T297" s="250"/>
      <c r="U297" s="250"/>
      <c r="V297" s="250"/>
    </row>
    <row r="298" spans="2:22" s="247" customFormat="1" x14ac:dyDescent="0.2">
      <c r="B298" s="248"/>
      <c r="C298" s="249"/>
      <c r="T298" s="250"/>
      <c r="U298" s="250"/>
      <c r="V298" s="250"/>
    </row>
    <row r="299" spans="2:22" s="247" customFormat="1" x14ac:dyDescent="0.2">
      <c r="B299" s="248"/>
      <c r="C299" s="249"/>
      <c r="T299" s="250"/>
      <c r="U299" s="250"/>
      <c r="V299" s="250"/>
    </row>
    <row r="300" spans="2:22" s="247" customFormat="1" x14ac:dyDescent="0.2">
      <c r="B300" s="248"/>
      <c r="C300" s="249"/>
      <c r="T300" s="250"/>
      <c r="U300" s="250"/>
      <c r="V300" s="250"/>
    </row>
    <row r="301" spans="2:22" s="247" customFormat="1" x14ac:dyDescent="0.2">
      <c r="B301" s="248"/>
      <c r="C301" s="249"/>
      <c r="T301" s="250"/>
      <c r="U301" s="250"/>
      <c r="V301" s="250"/>
    </row>
    <row r="302" spans="2:22" s="247" customFormat="1" x14ac:dyDescent="0.2">
      <c r="B302" s="248"/>
      <c r="C302" s="249"/>
      <c r="T302" s="250"/>
      <c r="U302" s="250"/>
      <c r="V302" s="250"/>
    </row>
    <row r="303" spans="2:22" s="247" customFormat="1" x14ac:dyDescent="0.2">
      <c r="B303" s="248"/>
      <c r="C303" s="249"/>
      <c r="T303" s="250"/>
      <c r="U303" s="250"/>
      <c r="V303" s="250"/>
    </row>
    <row r="304" spans="2:22" s="247" customFormat="1" x14ac:dyDescent="0.2">
      <c r="B304" s="248"/>
      <c r="C304" s="249"/>
      <c r="T304" s="250"/>
      <c r="U304" s="250"/>
      <c r="V304" s="250"/>
    </row>
    <row r="305" spans="2:22" s="247" customFormat="1" x14ac:dyDescent="0.2">
      <c r="B305" s="248"/>
      <c r="C305" s="249"/>
      <c r="T305" s="250"/>
      <c r="U305" s="250"/>
      <c r="V305" s="250"/>
    </row>
    <row r="306" spans="2:22" s="247" customFormat="1" x14ac:dyDescent="0.2">
      <c r="B306" s="248"/>
      <c r="C306" s="249"/>
      <c r="T306" s="250"/>
      <c r="U306" s="250"/>
      <c r="V306" s="250"/>
    </row>
    <row r="307" spans="2:22" s="247" customFormat="1" x14ac:dyDescent="0.2">
      <c r="B307" s="248"/>
      <c r="C307" s="249"/>
      <c r="T307" s="250"/>
      <c r="U307" s="250"/>
      <c r="V307" s="250"/>
    </row>
    <row r="308" spans="2:22" s="247" customFormat="1" x14ac:dyDescent="0.2">
      <c r="B308" s="248"/>
      <c r="C308" s="249"/>
      <c r="T308" s="250"/>
      <c r="U308" s="250"/>
      <c r="V308" s="250"/>
    </row>
    <row r="309" spans="2:22" s="247" customFormat="1" x14ac:dyDescent="0.2">
      <c r="B309" s="248"/>
      <c r="C309" s="249"/>
      <c r="T309" s="250"/>
      <c r="U309" s="250"/>
      <c r="V309" s="250"/>
    </row>
    <row r="310" spans="2:22" s="247" customFormat="1" x14ac:dyDescent="0.2">
      <c r="B310" s="248"/>
      <c r="C310" s="249"/>
      <c r="T310" s="250"/>
      <c r="U310" s="250"/>
      <c r="V310" s="250"/>
    </row>
    <row r="311" spans="2:22" s="247" customFormat="1" x14ac:dyDescent="0.2">
      <c r="B311" s="248"/>
      <c r="C311" s="249"/>
      <c r="T311" s="250"/>
      <c r="U311" s="250"/>
      <c r="V311" s="250"/>
    </row>
    <row r="312" spans="2:22" s="247" customFormat="1" x14ac:dyDescent="0.2">
      <c r="B312" s="248"/>
      <c r="C312" s="249"/>
      <c r="T312" s="250"/>
      <c r="U312" s="250"/>
      <c r="V312" s="250"/>
    </row>
    <row r="313" spans="2:22" s="247" customFormat="1" x14ac:dyDescent="0.2">
      <c r="B313" s="248"/>
      <c r="C313" s="249"/>
      <c r="T313" s="250"/>
      <c r="U313" s="250"/>
      <c r="V313" s="250"/>
    </row>
    <row r="314" spans="2:22" s="247" customFormat="1" x14ac:dyDescent="0.2">
      <c r="B314" s="248"/>
      <c r="C314" s="249"/>
      <c r="T314" s="250"/>
      <c r="U314" s="250"/>
      <c r="V314" s="250"/>
    </row>
    <row r="315" spans="2:22" s="247" customFormat="1" x14ac:dyDescent="0.2">
      <c r="B315" s="248"/>
      <c r="C315" s="249"/>
      <c r="T315" s="250"/>
      <c r="U315" s="250"/>
      <c r="V315" s="250"/>
    </row>
    <row r="316" spans="2:22" s="247" customFormat="1" x14ac:dyDescent="0.2">
      <c r="B316" s="248"/>
      <c r="C316" s="249"/>
      <c r="T316" s="250"/>
      <c r="U316" s="250"/>
      <c r="V316" s="250"/>
    </row>
    <row r="317" spans="2:22" s="247" customFormat="1" x14ac:dyDescent="0.2">
      <c r="B317" s="248"/>
      <c r="C317" s="249"/>
      <c r="T317" s="250"/>
      <c r="U317" s="250"/>
      <c r="V317" s="250"/>
    </row>
    <row r="318" spans="2:22" s="247" customFormat="1" x14ac:dyDescent="0.2">
      <c r="B318" s="248"/>
      <c r="C318" s="249"/>
      <c r="T318" s="250"/>
      <c r="U318" s="250"/>
      <c r="V318" s="250"/>
    </row>
    <row r="319" spans="2:22" s="247" customFormat="1" x14ac:dyDescent="0.2">
      <c r="B319" s="248"/>
      <c r="C319" s="249"/>
      <c r="T319" s="250"/>
      <c r="U319" s="250"/>
      <c r="V319" s="250"/>
    </row>
    <row r="320" spans="2:22" s="247" customFormat="1" x14ac:dyDescent="0.2">
      <c r="B320" s="248"/>
      <c r="C320" s="249"/>
      <c r="T320" s="250"/>
      <c r="U320" s="250"/>
      <c r="V320" s="250"/>
    </row>
    <row r="321" spans="1:71" s="247" customFormat="1" x14ac:dyDescent="0.2">
      <c r="B321" s="248"/>
      <c r="C321" s="249"/>
      <c r="T321" s="250"/>
      <c r="U321" s="250"/>
      <c r="V321" s="250"/>
    </row>
    <row r="322" spans="1:71" s="247" customFormat="1" x14ac:dyDescent="0.2">
      <c r="B322" s="248"/>
      <c r="C322" s="249"/>
      <c r="T322" s="250"/>
      <c r="U322" s="250"/>
      <c r="V322" s="250"/>
    </row>
    <row r="323" spans="1:71" s="247" customFormat="1" x14ac:dyDescent="0.2">
      <c r="B323" s="248"/>
      <c r="C323" s="249"/>
      <c r="T323" s="250"/>
      <c r="U323" s="250"/>
      <c r="V323" s="250"/>
    </row>
    <row r="324" spans="1:71" s="247" customFormat="1" x14ac:dyDescent="0.2">
      <c r="B324" s="248"/>
      <c r="C324" s="249"/>
      <c r="T324" s="250"/>
      <c r="U324" s="250"/>
      <c r="V324" s="250"/>
    </row>
    <row r="325" spans="1:71" s="247" customFormat="1" x14ac:dyDescent="0.2">
      <c r="B325" s="248"/>
      <c r="C325" s="249"/>
      <c r="T325" s="250"/>
      <c r="U325" s="250"/>
      <c r="V325" s="250"/>
    </row>
    <row r="326" spans="1:71" s="247" customFormat="1" x14ac:dyDescent="0.2">
      <c r="B326" s="248"/>
      <c r="C326" s="249"/>
      <c r="T326" s="250"/>
      <c r="U326" s="250"/>
      <c r="V326" s="250"/>
    </row>
    <row r="327" spans="1:71" s="247" customFormat="1" x14ac:dyDescent="0.2">
      <c r="B327" s="248"/>
      <c r="C327" s="249"/>
      <c r="T327" s="250"/>
      <c r="U327" s="250"/>
      <c r="V327" s="250"/>
    </row>
    <row r="328" spans="1:71" s="247" customFormat="1" x14ac:dyDescent="0.2">
      <c r="B328" s="248"/>
      <c r="C328" s="249"/>
      <c r="T328" s="250"/>
      <c r="U328" s="250"/>
      <c r="V328" s="250"/>
    </row>
    <row r="329" spans="1:71" s="247" customFormat="1" x14ac:dyDescent="0.2">
      <c r="B329" s="248"/>
      <c r="C329" s="249"/>
      <c r="T329" s="250"/>
      <c r="U329" s="250"/>
      <c r="V329" s="250"/>
    </row>
    <row r="330" spans="1:71" s="255" customFormat="1" x14ac:dyDescent="0.2">
      <c r="A330" s="247"/>
      <c r="B330" s="252"/>
      <c r="C330" s="249"/>
      <c r="D330" s="97"/>
      <c r="E330" s="97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98"/>
      <c r="Q330" s="251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P330" s="251"/>
      <c r="AQ330" s="251"/>
      <c r="AR330" s="262"/>
      <c r="AS330" s="251"/>
      <c r="AT330" s="251"/>
      <c r="AU330" s="251"/>
      <c r="AV330" s="251"/>
      <c r="AW330" s="251"/>
      <c r="AX330" s="251"/>
      <c r="AY330" s="251"/>
      <c r="AZ330" s="251"/>
      <c r="BA330" s="251"/>
      <c r="BB330" s="251"/>
      <c r="BC330" s="251"/>
      <c r="BD330" s="251"/>
      <c r="BE330" s="251"/>
      <c r="BG330" s="263"/>
      <c r="BH330" s="263"/>
      <c r="BI330" s="263"/>
      <c r="BJ330" s="263"/>
      <c r="BK330" s="263"/>
      <c r="BL330" s="263"/>
      <c r="BM330" s="263"/>
      <c r="BQ330" s="258"/>
      <c r="BR330" s="264"/>
      <c r="BS330" s="265"/>
    </row>
    <row r="331" spans="1:71" s="255" customFormat="1" x14ac:dyDescent="0.2">
      <c r="A331" s="247"/>
      <c r="B331" s="252"/>
      <c r="C331" s="249"/>
      <c r="D331" s="97"/>
      <c r="E331" s="97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98"/>
      <c r="Q331" s="251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P331" s="251"/>
      <c r="AQ331" s="251"/>
      <c r="AR331" s="262"/>
      <c r="AS331" s="251"/>
      <c r="AT331" s="251"/>
      <c r="AU331" s="251"/>
      <c r="AV331" s="251"/>
      <c r="AW331" s="251"/>
      <c r="AX331" s="251"/>
      <c r="AY331" s="251"/>
      <c r="AZ331" s="251"/>
      <c r="BA331" s="251"/>
      <c r="BB331" s="251"/>
      <c r="BC331" s="251"/>
      <c r="BD331" s="251"/>
      <c r="BE331" s="251"/>
      <c r="BG331" s="263"/>
      <c r="BH331" s="263"/>
      <c r="BI331" s="263"/>
      <c r="BJ331" s="263"/>
      <c r="BK331" s="263"/>
      <c r="BL331" s="263"/>
      <c r="BM331" s="263"/>
      <c r="BQ331" s="258"/>
      <c r="BR331" s="264"/>
      <c r="BS331" s="265"/>
    </row>
    <row r="332" spans="1:71" s="255" customFormat="1" x14ac:dyDescent="0.2">
      <c r="A332" s="247"/>
      <c r="B332" s="252"/>
      <c r="C332" s="249"/>
      <c r="D332" s="97"/>
      <c r="E332" s="97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98"/>
      <c r="Q332" s="251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P332" s="251"/>
      <c r="AQ332" s="251"/>
      <c r="AR332" s="262"/>
      <c r="AS332" s="251"/>
      <c r="AT332" s="251"/>
      <c r="AU332" s="251"/>
      <c r="AV332" s="251"/>
      <c r="AW332" s="251"/>
      <c r="AX332" s="251"/>
      <c r="AY332" s="251"/>
      <c r="AZ332" s="251"/>
      <c r="BA332" s="251"/>
      <c r="BB332" s="251"/>
      <c r="BC332" s="251"/>
      <c r="BD332" s="251"/>
      <c r="BE332" s="251"/>
      <c r="BG332" s="263"/>
      <c r="BH332" s="263"/>
      <c r="BI332" s="263"/>
      <c r="BJ332" s="263"/>
      <c r="BK332" s="263"/>
      <c r="BL332" s="263"/>
      <c r="BM332" s="263"/>
      <c r="BQ332" s="258"/>
      <c r="BR332" s="264"/>
      <c r="BS332" s="265"/>
    </row>
    <row r="333" spans="1:71" s="255" customFormat="1" x14ac:dyDescent="0.2">
      <c r="A333" s="247"/>
      <c r="B333" s="252"/>
      <c r="C333" s="249"/>
      <c r="D333" s="97"/>
      <c r="E333" s="97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98"/>
      <c r="Q333" s="251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P333" s="251"/>
      <c r="AQ333" s="251"/>
      <c r="AR333" s="262"/>
      <c r="AS333" s="251"/>
      <c r="AT333" s="251"/>
      <c r="AU333" s="251"/>
      <c r="AV333" s="251"/>
      <c r="AW333" s="251"/>
      <c r="AX333" s="251"/>
      <c r="AY333" s="251"/>
      <c r="AZ333" s="251"/>
      <c r="BA333" s="251"/>
      <c r="BB333" s="251"/>
      <c r="BC333" s="251"/>
      <c r="BD333" s="251"/>
      <c r="BE333" s="251"/>
      <c r="BG333" s="263"/>
      <c r="BH333" s="263"/>
      <c r="BI333" s="263"/>
      <c r="BJ333" s="263"/>
      <c r="BK333" s="263"/>
      <c r="BL333" s="263"/>
      <c r="BM333" s="263"/>
      <c r="BQ333" s="258"/>
      <c r="BR333" s="264"/>
      <c r="BS333" s="265"/>
    </row>
    <row r="334" spans="1:71" s="255" customFormat="1" x14ac:dyDescent="0.2">
      <c r="A334" s="247"/>
      <c r="B334" s="252"/>
      <c r="C334" s="249"/>
      <c r="D334" s="97"/>
      <c r="E334" s="97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98"/>
      <c r="Q334" s="251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P334" s="251"/>
      <c r="AQ334" s="251"/>
      <c r="AR334" s="262"/>
      <c r="AS334" s="251"/>
      <c r="AT334" s="251"/>
      <c r="AU334" s="251"/>
      <c r="AV334" s="251"/>
      <c r="AW334" s="251"/>
      <c r="AX334" s="251"/>
      <c r="AY334" s="251"/>
      <c r="AZ334" s="251"/>
      <c r="BA334" s="251"/>
      <c r="BB334" s="251"/>
      <c r="BC334" s="251"/>
      <c r="BD334" s="251"/>
      <c r="BE334" s="251"/>
      <c r="BG334" s="263"/>
      <c r="BH334" s="263"/>
      <c r="BI334" s="263"/>
      <c r="BJ334" s="263"/>
      <c r="BK334" s="263"/>
      <c r="BL334" s="263"/>
      <c r="BM334" s="263"/>
      <c r="BQ334" s="258"/>
      <c r="BR334" s="264"/>
      <c r="BS334" s="265"/>
    </row>
    <row r="335" spans="1:71" s="255" customFormat="1" x14ac:dyDescent="0.2">
      <c r="A335" s="247"/>
      <c r="B335" s="252"/>
      <c r="C335" s="249"/>
      <c r="D335" s="97"/>
      <c r="E335" s="97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98"/>
      <c r="Q335" s="251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P335" s="251"/>
      <c r="AQ335" s="251"/>
      <c r="AR335" s="262"/>
      <c r="AS335" s="251"/>
      <c r="AT335" s="251"/>
      <c r="AU335" s="251"/>
      <c r="AV335" s="251"/>
      <c r="AW335" s="251"/>
      <c r="AX335" s="251"/>
      <c r="AY335" s="251"/>
      <c r="AZ335" s="251"/>
      <c r="BA335" s="251"/>
      <c r="BB335" s="251"/>
      <c r="BC335" s="251"/>
      <c r="BD335" s="251"/>
      <c r="BE335" s="251"/>
      <c r="BG335" s="263"/>
      <c r="BH335" s="263"/>
      <c r="BI335" s="263"/>
      <c r="BJ335" s="263"/>
      <c r="BK335" s="263"/>
      <c r="BL335" s="263"/>
      <c r="BM335" s="263"/>
      <c r="BQ335" s="258"/>
      <c r="BR335" s="264"/>
      <c r="BS335" s="265"/>
    </row>
    <row r="336" spans="1:71" s="255" customFormat="1" x14ac:dyDescent="0.2">
      <c r="B336" s="254"/>
      <c r="C336" s="249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1"/>
      <c r="T336" s="251"/>
      <c r="U336" s="251"/>
      <c r="V336" s="251"/>
      <c r="Z336" s="251"/>
      <c r="AE336" s="251"/>
      <c r="AF336" s="251"/>
      <c r="AG336" s="251"/>
      <c r="AH336" s="251"/>
      <c r="AK336" s="251"/>
      <c r="AL336" s="251"/>
      <c r="AM336" s="251"/>
      <c r="AN336" s="251"/>
      <c r="AO336" s="251"/>
      <c r="AP336" s="251"/>
      <c r="AQ336" s="251"/>
      <c r="AR336" s="251"/>
      <c r="AS336" s="251"/>
      <c r="AT336" s="251"/>
      <c r="AU336" s="251"/>
      <c r="AV336" s="251"/>
      <c r="AW336" s="251"/>
      <c r="AX336" s="251"/>
      <c r="AY336" s="251"/>
      <c r="AZ336" s="251"/>
      <c r="BA336" s="251"/>
      <c r="BB336" s="251"/>
      <c r="BC336" s="251"/>
      <c r="BD336" s="251"/>
      <c r="BE336" s="251"/>
      <c r="BG336" s="263"/>
      <c r="BH336" s="263"/>
      <c r="BI336" s="263"/>
      <c r="BJ336" s="263"/>
      <c r="BK336" s="263"/>
      <c r="BL336" s="263"/>
      <c r="BM336" s="263"/>
      <c r="BR336" s="265"/>
      <c r="BS336" s="265"/>
    </row>
    <row r="337" spans="2:71" s="255" customFormat="1" x14ac:dyDescent="0.2">
      <c r="B337" s="254"/>
      <c r="C337" s="249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1"/>
      <c r="T337" s="251"/>
      <c r="U337" s="251"/>
      <c r="V337" s="251"/>
      <c r="Z337" s="251"/>
      <c r="AE337" s="251"/>
      <c r="AF337" s="251"/>
      <c r="AG337" s="251"/>
      <c r="AH337" s="251"/>
      <c r="AK337" s="251"/>
      <c r="AL337" s="251"/>
      <c r="AM337" s="251"/>
      <c r="AN337" s="251"/>
      <c r="AO337" s="251"/>
      <c r="AP337" s="251"/>
      <c r="AQ337" s="251"/>
      <c r="AR337" s="251"/>
      <c r="AS337" s="251"/>
      <c r="AT337" s="251"/>
      <c r="AU337" s="251"/>
      <c r="AV337" s="251"/>
      <c r="AW337" s="251"/>
      <c r="AX337" s="251"/>
      <c r="AY337" s="251"/>
      <c r="AZ337" s="251"/>
      <c r="BA337" s="251"/>
      <c r="BB337" s="251"/>
      <c r="BC337" s="251"/>
      <c r="BD337" s="251"/>
      <c r="BE337" s="251"/>
      <c r="BG337" s="263"/>
      <c r="BH337" s="263"/>
      <c r="BI337" s="263"/>
      <c r="BJ337" s="263"/>
      <c r="BK337" s="263"/>
      <c r="BL337" s="263"/>
      <c r="BM337" s="263"/>
      <c r="BR337" s="265"/>
      <c r="BS337" s="265"/>
    </row>
    <row r="338" spans="2:71" s="255" customFormat="1" x14ac:dyDescent="0.2">
      <c r="B338" s="254"/>
      <c r="C338" s="249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1"/>
      <c r="T338" s="251"/>
      <c r="U338" s="251"/>
      <c r="V338" s="251"/>
      <c r="Z338" s="251"/>
      <c r="AE338" s="251"/>
      <c r="AF338" s="251"/>
      <c r="AG338" s="251"/>
      <c r="AH338" s="251"/>
      <c r="AK338" s="251"/>
      <c r="AL338" s="251"/>
      <c r="AM338" s="251"/>
      <c r="AN338" s="251"/>
      <c r="AO338" s="251"/>
      <c r="AP338" s="251"/>
      <c r="AQ338" s="251"/>
      <c r="AR338" s="251"/>
      <c r="AS338" s="251"/>
      <c r="AT338" s="251"/>
      <c r="AU338" s="251"/>
      <c r="AV338" s="251"/>
      <c r="AW338" s="251"/>
      <c r="AX338" s="251"/>
      <c r="AY338" s="251"/>
      <c r="AZ338" s="251"/>
      <c r="BA338" s="251"/>
      <c r="BB338" s="251"/>
      <c r="BC338" s="251"/>
      <c r="BD338" s="251"/>
      <c r="BE338" s="251"/>
      <c r="BG338" s="263"/>
      <c r="BH338" s="263"/>
      <c r="BI338" s="263"/>
      <c r="BJ338" s="263"/>
      <c r="BK338" s="263"/>
      <c r="BL338" s="263"/>
      <c r="BM338" s="263"/>
      <c r="BR338" s="265"/>
      <c r="BS338" s="265"/>
    </row>
    <row r="339" spans="2:71" s="255" customFormat="1" x14ac:dyDescent="0.2">
      <c r="B339" s="254"/>
      <c r="C339" s="249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1"/>
      <c r="T339" s="251"/>
      <c r="U339" s="251"/>
      <c r="V339" s="251"/>
      <c r="Z339" s="251"/>
      <c r="AE339" s="251"/>
      <c r="AF339" s="251"/>
      <c r="AG339" s="251"/>
      <c r="AH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G339" s="263"/>
      <c r="BH339" s="263"/>
      <c r="BI339" s="263"/>
      <c r="BJ339" s="263"/>
      <c r="BK339" s="263"/>
      <c r="BL339" s="263"/>
      <c r="BM339" s="263"/>
      <c r="BR339" s="265"/>
      <c r="BS339" s="265"/>
    </row>
    <row r="340" spans="2:71" s="255" customFormat="1" x14ac:dyDescent="0.2">
      <c r="B340" s="254"/>
      <c r="C340" s="249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1"/>
      <c r="T340" s="251"/>
      <c r="U340" s="251"/>
      <c r="V340" s="251"/>
      <c r="Z340" s="251"/>
      <c r="AE340" s="251"/>
      <c r="AF340" s="251"/>
      <c r="AG340" s="251"/>
      <c r="AH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G340" s="263"/>
      <c r="BH340" s="263"/>
      <c r="BI340" s="263"/>
      <c r="BJ340" s="263"/>
      <c r="BK340" s="263"/>
      <c r="BL340" s="263"/>
      <c r="BM340" s="263"/>
      <c r="BR340" s="265"/>
      <c r="BS340" s="265"/>
    </row>
    <row r="341" spans="2:71" s="255" customFormat="1" x14ac:dyDescent="0.2">
      <c r="B341" s="254"/>
      <c r="C341" s="249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1"/>
      <c r="T341" s="251"/>
      <c r="U341" s="251"/>
      <c r="V341" s="251"/>
      <c r="Z341" s="251"/>
      <c r="AE341" s="251"/>
      <c r="AF341" s="251"/>
      <c r="AG341" s="251"/>
      <c r="AH341" s="251"/>
      <c r="AK341" s="251"/>
      <c r="AL341" s="251"/>
      <c r="AM341" s="251"/>
      <c r="AN341" s="251"/>
      <c r="AO341" s="251"/>
      <c r="AP341" s="251"/>
      <c r="AQ341" s="251"/>
      <c r="AR341" s="251"/>
      <c r="AS341" s="251"/>
      <c r="AT341" s="251"/>
      <c r="AU341" s="251"/>
      <c r="AV341" s="251"/>
      <c r="AW341" s="251"/>
      <c r="AX341" s="251"/>
      <c r="AY341" s="251"/>
      <c r="AZ341" s="251"/>
      <c r="BA341" s="251"/>
      <c r="BB341" s="251"/>
      <c r="BC341" s="251"/>
      <c r="BD341" s="251"/>
      <c r="BE341" s="251"/>
      <c r="BG341" s="263"/>
      <c r="BH341" s="263"/>
      <c r="BI341" s="263"/>
      <c r="BJ341" s="263"/>
      <c r="BK341" s="263"/>
      <c r="BL341" s="263"/>
      <c r="BM341" s="263"/>
      <c r="BR341" s="265"/>
      <c r="BS341" s="265"/>
    </row>
    <row r="342" spans="2:71" s="255" customFormat="1" x14ac:dyDescent="0.2">
      <c r="B342" s="254"/>
      <c r="C342" s="249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  <c r="Q342" s="251"/>
      <c r="T342" s="251"/>
      <c r="U342" s="251"/>
      <c r="V342" s="251"/>
      <c r="Z342" s="251"/>
      <c r="AE342" s="251"/>
      <c r="AF342" s="251"/>
      <c r="AG342" s="251"/>
      <c r="AH342" s="251"/>
      <c r="AK342" s="251"/>
      <c r="AL342" s="251"/>
      <c r="AM342" s="251"/>
      <c r="AN342" s="251"/>
      <c r="AO342" s="251"/>
      <c r="AP342" s="251"/>
      <c r="AQ342" s="251"/>
      <c r="AR342" s="251"/>
      <c r="AS342" s="251"/>
      <c r="AT342" s="251"/>
      <c r="AU342" s="251"/>
      <c r="AV342" s="251"/>
      <c r="AW342" s="251"/>
      <c r="AX342" s="251"/>
      <c r="AY342" s="251"/>
      <c r="AZ342" s="251"/>
      <c r="BA342" s="251"/>
      <c r="BB342" s="251"/>
      <c r="BC342" s="251"/>
      <c r="BD342" s="251"/>
      <c r="BE342" s="251"/>
      <c r="BG342" s="263"/>
      <c r="BH342" s="263"/>
      <c r="BI342" s="263"/>
      <c r="BJ342" s="263"/>
      <c r="BK342" s="263"/>
      <c r="BL342" s="263"/>
      <c r="BM342" s="263"/>
      <c r="BR342" s="265"/>
      <c r="BS342" s="265"/>
    </row>
    <row r="343" spans="2:71" s="255" customFormat="1" x14ac:dyDescent="0.2">
      <c r="B343" s="254"/>
      <c r="C343" s="249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  <c r="Q343" s="251"/>
      <c r="T343" s="251"/>
      <c r="U343" s="251"/>
      <c r="V343" s="251"/>
      <c r="Z343" s="251"/>
      <c r="AE343" s="251"/>
      <c r="AF343" s="251"/>
      <c r="AG343" s="251"/>
      <c r="AH343" s="251"/>
      <c r="AK343" s="251"/>
      <c r="AL343" s="251"/>
      <c r="AM343" s="251"/>
      <c r="AN343" s="251"/>
      <c r="AO343" s="251"/>
      <c r="AP343" s="251"/>
      <c r="AQ343" s="251"/>
      <c r="AR343" s="251"/>
      <c r="AS343" s="251"/>
      <c r="AT343" s="251"/>
      <c r="AU343" s="251"/>
      <c r="AV343" s="251"/>
      <c r="AW343" s="251"/>
      <c r="AX343" s="251"/>
      <c r="AY343" s="251"/>
      <c r="AZ343" s="251"/>
      <c r="BA343" s="251"/>
      <c r="BB343" s="251"/>
      <c r="BC343" s="251"/>
      <c r="BD343" s="251"/>
      <c r="BE343" s="251"/>
      <c r="BG343" s="263"/>
      <c r="BH343" s="263"/>
      <c r="BI343" s="263"/>
      <c r="BJ343" s="263"/>
      <c r="BK343" s="263"/>
      <c r="BL343" s="263"/>
      <c r="BM343" s="263"/>
      <c r="BR343" s="265"/>
      <c r="BS343" s="265"/>
    </row>
    <row r="344" spans="2:71" s="255" customFormat="1" x14ac:dyDescent="0.2">
      <c r="B344" s="254"/>
      <c r="C344" s="249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1"/>
      <c r="T344" s="251"/>
      <c r="U344" s="251"/>
      <c r="V344" s="251"/>
      <c r="Z344" s="251"/>
      <c r="AE344" s="251"/>
      <c r="AF344" s="251"/>
      <c r="AG344" s="251"/>
      <c r="AH344" s="251"/>
      <c r="AK344" s="251"/>
      <c r="AL344" s="251"/>
      <c r="AM344" s="251"/>
      <c r="AN344" s="251"/>
      <c r="AO344" s="251"/>
      <c r="AP344" s="251"/>
      <c r="AQ344" s="251"/>
      <c r="AR344" s="251"/>
      <c r="AS344" s="251"/>
      <c r="AT344" s="251"/>
      <c r="AU344" s="251"/>
      <c r="AV344" s="251"/>
      <c r="AW344" s="251"/>
      <c r="AX344" s="251"/>
      <c r="AY344" s="251"/>
      <c r="AZ344" s="251"/>
      <c r="BA344" s="251"/>
      <c r="BB344" s="251"/>
      <c r="BC344" s="251"/>
      <c r="BD344" s="251"/>
      <c r="BE344" s="251"/>
      <c r="BG344" s="263"/>
      <c r="BH344" s="263"/>
      <c r="BI344" s="263"/>
      <c r="BJ344" s="263"/>
      <c r="BK344" s="263"/>
      <c r="BL344" s="263"/>
      <c r="BM344" s="263"/>
      <c r="BR344" s="265"/>
      <c r="BS344" s="265"/>
    </row>
    <row r="345" spans="2:71" s="255" customFormat="1" x14ac:dyDescent="0.2">
      <c r="B345" s="254"/>
      <c r="C345" s="249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1"/>
      <c r="T345" s="251"/>
      <c r="U345" s="251"/>
      <c r="V345" s="251"/>
      <c r="Z345" s="251"/>
      <c r="AE345" s="251"/>
      <c r="AF345" s="251"/>
      <c r="AG345" s="251"/>
      <c r="AH345" s="251"/>
      <c r="AK345" s="251"/>
      <c r="AL345" s="251"/>
      <c r="AM345" s="251"/>
      <c r="AN345" s="251"/>
      <c r="AO345" s="251"/>
      <c r="AP345" s="251"/>
      <c r="AQ345" s="251"/>
      <c r="AR345" s="251"/>
      <c r="AS345" s="251"/>
      <c r="AT345" s="251"/>
      <c r="AU345" s="251"/>
      <c r="AV345" s="251"/>
      <c r="AW345" s="251"/>
      <c r="AX345" s="251"/>
      <c r="AY345" s="251"/>
      <c r="AZ345" s="251"/>
      <c r="BA345" s="251"/>
      <c r="BB345" s="251"/>
      <c r="BC345" s="251"/>
      <c r="BD345" s="251"/>
      <c r="BE345" s="251"/>
      <c r="BG345" s="263"/>
      <c r="BH345" s="263"/>
      <c r="BI345" s="263"/>
      <c r="BJ345" s="263"/>
      <c r="BK345" s="263"/>
      <c r="BL345" s="263"/>
      <c r="BM345" s="263"/>
      <c r="BR345" s="265"/>
      <c r="BS345" s="265"/>
    </row>
    <row r="346" spans="2:71" s="255" customFormat="1" x14ac:dyDescent="0.2">
      <c r="B346" s="254"/>
      <c r="C346" s="249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1"/>
      <c r="T346" s="251"/>
      <c r="U346" s="251"/>
      <c r="V346" s="251"/>
      <c r="Z346" s="251"/>
      <c r="AE346" s="251"/>
      <c r="AF346" s="251"/>
      <c r="AG346" s="251"/>
      <c r="AH346" s="251"/>
      <c r="AK346" s="251"/>
      <c r="AL346" s="251"/>
      <c r="AM346" s="251"/>
      <c r="AN346" s="251"/>
      <c r="AO346" s="251"/>
      <c r="AP346" s="251"/>
      <c r="AQ346" s="251"/>
      <c r="AR346" s="251"/>
      <c r="AS346" s="251"/>
      <c r="AT346" s="251"/>
      <c r="AU346" s="251"/>
      <c r="AV346" s="251"/>
      <c r="AW346" s="251"/>
      <c r="AX346" s="251"/>
      <c r="AY346" s="251"/>
      <c r="AZ346" s="251"/>
      <c r="BA346" s="251"/>
      <c r="BB346" s="251"/>
      <c r="BC346" s="251"/>
      <c r="BD346" s="251"/>
      <c r="BE346" s="251"/>
      <c r="BG346" s="263"/>
      <c r="BH346" s="263"/>
      <c r="BI346" s="263"/>
      <c r="BJ346" s="263"/>
      <c r="BK346" s="263"/>
      <c r="BL346" s="263"/>
      <c r="BM346" s="263"/>
      <c r="BR346" s="265"/>
      <c r="BS346" s="265"/>
    </row>
    <row r="347" spans="2:71" s="255" customFormat="1" x14ac:dyDescent="0.2">
      <c r="B347" s="254"/>
      <c r="C347" s="249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1"/>
      <c r="T347" s="251"/>
      <c r="U347" s="251"/>
      <c r="V347" s="251"/>
      <c r="Z347" s="251"/>
      <c r="AE347" s="251"/>
      <c r="AF347" s="251"/>
      <c r="AG347" s="251"/>
      <c r="AH347" s="251"/>
      <c r="AK347" s="251"/>
      <c r="AL347" s="251"/>
      <c r="AM347" s="251"/>
      <c r="AN347" s="251"/>
      <c r="AO347" s="251"/>
      <c r="AP347" s="251"/>
      <c r="AQ347" s="251"/>
      <c r="AR347" s="251"/>
      <c r="AS347" s="251"/>
      <c r="AT347" s="251"/>
      <c r="AU347" s="251"/>
      <c r="AV347" s="251"/>
      <c r="AW347" s="251"/>
      <c r="AX347" s="251"/>
      <c r="AY347" s="251"/>
      <c r="AZ347" s="251"/>
      <c r="BA347" s="251"/>
      <c r="BB347" s="251"/>
      <c r="BC347" s="251"/>
      <c r="BD347" s="251"/>
      <c r="BE347" s="251"/>
      <c r="BG347" s="263"/>
      <c r="BH347" s="263"/>
      <c r="BI347" s="263"/>
      <c r="BJ347" s="263"/>
      <c r="BK347" s="263"/>
      <c r="BL347" s="263"/>
      <c r="BM347" s="263"/>
      <c r="BR347" s="265"/>
      <c r="BS347" s="265"/>
    </row>
    <row r="348" spans="2:71" s="255" customFormat="1" x14ac:dyDescent="0.2">
      <c r="B348" s="254"/>
      <c r="C348" s="249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1"/>
      <c r="T348" s="251"/>
      <c r="U348" s="251"/>
      <c r="V348" s="251"/>
      <c r="Z348" s="251"/>
      <c r="AE348" s="251"/>
      <c r="AF348" s="251"/>
      <c r="AG348" s="251"/>
      <c r="AH348" s="251"/>
      <c r="AK348" s="251"/>
      <c r="AL348" s="251"/>
      <c r="AM348" s="251"/>
      <c r="AN348" s="251"/>
      <c r="AO348" s="251"/>
      <c r="AP348" s="251"/>
      <c r="AQ348" s="251"/>
      <c r="AR348" s="251"/>
      <c r="AS348" s="251"/>
      <c r="AT348" s="251"/>
      <c r="AU348" s="251"/>
      <c r="AV348" s="251"/>
      <c r="AW348" s="251"/>
      <c r="AX348" s="251"/>
      <c r="AY348" s="251"/>
      <c r="AZ348" s="251"/>
      <c r="BA348" s="251"/>
      <c r="BB348" s="251"/>
      <c r="BC348" s="251"/>
      <c r="BD348" s="251"/>
      <c r="BE348" s="251"/>
      <c r="BG348" s="263"/>
      <c r="BH348" s="263"/>
      <c r="BI348" s="263"/>
      <c r="BJ348" s="263"/>
      <c r="BK348" s="263"/>
      <c r="BL348" s="263"/>
      <c r="BM348" s="263"/>
      <c r="BR348" s="265"/>
      <c r="BS348" s="265"/>
    </row>
    <row r="349" spans="2:71" s="255" customFormat="1" x14ac:dyDescent="0.2">
      <c r="B349" s="254"/>
      <c r="C349" s="249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1"/>
      <c r="T349" s="251"/>
      <c r="U349" s="251"/>
      <c r="V349" s="251"/>
      <c r="Z349" s="251"/>
      <c r="AE349" s="251"/>
      <c r="AF349" s="251"/>
      <c r="AG349" s="251"/>
      <c r="AH349" s="251"/>
      <c r="AK349" s="251"/>
      <c r="AL349" s="251"/>
      <c r="AM349" s="251"/>
      <c r="AN349" s="251"/>
      <c r="AO349" s="251"/>
      <c r="AP349" s="251"/>
      <c r="AQ349" s="251"/>
      <c r="AR349" s="251"/>
      <c r="AS349" s="251"/>
      <c r="AT349" s="251"/>
      <c r="AU349" s="251"/>
      <c r="AV349" s="251"/>
      <c r="AW349" s="251"/>
      <c r="AX349" s="251"/>
      <c r="AY349" s="251"/>
      <c r="AZ349" s="251"/>
      <c r="BA349" s="251"/>
      <c r="BB349" s="251"/>
      <c r="BC349" s="251"/>
      <c r="BD349" s="251"/>
      <c r="BE349" s="251"/>
      <c r="BG349" s="263"/>
      <c r="BH349" s="263"/>
      <c r="BI349" s="263"/>
      <c r="BJ349" s="263"/>
      <c r="BK349" s="263"/>
      <c r="BL349" s="263"/>
      <c r="BM349" s="263"/>
      <c r="BR349" s="265"/>
      <c r="BS349" s="265"/>
    </row>
    <row r="350" spans="2:71" s="255" customFormat="1" x14ac:dyDescent="0.2">
      <c r="B350" s="254"/>
      <c r="C350" s="249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1"/>
      <c r="T350" s="251"/>
      <c r="U350" s="251"/>
      <c r="V350" s="251"/>
      <c r="Z350" s="251"/>
      <c r="AE350" s="251"/>
      <c r="AF350" s="251"/>
      <c r="AG350" s="251"/>
      <c r="AH350" s="251"/>
      <c r="AK350" s="251"/>
      <c r="AL350" s="251"/>
      <c r="AM350" s="251"/>
      <c r="AN350" s="251"/>
      <c r="AO350" s="251"/>
      <c r="AP350" s="251"/>
      <c r="AQ350" s="251"/>
      <c r="AR350" s="251"/>
      <c r="AS350" s="251"/>
      <c r="AT350" s="251"/>
      <c r="AU350" s="251"/>
      <c r="AV350" s="251"/>
      <c r="AW350" s="251"/>
      <c r="AX350" s="251"/>
      <c r="AY350" s="251"/>
      <c r="AZ350" s="251"/>
      <c r="BA350" s="251"/>
      <c r="BB350" s="251"/>
      <c r="BC350" s="251"/>
      <c r="BD350" s="251"/>
      <c r="BE350" s="251"/>
      <c r="BG350" s="263"/>
      <c r="BH350" s="263"/>
      <c r="BI350" s="263"/>
      <c r="BJ350" s="263"/>
      <c r="BK350" s="263"/>
      <c r="BL350" s="263"/>
      <c r="BM350" s="263"/>
      <c r="BR350" s="265"/>
      <c r="BS350" s="265"/>
    </row>
    <row r="351" spans="2:71" s="255" customFormat="1" x14ac:dyDescent="0.2">
      <c r="B351" s="254"/>
      <c r="C351" s="249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1"/>
      <c r="T351" s="251"/>
      <c r="U351" s="251"/>
      <c r="V351" s="251"/>
      <c r="Z351" s="251"/>
      <c r="AE351" s="251"/>
      <c r="AF351" s="251"/>
      <c r="AG351" s="251"/>
      <c r="AH351" s="251"/>
      <c r="AK351" s="251"/>
      <c r="AL351" s="251"/>
      <c r="AM351" s="251"/>
      <c r="AN351" s="251"/>
      <c r="AO351" s="251"/>
      <c r="AP351" s="251"/>
      <c r="AQ351" s="251"/>
      <c r="AR351" s="251"/>
      <c r="AS351" s="251"/>
      <c r="AT351" s="251"/>
      <c r="AU351" s="251"/>
      <c r="AV351" s="251"/>
      <c r="AW351" s="251"/>
      <c r="AX351" s="251"/>
      <c r="AY351" s="251"/>
      <c r="AZ351" s="251"/>
      <c r="BA351" s="251"/>
      <c r="BB351" s="251"/>
      <c r="BC351" s="251"/>
      <c r="BD351" s="251"/>
      <c r="BE351" s="251"/>
      <c r="BG351" s="263"/>
      <c r="BH351" s="263"/>
      <c r="BI351" s="263"/>
      <c r="BJ351" s="263"/>
      <c r="BK351" s="263"/>
      <c r="BL351" s="263"/>
      <c r="BM351" s="263"/>
      <c r="BR351" s="265"/>
      <c r="BS351" s="265"/>
    </row>
    <row r="352" spans="2:71" s="255" customFormat="1" x14ac:dyDescent="0.2">
      <c r="B352" s="254"/>
      <c r="C352" s="249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1"/>
      <c r="T352" s="251"/>
      <c r="U352" s="251"/>
      <c r="V352" s="251"/>
      <c r="Z352" s="251"/>
      <c r="AE352" s="251"/>
      <c r="AF352" s="251"/>
      <c r="AG352" s="251"/>
      <c r="AH352" s="251"/>
      <c r="AK352" s="251"/>
      <c r="AL352" s="251"/>
      <c r="AM352" s="251"/>
      <c r="AN352" s="251"/>
      <c r="AO352" s="251"/>
      <c r="AP352" s="251"/>
      <c r="AQ352" s="251"/>
      <c r="AR352" s="251"/>
      <c r="AS352" s="251"/>
      <c r="AT352" s="251"/>
      <c r="AU352" s="251"/>
      <c r="AV352" s="251"/>
      <c r="AW352" s="251"/>
      <c r="AX352" s="251"/>
      <c r="AY352" s="251"/>
      <c r="AZ352" s="251"/>
      <c r="BA352" s="251"/>
      <c r="BB352" s="251"/>
      <c r="BC352" s="251"/>
      <c r="BD352" s="251"/>
      <c r="BE352" s="251"/>
      <c r="BG352" s="263"/>
      <c r="BH352" s="263"/>
      <c r="BI352" s="263"/>
      <c r="BJ352" s="263"/>
      <c r="BK352" s="263"/>
      <c r="BL352" s="263"/>
      <c r="BM352" s="263"/>
      <c r="BR352" s="265"/>
      <c r="BS352" s="265"/>
    </row>
    <row r="353" spans="2:71" s="255" customFormat="1" x14ac:dyDescent="0.2">
      <c r="B353" s="254"/>
      <c r="C353" s="249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1"/>
      <c r="T353" s="251"/>
      <c r="U353" s="251"/>
      <c r="V353" s="251"/>
      <c r="Z353" s="251"/>
      <c r="AE353" s="251"/>
      <c r="AF353" s="251"/>
      <c r="AG353" s="251"/>
      <c r="AH353" s="251"/>
      <c r="AK353" s="251"/>
      <c r="AL353" s="251"/>
      <c r="AM353" s="251"/>
      <c r="AN353" s="251"/>
      <c r="AO353" s="251"/>
      <c r="AP353" s="251"/>
      <c r="AQ353" s="251"/>
      <c r="AR353" s="251"/>
      <c r="AS353" s="251"/>
      <c r="AT353" s="251"/>
      <c r="AU353" s="251"/>
      <c r="AV353" s="251"/>
      <c r="AW353" s="251"/>
      <c r="AX353" s="251"/>
      <c r="AY353" s="251"/>
      <c r="AZ353" s="251"/>
      <c r="BA353" s="251"/>
      <c r="BB353" s="251"/>
      <c r="BC353" s="251"/>
      <c r="BD353" s="251"/>
      <c r="BE353" s="251"/>
      <c r="BG353" s="263"/>
      <c r="BH353" s="263"/>
      <c r="BI353" s="263"/>
      <c r="BJ353" s="263"/>
      <c r="BK353" s="263"/>
      <c r="BL353" s="263"/>
      <c r="BM353" s="263"/>
      <c r="BR353" s="265"/>
      <c r="BS353" s="265"/>
    </row>
    <row r="354" spans="2:71" s="255" customFormat="1" x14ac:dyDescent="0.2">
      <c r="B354" s="254"/>
      <c r="C354" s="249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1"/>
      <c r="T354" s="251"/>
      <c r="U354" s="251"/>
      <c r="V354" s="251"/>
      <c r="Z354" s="251"/>
      <c r="AE354" s="251"/>
      <c r="AF354" s="251"/>
      <c r="AG354" s="251"/>
      <c r="AH354" s="251"/>
      <c r="AK354" s="251"/>
      <c r="AL354" s="251"/>
      <c r="AM354" s="251"/>
      <c r="AN354" s="251"/>
      <c r="AO354" s="251"/>
      <c r="AP354" s="251"/>
      <c r="AQ354" s="251"/>
      <c r="AR354" s="251"/>
      <c r="AS354" s="251"/>
      <c r="AT354" s="251"/>
      <c r="AU354" s="251"/>
      <c r="AV354" s="251"/>
      <c r="AW354" s="251"/>
      <c r="AX354" s="251"/>
      <c r="AY354" s="251"/>
      <c r="AZ354" s="251"/>
      <c r="BA354" s="251"/>
      <c r="BB354" s="251"/>
      <c r="BC354" s="251"/>
      <c r="BD354" s="251"/>
      <c r="BE354" s="251"/>
      <c r="BG354" s="263"/>
      <c r="BH354" s="263"/>
      <c r="BI354" s="263"/>
      <c r="BJ354" s="263"/>
      <c r="BK354" s="263"/>
      <c r="BL354" s="263"/>
      <c r="BM354" s="263"/>
      <c r="BR354" s="265"/>
      <c r="BS354" s="265"/>
    </row>
    <row r="355" spans="2:71" s="255" customFormat="1" x14ac:dyDescent="0.2">
      <c r="B355" s="254"/>
      <c r="C355" s="249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1"/>
      <c r="T355" s="251"/>
      <c r="U355" s="251"/>
      <c r="V355" s="251"/>
      <c r="Z355" s="251"/>
      <c r="AE355" s="251"/>
      <c r="AF355" s="251"/>
      <c r="AG355" s="251"/>
      <c r="AH355" s="251"/>
      <c r="AK355" s="251"/>
      <c r="AL355" s="251"/>
      <c r="AM355" s="251"/>
      <c r="AN355" s="251"/>
      <c r="AO355" s="251"/>
      <c r="AP355" s="251"/>
      <c r="AQ355" s="251"/>
      <c r="AR355" s="251"/>
      <c r="AS355" s="251"/>
      <c r="AT355" s="251"/>
      <c r="AU355" s="251"/>
      <c r="AV355" s="251"/>
      <c r="AW355" s="251"/>
      <c r="AX355" s="251"/>
      <c r="AY355" s="251"/>
      <c r="AZ355" s="251"/>
      <c r="BA355" s="251"/>
      <c r="BB355" s="251"/>
      <c r="BC355" s="251"/>
      <c r="BD355" s="251"/>
      <c r="BE355" s="251"/>
      <c r="BG355" s="263"/>
      <c r="BH355" s="263"/>
      <c r="BI355" s="263"/>
      <c r="BJ355" s="263"/>
      <c r="BK355" s="263"/>
      <c r="BL355" s="263"/>
      <c r="BM355" s="263"/>
      <c r="BR355" s="265"/>
      <c r="BS355" s="265"/>
    </row>
    <row r="356" spans="2:71" s="255" customFormat="1" x14ac:dyDescent="0.2">
      <c r="B356" s="254"/>
      <c r="C356" s="249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1"/>
      <c r="T356" s="251"/>
      <c r="U356" s="251"/>
      <c r="V356" s="251"/>
      <c r="Z356" s="251"/>
      <c r="AE356" s="251"/>
      <c r="AF356" s="251"/>
      <c r="AG356" s="251"/>
      <c r="AH356" s="251"/>
      <c r="AK356" s="251"/>
      <c r="AL356" s="251"/>
      <c r="AM356" s="251"/>
      <c r="AN356" s="251"/>
      <c r="AO356" s="251"/>
      <c r="AP356" s="251"/>
      <c r="AQ356" s="251"/>
      <c r="AR356" s="251"/>
      <c r="AS356" s="251"/>
      <c r="AT356" s="251"/>
      <c r="AU356" s="251"/>
      <c r="AV356" s="251"/>
      <c r="AW356" s="251"/>
      <c r="AX356" s="251"/>
      <c r="AY356" s="251"/>
      <c r="AZ356" s="251"/>
      <c r="BA356" s="251"/>
      <c r="BB356" s="251"/>
      <c r="BC356" s="251"/>
      <c r="BD356" s="251"/>
      <c r="BE356" s="251"/>
      <c r="BG356" s="263"/>
      <c r="BH356" s="263"/>
      <c r="BI356" s="263"/>
      <c r="BJ356" s="263"/>
      <c r="BK356" s="263"/>
      <c r="BL356" s="263"/>
      <c r="BM356" s="263"/>
      <c r="BR356" s="265"/>
      <c r="BS356" s="265"/>
    </row>
    <row r="357" spans="2:71" s="255" customFormat="1" x14ac:dyDescent="0.2">
      <c r="B357" s="254"/>
      <c r="C357" s="249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1"/>
      <c r="T357" s="251"/>
      <c r="U357" s="251"/>
      <c r="V357" s="251"/>
      <c r="Z357" s="251"/>
      <c r="AE357" s="251"/>
      <c r="AF357" s="251"/>
      <c r="AG357" s="251"/>
      <c r="AH357" s="251"/>
      <c r="AK357" s="251"/>
      <c r="AL357" s="251"/>
      <c r="AM357" s="251"/>
      <c r="AN357" s="251"/>
      <c r="AO357" s="251"/>
      <c r="AP357" s="251"/>
      <c r="AQ357" s="251"/>
      <c r="AR357" s="251"/>
      <c r="AS357" s="251"/>
      <c r="AT357" s="251"/>
      <c r="AU357" s="251"/>
      <c r="AV357" s="251"/>
      <c r="AW357" s="251"/>
      <c r="AX357" s="251"/>
      <c r="AY357" s="251"/>
      <c r="AZ357" s="251"/>
      <c r="BA357" s="251"/>
      <c r="BB357" s="251"/>
      <c r="BC357" s="251"/>
      <c r="BD357" s="251"/>
      <c r="BE357" s="251"/>
      <c r="BG357" s="263"/>
      <c r="BH357" s="263"/>
      <c r="BI357" s="263"/>
      <c r="BJ357" s="263"/>
      <c r="BK357" s="263"/>
      <c r="BL357" s="263"/>
      <c r="BM357" s="263"/>
      <c r="BR357" s="265"/>
      <c r="BS357" s="265"/>
    </row>
    <row r="358" spans="2:71" s="255" customFormat="1" x14ac:dyDescent="0.2">
      <c r="B358" s="254"/>
      <c r="C358" s="249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1"/>
      <c r="T358" s="251"/>
      <c r="U358" s="251"/>
      <c r="V358" s="251"/>
      <c r="Z358" s="251"/>
      <c r="AE358" s="251"/>
      <c r="AF358" s="251"/>
      <c r="AG358" s="251"/>
      <c r="AH358" s="251"/>
      <c r="AK358" s="251"/>
      <c r="AL358" s="251"/>
      <c r="AM358" s="251"/>
      <c r="AN358" s="251"/>
      <c r="AO358" s="251"/>
      <c r="AP358" s="251"/>
      <c r="AQ358" s="251"/>
      <c r="AR358" s="251"/>
      <c r="AS358" s="251"/>
      <c r="AT358" s="251"/>
      <c r="AU358" s="251"/>
      <c r="AV358" s="251"/>
      <c r="AW358" s="251"/>
      <c r="AX358" s="251"/>
      <c r="AY358" s="251"/>
      <c r="AZ358" s="251"/>
      <c r="BA358" s="251"/>
      <c r="BB358" s="251"/>
      <c r="BC358" s="251"/>
      <c r="BD358" s="251"/>
      <c r="BE358" s="251"/>
      <c r="BG358" s="263"/>
      <c r="BH358" s="263"/>
      <c r="BI358" s="263"/>
      <c r="BJ358" s="263"/>
      <c r="BK358" s="263"/>
      <c r="BL358" s="263"/>
      <c r="BM358" s="263"/>
      <c r="BR358" s="265"/>
      <c r="BS358" s="265"/>
    </row>
    <row r="359" spans="2:71" s="255" customFormat="1" x14ac:dyDescent="0.2">
      <c r="B359" s="254"/>
      <c r="C359" s="249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1"/>
      <c r="T359" s="251"/>
      <c r="U359" s="251"/>
      <c r="V359" s="251"/>
      <c r="Z359" s="251"/>
      <c r="AE359" s="251"/>
      <c r="AF359" s="251"/>
      <c r="AG359" s="251"/>
      <c r="AH359" s="251"/>
      <c r="AK359" s="251"/>
      <c r="AL359" s="251"/>
      <c r="AM359" s="251"/>
      <c r="AN359" s="251"/>
      <c r="AO359" s="251"/>
      <c r="AP359" s="251"/>
      <c r="AQ359" s="251"/>
      <c r="AR359" s="251"/>
      <c r="AS359" s="251"/>
      <c r="AT359" s="251"/>
      <c r="AU359" s="251"/>
      <c r="AV359" s="251"/>
      <c r="AW359" s="251"/>
      <c r="AX359" s="251"/>
      <c r="AY359" s="251"/>
      <c r="AZ359" s="251"/>
      <c r="BA359" s="251"/>
      <c r="BB359" s="251"/>
      <c r="BC359" s="251"/>
      <c r="BD359" s="251"/>
      <c r="BE359" s="251"/>
      <c r="BG359" s="263"/>
      <c r="BH359" s="263"/>
      <c r="BI359" s="263"/>
      <c r="BJ359" s="263"/>
      <c r="BK359" s="263"/>
      <c r="BL359" s="263"/>
      <c r="BM359" s="263"/>
      <c r="BR359" s="265"/>
      <c r="BS359" s="265"/>
    </row>
    <row r="360" spans="2:71" s="255" customFormat="1" x14ac:dyDescent="0.2">
      <c r="B360" s="254"/>
      <c r="C360" s="249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1"/>
      <c r="T360" s="251"/>
      <c r="U360" s="251"/>
      <c r="V360" s="251"/>
      <c r="Z360" s="251"/>
      <c r="AE360" s="251"/>
      <c r="AF360" s="251"/>
      <c r="AG360" s="251"/>
      <c r="AH360" s="251"/>
      <c r="AK360" s="251"/>
      <c r="AL360" s="251"/>
      <c r="AM360" s="251"/>
      <c r="AN360" s="251"/>
      <c r="AO360" s="251"/>
      <c r="AP360" s="251"/>
      <c r="AQ360" s="251"/>
      <c r="AR360" s="251"/>
      <c r="AS360" s="251"/>
      <c r="AT360" s="251"/>
      <c r="AU360" s="251"/>
      <c r="AV360" s="251"/>
      <c r="AW360" s="251"/>
      <c r="AX360" s="251"/>
      <c r="AY360" s="251"/>
      <c r="AZ360" s="251"/>
      <c r="BA360" s="251"/>
      <c r="BB360" s="251"/>
      <c r="BC360" s="251"/>
      <c r="BD360" s="251"/>
      <c r="BE360" s="251"/>
      <c r="BG360" s="263"/>
      <c r="BH360" s="263"/>
      <c r="BI360" s="263"/>
      <c r="BJ360" s="263"/>
      <c r="BK360" s="263"/>
      <c r="BL360" s="263"/>
      <c r="BM360" s="263"/>
      <c r="BR360" s="265"/>
      <c r="BS360" s="265"/>
    </row>
    <row r="361" spans="2:71" s="255" customFormat="1" x14ac:dyDescent="0.2">
      <c r="B361" s="254"/>
      <c r="C361" s="249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1"/>
      <c r="T361" s="251"/>
      <c r="U361" s="251"/>
      <c r="V361" s="251"/>
      <c r="Z361" s="251"/>
      <c r="AE361" s="251"/>
      <c r="AF361" s="251"/>
      <c r="AG361" s="251"/>
      <c r="AH361" s="251"/>
      <c r="AK361" s="251"/>
      <c r="AL361" s="251"/>
      <c r="AM361" s="251"/>
      <c r="AN361" s="251"/>
      <c r="AO361" s="251"/>
      <c r="AP361" s="251"/>
      <c r="AQ361" s="251"/>
      <c r="AR361" s="251"/>
      <c r="AS361" s="251"/>
      <c r="AT361" s="251"/>
      <c r="AU361" s="251"/>
      <c r="AV361" s="251"/>
      <c r="AW361" s="251"/>
      <c r="AX361" s="251"/>
      <c r="AY361" s="251"/>
      <c r="AZ361" s="251"/>
      <c r="BA361" s="251"/>
      <c r="BB361" s="251"/>
      <c r="BC361" s="251"/>
      <c r="BD361" s="251"/>
      <c r="BE361" s="251"/>
      <c r="BG361" s="263"/>
      <c r="BH361" s="263"/>
      <c r="BI361" s="263"/>
      <c r="BJ361" s="263"/>
      <c r="BK361" s="263"/>
      <c r="BL361" s="263"/>
      <c r="BM361" s="263"/>
      <c r="BR361" s="265"/>
      <c r="BS361" s="265"/>
    </row>
    <row r="362" spans="2:71" s="255" customFormat="1" x14ac:dyDescent="0.2">
      <c r="B362" s="254"/>
      <c r="C362" s="249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1"/>
      <c r="T362" s="251"/>
      <c r="U362" s="251"/>
      <c r="V362" s="251"/>
      <c r="Z362" s="251"/>
      <c r="AE362" s="251"/>
      <c r="AF362" s="251"/>
      <c r="AG362" s="251"/>
      <c r="AH362" s="251"/>
      <c r="AK362" s="251"/>
      <c r="AL362" s="251"/>
      <c r="AM362" s="251"/>
      <c r="AN362" s="251"/>
      <c r="AO362" s="251"/>
      <c r="AP362" s="251"/>
      <c r="AQ362" s="251"/>
      <c r="AR362" s="251"/>
      <c r="AS362" s="251"/>
      <c r="AT362" s="251"/>
      <c r="AU362" s="251"/>
      <c r="AV362" s="251"/>
      <c r="AW362" s="251"/>
      <c r="AX362" s="251"/>
      <c r="AY362" s="251"/>
      <c r="AZ362" s="251"/>
      <c r="BA362" s="251"/>
      <c r="BB362" s="251"/>
      <c r="BC362" s="251"/>
      <c r="BD362" s="251"/>
      <c r="BE362" s="251"/>
      <c r="BG362" s="263"/>
      <c r="BH362" s="263"/>
      <c r="BI362" s="263"/>
      <c r="BJ362" s="263"/>
      <c r="BK362" s="263"/>
      <c r="BL362" s="263"/>
      <c r="BM362" s="263"/>
      <c r="BR362" s="265"/>
      <c r="BS362" s="265"/>
    </row>
    <row r="363" spans="2:71" s="255" customFormat="1" x14ac:dyDescent="0.2">
      <c r="B363" s="254"/>
      <c r="C363" s="249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1"/>
      <c r="T363" s="251"/>
      <c r="U363" s="251"/>
      <c r="V363" s="251"/>
      <c r="Z363" s="251"/>
      <c r="AE363" s="251"/>
      <c r="AF363" s="251"/>
      <c r="AG363" s="251"/>
      <c r="AH363" s="251"/>
      <c r="AK363" s="251"/>
      <c r="AL363" s="251"/>
      <c r="AM363" s="251"/>
      <c r="AN363" s="251"/>
      <c r="AO363" s="251"/>
      <c r="AP363" s="251"/>
      <c r="AQ363" s="251"/>
      <c r="AR363" s="251"/>
      <c r="AS363" s="251"/>
      <c r="AT363" s="251"/>
      <c r="AU363" s="251"/>
      <c r="AV363" s="251"/>
      <c r="AW363" s="251"/>
      <c r="AX363" s="251"/>
      <c r="AY363" s="251"/>
      <c r="AZ363" s="251"/>
      <c r="BA363" s="251"/>
      <c r="BB363" s="251"/>
      <c r="BC363" s="251"/>
      <c r="BD363" s="251"/>
      <c r="BE363" s="251"/>
      <c r="BG363" s="263"/>
      <c r="BH363" s="263"/>
      <c r="BI363" s="263"/>
      <c r="BJ363" s="263"/>
      <c r="BK363" s="263"/>
      <c r="BL363" s="263"/>
      <c r="BM363" s="263"/>
      <c r="BR363" s="265"/>
      <c r="BS363" s="265"/>
    </row>
    <row r="364" spans="2:71" s="255" customFormat="1" x14ac:dyDescent="0.2">
      <c r="B364" s="254"/>
      <c r="C364" s="249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1"/>
      <c r="T364" s="251"/>
      <c r="U364" s="251"/>
      <c r="V364" s="251"/>
      <c r="Z364" s="251"/>
      <c r="AE364" s="251"/>
      <c r="AF364" s="251"/>
      <c r="AG364" s="251"/>
      <c r="AH364" s="251"/>
      <c r="AK364" s="251"/>
      <c r="AL364" s="251"/>
      <c r="AM364" s="251"/>
      <c r="AN364" s="251"/>
      <c r="AO364" s="251"/>
      <c r="AP364" s="251"/>
      <c r="AQ364" s="251"/>
      <c r="AR364" s="251"/>
      <c r="AS364" s="251"/>
      <c r="AT364" s="251"/>
      <c r="AU364" s="251"/>
      <c r="AV364" s="251"/>
      <c r="AW364" s="251"/>
      <c r="AX364" s="251"/>
      <c r="AY364" s="251"/>
      <c r="AZ364" s="251"/>
      <c r="BA364" s="251"/>
      <c r="BB364" s="251"/>
      <c r="BC364" s="251"/>
      <c r="BD364" s="251"/>
      <c r="BE364" s="251"/>
      <c r="BG364" s="263"/>
      <c r="BH364" s="263"/>
      <c r="BI364" s="263"/>
      <c r="BJ364" s="263"/>
      <c r="BK364" s="263"/>
      <c r="BL364" s="263"/>
      <c r="BM364" s="263"/>
      <c r="BR364" s="265"/>
      <c r="BS364" s="265"/>
    </row>
    <row r="365" spans="2:71" s="255" customFormat="1" x14ac:dyDescent="0.2">
      <c r="B365" s="254"/>
      <c r="C365" s="249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1"/>
      <c r="T365" s="251"/>
      <c r="U365" s="251"/>
      <c r="V365" s="251"/>
      <c r="Z365" s="251"/>
      <c r="AE365" s="251"/>
      <c r="AF365" s="251"/>
      <c r="AG365" s="251"/>
      <c r="AH365" s="251"/>
      <c r="AK365" s="251"/>
      <c r="AL365" s="251"/>
      <c r="AM365" s="251"/>
      <c r="AN365" s="251"/>
      <c r="AO365" s="251"/>
      <c r="AP365" s="251"/>
      <c r="AQ365" s="251"/>
      <c r="AR365" s="251"/>
      <c r="AS365" s="251"/>
      <c r="AT365" s="251"/>
      <c r="AU365" s="251"/>
      <c r="AV365" s="251"/>
      <c r="AW365" s="251"/>
      <c r="AX365" s="251"/>
      <c r="AY365" s="251"/>
      <c r="AZ365" s="251"/>
      <c r="BA365" s="251"/>
      <c r="BB365" s="251"/>
      <c r="BC365" s="251"/>
      <c r="BD365" s="251"/>
      <c r="BE365" s="251"/>
      <c r="BG365" s="263"/>
      <c r="BH365" s="263"/>
      <c r="BI365" s="263"/>
      <c r="BJ365" s="263"/>
      <c r="BK365" s="263"/>
      <c r="BL365" s="263"/>
      <c r="BM365" s="263"/>
      <c r="BR365" s="265"/>
      <c r="BS365" s="265"/>
    </row>
    <row r="366" spans="2:71" s="255" customFormat="1" x14ac:dyDescent="0.2">
      <c r="B366" s="254"/>
      <c r="C366" s="249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1"/>
      <c r="T366" s="251"/>
      <c r="U366" s="251"/>
      <c r="V366" s="251"/>
      <c r="Z366" s="251"/>
      <c r="AE366" s="251"/>
      <c r="AF366" s="251"/>
      <c r="AG366" s="251"/>
      <c r="AH366" s="251"/>
      <c r="AK366" s="251"/>
      <c r="AL366" s="251"/>
      <c r="AM366" s="251"/>
      <c r="AN366" s="251"/>
      <c r="AO366" s="251"/>
      <c r="AP366" s="251"/>
      <c r="AQ366" s="251"/>
      <c r="AR366" s="251"/>
      <c r="AS366" s="251"/>
      <c r="AT366" s="251"/>
      <c r="AU366" s="251"/>
      <c r="AV366" s="251"/>
      <c r="AW366" s="251"/>
      <c r="AX366" s="251"/>
      <c r="AY366" s="251"/>
      <c r="AZ366" s="251"/>
      <c r="BA366" s="251"/>
      <c r="BB366" s="251"/>
      <c r="BC366" s="251"/>
      <c r="BD366" s="251"/>
      <c r="BE366" s="251"/>
      <c r="BG366" s="263"/>
      <c r="BH366" s="263"/>
      <c r="BI366" s="263"/>
      <c r="BJ366" s="263"/>
      <c r="BK366" s="263"/>
      <c r="BL366" s="263"/>
      <c r="BM366" s="263"/>
      <c r="BR366" s="265"/>
      <c r="BS366" s="265"/>
    </row>
    <row r="367" spans="2:71" s="255" customFormat="1" x14ac:dyDescent="0.2">
      <c r="B367" s="254"/>
      <c r="C367" s="249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1"/>
      <c r="T367" s="251"/>
      <c r="U367" s="251"/>
      <c r="V367" s="251"/>
      <c r="Z367" s="251"/>
      <c r="AE367" s="251"/>
      <c r="AF367" s="251"/>
      <c r="AG367" s="251"/>
      <c r="AH367" s="251"/>
      <c r="AK367" s="251"/>
      <c r="AL367" s="251"/>
      <c r="AM367" s="251"/>
      <c r="AN367" s="251"/>
      <c r="AO367" s="251"/>
      <c r="AP367" s="251"/>
      <c r="AQ367" s="251"/>
      <c r="AR367" s="251"/>
      <c r="AS367" s="251"/>
      <c r="AT367" s="251"/>
      <c r="AU367" s="251"/>
      <c r="AV367" s="251"/>
      <c r="AW367" s="251"/>
      <c r="AX367" s="251"/>
      <c r="AY367" s="251"/>
      <c r="AZ367" s="251"/>
      <c r="BA367" s="251"/>
      <c r="BB367" s="251"/>
      <c r="BC367" s="251"/>
      <c r="BD367" s="251"/>
      <c r="BE367" s="251"/>
      <c r="BG367" s="263"/>
      <c r="BH367" s="263"/>
      <c r="BI367" s="263"/>
      <c r="BJ367" s="263"/>
      <c r="BK367" s="263"/>
      <c r="BL367" s="263"/>
      <c r="BM367" s="263"/>
      <c r="BR367" s="265"/>
      <c r="BS367" s="265"/>
    </row>
    <row r="368" spans="2:71" s="255" customFormat="1" x14ac:dyDescent="0.2">
      <c r="B368" s="254"/>
      <c r="C368" s="249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1"/>
      <c r="T368" s="251"/>
      <c r="U368" s="251"/>
      <c r="V368" s="251"/>
      <c r="Z368" s="251"/>
      <c r="AE368" s="251"/>
      <c r="AF368" s="251"/>
      <c r="AG368" s="251"/>
      <c r="AH368" s="251"/>
      <c r="AK368" s="251"/>
      <c r="AL368" s="251"/>
      <c r="AM368" s="251"/>
      <c r="AN368" s="251"/>
      <c r="AO368" s="251"/>
      <c r="AP368" s="251"/>
      <c r="AQ368" s="251"/>
      <c r="AR368" s="251"/>
      <c r="AS368" s="251"/>
      <c r="AT368" s="251"/>
      <c r="AU368" s="251"/>
      <c r="AV368" s="251"/>
      <c r="AW368" s="251"/>
      <c r="AX368" s="251"/>
      <c r="AY368" s="251"/>
      <c r="AZ368" s="251"/>
      <c r="BA368" s="251"/>
      <c r="BB368" s="251"/>
      <c r="BC368" s="251"/>
      <c r="BD368" s="251"/>
      <c r="BE368" s="251"/>
      <c r="BG368" s="263"/>
      <c r="BH368" s="263"/>
      <c r="BI368" s="263"/>
      <c r="BJ368" s="263"/>
      <c r="BK368" s="263"/>
      <c r="BL368" s="263"/>
      <c r="BM368" s="263"/>
      <c r="BR368" s="265"/>
      <c r="BS368" s="265"/>
    </row>
    <row r="369" spans="2:71" s="255" customFormat="1" x14ac:dyDescent="0.2">
      <c r="B369" s="254"/>
      <c r="C369" s="249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1"/>
      <c r="T369" s="251"/>
      <c r="U369" s="251"/>
      <c r="V369" s="251"/>
      <c r="Z369" s="251"/>
      <c r="AE369" s="251"/>
      <c r="AF369" s="251"/>
      <c r="AG369" s="251"/>
      <c r="AH369" s="251"/>
      <c r="AK369" s="251"/>
      <c r="AL369" s="251"/>
      <c r="AM369" s="251"/>
      <c r="AN369" s="251"/>
      <c r="AO369" s="251"/>
      <c r="AP369" s="251"/>
      <c r="AQ369" s="251"/>
      <c r="AR369" s="251"/>
      <c r="AS369" s="251"/>
      <c r="AT369" s="251"/>
      <c r="AU369" s="251"/>
      <c r="AV369" s="251"/>
      <c r="AW369" s="251"/>
      <c r="AX369" s="251"/>
      <c r="AY369" s="251"/>
      <c r="AZ369" s="251"/>
      <c r="BA369" s="251"/>
      <c r="BB369" s="251"/>
      <c r="BC369" s="251"/>
      <c r="BD369" s="251"/>
      <c r="BE369" s="251"/>
      <c r="BG369" s="263"/>
      <c r="BH369" s="263"/>
      <c r="BI369" s="263"/>
      <c r="BJ369" s="263"/>
      <c r="BK369" s="263"/>
      <c r="BL369" s="263"/>
      <c r="BM369" s="263"/>
      <c r="BR369" s="265"/>
      <c r="BS369" s="265"/>
    </row>
    <row r="370" spans="2:71" s="255" customFormat="1" x14ac:dyDescent="0.2">
      <c r="B370" s="254"/>
      <c r="C370" s="249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1"/>
      <c r="T370" s="251"/>
      <c r="U370" s="251"/>
      <c r="V370" s="251"/>
      <c r="Z370" s="251"/>
      <c r="AE370" s="251"/>
      <c r="AF370" s="251"/>
      <c r="AG370" s="251"/>
      <c r="AH370" s="251"/>
      <c r="AK370" s="251"/>
      <c r="AL370" s="251"/>
      <c r="AM370" s="251"/>
      <c r="AN370" s="251"/>
      <c r="AO370" s="251"/>
      <c r="AP370" s="251"/>
      <c r="AQ370" s="251"/>
      <c r="AR370" s="251"/>
      <c r="AS370" s="251"/>
      <c r="AT370" s="251"/>
      <c r="AU370" s="251"/>
      <c r="AV370" s="251"/>
      <c r="AW370" s="251"/>
      <c r="AX370" s="251"/>
      <c r="AY370" s="251"/>
      <c r="AZ370" s="251"/>
      <c r="BA370" s="251"/>
      <c r="BB370" s="251"/>
      <c r="BC370" s="251"/>
      <c r="BD370" s="251"/>
      <c r="BE370" s="251"/>
      <c r="BG370" s="263"/>
      <c r="BH370" s="263"/>
      <c r="BI370" s="263"/>
      <c r="BJ370" s="263"/>
      <c r="BK370" s="263"/>
      <c r="BL370" s="263"/>
      <c r="BM370" s="263"/>
      <c r="BR370" s="265"/>
      <c r="BS370" s="265"/>
    </row>
    <row r="371" spans="2:71" s="255" customFormat="1" x14ac:dyDescent="0.2">
      <c r="B371" s="254"/>
      <c r="C371" s="249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1"/>
      <c r="T371" s="251"/>
      <c r="U371" s="251"/>
      <c r="V371" s="251"/>
      <c r="Z371" s="251"/>
      <c r="AE371" s="251"/>
      <c r="AF371" s="251"/>
      <c r="AG371" s="251"/>
      <c r="AH371" s="251"/>
      <c r="AK371" s="251"/>
      <c r="AL371" s="251"/>
      <c r="AM371" s="251"/>
      <c r="AN371" s="251"/>
      <c r="AO371" s="251"/>
      <c r="AP371" s="251"/>
      <c r="AQ371" s="251"/>
      <c r="AR371" s="251"/>
      <c r="AS371" s="251"/>
      <c r="AT371" s="251"/>
      <c r="AU371" s="251"/>
      <c r="AV371" s="251"/>
      <c r="AW371" s="251"/>
      <c r="AX371" s="251"/>
      <c r="AY371" s="251"/>
      <c r="AZ371" s="251"/>
      <c r="BA371" s="251"/>
      <c r="BB371" s="251"/>
      <c r="BC371" s="251"/>
      <c r="BD371" s="251"/>
      <c r="BE371" s="251"/>
      <c r="BG371" s="263"/>
      <c r="BH371" s="263"/>
      <c r="BI371" s="263"/>
      <c r="BJ371" s="263"/>
      <c r="BK371" s="263"/>
      <c r="BL371" s="263"/>
      <c r="BM371" s="263"/>
      <c r="BR371" s="265"/>
      <c r="BS371" s="265"/>
    </row>
    <row r="372" spans="2:71" s="255" customFormat="1" x14ac:dyDescent="0.2">
      <c r="B372" s="254"/>
      <c r="C372" s="249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1"/>
      <c r="T372" s="251"/>
      <c r="U372" s="251"/>
      <c r="V372" s="251"/>
      <c r="Z372" s="251"/>
      <c r="AE372" s="251"/>
      <c r="AF372" s="251"/>
      <c r="AG372" s="251"/>
      <c r="AH372" s="251"/>
      <c r="AK372" s="251"/>
      <c r="AL372" s="251"/>
      <c r="AM372" s="251"/>
      <c r="AN372" s="251"/>
      <c r="AO372" s="251"/>
      <c r="AP372" s="251"/>
      <c r="AQ372" s="251"/>
      <c r="AR372" s="251"/>
      <c r="AS372" s="251"/>
      <c r="AT372" s="251"/>
      <c r="AU372" s="251"/>
      <c r="AV372" s="251"/>
      <c r="AW372" s="251"/>
      <c r="AX372" s="251"/>
      <c r="AY372" s="251"/>
      <c r="AZ372" s="251"/>
      <c r="BA372" s="251"/>
      <c r="BB372" s="251"/>
      <c r="BC372" s="251"/>
      <c r="BD372" s="251"/>
      <c r="BE372" s="251"/>
      <c r="BG372" s="263"/>
      <c r="BH372" s="263"/>
      <c r="BI372" s="263"/>
      <c r="BJ372" s="263"/>
      <c r="BK372" s="263"/>
      <c r="BL372" s="263"/>
      <c r="BM372" s="263"/>
      <c r="BR372" s="265"/>
      <c r="BS372" s="265"/>
    </row>
    <row r="373" spans="2:71" s="255" customFormat="1" x14ac:dyDescent="0.2">
      <c r="B373" s="254"/>
      <c r="C373" s="249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1"/>
      <c r="T373" s="251"/>
      <c r="U373" s="251"/>
      <c r="V373" s="251"/>
      <c r="Z373" s="251"/>
      <c r="AE373" s="251"/>
      <c r="AF373" s="251"/>
      <c r="AG373" s="251"/>
      <c r="AH373" s="251"/>
      <c r="AK373" s="251"/>
      <c r="AL373" s="251"/>
      <c r="AM373" s="251"/>
      <c r="AN373" s="251"/>
      <c r="AO373" s="251"/>
      <c r="AP373" s="251"/>
      <c r="AQ373" s="251"/>
      <c r="AR373" s="251"/>
      <c r="AS373" s="251"/>
      <c r="AT373" s="251"/>
      <c r="AU373" s="251"/>
      <c r="AV373" s="251"/>
      <c r="AW373" s="251"/>
      <c r="AX373" s="251"/>
      <c r="AY373" s="251"/>
      <c r="AZ373" s="251"/>
      <c r="BA373" s="251"/>
      <c r="BB373" s="251"/>
      <c r="BC373" s="251"/>
      <c r="BD373" s="251"/>
      <c r="BE373" s="251"/>
      <c r="BG373" s="263"/>
      <c r="BH373" s="263"/>
      <c r="BI373" s="263"/>
      <c r="BJ373" s="263"/>
      <c r="BK373" s="263"/>
      <c r="BL373" s="263"/>
      <c r="BM373" s="263"/>
      <c r="BR373" s="265"/>
      <c r="BS373" s="265"/>
    </row>
    <row r="374" spans="2:71" s="255" customFormat="1" x14ac:dyDescent="0.2">
      <c r="B374" s="254"/>
      <c r="C374" s="249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1"/>
      <c r="T374" s="251"/>
      <c r="U374" s="251"/>
      <c r="V374" s="251"/>
      <c r="Z374" s="251"/>
      <c r="AE374" s="251"/>
      <c r="AF374" s="251"/>
      <c r="AG374" s="251"/>
      <c r="AH374" s="251"/>
      <c r="AK374" s="251"/>
      <c r="AL374" s="251"/>
      <c r="AM374" s="251"/>
      <c r="AN374" s="251"/>
      <c r="AO374" s="251"/>
      <c r="AP374" s="251"/>
      <c r="AQ374" s="251"/>
      <c r="AR374" s="251"/>
      <c r="AS374" s="251"/>
      <c r="AT374" s="251"/>
      <c r="AU374" s="251"/>
      <c r="AV374" s="251"/>
      <c r="AW374" s="251"/>
      <c r="AX374" s="251"/>
      <c r="AY374" s="251"/>
      <c r="AZ374" s="251"/>
      <c r="BA374" s="251"/>
      <c r="BB374" s="251"/>
      <c r="BC374" s="251"/>
      <c r="BD374" s="251"/>
      <c r="BE374" s="251"/>
      <c r="BG374" s="263"/>
      <c r="BH374" s="263"/>
      <c r="BI374" s="263"/>
      <c r="BJ374" s="263"/>
      <c r="BK374" s="263"/>
      <c r="BL374" s="263"/>
      <c r="BM374" s="263"/>
      <c r="BR374" s="265"/>
      <c r="BS374" s="265"/>
    </row>
    <row r="375" spans="2:71" s="255" customFormat="1" x14ac:dyDescent="0.2">
      <c r="B375" s="254"/>
      <c r="C375" s="249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1"/>
      <c r="T375" s="251"/>
      <c r="U375" s="251"/>
      <c r="V375" s="251"/>
      <c r="Z375" s="251"/>
      <c r="AE375" s="251"/>
      <c r="AF375" s="251"/>
      <c r="AG375" s="251"/>
      <c r="AH375" s="251"/>
      <c r="AK375" s="251"/>
      <c r="AL375" s="251"/>
      <c r="AM375" s="251"/>
      <c r="AN375" s="251"/>
      <c r="AO375" s="251"/>
      <c r="AP375" s="251"/>
      <c r="AQ375" s="251"/>
      <c r="AR375" s="251"/>
      <c r="AS375" s="251"/>
      <c r="AT375" s="251"/>
      <c r="AU375" s="251"/>
      <c r="AV375" s="251"/>
      <c r="AW375" s="251"/>
      <c r="AX375" s="251"/>
      <c r="AY375" s="251"/>
      <c r="AZ375" s="251"/>
      <c r="BA375" s="251"/>
      <c r="BB375" s="251"/>
      <c r="BC375" s="251"/>
      <c r="BD375" s="251"/>
      <c r="BE375" s="251"/>
      <c r="BG375" s="263"/>
      <c r="BH375" s="263"/>
      <c r="BI375" s="263"/>
      <c r="BJ375" s="263"/>
      <c r="BK375" s="263"/>
      <c r="BL375" s="263"/>
      <c r="BM375" s="263"/>
      <c r="BR375" s="265"/>
      <c r="BS375" s="265"/>
    </row>
    <row r="376" spans="2:71" s="255" customFormat="1" x14ac:dyDescent="0.2">
      <c r="B376" s="254"/>
      <c r="C376" s="249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1"/>
      <c r="T376" s="251"/>
      <c r="U376" s="251"/>
      <c r="V376" s="251"/>
      <c r="Z376" s="251"/>
      <c r="AE376" s="251"/>
      <c r="AF376" s="251"/>
      <c r="AG376" s="251"/>
      <c r="AH376" s="251"/>
      <c r="AK376" s="251"/>
      <c r="AL376" s="251"/>
      <c r="AM376" s="251"/>
      <c r="AN376" s="251"/>
      <c r="AO376" s="251"/>
      <c r="AP376" s="251"/>
      <c r="AQ376" s="251"/>
      <c r="AR376" s="251"/>
      <c r="AS376" s="251"/>
      <c r="AT376" s="251"/>
      <c r="AU376" s="251"/>
      <c r="AV376" s="251"/>
      <c r="AW376" s="251"/>
      <c r="AX376" s="251"/>
      <c r="AY376" s="251"/>
      <c r="AZ376" s="251"/>
      <c r="BA376" s="251"/>
      <c r="BB376" s="251"/>
      <c r="BC376" s="251"/>
      <c r="BD376" s="251"/>
      <c r="BE376" s="251"/>
      <c r="BG376" s="263"/>
      <c r="BH376" s="263"/>
      <c r="BI376" s="263"/>
      <c r="BJ376" s="263"/>
      <c r="BK376" s="263"/>
      <c r="BL376" s="263"/>
      <c r="BM376" s="263"/>
      <c r="BR376" s="265"/>
      <c r="BS376" s="265"/>
    </row>
    <row r="377" spans="2:71" s="255" customFormat="1" x14ac:dyDescent="0.2">
      <c r="B377" s="254"/>
      <c r="C377" s="249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  <c r="Q377" s="251"/>
      <c r="T377" s="251"/>
      <c r="U377" s="251"/>
      <c r="V377" s="251"/>
      <c r="Z377" s="251"/>
      <c r="AE377" s="251"/>
      <c r="AF377" s="251"/>
      <c r="AG377" s="251"/>
      <c r="AH377" s="251"/>
      <c r="AK377" s="251"/>
      <c r="AL377" s="251"/>
      <c r="AM377" s="251"/>
      <c r="AN377" s="251"/>
      <c r="AO377" s="251"/>
      <c r="AP377" s="251"/>
      <c r="AQ377" s="251"/>
      <c r="AR377" s="251"/>
      <c r="AS377" s="251"/>
      <c r="AT377" s="251"/>
      <c r="AU377" s="251"/>
      <c r="AV377" s="251"/>
      <c r="AW377" s="251"/>
      <c r="AX377" s="251"/>
      <c r="AY377" s="251"/>
      <c r="AZ377" s="251"/>
      <c r="BA377" s="251"/>
      <c r="BB377" s="251"/>
      <c r="BC377" s="251"/>
      <c r="BD377" s="251"/>
      <c r="BE377" s="251"/>
      <c r="BG377" s="263"/>
      <c r="BH377" s="263"/>
      <c r="BI377" s="263"/>
      <c r="BJ377" s="263"/>
      <c r="BK377" s="263"/>
      <c r="BL377" s="263"/>
      <c r="BM377" s="263"/>
      <c r="BR377" s="265"/>
      <c r="BS377" s="265"/>
    </row>
    <row r="378" spans="2:71" s="255" customFormat="1" x14ac:dyDescent="0.2">
      <c r="B378" s="254"/>
      <c r="C378" s="249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1"/>
      <c r="T378" s="251"/>
      <c r="U378" s="251"/>
      <c r="V378" s="251"/>
      <c r="Z378" s="251"/>
      <c r="AE378" s="251"/>
      <c r="AF378" s="251"/>
      <c r="AG378" s="251"/>
      <c r="AH378" s="251"/>
      <c r="AK378" s="251"/>
      <c r="AL378" s="251"/>
      <c r="AM378" s="251"/>
      <c r="AN378" s="251"/>
      <c r="AO378" s="251"/>
      <c r="AP378" s="251"/>
      <c r="AQ378" s="251"/>
      <c r="AR378" s="251"/>
      <c r="AS378" s="251"/>
      <c r="AT378" s="251"/>
      <c r="AU378" s="251"/>
      <c r="AV378" s="251"/>
      <c r="AW378" s="251"/>
      <c r="AX378" s="251"/>
      <c r="AY378" s="251"/>
      <c r="AZ378" s="251"/>
      <c r="BA378" s="251"/>
      <c r="BB378" s="251"/>
      <c r="BC378" s="251"/>
      <c r="BD378" s="251"/>
      <c r="BE378" s="251"/>
      <c r="BG378" s="263"/>
      <c r="BH378" s="263"/>
      <c r="BI378" s="263"/>
      <c r="BJ378" s="263"/>
      <c r="BK378" s="263"/>
      <c r="BL378" s="263"/>
      <c r="BM378" s="263"/>
      <c r="BR378" s="265"/>
      <c r="BS378" s="265"/>
    </row>
    <row r="379" spans="2:71" s="255" customFormat="1" x14ac:dyDescent="0.2">
      <c r="B379" s="254"/>
      <c r="C379" s="249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1"/>
      <c r="T379" s="251"/>
      <c r="U379" s="251"/>
      <c r="V379" s="251"/>
      <c r="Z379" s="251"/>
      <c r="AE379" s="251"/>
      <c r="AF379" s="251"/>
      <c r="AG379" s="251"/>
      <c r="AH379" s="251"/>
      <c r="AK379" s="251"/>
      <c r="AL379" s="251"/>
      <c r="AM379" s="251"/>
      <c r="AN379" s="251"/>
      <c r="AO379" s="251"/>
      <c r="AP379" s="251"/>
      <c r="AQ379" s="251"/>
      <c r="AR379" s="251"/>
      <c r="AS379" s="251"/>
      <c r="AT379" s="251"/>
      <c r="AU379" s="251"/>
      <c r="AV379" s="251"/>
      <c r="AW379" s="251"/>
      <c r="AX379" s="251"/>
      <c r="AY379" s="251"/>
      <c r="AZ379" s="251"/>
      <c r="BA379" s="251"/>
      <c r="BB379" s="251"/>
      <c r="BC379" s="251"/>
      <c r="BD379" s="251"/>
      <c r="BE379" s="251"/>
      <c r="BG379" s="263"/>
      <c r="BH379" s="263"/>
      <c r="BI379" s="263"/>
      <c r="BJ379" s="263"/>
      <c r="BK379" s="263"/>
      <c r="BL379" s="263"/>
      <c r="BM379" s="263"/>
      <c r="BR379" s="265"/>
      <c r="BS379" s="265"/>
    </row>
    <row r="380" spans="2:71" s="255" customFormat="1" x14ac:dyDescent="0.2">
      <c r="B380" s="254"/>
      <c r="C380" s="249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1"/>
      <c r="T380" s="251"/>
      <c r="U380" s="251"/>
      <c r="V380" s="251"/>
      <c r="Z380" s="251"/>
      <c r="AE380" s="251"/>
      <c r="AF380" s="251"/>
      <c r="AG380" s="251"/>
      <c r="AH380" s="251"/>
      <c r="AK380" s="251"/>
      <c r="AL380" s="251"/>
      <c r="AM380" s="251"/>
      <c r="AN380" s="251"/>
      <c r="AO380" s="251"/>
      <c r="AP380" s="251"/>
      <c r="AQ380" s="251"/>
      <c r="AR380" s="251"/>
      <c r="AS380" s="251"/>
      <c r="AT380" s="251"/>
      <c r="AU380" s="251"/>
      <c r="AV380" s="251"/>
      <c r="AW380" s="251"/>
      <c r="AX380" s="251"/>
      <c r="AY380" s="251"/>
      <c r="AZ380" s="251"/>
      <c r="BA380" s="251"/>
      <c r="BB380" s="251"/>
      <c r="BC380" s="251"/>
      <c r="BD380" s="251"/>
      <c r="BE380" s="251"/>
      <c r="BG380" s="263"/>
      <c r="BH380" s="263"/>
      <c r="BI380" s="263"/>
      <c r="BJ380" s="263"/>
      <c r="BK380" s="263"/>
      <c r="BL380" s="263"/>
      <c r="BM380" s="263"/>
      <c r="BR380" s="265"/>
      <c r="BS380" s="265"/>
    </row>
    <row r="381" spans="2:71" s="255" customFormat="1" x14ac:dyDescent="0.2">
      <c r="B381" s="254"/>
      <c r="C381" s="249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  <c r="Q381" s="251"/>
      <c r="T381" s="251"/>
      <c r="U381" s="251"/>
      <c r="V381" s="251"/>
      <c r="Z381" s="251"/>
      <c r="AE381" s="251"/>
      <c r="AF381" s="251"/>
      <c r="AG381" s="251"/>
      <c r="AH381" s="251"/>
      <c r="AK381" s="251"/>
      <c r="AL381" s="251"/>
      <c r="AM381" s="251"/>
      <c r="AN381" s="251"/>
      <c r="AO381" s="251"/>
      <c r="AP381" s="251"/>
      <c r="AQ381" s="251"/>
      <c r="AR381" s="251"/>
      <c r="AS381" s="251"/>
      <c r="AT381" s="251"/>
      <c r="AU381" s="251"/>
      <c r="AV381" s="251"/>
      <c r="AW381" s="251"/>
      <c r="AX381" s="251"/>
      <c r="AY381" s="251"/>
      <c r="AZ381" s="251"/>
      <c r="BA381" s="251"/>
      <c r="BB381" s="251"/>
      <c r="BC381" s="251"/>
      <c r="BD381" s="251"/>
      <c r="BE381" s="251"/>
      <c r="BG381" s="263"/>
      <c r="BH381" s="263"/>
      <c r="BI381" s="263"/>
      <c r="BJ381" s="263"/>
      <c r="BK381" s="263"/>
      <c r="BL381" s="263"/>
      <c r="BM381" s="263"/>
      <c r="BR381" s="265"/>
      <c r="BS381" s="265"/>
    </row>
    <row r="382" spans="2:71" s="255" customFormat="1" x14ac:dyDescent="0.2">
      <c r="B382" s="254"/>
      <c r="C382" s="249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  <c r="Q382" s="251"/>
      <c r="T382" s="251"/>
      <c r="U382" s="251"/>
      <c r="V382" s="251"/>
      <c r="Z382" s="251"/>
      <c r="AE382" s="251"/>
      <c r="AF382" s="251"/>
      <c r="AG382" s="251"/>
      <c r="AH382" s="251"/>
      <c r="AK382" s="251"/>
      <c r="AL382" s="251"/>
      <c r="AM382" s="251"/>
      <c r="AN382" s="251"/>
      <c r="AO382" s="251"/>
      <c r="AP382" s="251"/>
      <c r="AQ382" s="251"/>
      <c r="AR382" s="251"/>
      <c r="AS382" s="251"/>
      <c r="AT382" s="251"/>
      <c r="AU382" s="251"/>
      <c r="AV382" s="251"/>
      <c r="AW382" s="251"/>
      <c r="AX382" s="251"/>
      <c r="AY382" s="251"/>
      <c r="AZ382" s="251"/>
      <c r="BA382" s="251"/>
      <c r="BB382" s="251"/>
      <c r="BC382" s="251"/>
      <c r="BD382" s="251"/>
      <c r="BE382" s="251"/>
      <c r="BG382" s="263"/>
      <c r="BH382" s="263"/>
      <c r="BI382" s="263"/>
      <c r="BJ382" s="263"/>
      <c r="BK382" s="263"/>
      <c r="BL382" s="263"/>
      <c r="BM382" s="263"/>
      <c r="BR382" s="265"/>
      <c r="BS382" s="265"/>
    </row>
    <row r="383" spans="2:71" s="255" customFormat="1" x14ac:dyDescent="0.2">
      <c r="B383" s="254"/>
      <c r="C383" s="249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  <c r="Q383" s="251"/>
      <c r="T383" s="251"/>
      <c r="U383" s="251"/>
      <c r="V383" s="251"/>
      <c r="Z383" s="251"/>
      <c r="AE383" s="251"/>
      <c r="AF383" s="251"/>
      <c r="AG383" s="251"/>
      <c r="AH383" s="251"/>
      <c r="AK383" s="251"/>
      <c r="AL383" s="251"/>
      <c r="AM383" s="251"/>
      <c r="AN383" s="251"/>
      <c r="AO383" s="251"/>
      <c r="AP383" s="251"/>
      <c r="AQ383" s="251"/>
      <c r="AR383" s="251"/>
      <c r="AS383" s="251"/>
      <c r="AT383" s="251"/>
      <c r="AU383" s="251"/>
      <c r="AV383" s="251"/>
      <c r="AW383" s="251"/>
      <c r="AX383" s="251"/>
      <c r="AY383" s="251"/>
      <c r="AZ383" s="251"/>
      <c r="BA383" s="251"/>
      <c r="BB383" s="251"/>
      <c r="BC383" s="251"/>
      <c r="BD383" s="251"/>
      <c r="BE383" s="251"/>
      <c r="BG383" s="263"/>
      <c r="BH383" s="263"/>
      <c r="BI383" s="263"/>
      <c r="BJ383" s="263"/>
      <c r="BK383" s="263"/>
      <c r="BL383" s="263"/>
      <c r="BM383" s="263"/>
      <c r="BR383" s="265"/>
      <c r="BS383" s="265"/>
    </row>
    <row r="384" spans="2:71" s="255" customFormat="1" x14ac:dyDescent="0.2">
      <c r="B384" s="254"/>
      <c r="C384" s="249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1"/>
      <c r="T384" s="251"/>
      <c r="U384" s="251"/>
      <c r="V384" s="251"/>
      <c r="Z384" s="251"/>
      <c r="AE384" s="251"/>
      <c r="AF384" s="251"/>
      <c r="AG384" s="251"/>
      <c r="AH384" s="251"/>
      <c r="AK384" s="251"/>
      <c r="AL384" s="251"/>
      <c r="AM384" s="251"/>
      <c r="AN384" s="251"/>
      <c r="AO384" s="251"/>
      <c r="AP384" s="251"/>
      <c r="AQ384" s="251"/>
      <c r="AR384" s="251"/>
      <c r="AS384" s="251"/>
      <c r="AT384" s="251"/>
      <c r="AU384" s="251"/>
      <c r="AV384" s="251"/>
      <c r="AW384" s="251"/>
      <c r="AX384" s="251"/>
      <c r="AY384" s="251"/>
      <c r="AZ384" s="251"/>
      <c r="BA384" s="251"/>
      <c r="BB384" s="251"/>
      <c r="BC384" s="251"/>
      <c r="BD384" s="251"/>
      <c r="BE384" s="251"/>
      <c r="BG384" s="263"/>
      <c r="BH384" s="263"/>
      <c r="BI384" s="263"/>
      <c r="BJ384" s="263"/>
      <c r="BK384" s="263"/>
      <c r="BL384" s="263"/>
      <c r="BM384" s="263"/>
      <c r="BR384" s="265"/>
      <c r="BS384" s="265"/>
    </row>
    <row r="385" spans="2:71" s="255" customFormat="1" x14ac:dyDescent="0.2">
      <c r="B385" s="254"/>
      <c r="C385" s="249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1"/>
      <c r="T385" s="251"/>
      <c r="U385" s="251"/>
      <c r="V385" s="251"/>
      <c r="Z385" s="251"/>
      <c r="AE385" s="251"/>
      <c r="AF385" s="251"/>
      <c r="AG385" s="251"/>
      <c r="AH385" s="251"/>
      <c r="AK385" s="251"/>
      <c r="AL385" s="251"/>
      <c r="AM385" s="251"/>
      <c r="AN385" s="251"/>
      <c r="AO385" s="251"/>
      <c r="AP385" s="251"/>
      <c r="AQ385" s="251"/>
      <c r="AR385" s="251"/>
      <c r="AS385" s="251"/>
      <c r="AT385" s="251"/>
      <c r="AU385" s="251"/>
      <c r="AV385" s="251"/>
      <c r="AW385" s="251"/>
      <c r="AX385" s="251"/>
      <c r="AY385" s="251"/>
      <c r="AZ385" s="251"/>
      <c r="BA385" s="251"/>
      <c r="BB385" s="251"/>
      <c r="BC385" s="251"/>
      <c r="BD385" s="251"/>
      <c r="BE385" s="251"/>
      <c r="BG385" s="263"/>
      <c r="BH385" s="263"/>
      <c r="BI385" s="263"/>
      <c r="BJ385" s="263"/>
      <c r="BK385" s="263"/>
      <c r="BL385" s="263"/>
      <c r="BM385" s="263"/>
      <c r="BR385" s="265"/>
      <c r="BS385" s="265"/>
    </row>
    <row r="386" spans="2:71" s="255" customFormat="1" x14ac:dyDescent="0.2">
      <c r="B386" s="254"/>
      <c r="C386" s="249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  <c r="Q386" s="251"/>
      <c r="T386" s="251"/>
      <c r="U386" s="251"/>
      <c r="V386" s="251"/>
      <c r="Z386" s="251"/>
      <c r="AE386" s="251"/>
      <c r="AF386" s="251"/>
      <c r="AG386" s="251"/>
      <c r="AH386" s="251"/>
      <c r="AK386" s="251"/>
      <c r="AL386" s="251"/>
      <c r="AM386" s="251"/>
      <c r="AN386" s="251"/>
      <c r="AO386" s="251"/>
      <c r="AP386" s="251"/>
      <c r="AQ386" s="251"/>
      <c r="AR386" s="251"/>
      <c r="AS386" s="251"/>
      <c r="AT386" s="251"/>
      <c r="AU386" s="251"/>
      <c r="AV386" s="251"/>
      <c r="AW386" s="251"/>
      <c r="AX386" s="251"/>
      <c r="AY386" s="251"/>
      <c r="AZ386" s="251"/>
      <c r="BA386" s="251"/>
      <c r="BB386" s="251"/>
      <c r="BC386" s="251"/>
      <c r="BD386" s="251"/>
      <c r="BE386" s="251"/>
      <c r="BG386" s="263"/>
      <c r="BH386" s="263"/>
      <c r="BI386" s="263"/>
      <c r="BJ386" s="263"/>
      <c r="BK386" s="263"/>
      <c r="BL386" s="263"/>
      <c r="BM386" s="263"/>
      <c r="BR386" s="265"/>
      <c r="BS386" s="265"/>
    </row>
    <row r="387" spans="2:71" s="255" customFormat="1" x14ac:dyDescent="0.2">
      <c r="B387" s="254"/>
      <c r="C387" s="249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  <c r="Q387" s="251"/>
      <c r="T387" s="251"/>
      <c r="U387" s="251"/>
      <c r="V387" s="251"/>
      <c r="Z387" s="251"/>
      <c r="AE387" s="251"/>
      <c r="AF387" s="251"/>
      <c r="AG387" s="251"/>
      <c r="AH387" s="251"/>
      <c r="AK387" s="251"/>
      <c r="AL387" s="251"/>
      <c r="AM387" s="251"/>
      <c r="AN387" s="251"/>
      <c r="AO387" s="251"/>
      <c r="AP387" s="251"/>
      <c r="AQ387" s="251"/>
      <c r="AR387" s="251"/>
      <c r="AS387" s="251"/>
      <c r="AT387" s="251"/>
      <c r="AU387" s="251"/>
      <c r="AV387" s="251"/>
      <c r="AW387" s="251"/>
      <c r="AX387" s="251"/>
      <c r="AY387" s="251"/>
      <c r="AZ387" s="251"/>
      <c r="BA387" s="251"/>
      <c r="BB387" s="251"/>
      <c r="BC387" s="251"/>
      <c r="BD387" s="251"/>
      <c r="BE387" s="251"/>
      <c r="BG387" s="263"/>
      <c r="BH387" s="263"/>
      <c r="BI387" s="263"/>
      <c r="BJ387" s="263"/>
      <c r="BK387" s="263"/>
      <c r="BL387" s="263"/>
      <c r="BM387" s="263"/>
      <c r="BR387" s="265"/>
      <c r="BS387" s="265"/>
    </row>
    <row r="388" spans="2:71" s="255" customFormat="1" x14ac:dyDescent="0.2">
      <c r="B388" s="254"/>
      <c r="C388" s="249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  <c r="Q388" s="251"/>
      <c r="T388" s="251"/>
      <c r="U388" s="251"/>
      <c r="V388" s="251"/>
      <c r="Z388" s="251"/>
      <c r="AE388" s="251"/>
      <c r="AF388" s="251"/>
      <c r="AG388" s="251"/>
      <c r="AH388" s="251"/>
      <c r="AK388" s="251"/>
      <c r="AL388" s="251"/>
      <c r="AM388" s="251"/>
      <c r="AN388" s="251"/>
      <c r="AO388" s="251"/>
      <c r="AP388" s="251"/>
      <c r="AQ388" s="251"/>
      <c r="AR388" s="251"/>
      <c r="AS388" s="251"/>
      <c r="AT388" s="251"/>
      <c r="AU388" s="251"/>
      <c r="AV388" s="251"/>
      <c r="AW388" s="251"/>
      <c r="AX388" s="251"/>
      <c r="AY388" s="251"/>
      <c r="AZ388" s="251"/>
      <c r="BA388" s="251"/>
      <c r="BB388" s="251"/>
      <c r="BC388" s="251"/>
      <c r="BD388" s="251"/>
      <c r="BE388" s="251"/>
      <c r="BG388" s="263"/>
      <c r="BH388" s="263"/>
      <c r="BI388" s="263"/>
      <c r="BJ388" s="263"/>
      <c r="BK388" s="263"/>
      <c r="BL388" s="263"/>
      <c r="BM388" s="263"/>
      <c r="BR388" s="265"/>
      <c r="BS388" s="265"/>
    </row>
    <row r="389" spans="2:71" s="255" customFormat="1" x14ac:dyDescent="0.2">
      <c r="B389" s="254"/>
      <c r="C389" s="249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  <c r="Q389" s="251"/>
      <c r="T389" s="251"/>
      <c r="U389" s="251"/>
      <c r="V389" s="251"/>
      <c r="Z389" s="251"/>
      <c r="AE389" s="251"/>
      <c r="AF389" s="251"/>
      <c r="AG389" s="251"/>
      <c r="AH389" s="251"/>
      <c r="AK389" s="251"/>
      <c r="AL389" s="251"/>
      <c r="AM389" s="251"/>
      <c r="AN389" s="251"/>
      <c r="AO389" s="251"/>
      <c r="AP389" s="251"/>
      <c r="AQ389" s="251"/>
      <c r="AR389" s="251"/>
      <c r="AS389" s="251"/>
      <c r="AT389" s="251"/>
      <c r="AU389" s="251"/>
      <c r="AV389" s="251"/>
      <c r="AW389" s="251"/>
      <c r="AX389" s="251"/>
      <c r="AY389" s="251"/>
      <c r="AZ389" s="251"/>
      <c r="BA389" s="251"/>
      <c r="BB389" s="251"/>
      <c r="BC389" s="251"/>
      <c r="BD389" s="251"/>
      <c r="BE389" s="251"/>
      <c r="BG389" s="263"/>
      <c r="BH389" s="263"/>
      <c r="BI389" s="263"/>
      <c r="BJ389" s="263"/>
      <c r="BK389" s="263"/>
      <c r="BL389" s="263"/>
      <c r="BM389" s="263"/>
      <c r="BR389" s="265"/>
      <c r="BS389" s="265"/>
    </row>
    <row r="390" spans="2:71" s="255" customFormat="1" x14ac:dyDescent="0.2">
      <c r="B390" s="254"/>
      <c r="C390" s="249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  <c r="Q390" s="251"/>
      <c r="T390" s="251"/>
      <c r="U390" s="251"/>
      <c r="V390" s="251"/>
      <c r="Z390" s="251"/>
      <c r="AE390" s="251"/>
      <c r="AF390" s="251"/>
      <c r="AG390" s="251"/>
      <c r="AH390" s="251"/>
      <c r="AK390" s="251"/>
      <c r="AL390" s="251"/>
      <c r="AM390" s="251"/>
      <c r="AN390" s="251"/>
      <c r="AO390" s="251"/>
      <c r="AP390" s="251"/>
      <c r="AQ390" s="251"/>
      <c r="AR390" s="251"/>
      <c r="AS390" s="251"/>
      <c r="AT390" s="251"/>
      <c r="AU390" s="251"/>
      <c r="AV390" s="251"/>
      <c r="AW390" s="251"/>
      <c r="AX390" s="251"/>
      <c r="AY390" s="251"/>
      <c r="AZ390" s="251"/>
      <c r="BA390" s="251"/>
      <c r="BB390" s="251"/>
      <c r="BC390" s="251"/>
      <c r="BD390" s="251"/>
      <c r="BE390" s="251"/>
      <c r="BG390" s="263"/>
      <c r="BH390" s="263"/>
      <c r="BI390" s="263"/>
      <c r="BJ390" s="263"/>
      <c r="BK390" s="263"/>
      <c r="BL390" s="263"/>
      <c r="BM390" s="263"/>
      <c r="BR390" s="265"/>
      <c r="BS390" s="265"/>
    </row>
    <row r="391" spans="2:71" s="255" customFormat="1" x14ac:dyDescent="0.2">
      <c r="B391" s="254"/>
      <c r="C391" s="249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  <c r="Q391" s="251"/>
      <c r="T391" s="251"/>
      <c r="U391" s="251"/>
      <c r="V391" s="251"/>
      <c r="Z391" s="251"/>
      <c r="AE391" s="251"/>
      <c r="AF391" s="251"/>
      <c r="AG391" s="251"/>
      <c r="AH391" s="251"/>
      <c r="AK391" s="251"/>
      <c r="AL391" s="251"/>
      <c r="AM391" s="251"/>
      <c r="AN391" s="251"/>
      <c r="AO391" s="251"/>
      <c r="AP391" s="251"/>
      <c r="AQ391" s="251"/>
      <c r="AR391" s="251"/>
      <c r="AS391" s="251"/>
      <c r="AT391" s="251"/>
      <c r="AU391" s="251"/>
      <c r="AV391" s="251"/>
      <c r="AW391" s="251"/>
      <c r="AX391" s="251"/>
      <c r="AY391" s="251"/>
      <c r="AZ391" s="251"/>
      <c r="BA391" s="251"/>
      <c r="BB391" s="251"/>
      <c r="BC391" s="251"/>
      <c r="BD391" s="251"/>
      <c r="BE391" s="251"/>
      <c r="BG391" s="263"/>
      <c r="BH391" s="263"/>
      <c r="BI391" s="263"/>
      <c r="BJ391" s="263"/>
      <c r="BK391" s="263"/>
      <c r="BL391" s="263"/>
      <c r="BM391" s="263"/>
      <c r="BR391" s="265"/>
      <c r="BS391" s="265"/>
    </row>
    <row r="392" spans="2:71" s="255" customFormat="1" x14ac:dyDescent="0.2">
      <c r="B392" s="254"/>
      <c r="C392" s="249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1"/>
      <c r="T392" s="251"/>
      <c r="U392" s="251"/>
      <c r="V392" s="251"/>
      <c r="Z392" s="251"/>
      <c r="AE392" s="251"/>
      <c r="AF392" s="251"/>
      <c r="AG392" s="251"/>
      <c r="AH392" s="251"/>
      <c r="AK392" s="251"/>
      <c r="AL392" s="251"/>
      <c r="AM392" s="251"/>
      <c r="AN392" s="251"/>
      <c r="AO392" s="251"/>
      <c r="AP392" s="251"/>
      <c r="AQ392" s="251"/>
      <c r="AR392" s="251"/>
      <c r="AS392" s="251"/>
      <c r="AT392" s="251"/>
      <c r="AU392" s="251"/>
      <c r="AV392" s="251"/>
      <c r="AW392" s="251"/>
      <c r="AX392" s="251"/>
      <c r="AY392" s="251"/>
      <c r="AZ392" s="251"/>
      <c r="BA392" s="251"/>
      <c r="BB392" s="251"/>
      <c r="BC392" s="251"/>
      <c r="BD392" s="251"/>
      <c r="BE392" s="251"/>
      <c r="BG392" s="263"/>
      <c r="BH392" s="263"/>
      <c r="BI392" s="263"/>
      <c r="BJ392" s="263"/>
      <c r="BK392" s="263"/>
      <c r="BL392" s="263"/>
      <c r="BM392" s="263"/>
      <c r="BR392" s="265"/>
      <c r="BS392" s="265"/>
    </row>
    <row r="393" spans="2:71" s="255" customFormat="1" x14ac:dyDescent="0.2">
      <c r="B393" s="254"/>
      <c r="C393" s="249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1"/>
      <c r="T393" s="251"/>
      <c r="U393" s="251"/>
      <c r="V393" s="251"/>
      <c r="Z393" s="251"/>
      <c r="AE393" s="251"/>
      <c r="AF393" s="251"/>
      <c r="AG393" s="251"/>
      <c r="AH393" s="251"/>
      <c r="AK393" s="251"/>
      <c r="AL393" s="251"/>
      <c r="AM393" s="251"/>
      <c r="AN393" s="251"/>
      <c r="AO393" s="251"/>
      <c r="AP393" s="251"/>
      <c r="AQ393" s="251"/>
      <c r="AR393" s="251"/>
      <c r="AS393" s="251"/>
      <c r="AT393" s="251"/>
      <c r="AU393" s="251"/>
      <c r="AV393" s="251"/>
      <c r="AW393" s="251"/>
      <c r="AX393" s="251"/>
      <c r="AY393" s="251"/>
      <c r="AZ393" s="251"/>
      <c r="BA393" s="251"/>
      <c r="BB393" s="251"/>
      <c r="BC393" s="251"/>
      <c r="BD393" s="251"/>
      <c r="BE393" s="251"/>
      <c r="BG393" s="263"/>
      <c r="BH393" s="263"/>
      <c r="BI393" s="263"/>
      <c r="BJ393" s="263"/>
      <c r="BK393" s="263"/>
      <c r="BL393" s="263"/>
      <c r="BM393" s="263"/>
      <c r="BR393" s="265"/>
      <c r="BS393" s="265"/>
    </row>
    <row r="394" spans="2:71" s="255" customFormat="1" x14ac:dyDescent="0.2">
      <c r="B394" s="254"/>
      <c r="C394" s="249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1"/>
      <c r="T394" s="251"/>
      <c r="U394" s="251"/>
      <c r="V394" s="251"/>
      <c r="Z394" s="251"/>
      <c r="AE394" s="251"/>
      <c r="AF394" s="251"/>
      <c r="AG394" s="251"/>
      <c r="AH394" s="251"/>
      <c r="AK394" s="251"/>
      <c r="AL394" s="251"/>
      <c r="AM394" s="251"/>
      <c r="AN394" s="251"/>
      <c r="AO394" s="251"/>
      <c r="AP394" s="251"/>
      <c r="AQ394" s="251"/>
      <c r="AR394" s="251"/>
      <c r="AS394" s="251"/>
      <c r="AT394" s="251"/>
      <c r="AU394" s="251"/>
      <c r="AV394" s="251"/>
      <c r="AW394" s="251"/>
      <c r="AX394" s="251"/>
      <c r="AY394" s="251"/>
      <c r="AZ394" s="251"/>
      <c r="BA394" s="251"/>
      <c r="BB394" s="251"/>
      <c r="BC394" s="251"/>
      <c r="BD394" s="251"/>
      <c r="BE394" s="251"/>
      <c r="BG394" s="263"/>
      <c r="BH394" s="263"/>
      <c r="BI394" s="263"/>
      <c r="BJ394" s="263"/>
      <c r="BK394" s="263"/>
      <c r="BL394" s="263"/>
      <c r="BM394" s="263"/>
      <c r="BR394" s="265"/>
      <c r="BS394" s="265"/>
    </row>
    <row r="395" spans="2:71" s="255" customFormat="1" x14ac:dyDescent="0.2">
      <c r="B395" s="254"/>
      <c r="C395" s="249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1"/>
      <c r="T395" s="251"/>
      <c r="U395" s="251"/>
      <c r="V395" s="251"/>
      <c r="Z395" s="251"/>
      <c r="AE395" s="251"/>
      <c r="AF395" s="251"/>
      <c r="AG395" s="251"/>
      <c r="AH395" s="251"/>
      <c r="AK395" s="251"/>
      <c r="AL395" s="251"/>
      <c r="AM395" s="251"/>
      <c r="AN395" s="251"/>
      <c r="AO395" s="251"/>
      <c r="AP395" s="251"/>
      <c r="AQ395" s="251"/>
      <c r="AR395" s="251"/>
      <c r="AS395" s="251"/>
      <c r="AT395" s="251"/>
      <c r="AU395" s="251"/>
      <c r="AV395" s="251"/>
      <c r="AW395" s="251"/>
      <c r="AX395" s="251"/>
      <c r="AY395" s="251"/>
      <c r="AZ395" s="251"/>
      <c r="BA395" s="251"/>
      <c r="BB395" s="251"/>
      <c r="BC395" s="251"/>
      <c r="BD395" s="251"/>
      <c r="BE395" s="251"/>
      <c r="BG395" s="263"/>
      <c r="BH395" s="263"/>
      <c r="BI395" s="263"/>
      <c r="BJ395" s="263"/>
      <c r="BK395" s="263"/>
      <c r="BL395" s="263"/>
      <c r="BM395" s="263"/>
      <c r="BR395" s="265"/>
      <c r="BS395" s="265"/>
    </row>
    <row r="396" spans="2:71" s="255" customFormat="1" x14ac:dyDescent="0.2">
      <c r="B396" s="254"/>
      <c r="C396" s="249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1"/>
      <c r="T396" s="251"/>
      <c r="U396" s="251"/>
      <c r="V396" s="251"/>
      <c r="Z396" s="251"/>
      <c r="AE396" s="251"/>
      <c r="AF396" s="251"/>
      <c r="AG396" s="251"/>
      <c r="AH396" s="251"/>
      <c r="AK396" s="251"/>
      <c r="AL396" s="251"/>
      <c r="AM396" s="251"/>
      <c r="AN396" s="251"/>
      <c r="AO396" s="251"/>
      <c r="AP396" s="251"/>
      <c r="AQ396" s="251"/>
      <c r="AR396" s="251"/>
      <c r="AS396" s="251"/>
      <c r="AT396" s="251"/>
      <c r="AU396" s="251"/>
      <c r="AV396" s="251"/>
      <c r="AW396" s="251"/>
      <c r="AX396" s="251"/>
      <c r="AY396" s="251"/>
      <c r="AZ396" s="251"/>
      <c r="BA396" s="251"/>
      <c r="BB396" s="251"/>
      <c r="BC396" s="251"/>
      <c r="BD396" s="251"/>
      <c r="BE396" s="251"/>
      <c r="BG396" s="263"/>
      <c r="BH396" s="263"/>
      <c r="BI396" s="263"/>
      <c r="BJ396" s="263"/>
      <c r="BK396" s="263"/>
      <c r="BL396" s="263"/>
      <c r="BM396" s="263"/>
      <c r="BR396" s="265"/>
      <c r="BS396" s="265"/>
    </row>
    <row r="397" spans="2:71" s="255" customFormat="1" x14ac:dyDescent="0.2">
      <c r="B397" s="254"/>
      <c r="C397" s="249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1"/>
      <c r="T397" s="251"/>
      <c r="U397" s="251"/>
      <c r="V397" s="251"/>
      <c r="Z397" s="251"/>
      <c r="AE397" s="251"/>
      <c r="AF397" s="251"/>
      <c r="AG397" s="251"/>
      <c r="AH397" s="251"/>
      <c r="AK397" s="251"/>
      <c r="AL397" s="251"/>
      <c r="AM397" s="251"/>
      <c r="AN397" s="251"/>
      <c r="AO397" s="251"/>
      <c r="AP397" s="251"/>
      <c r="AQ397" s="251"/>
      <c r="AR397" s="251"/>
      <c r="AS397" s="251"/>
      <c r="AT397" s="251"/>
      <c r="AU397" s="251"/>
      <c r="AV397" s="251"/>
      <c r="AW397" s="251"/>
      <c r="AX397" s="251"/>
      <c r="AY397" s="251"/>
      <c r="AZ397" s="251"/>
      <c r="BA397" s="251"/>
      <c r="BB397" s="251"/>
      <c r="BC397" s="251"/>
      <c r="BD397" s="251"/>
      <c r="BE397" s="251"/>
      <c r="BG397" s="263"/>
      <c r="BH397" s="263"/>
      <c r="BI397" s="263"/>
      <c r="BJ397" s="263"/>
      <c r="BK397" s="263"/>
      <c r="BL397" s="263"/>
      <c r="BM397" s="263"/>
      <c r="BR397" s="265"/>
      <c r="BS397" s="265"/>
    </row>
    <row r="398" spans="2:71" s="255" customFormat="1" x14ac:dyDescent="0.2">
      <c r="B398" s="254"/>
      <c r="C398" s="249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1"/>
      <c r="T398" s="251"/>
      <c r="U398" s="251"/>
      <c r="V398" s="251"/>
      <c r="Z398" s="251"/>
      <c r="AE398" s="251"/>
      <c r="AF398" s="251"/>
      <c r="AG398" s="251"/>
      <c r="AH398" s="251"/>
      <c r="AK398" s="251"/>
      <c r="AL398" s="251"/>
      <c r="AM398" s="251"/>
      <c r="AN398" s="251"/>
      <c r="AO398" s="251"/>
      <c r="AP398" s="251"/>
      <c r="AQ398" s="251"/>
      <c r="AR398" s="251"/>
      <c r="AS398" s="251"/>
      <c r="AT398" s="251"/>
      <c r="AU398" s="251"/>
      <c r="AV398" s="251"/>
      <c r="AW398" s="251"/>
      <c r="AX398" s="251"/>
      <c r="AY398" s="251"/>
      <c r="AZ398" s="251"/>
      <c r="BA398" s="251"/>
      <c r="BB398" s="251"/>
      <c r="BC398" s="251"/>
      <c r="BD398" s="251"/>
      <c r="BE398" s="251"/>
      <c r="BG398" s="263"/>
      <c r="BH398" s="263"/>
      <c r="BI398" s="263"/>
      <c r="BJ398" s="263"/>
      <c r="BK398" s="263"/>
      <c r="BL398" s="263"/>
      <c r="BM398" s="263"/>
      <c r="BR398" s="265"/>
      <c r="BS398" s="265"/>
    </row>
    <row r="399" spans="2:71" s="255" customFormat="1" x14ac:dyDescent="0.2">
      <c r="B399" s="254"/>
      <c r="C399" s="249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1"/>
      <c r="T399" s="251"/>
      <c r="U399" s="251"/>
      <c r="V399" s="251"/>
      <c r="Z399" s="251"/>
      <c r="AE399" s="251"/>
      <c r="AF399" s="251"/>
      <c r="AG399" s="251"/>
      <c r="AH399" s="251"/>
      <c r="AK399" s="251"/>
      <c r="AL399" s="251"/>
      <c r="AM399" s="251"/>
      <c r="AN399" s="251"/>
      <c r="AO399" s="251"/>
      <c r="AP399" s="251"/>
      <c r="AQ399" s="251"/>
      <c r="AR399" s="251"/>
      <c r="AS399" s="251"/>
      <c r="AT399" s="251"/>
      <c r="AU399" s="251"/>
      <c r="AV399" s="251"/>
      <c r="AW399" s="251"/>
      <c r="AX399" s="251"/>
      <c r="AY399" s="251"/>
      <c r="AZ399" s="251"/>
      <c r="BA399" s="251"/>
      <c r="BB399" s="251"/>
      <c r="BC399" s="251"/>
      <c r="BD399" s="251"/>
      <c r="BE399" s="251"/>
      <c r="BG399" s="263"/>
      <c r="BH399" s="263"/>
      <c r="BI399" s="263"/>
      <c r="BJ399" s="263"/>
      <c r="BK399" s="263"/>
      <c r="BL399" s="263"/>
      <c r="BM399" s="263"/>
      <c r="BR399" s="265"/>
      <c r="BS399" s="265"/>
    </row>
    <row r="400" spans="2:71" s="255" customFormat="1" x14ac:dyDescent="0.2">
      <c r="B400" s="266"/>
      <c r="C400" s="267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  <c r="Q400" s="251"/>
      <c r="T400" s="251"/>
      <c r="U400" s="251"/>
      <c r="V400" s="251"/>
      <c r="Z400" s="251"/>
      <c r="AE400" s="251"/>
      <c r="AF400" s="251"/>
      <c r="AG400" s="251"/>
      <c r="AH400" s="251"/>
      <c r="AK400" s="251"/>
      <c r="AL400" s="251"/>
      <c r="AM400" s="251"/>
      <c r="AN400" s="251"/>
      <c r="AO400" s="251"/>
      <c r="AP400" s="251"/>
      <c r="AQ400" s="251"/>
      <c r="AR400" s="251"/>
      <c r="AS400" s="251"/>
      <c r="AT400" s="251"/>
      <c r="AU400" s="251"/>
      <c r="AV400" s="251"/>
      <c r="AW400" s="251"/>
      <c r="AX400" s="251"/>
      <c r="AY400" s="251"/>
      <c r="AZ400" s="251"/>
      <c r="BA400" s="251"/>
      <c r="BB400" s="251"/>
      <c r="BC400" s="251"/>
      <c r="BD400" s="251"/>
      <c r="BE400" s="251"/>
      <c r="BG400" s="263"/>
      <c r="BH400" s="263"/>
      <c r="BI400" s="263"/>
      <c r="BJ400" s="263"/>
      <c r="BK400" s="263"/>
      <c r="BL400" s="263"/>
      <c r="BM400" s="263"/>
      <c r="BR400" s="265"/>
      <c r="BS400" s="265"/>
    </row>
    <row r="401" spans="2:71" s="255" customFormat="1" x14ac:dyDescent="0.2">
      <c r="B401" s="266"/>
      <c r="C401" s="267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  <c r="Q401" s="251"/>
      <c r="T401" s="251"/>
      <c r="U401" s="251"/>
      <c r="V401" s="251"/>
      <c r="Z401" s="251"/>
      <c r="AE401" s="251"/>
      <c r="AF401" s="251"/>
      <c r="AG401" s="251"/>
      <c r="AH401" s="251"/>
      <c r="AK401" s="251"/>
      <c r="AL401" s="251"/>
      <c r="AM401" s="251"/>
      <c r="AN401" s="251"/>
      <c r="AO401" s="251"/>
      <c r="AP401" s="251"/>
      <c r="AQ401" s="251"/>
      <c r="AR401" s="251"/>
      <c r="AS401" s="251"/>
      <c r="AT401" s="251"/>
      <c r="AU401" s="251"/>
      <c r="AV401" s="251"/>
      <c r="AW401" s="251"/>
      <c r="AX401" s="251"/>
      <c r="AY401" s="251"/>
      <c r="AZ401" s="251"/>
      <c r="BA401" s="251"/>
      <c r="BB401" s="251"/>
      <c r="BC401" s="251"/>
      <c r="BD401" s="251"/>
      <c r="BE401" s="251"/>
      <c r="BG401" s="263"/>
      <c r="BH401" s="263"/>
      <c r="BI401" s="263"/>
      <c r="BJ401" s="263"/>
      <c r="BK401" s="263"/>
      <c r="BL401" s="263"/>
      <c r="BM401" s="263"/>
      <c r="BR401" s="265"/>
      <c r="BS401" s="265"/>
    </row>
    <row r="402" spans="2:71" s="255" customFormat="1" x14ac:dyDescent="0.2">
      <c r="B402" s="266"/>
      <c r="C402" s="267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  <c r="Q402" s="251"/>
      <c r="T402" s="251"/>
      <c r="U402" s="251"/>
      <c r="V402" s="251"/>
      <c r="Z402" s="251"/>
      <c r="AE402" s="251"/>
      <c r="AF402" s="251"/>
      <c r="AG402" s="251"/>
      <c r="AH402" s="251"/>
      <c r="AK402" s="251"/>
      <c r="AL402" s="251"/>
      <c r="AM402" s="251"/>
      <c r="AN402" s="251"/>
      <c r="AO402" s="251"/>
      <c r="AP402" s="251"/>
      <c r="AQ402" s="251"/>
      <c r="AR402" s="251"/>
      <c r="AS402" s="251"/>
      <c r="AT402" s="251"/>
      <c r="AU402" s="251"/>
      <c r="AV402" s="251"/>
      <c r="AW402" s="251"/>
      <c r="AX402" s="251"/>
      <c r="AY402" s="251"/>
      <c r="AZ402" s="251"/>
      <c r="BA402" s="251"/>
      <c r="BB402" s="251"/>
      <c r="BC402" s="251"/>
      <c r="BD402" s="251"/>
      <c r="BE402" s="251"/>
      <c r="BG402" s="263"/>
      <c r="BH402" s="263"/>
      <c r="BI402" s="263"/>
      <c r="BJ402" s="263"/>
      <c r="BK402" s="263"/>
      <c r="BL402" s="263"/>
      <c r="BM402" s="263"/>
      <c r="BR402" s="265"/>
      <c r="BS402" s="265"/>
    </row>
    <row r="403" spans="2:71" s="255" customFormat="1" x14ac:dyDescent="0.2">
      <c r="B403" s="266"/>
      <c r="C403" s="267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  <c r="Q403" s="251"/>
      <c r="T403" s="251"/>
      <c r="U403" s="251"/>
      <c r="V403" s="251"/>
      <c r="Z403" s="251"/>
      <c r="AE403" s="251"/>
      <c r="AF403" s="251"/>
      <c r="AG403" s="251"/>
      <c r="AH403" s="251"/>
      <c r="AK403" s="251"/>
      <c r="AL403" s="251"/>
      <c r="AM403" s="251"/>
      <c r="AN403" s="251"/>
      <c r="AO403" s="251"/>
      <c r="AP403" s="251"/>
      <c r="AQ403" s="251"/>
      <c r="AR403" s="251"/>
      <c r="AS403" s="251"/>
      <c r="AT403" s="251"/>
      <c r="AU403" s="251"/>
      <c r="AV403" s="251"/>
      <c r="AW403" s="251"/>
      <c r="AX403" s="251"/>
      <c r="AY403" s="251"/>
      <c r="AZ403" s="251"/>
      <c r="BA403" s="251"/>
      <c r="BB403" s="251"/>
      <c r="BC403" s="251"/>
      <c r="BD403" s="251"/>
      <c r="BE403" s="251"/>
      <c r="BG403" s="263"/>
      <c r="BH403" s="263"/>
      <c r="BI403" s="263"/>
      <c r="BJ403" s="263"/>
      <c r="BK403" s="263"/>
      <c r="BL403" s="263"/>
      <c r="BM403" s="263"/>
      <c r="BR403" s="265"/>
      <c r="BS403" s="265"/>
    </row>
    <row r="404" spans="2:71" s="255" customFormat="1" x14ac:dyDescent="0.2">
      <c r="B404" s="266"/>
      <c r="C404" s="267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  <c r="Q404" s="251"/>
      <c r="T404" s="251"/>
      <c r="U404" s="251"/>
      <c r="V404" s="251"/>
      <c r="Z404" s="251"/>
      <c r="AE404" s="251"/>
      <c r="AF404" s="251"/>
      <c r="AG404" s="251"/>
      <c r="AH404" s="251"/>
      <c r="AK404" s="251"/>
      <c r="AL404" s="251"/>
      <c r="AM404" s="251"/>
      <c r="AN404" s="251"/>
      <c r="AO404" s="251"/>
      <c r="AP404" s="251"/>
      <c r="AQ404" s="251"/>
      <c r="AR404" s="251"/>
      <c r="AS404" s="251"/>
      <c r="AT404" s="251"/>
      <c r="AU404" s="251"/>
      <c r="AV404" s="251"/>
      <c r="AW404" s="251"/>
      <c r="AX404" s="251"/>
      <c r="AY404" s="251"/>
      <c r="AZ404" s="251"/>
      <c r="BA404" s="251"/>
      <c r="BB404" s="251"/>
      <c r="BC404" s="251"/>
      <c r="BD404" s="251"/>
      <c r="BE404" s="251"/>
      <c r="BG404" s="263"/>
      <c r="BH404" s="263"/>
      <c r="BI404" s="263"/>
      <c r="BJ404" s="263"/>
      <c r="BK404" s="263"/>
      <c r="BL404" s="263"/>
      <c r="BM404" s="263"/>
      <c r="BR404" s="265"/>
      <c r="BS404" s="265"/>
    </row>
    <row r="405" spans="2:71" s="255" customFormat="1" x14ac:dyDescent="0.2">
      <c r="B405" s="266"/>
      <c r="C405" s="267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  <c r="Q405" s="251"/>
      <c r="T405" s="251"/>
      <c r="U405" s="251"/>
      <c r="V405" s="251"/>
      <c r="Z405" s="251"/>
      <c r="AE405" s="251"/>
      <c r="AF405" s="251"/>
      <c r="AG405" s="251"/>
      <c r="AH405" s="251"/>
      <c r="AK405" s="251"/>
      <c r="AL405" s="251"/>
      <c r="AM405" s="251"/>
      <c r="AN405" s="251"/>
      <c r="AO405" s="251"/>
      <c r="AP405" s="251"/>
      <c r="AQ405" s="251"/>
      <c r="AR405" s="251"/>
      <c r="AS405" s="251"/>
      <c r="AT405" s="251"/>
      <c r="AU405" s="251"/>
      <c r="AV405" s="251"/>
      <c r="AW405" s="251"/>
      <c r="AX405" s="251"/>
      <c r="AY405" s="251"/>
      <c r="AZ405" s="251"/>
      <c r="BA405" s="251"/>
      <c r="BB405" s="251"/>
      <c r="BC405" s="251"/>
      <c r="BD405" s="251"/>
      <c r="BE405" s="251"/>
      <c r="BG405" s="263"/>
      <c r="BH405" s="263"/>
      <c r="BI405" s="263"/>
      <c r="BJ405" s="263"/>
      <c r="BK405" s="263"/>
      <c r="BL405" s="263"/>
      <c r="BM405" s="263"/>
      <c r="BR405" s="265"/>
      <c r="BS405" s="265"/>
    </row>
    <row r="406" spans="2:71" s="255" customFormat="1" x14ac:dyDescent="0.2">
      <c r="B406" s="266"/>
      <c r="C406" s="267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  <c r="Q406" s="251"/>
      <c r="T406" s="251"/>
      <c r="U406" s="251"/>
      <c r="V406" s="251"/>
      <c r="Z406" s="251"/>
      <c r="AE406" s="251"/>
      <c r="AF406" s="251"/>
      <c r="AG406" s="251"/>
      <c r="AH406" s="251"/>
      <c r="AK406" s="251"/>
      <c r="AL406" s="251"/>
      <c r="AM406" s="251"/>
      <c r="AN406" s="251"/>
      <c r="AO406" s="251"/>
      <c r="AP406" s="251"/>
      <c r="AQ406" s="251"/>
      <c r="AR406" s="251"/>
      <c r="AS406" s="251"/>
      <c r="AT406" s="251"/>
      <c r="AU406" s="251"/>
      <c r="AV406" s="251"/>
      <c r="AW406" s="251"/>
      <c r="AX406" s="251"/>
      <c r="AY406" s="251"/>
      <c r="AZ406" s="251"/>
      <c r="BA406" s="251"/>
      <c r="BB406" s="251"/>
      <c r="BC406" s="251"/>
      <c r="BD406" s="251"/>
      <c r="BE406" s="251"/>
      <c r="BG406" s="263"/>
      <c r="BH406" s="263"/>
      <c r="BI406" s="263"/>
      <c r="BJ406" s="263"/>
      <c r="BK406" s="263"/>
      <c r="BL406" s="263"/>
      <c r="BM406" s="263"/>
      <c r="BR406" s="265"/>
      <c r="BS406" s="265"/>
    </row>
    <row r="407" spans="2:71" s="255" customFormat="1" x14ac:dyDescent="0.2">
      <c r="B407" s="266"/>
      <c r="C407" s="267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  <c r="Q407" s="251"/>
      <c r="T407" s="251"/>
      <c r="U407" s="251"/>
      <c r="V407" s="251"/>
      <c r="Z407" s="251"/>
      <c r="AE407" s="251"/>
      <c r="AF407" s="251"/>
      <c r="AG407" s="251"/>
      <c r="AH407" s="251"/>
      <c r="AK407" s="251"/>
      <c r="AL407" s="251"/>
      <c r="AM407" s="251"/>
      <c r="AN407" s="251"/>
      <c r="AO407" s="251"/>
      <c r="AP407" s="251"/>
      <c r="AQ407" s="251"/>
      <c r="AR407" s="251"/>
      <c r="AS407" s="251"/>
      <c r="AT407" s="251"/>
      <c r="AU407" s="251"/>
      <c r="AV407" s="251"/>
      <c r="AW407" s="251"/>
      <c r="AX407" s="251"/>
      <c r="AY407" s="251"/>
      <c r="AZ407" s="251"/>
      <c r="BA407" s="251"/>
      <c r="BB407" s="251"/>
      <c r="BC407" s="251"/>
      <c r="BD407" s="251"/>
      <c r="BE407" s="251"/>
      <c r="BG407" s="263"/>
      <c r="BH407" s="263"/>
      <c r="BI407" s="263"/>
      <c r="BJ407" s="263"/>
      <c r="BK407" s="263"/>
      <c r="BL407" s="263"/>
      <c r="BM407" s="263"/>
      <c r="BR407" s="265"/>
      <c r="BS407" s="265"/>
    </row>
    <row r="408" spans="2:71" s="255" customFormat="1" x14ac:dyDescent="0.2">
      <c r="B408" s="266"/>
      <c r="C408" s="267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  <c r="Q408" s="251"/>
      <c r="T408" s="251"/>
      <c r="U408" s="251"/>
      <c r="V408" s="251"/>
      <c r="Z408" s="251"/>
      <c r="AE408" s="251"/>
      <c r="AF408" s="251"/>
      <c r="AG408" s="251"/>
      <c r="AH408" s="251"/>
      <c r="AK408" s="251"/>
      <c r="AL408" s="251"/>
      <c r="AM408" s="251"/>
      <c r="AN408" s="251"/>
      <c r="AO408" s="251"/>
      <c r="AP408" s="251"/>
      <c r="AQ408" s="251"/>
      <c r="AR408" s="251"/>
      <c r="AS408" s="251"/>
      <c r="AT408" s="251"/>
      <c r="AU408" s="251"/>
      <c r="AV408" s="251"/>
      <c r="AW408" s="251"/>
      <c r="AX408" s="251"/>
      <c r="AY408" s="251"/>
      <c r="AZ408" s="251"/>
      <c r="BA408" s="251"/>
      <c r="BB408" s="251"/>
      <c r="BC408" s="251"/>
      <c r="BD408" s="251"/>
      <c r="BE408" s="251"/>
      <c r="BG408" s="263"/>
      <c r="BH408" s="263"/>
      <c r="BI408" s="263"/>
      <c r="BJ408" s="263"/>
      <c r="BK408" s="263"/>
      <c r="BL408" s="263"/>
      <c r="BM408" s="263"/>
      <c r="BR408" s="265"/>
      <c r="BS408" s="265"/>
    </row>
    <row r="409" spans="2:71" s="255" customFormat="1" x14ac:dyDescent="0.2">
      <c r="B409" s="266"/>
      <c r="C409" s="267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  <c r="Q409" s="251"/>
      <c r="T409" s="251"/>
      <c r="U409" s="251"/>
      <c r="V409" s="251"/>
      <c r="Z409" s="251"/>
      <c r="AE409" s="251"/>
      <c r="AF409" s="251"/>
      <c r="AG409" s="251"/>
      <c r="AH409" s="251"/>
      <c r="AK409" s="251"/>
      <c r="AL409" s="251"/>
      <c r="AM409" s="251"/>
      <c r="AN409" s="251"/>
      <c r="AO409" s="251"/>
      <c r="AP409" s="251"/>
      <c r="AQ409" s="251"/>
      <c r="AR409" s="251"/>
      <c r="AS409" s="251"/>
      <c r="AT409" s="251"/>
      <c r="AU409" s="251"/>
      <c r="AV409" s="251"/>
      <c r="AW409" s="251"/>
      <c r="AX409" s="251"/>
      <c r="AY409" s="251"/>
      <c r="AZ409" s="251"/>
      <c r="BA409" s="251"/>
      <c r="BB409" s="251"/>
      <c r="BC409" s="251"/>
      <c r="BD409" s="251"/>
      <c r="BE409" s="251"/>
      <c r="BG409" s="263"/>
      <c r="BH409" s="263"/>
      <c r="BI409" s="263"/>
      <c r="BJ409" s="263"/>
      <c r="BK409" s="263"/>
      <c r="BL409" s="263"/>
      <c r="BM409" s="263"/>
      <c r="BR409" s="265"/>
      <c r="BS409" s="265"/>
    </row>
    <row r="410" spans="2:71" s="255" customFormat="1" x14ac:dyDescent="0.2">
      <c r="B410" s="266"/>
      <c r="C410" s="267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  <c r="Q410" s="251"/>
      <c r="T410" s="251"/>
      <c r="U410" s="251"/>
      <c r="V410" s="251"/>
      <c r="Z410" s="251"/>
      <c r="AE410" s="251"/>
      <c r="AF410" s="251"/>
      <c r="AG410" s="251"/>
      <c r="AH410" s="251"/>
      <c r="AK410" s="251"/>
      <c r="AL410" s="251"/>
      <c r="AM410" s="251"/>
      <c r="AN410" s="251"/>
      <c r="AO410" s="251"/>
      <c r="AP410" s="251"/>
      <c r="AQ410" s="251"/>
      <c r="AR410" s="251"/>
      <c r="AS410" s="251"/>
      <c r="AT410" s="251"/>
      <c r="AU410" s="251"/>
      <c r="AV410" s="251"/>
      <c r="AW410" s="251"/>
      <c r="AX410" s="251"/>
      <c r="AY410" s="251"/>
      <c r="AZ410" s="251"/>
      <c r="BA410" s="251"/>
      <c r="BB410" s="251"/>
      <c r="BC410" s="251"/>
      <c r="BD410" s="251"/>
      <c r="BE410" s="251"/>
      <c r="BG410" s="263"/>
      <c r="BH410" s="263"/>
      <c r="BI410" s="263"/>
      <c r="BJ410" s="263"/>
      <c r="BK410" s="263"/>
      <c r="BL410" s="263"/>
      <c r="BM410" s="263"/>
      <c r="BR410" s="265"/>
      <c r="BS410" s="265"/>
    </row>
    <row r="411" spans="2:71" s="255" customFormat="1" x14ac:dyDescent="0.2">
      <c r="B411" s="266"/>
      <c r="C411" s="267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  <c r="Q411" s="251"/>
      <c r="T411" s="251"/>
      <c r="U411" s="251"/>
      <c r="V411" s="251"/>
      <c r="Z411" s="251"/>
      <c r="AE411" s="251"/>
      <c r="AF411" s="251"/>
      <c r="AG411" s="251"/>
      <c r="AH411" s="251"/>
      <c r="AK411" s="251"/>
      <c r="AL411" s="251"/>
      <c r="AM411" s="251"/>
      <c r="AN411" s="251"/>
      <c r="AO411" s="251"/>
      <c r="AP411" s="251"/>
      <c r="AQ411" s="251"/>
      <c r="AR411" s="251"/>
      <c r="AS411" s="251"/>
      <c r="AT411" s="251"/>
      <c r="AU411" s="251"/>
      <c r="AV411" s="251"/>
      <c r="AW411" s="251"/>
      <c r="AX411" s="251"/>
      <c r="AY411" s="251"/>
      <c r="AZ411" s="251"/>
      <c r="BA411" s="251"/>
      <c r="BB411" s="251"/>
      <c r="BC411" s="251"/>
      <c r="BD411" s="251"/>
      <c r="BE411" s="251"/>
      <c r="BG411" s="263"/>
      <c r="BH411" s="263"/>
      <c r="BI411" s="263"/>
      <c r="BJ411" s="263"/>
      <c r="BK411" s="263"/>
      <c r="BL411" s="263"/>
      <c r="BM411" s="263"/>
      <c r="BR411" s="265"/>
      <c r="BS411" s="265"/>
    </row>
    <row r="412" spans="2:71" s="255" customFormat="1" x14ac:dyDescent="0.2">
      <c r="B412" s="266"/>
      <c r="C412" s="267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  <c r="Q412" s="251"/>
      <c r="T412" s="251"/>
      <c r="U412" s="251"/>
      <c r="V412" s="251"/>
      <c r="Z412" s="251"/>
      <c r="AE412" s="251"/>
      <c r="AF412" s="251"/>
      <c r="AG412" s="251"/>
      <c r="AH412" s="251"/>
      <c r="AK412" s="251"/>
      <c r="AL412" s="251"/>
      <c r="AM412" s="251"/>
      <c r="AN412" s="251"/>
      <c r="AO412" s="251"/>
      <c r="AP412" s="251"/>
      <c r="AQ412" s="251"/>
      <c r="AR412" s="251"/>
      <c r="AS412" s="251"/>
      <c r="AT412" s="251"/>
      <c r="AU412" s="251"/>
      <c r="AV412" s="251"/>
      <c r="AW412" s="251"/>
      <c r="AX412" s="251"/>
      <c r="AY412" s="251"/>
      <c r="AZ412" s="251"/>
      <c r="BA412" s="251"/>
      <c r="BB412" s="251"/>
      <c r="BC412" s="251"/>
      <c r="BD412" s="251"/>
      <c r="BE412" s="251"/>
      <c r="BG412" s="263"/>
      <c r="BH412" s="263"/>
      <c r="BI412" s="263"/>
      <c r="BJ412" s="263"/>
      <c r="BK412" s="263"/>
      <c r="BL412" s="263"/>
      <c r="BM412" s="263"/>
      <c r="BR412" s="265"/>
      <c r="BS412" s="265"/>
    </row>
    <row r="413" spans="2:71" s="255" customFormat="1" x14ac:dyDescent="0.2">
      <c r="B413" s="266"/>
      <c r="C413" s="267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  <c r="Q413" s="251"/>
      <c r="T413" s="251"/>
      <c r="U413" s="251"/>
      <c r="V413" s="251"/>
      <c r="Z413" s="251"/>
      <c r="AE413" s="251"/>
      <c r="AF413" s="251"/>
      <c r="AG413" s="251"/>
      <c r="AH413" s="251"/>
      <c r="AK413" s="251"/>
      <c r="AL413" s="251"/>
      <c r="AM413" s="251"/>
      <c r="AN413" s="251"/>
      <c r="AO413" s="251"/>
      <c r="AP413" s="251"/>
      <c r="AQ413" s="251"/>
      <c r="AR413" s="251"/>
      <c r="AS413" s="251"/>
      <c r="AT413" s="251"/>
      <c r="AU413" s="251"/>
      <c r="AV413" s="251"/>
      <c r="AW413" s="251"/>
      <c r="AX413" s="251"/>
      <c r="AY413" s="251"/>
      <c r="AZ413" s="251"/>
      <c r="BA413" s="251"/>
      <c r="BB413" s="251"/>
      <c r="BC413" s="251"/>
      <c r="BD413" s="251"/>
      <c r="BE413" s="251"/>
      <c r="BG413" s="263"/>
      <c r="BH413" s="263"/>
      <c r="BI413" s="263"/>
      <c r="BJ413" s="263"/>
      <c r="BK413" s="263"/>
      <c r="BL413" s="263"/>
      <c r="BM413" s="263"/>
      <c r="BR413" s="265"/>
      <c r="BS413" s="265"/>
    </row>
    <row r="414" spans="2:71" s="255" customFormat="1" x14ac:dyDescent="0.2">
      <c r="B414" s="266"/>
      <c r="C414" s="267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  <c r="Q414" s="251"/>
      <c r="T414" s="251"/>
      <c r="U414" s="251"/>
      <c r="V414" s="251"/>
      <c r="Z414" s="251"/>
      <c r="AE414" s="251"/>
      <c r="AF414" s="251"/>
      <c r="AG414" s="251"/>
      <c r="AH414" s="251"/>
      <c r="AK414" s="251"/>
      <c r="AL414" s="251"/>
      <c r="AM414" s="251"/>
      <c r="AN414" s="251"/>
      <c r="AO414" s="251"/>
      <c r="AP414" s="251"/>
      <c r="AQ414" s="251"/>
      <c r="AR414" s="251"/>
      <c r="AS414" s="251"/>
      <c r="AT414" s="251"/>
      <c r="AU414" s="251"/>
      <c r="AV414" s="251"/>
      <c r="AW414" s="251"/>
      <c r="AX414" s="251"/>
      <c r="AY414" s="251"/>
      <c r="AZ414" s="251"/>
      <c r="BA414" s="251"/>
      <c r="BB414" s="251"/>
      <c r="BC414" s="251"/>
      <c r="BD414" s="251"/>
      <c r="BE414" s="251"/>
      <c r="BG414" s="263"/>
      <c r="BH414" s="263"/>
      <c r="BI414" s="263"/>
      <c r="BJ414" s="263"/>
      <c r="BK414" s="263"/>
      <c r="BL414" s="263"/>
      <c r="BM414" s="263"/>
      <c r="BR414" s="265"/>
      <c r="BS414" s="265"/>
    </row>
    <row r="415" spans="2:71" s="255" customFormat="1" x14ac:dyDescent="0.2">
      <c r="B415" s="266"/>
      <c r="C415" s="267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  <c r="Q415" s="251"/>
      <c r="T415" s="251"/>
      <c r="U415" s="251"/>
      <c r="V415" s="251"/>
      <c r="Z415" s="251"/>
      <c r="AE415" s="251"/>
      <c r="AF415" s="251"/>
      <c r="AG415" s="251"/>
      <c r="AH415" s="251"/>
      <c r="AK415" s="251"/>
      <c r="AL415" s="251"/>
      <c r="AM415" s="251"/>
      <c r="AN415" s="251"/>
      <c r="AO415" s="251"/>
      <c r="AP415" s="251"/>
      <c r="AQ415" s="251"/>
      <c r="AR415" s="251"/>
      <c r="AS415" s="251"/>
      <c r="AT415" s="251"/>
      <c r="AU415" s="251"/>
      <c r="AV415" s="251"/>
      <c r="AW415" s="251"/>
      <c r="AX415" s="251"/>
      <c r="AY415" s="251"/>
      <c r="AZ415" s="251"/>
      <c r="BA415" s="251"/>
      <c r="BB415" s="251"/>
      <c r="BC415" s="251"/>
      <c r="BD415" s="251"/>
      <c r="BE415" s="251"/>
      <c r="BG415" s="263"/>
      <c r="BH415" s="263"/>
      <c r="BI415" s="263"/>
      <c r="BJ415" s="263"/>
      <c r="BK415" s="263"/>
      <c r="BL415" s="263"/>
      <c r="BM415" s="263"/>
      <c r="BR415" s="265"/>
      <c r="BS415" s="265"/>
    </row>
    <row r="416" spans="2:71" s="255" customFormat="1" x14ac:dyDescent="0.2">
      <c r="B416" s="266"/>
      <c r="C416" s="267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  <c r="Q416" s="251"/>
      <c r="T416" s="251"/>
      <c r="U416" s="251"/>
      <c r="V416" s="251"/>
      <c r="Z416" s="251"/>
      <c r="AE416" s="251"/>
      <c r="AF416" s="251"/>
      <c r="AG416" s="251"/>
      <c r="AH416" s="251"/>
      <c r="AK416" s="251"/>
      <c r="AL416" s="251"/>
      <c r="AM416" s="251"/>
      <c r="AN416" s="251"/>
      <c r="AO416" s="251"/>
      <c r="AP416" s="251"/>
      <c r="AQ416" s="251"/>
      <c r="AR416" s="251"/>
      <c r="AS416" s="251"/>
      <c r="AT416" s="251"/>
      <c r="AU416" s="251"/>
      <c r="AV416" s="251"/>
      <c r="AW416" s="251"/>
      <c r="AX416" s="251"/>
      <c r="AY416" s="251"/>
      <c r="AZ416" s="251"/>
      <c r="BA416" s="251"/>
      <c r="BB416" s="251"/>
      <c r="BC416" s="251"/>
      <c r="BD416" s="251"/>
      <c r="BE416" s="251"/>
      <c r="BG416" s="263"/>
      <c r="BH416" s="263"/>
      <c r="BI416" s="263"/>
      <c r="BJ416" s="263"/>
      <c r="BK416" s="263"/>
      <c r="BL416" s="263"/>
      <c r="BM416" s="263"/>
      <c r="BR416" s="265"/>
      <c r="BS416" s="265"/>
    </row>
    <row r="417" spans="2:71" s="255" customFormat="1" x14ac:dyDescent="0.2">
      <c r="B417" s="266"/>
      <c r="C417" s="267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  <c r="Q417" s="251"/>
      <c r="T417" s="251"/>
      <c r="U417" s="251"/>
      <c r="V417" s="251"/>
      <c r="Z417" s="251"/>
      <c r="AE417" s="251"/>
      <c r="AF417" s="251"/>
      <c r="AG417" s="251"/>
      <c r="AH417" s="251"/>
      <c r="AK417" s="251"/>
      <c r="AL417" s="251"/>
      <c r="AM417" s="251"/>
      <c r="AN417" s="251"/>
      <c r="AO417" s="251"/>
      <c r="AP417" s="251"/>
      <c r="AQ417" s="251"/>
      <c r="AR417" s="251"/>
      <c r="AS417" s="251"/>
      <c r="AT417" s="251"/>
      <c r="AU417" s="251"/>
      <c r="AV417" s="251"/>
      <c r="AW417" s="251"/>
      <c r="AX417" s="251"/>
      <c r="AY417" s="251"/>
      <c r="AZ417" s="251"/>
      <c r="BA417" s="251"/>
      <c r="BB417" s="251"/>
      <c r="BC417" s="251"/>
      <c r="BD417" s="251"/>
      <c r="BE417" s="251"/>
      <c r="BG417" s="263"/>
      <c r="BH417" s="263"/>
      <c r="BI417" s="263"/>
      <c r="BJ417" s="263"/>
      <c r="BK417" s="263"/>
      <c r="BL417" s="263"/>
      <c r="BM417" s="263"/>
      <c r="BR417" s="265"/>
      <c r="BS417" s="265"/>
    </row>
    <row r="418" spans="2:71" s="255" customFormat="1" x14ac:dyDescent="0.2">
      <c r="B418" s="266"/>
      <c r="C418" s="267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  <c r="Q418" s="251"/>
      <c r="T418" s="251"/>
      <c r="U418" s="251"/>
      <c r="V418" s="251"/>
      <c r="Z418" s="251"/>
      <c r="AE418" s="251"/>
      <c r="AF418" s="251"/>
      <c r="AG418" s="251"/>
      <c r="AH418" s="251"/>
      <c r="AK418" s="251"/>
      <c r="AL418" s="251"/>
      <c r="AM418" s="251"/>
      <c r="AN418" s="251"/>
      <c r="AO418" s="251"/>
      <c r="AP418" s="251"/>
      <c r="AQ418" s="251"/>
      <c r="AR418" s="251"/>
      <c r="AS418" s="251"/>
      <c r="AT418" s="251"/>
      <c r="AU418" s="251"/>
      <c r="AV418" s="251"/>
      <c r="AW418" s="251"/>
      <c r="AX418" s="251"/>
      <c r="AY418" s="251"/>
      <c r="AZ418" s="251"/>
      <c r="BA418" s="251"/>
      <c r="BB418" s="251"/>
      <c r="BC418" s="251"/>
      <c r="BD418" s="251"/>
      <c r="BE418" s="251"/>
      <c r="BG418" s="263"/>
      <c r="BH418" s="263"/>
      <c r="BI418" s="263"/>
      <c r="BJ418" s="263"/>
      <c r="BK418" s="263"/>
      <c r="BL418" s="263"/>
      <c r="BM418" s="263"/>
      <c r="BR418" s="265"/>
      <c r="BS418" s="265"/>
    </row>
    <row r="419" spans="2:71" s="255" customFormat="1" x14ac:dyDescent="0.2">
      <c r="B419" s="266"/>
      <c r="C419" s="267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  <c r="Q419" s="251"/>
      <c r="T419" s="251"/>
      <c r="U419" s="251"/>
      <c r="V419" s="251"/>
      <c r="Z419" s="251"/>
      <c r="AE419" s="251"/>
      <c r="AF419" s="251"/>
      <c r="AG419" s="251"/>
      <c r="AH419" s="251"/>
      <c r="AK419" s="251"/>
      <c r="AL419" s="251"/>
      <c r="AM419" s="251"/>
      <c r="AN419" s="251"/>
      <c r="AO419" s="251"/>
      <c r="AP419" s="251"/>
      <c r="AQ419" s="251"/>
      <c r="AR419" s="251"/>
      <c r="AS419" s="251"/>
      <c r="AT419" s="251"/>
      <c r="AU419" s="251"/>
      <c r="AV419" s="251"/>
      <c r="AW419" s="251"/>
      <c r="AX419" s="251"/>
      <c r="AY419" s="251"/>
      <c r="AZ419" s="251"/>
      <c r="BA419" s="251"/>
      <c r="BB419" s="251"/>
      <c r="BC419" s="251"/>
      <c r="BD419" s="251"/>
      <c r="BE419" s="251"/>
      <c r="BG419" s="263"/>
      <c r="BH419" s="263"/>
      <c r="BI419" s="263"/>
      <c r="BJ419" s="263"/>
      <c r="BK419" s="263"/>
      <c r="BL419" s="263"/>
      <c r="BM419" s="263"/>
      <c r="BR419" s="265"/>
      <c r="BS419" s="265"/>
    </row>
    <row r="420" spans="2:71" s="255" customFormat="1" x14ac:dyDescent="0.2">
      <c r="B420" s="266"/>
      <c r="C420" s="267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51"/>
      <c r="T420" s="251"/>
      <c r="U420" s="251"/>
      <c r="V420" s="251"/>
      <c r="Z420" s="251"/>
      <c r="AE420" s="251"/>
      <c r="AF420" s="251"/>
      <c r="AG420" s="251"/>
      <c r="AH420" s="251"/>
      <c r="AK420" s="251"/>
      <c r="AL420" s="251"/>
      <c r="AM420" s="251"/>
      <c r="AN420" s="251"/>
      <c r="AO420" s="251"/>
      <c r="AP420" s="251"/>
      <c r="AQ420" s="251"/>
      <c r="AR420" s="251"/>
      <c r="AS420" s="251"/>
      <c r="AT420" s="251"/>
      <c r="AU420" s="251"/>
      <c r="AV420" s="251"/>
      <c r="AW420" s="251"/>
      <c r="AX420" s="251"/>
      <c r="AY420" s="251"/>
      <c r="AZ420" s="251"/>
      <c r="BA420" s="251"/>
      <c r="BB420" s="251"/>
      <c r="BC420" s="251"/>
      <c r="BD420" s="251"/>
      <c r="BE420" s="251"/>
      <c r="BG420" s="263"/>
      <c r="BH420" s="263"/>
      <c r="BI420" s="263"/>
      <c r="BJ420" s="263"/>
      <c r="BK420" s="263"/>
      <c r="BL420" s="263"/>
      <c r="BM420" s="263"/>
      <c r="BR420" s="265"/>
      <c r="BS420" s="265"/>
    </row>
    <row r="421" spans="2:71" s="255" customFormat="1" x14ac:dyDescent="0.2">
      <c r="B421" s="266"/>
      <c r="C421" s="267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  <c r="Q421" s="251"/>
      <c r="T421" s="251"/>
      <c r="U421" s="251"/>
      <c r="V421" s="251"/>
      <c r="Z421" s="251"/>
      <c r="AE421" s="251"/>
      <c r="AF421" s="251"/>
      <c r="AG421" s="251"/>
      <c r="AH421" s="251"/>
      <c r="AK421" s="251"/>
      <c r="AL421" s="251"/>
      <c r="AM421" s="251"/>
      <c r="AN421" s="251"/>
      <c r="AO421" s="251"/>
      <c r="AP421" s="251"/>
      <c r="AQ421" s="251"/>
      <c r="AR421" s="251"/>
      <c r="AS421" s="251"/>
      <c r="AT421" s="251"/>
      <c r="AU421" s="251"/>
      <c r="AV421" s="251"/>
      <c r="AW421" s="251"/>
      <c r="AX421" s="251"/>
      <c r="AY421" s="251"/>
      <c r="AZ421" s="251"/>
      <c r="BA421" s="251"/>
      <c r="BB421" s="251"/>
      <c r="BC421" s="251"/>
      <c r="BD421" s="251"/>
      <c r="BE421" s="251"/>
      <c r="BG421" s="263"/>
      <c r="BH421" s="263"/>
      <c r="BI421" s="263"/>
      <c r="BJ421" s="263"/>
      <c r="BK421" s="263"/>
      <c r="BL421" s="263"/>
      <c r="BM421" s="263"/>
      <c r="BR421" s="265"/>
      <c r="BS421" s="265"/>
    </row>
    <row r="422" spans="2:71" s="255" customFormat="1" x14ac:dyDescent="0.2">
      <c r="B422" s="266"/>
      <c r="C422" s="267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  <c r="Q422" s="251"/>
      <c r="T422" s="251"/>
      <c r="U422" s="251"/>
      <c r="V422" s="251"/>
      <c r="Z422" s="251"/>
      <c r="AE422" s="251"/>
      <c r="AF422" s="251"/>
      <c r="AG422" s="251"/>
      <c r="AH422" s="251"/>
      <c r="AK422" s="251"/>
      <c r="AL422" s="251"/>
      <c r="AM422" s="251"/>
      <c r="AN422" s="251"/>
      <c r="AO422" s="251"/>
      <c r="AP422" s="251"/>
      <c r="AQ422" s="251"/>
      <c r="AR422" s="251"/>
      <c r="AS422" s="251"/>
      <c r="AT422" s="251"/>
      <c r="AU422" s="251"/>
      <c r="AV422" s="251"/>
      <c r="AW422" s="251"/>
      <c r="AX422" s="251"/>
      <c r="AY422" s="251"/>
      <c r="AZ422" s="251"/>
      <c r="BA422" s="251"/>
      <c r="BB422" s="251"/>
      <c r="BC422" s="251"/>
      <c r="BD422" s="251"/>
      <c r="BE422" s="251"/>
      <c r="BG422" s="263"/>
      <c r="BH422" s="263"/>
      <c r="BI422" s="263"/>
      <c r="BJ422" s="263"/>
      <c r="BK422" s="263"/>
      <c r="BL422" s="263"/>
      <c r="BM422" s="263"/>
      <c r="BR422" s="265"/>
      <c r="BS422" s="265"/>
    </row>
    <row r="423" spans="2:71" s="255" customFormat="1" x14ac:dyDescent="0.2">
      <c r="B423" s="266"/>
      <c r="C423" s="267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  <c r="Q423" s="251"/>
      <c r="T423" s="251"/>
      <c r="U423" s="251"/>
      <c r="V423" s="251"/>
      <c r="Z423" s="251"/>
      <c r="AE423" s="251"/>
      <c r="AF423" s="251"/>
      <c r="AG423" s="251"/>
      <c r="AH423" s="251"/>
      <c r="AK423" s="251"/>
      <c r="AL423" s="251"/>
      <c r="AM423" s="251"/>
      <c r="AN423" s="251"/>
      <c r="AO423" s="251"/>
      <c r="AP423" s="251"/>
      <c r="AQ423" s="251"/>
      <c r="AR423" s="251"/>
      <c r="AS423" s="251"/>
      <c r="AT423" s="251"/>
      <c r="AU423" s="251"/>
      <c r="AV423" s="251"/>
      <c r="AW423" s="251"/>
      <c r="AX423" s="251"/>
      <c r="AY423" s="251"/>
      <c r="AZ423" s="251"/>
      <c r="BA423" s="251"/>
      <c r="BB423" s="251"/>
      <c r="BC423" s="251"/>
      <c r="BD423" s="251"/>
      <c r="BE423" s="251"/>
      <c r="BG423" s="263"/>
      <c r="BH423" s="263"/>
      <c r="BI423" s="263"/>
      <c r="BJ423" s="263"/>
      <c r="BK423" s="263"/>
      <c r="BL423" s="263"/>
      <c r="BM423" s="263"/>
      <c r="BR423" s="265"/>
      <c r="BS423" s="265"/>
    </row>
    <row r="424" spans="2:71" s="255" customFormat="1" x14ac:dyDescent="0.2">
      <c r="B424" s="266"/>
      <c r="C424" s="267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  <c r="Q424" s="251"/>
      <c r="T424" s="251"/>
      <c r="U424" s="251"/>
      <c r="V424" s="251"/>
      <c r="Z424" s="251"/>
      <c r="AE424" s="251"/>
      <c r="AF424" s="251"/>
      <c r="AG424" s="251"/>
      <c r="AH424" s="251"/>
      <c r="AK424" s="251"/>
      <c r="AL424" s="251"/>
      <c r="AM424" s="251"/>
      <c r="AN424" s="251"/>
      <c r="AO424" s="251"/>
      <c r="AP424" s="251"/>
      <c r="AQ424" s="251"/>
      <c r="AR424" s="251"/>
      <c r="AS424" s="251"/>
      <c r="AT424" s="251"/>
      <c r="AU424" s="251"/>
      <c r="AV424" s="251"/>
      <c r="AW424" s="251"/>
      <c r="AX424" s="251"/>
      <c r="AY424" s="251"/>
      <c r="AZ424" s="251"/>
      <c r="BA424" s="251"/>
      <c r="BB424" s="251"/>
      <c r="BC424" s="251"/>
      <c r="BD424" s="251"/>
      <c r="BE424" s="251"/>
      <c r="BG424" s="263"/>
      <c r="BH424" s="263"/>
      <c r="BI424" s="263"/>
      <c r="BJ424" s="263"/>
      <c r="BK424" s="263"/>
      <c r="BL424" s="263"/>
      <c r="BM424" s="263"/>
      <c r="BR424" s="265"/>
      <c r="BS424" s="265"/>
    </row>
    <row r="425" spans="2:71" s="255" customFormat="1" x14ac:dyDescent="0.2">
      <c r="B425" s="266"/>
      <c r="C425" s="267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  <c r="Q425" s="251"/>
      <c r="T425" s="251"/>
      <c r="U425" s="251"/>
      <c r="V425" s="251"/>
      <c r="Z425" s="251"/>
      <c r="AE425" s="251"/>
      <c r="AF425" s="251"/>
      <c r="AG425" s="251"/>
      <c r="AH425" s="251"/>
      <c r="AK425" s="251"/>
      <c r="AL425" s="251"/>
      <c r="AM425" s="251"/>
      <c r="AN425" s="251"/>
      <c r="AO425" s="251"/>
      <c r="AP425" s="251"/>
      <c r="AQ425" s="251"/>
      <c r="AR425" s="251"/>
      <c r="AS425" s="251"/>
      <c r="AT425" s="251"/>
      <c r="AU425" s="251"/>
      <c r="AV425" s="251"/>
      <c r="AW425" s="251"/>
      <c r="AX425" s="251"/>
      <c r="AY425" s="251"/>
      <c r="AZ425" s="251"/>
      <c r="BA425" s="251"/>
      <c r="BB425" s="251"/>
      <c r="BC425" s="251"/>
      <c r="BD425" s="251"/>
      <c r="BE425" s="251"/>
      <c r="BG425" s="263"/>
      <c r="BH425" s="263"/>
      <c r="BI425" s="263"/>
      <c r="BJ425" s="263"/>
      <c r="BK425" s="263"/>
      <c r="BL425" s="263"/>
      <c r="BM425" s="263"/>
      <c r="BR425" s="265"/>
      <c r="BS425" s="265"/>
    </row>
    <row r="426" spans="2:71" s="255" customFormat="1" x14ac:dyDescent="0.2">
      <c r="B426" s="266"/>
      <c r="C426" s="267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  <c r="Q426" s="251"/>
      <c r="T426" s="251"/>
      <c r="U426" s="251"/>
      <c r="V426" s="251"/>
      <c r="Z426" s="251"/>
      <c r="AE426" s="251"/>
      <c r="AF426" s="251"/>
      <c r="AG426" s="251"/>
      <c r="AH426" s="251"/>
      <c r="AK426" s="251"/>
      <c r="AL426" s="251"/>
      <c r="AM426" s="251"/>
      <c r="AN426" s="251"/>
      <c r="AO426" s="251"/>
      <c r="AP426" s="251"/>
      <c r="AQ426" s="251"/>
      <c r="AR426" s="251"/>
      <c r="AS426" s="251"/>
      <c r="AT426" s="251"/>
      <c r="AU426" s="251"/>
      <c r="AV426" s="251"/>
      <c r="AW426" s="251"/>
      <c r="AX426" s="251"/>
      <c r="AY426" s="251"/>
      <c r="AZ426" s="251"/>
      <c r="BA426" s="251"/>
      <c r="BB426" s="251"/>
      <c r="BC426" s="251"/>
      <c r="BD426" s="251"/>
      <c r="BE426" s="251"/>
      <c r="BG426" s="263"/>
      <c r="BH426" s="263"/>
      <c r="BI426" s="263"/>
      <c r="BJ426" s="263"/>
      <c r="BK426" s="263"/>
      <c r="BL426" s="263"/>
      <c r="BM426" s="263"/>
      <c r="BR426" s="265"/>
      <c r="BS426" s="265"/>
    </row>
    <row r="427" spans="2:71" s="255" customFormat="1" x14ac:dyDescent="0.2">
      <c r="B427" s="266"/>
      <c r="C427" s="267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  <c r="Q427" s="251"/>
      <c r="T427" s="251"/>
      <c r="U427" s="251"/>
      <c r="V427" s="251"/>
      <c r="Z427" s="251"/>
      <c r="AE427" s="251"/>
      <c r="AF427" s="251"/>
      <c r="AG427" s="251"/>
      <c r="AH427" s="251"/>
      <c r="AK427" s="251"/>
      <c r="AL427" s="251"/>
      <c r="AM427" s="251"/>
      <c r="AN427" s="251"/>
      <c r="AO427" s="251"/>
      <c r="AP427" s="251"/>
      <c r="AQ427" s="251"/>
      <c r="AR427" s="251"/>
      <c r="AS427" s="251"/>
      <c r="AT427" s="251"/>
      <c r="AU427" s="251"/>
      <c r="AV427" s="251"/>
      <c r="AW427" s="251"/>
      <c r="AX427" s="251"/>
      <c r="AY427" s="251"/>
      <c r="AZ427" s="251"/>
      <c r="BA427" s="251"/>
      <c r="BB427" s="251"/>
      <c r="BC427" s="251"/>
      <c r="BD427" s="251"/>
      <c r="BE427" s="251"/>
      <c r="BG427" s="263"/>
      <c r="BH427" s="263"/>
      <c r="BI427" s="263"/>
      <c r="BJ427" s="263"/>
      <c r="BK427" s="263"/>
      <c r="BL427" s="263"/>
      <c r="BM427" s="263"/>
      <c r="BR427" s="265"/>
      <c r="BS427" s="265"/>
    </row>
    <row r="428" spans="2:71" s="255" customFormat="1" x14ac:dyDescent="0.2">
      <c r="B428" s="266"/>
      <c r="C428" s="267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  <c r="Q428" s="251"/>
      <c r="T428" s="251"/>
      <c r="U428" s="251"/>
      <c r="V428" s="251"/>
      <c r="Z428" s="251"/>
      <c r="AE428" s="251"/>
      <c r="AF428" s="251"/>
      <c r="AG428" s="251"/>
      <c r="AH428" s="251"/>
      <c r="AK428" s="251"/>
      <c r="AL428" s="251"/>
      <c r="AM428" s="251"/>
      <c r="AN428" s="251"/>
      <c r="AO428" s="251"/>
      <c r="AP428" s="251"/>
      <c r="AQ428" s="251"/>
      <c r="AR428" s="251"/>
      <c r="AS428" s="251"/>
      <c r="AT428" s="251"/>
      <c r="AU428" s="251"/>
      <c r="AV428" s="251"/>
      <c r="AW428" s="251"/>
      <c r="AX428" s="251"/>
      <c r="AY428" s="251"/>
      <c r="AZ428" s="251"/>
      <c r="BA428" s="251"/>
      <c r="BB428" s="251"/>
      <c r="BC428" s="251"/>
      <c r="BD428" s="251"/>
      <c r="BE428" s="251"/>
      <c r="BG428" s="263"/>
      <c r="BH428" s="263"/>
      <c r="BI428" s="263"/>
      <c r="BJ428" s="263"/>
      <c r="BK428" s="263"/>
      <c r="BL428" s="263"/>
      <c r="BM428" s="263"/>
      <c r="BR428" s="265"/>
      <c r="BS428" s="265"/>
    </row>
    <row r="429" spans="2:71" s="255" customFormat="1" x14ac:dyDescent="0.2">
      <c r="B429" s="266"/>
      <c r="C429" s="267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  <c r="Q429" s="251"/>
      <c r="T429" s="251"/>
      <c r="U429" s="251"/>
      <c r="V429" s="251"/>
      <c r="Z429" s="251"/>
      <c r="AE429" s="251"/>
      <c r="AF429" s="251"/>
      <c r="AG429" s="251"/>
      <c r="AH429" s="251"/>
      <c r="AK429" s="251"/>
      <c r="AL429" s="251"/>
      <c r="AM429" s="251"/>
      <c r="AN429" s="251"/>
      <c r="AO429" s="251"/>
      <c r="AP429" s="251"/>
      <c r="AQ429" s="251"/>
      <c r="AR429" s="251"/>
      <c r="AS429" s="251"/>
      <c r="AT429" s="251"/>
      <c r="AU429" s="251"/>
      <c r="AV429" s="251"/>
      <c r="AW429" s="251"/>
      <c r="AX429" s="251"/>
      <c r="AY429" s="251"/>
      <c r="AZ429" s="251"/>
      <c r="BA429" s="251"/>
      <c r="BB429" s="251"/>
      <c r="BC429" s="251"/>
      <c r="BD429" s="251"/>
      <c r="BE429" s="251"/>
      <c r="BG429" s="263"/>
      <c r="BH429" s="263"/>
      <c r="BI429" s="263"/>
      <c r="BJ429" s="263"/>
      <c r="BK429" s="263"/>
      <c r="BL429" s="263"/>
      <c r="BM429" s="263"/>
      <c r="BR429" s="265"/>
      <c r="BS429" s="265"/>
    </row>
    <row r="430" spans="2:71" s="255" customFormat="1" x14ac:dyDescent="0.2">
      <c r="B430" s="266"/>
      <c r="C430" s="267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  <c r="Q430" s="251"/>
      <c r="T430" s="251"/>
      <c r="U430" s="251"/>
      <c r="V430" s="251"/>
      <c r="Z430" s="251"/>
      <c r="AE430" s="251"/>
      <c r="AF430" s="251"/>
      <c r="AG430" s="251"/>
      <c r="AH430" s="251"/>
      <c r="AK430" s="251"/>
      <c r="AL430" s="251"/>
      <c r="AM430" s="251"/>
      <c r="AN430" s="251"/>
      <c r="AO430" s="251"/>
      <c r="AP430" s="251"/>
      <c r="AQ430" s="251"/>
      <c r="AR430" s="251"/>
      <c r="AS430" s="251"/>
      <c r="AT430" s="251"/>
      <c r="AU430" s="251"/>
      <c r="AV430" s="251"/>
      <c r="AW430" s="251"/>
      <c r="AX430" s="251"/>
      <c r="AY430" s="251"/>
      <c r="AZ430" s="251"/>
      <c r="BA430" s="251"/>
      <c r="BB430" s="251"/>
      <c r="BC430" s="251"/>
      <c r="BD430" s="251"/>
      <c r="BE430" s="251"/>
      <c r="BG430" s="263"/>
      <c r="BH430" s="263"/>
      <c r="BI430" s="263"/>
      <c r="BJ430" s="263"/>
      <c r="BK430" s="263"/>
      <c r="BL430" s="263"/>
      <c r="BM430" s="263"/>
      <c r="BR430" s="265"/>
      <c r="BS430" s="265"/>
    </row>
    <row r="431" spans="2:71" s="255" customFormat="1" x14ac:dyDescent="0.2">
      <c r="B431" s="266"/>
      <c r="C431" s="267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  <c r="Q431" s="251"/>
      <c r="T431" s="251"/>
      <c r="U431" s="251"/>
      <c r="V431" s="251"/>
      <c r="Z431" s="251"/>
      <c r="AE431" s="251"/>
      <c r="AF431" s="251"/>
      <c r="AG431" s="251"/>
      <c r="AH431" s="251"/>
      <c r="AK431" s="251"/>
      <c r="AL431" s="251"/>
      <c r="AM431" s="251"/>
      <c r="AN431" s="251"/>
      <c r="AO431" s="251"/>
      <c r="AP431" s="251"/>
      <c r="AQ431" s="251"/>
      <c r="AR431" s="251"/>
      <c r="AS431" s="251"/>
      <c r="AT431" s="251"/>
      <c r="AU431" s="251"/>
      <c r="AV431" s="251"/>
      <c r="AW431" s="251"/>
      <c r="AX431" s="251"/>
      <c r="AY431" s="251"/>
      <c r="AZ431" s="251"/>
      <c r="BA431" s="251"/>
      <c r="BB431" s="251"/>
      <c r="BC431" s="251"/>
      <c r="BD431" s="251"/>
      <c r="BE431" s="251"/>
      <c r="BG431" s="263"/>
      <c r="BH431" s="263"/>
      <c r="BI431" s="263"/>
      <c r="BJ431" s="263"/>
      <c r="BK431" s="263"/>
      <c r="BL431" s="263"/>
      <c r="BM431" s="263"/>
      <c r="BR431" s="265"/>
      <c r="BS431" s="265"/>
    </row>
    <row r="432" spans="2:71" s="255" customFormat="1" x14ac:dyDescent="0.2">
      <c r="B432" s="266"/>
      <c r="C432" s="267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  <c r="Q432" s="251"/>
      <c r="T432" s="251"/>
      <c r="U432" s="251"/>
      <c r="V432" s="251"/>
      <c r="Z432" s="251"/>
      <c r="AE432" s="251"/>
      <c r="AF432" s="251"/>
      <c r="AG432" s="251"/>
      <c r="AH432" s="251"/>
      <c r="AK432" s="251"/>
      <c r="AL432" s="251"/>
      <c r="AM432" s="251"/>
      <c r="AN432" s="251"/>
      <c r="AO432" s="251"/>
      <c r="AP432" s="251"/>
      <c r="AQ432" s="251"/>
      <c r="AR432" s="251"/>
      <c r="AS432" s="251"/>
      <c r="AT432" s="251"/>
      <c r="AU432" s="251"/>
      <c r="AV432" s="251"/>
      <c r="AW432" s="251"/>
      <c r="AX432" s="251"/>
      <c r="AY432" s="251"/>
      <c r="AZ432" s="251"/>
      <c r="BA432" s="251"/>
      <c r="BB432" s="251"/>
      <c r="BC432" s="251"/>
      <c r="BD432" s="251"/>
      <c r="BE432" s="251"/>
      <c r="BG432" s="263"/>
      <c r="BH432" s="263"/>
      <c r="BI432" s="263"/>
      <c r="BJ432" s="263"/>
      <c r="BK432" s="263"/>
      <c r="BL432" s="263"/>
      <c r="BM432" s="263"/>
      <c r="BR432" s="265"/>
      <c r="BS432" s="265"/>
    </row>
    <row r="433" spans="2:71" s="255" customFormat="1" x14ac:dyDescent="0.2">
      <c r="B433" s="266"/>
      <c r="C433" s="267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  <c r="Q433" s="251"/>
      <c r="T433" s="251"/>
      <c r="U433" s="251"/>
      <c r="V433" s="251"/>
      <c r="Z433" s="251"/>
      <c r="AE433" s="251"/>
      <c r="AF433" s="251"/>
      <c r="AG433" s="251"/>
      <c r="AH433" s="251"/>
      <c r="AK433" s="251"/>
      <c r="AL433" s="251"/>
      <c r="AM433" s="251"/>
      <c r="AN433" s="251"/>
      <c r="AO433" s="251"/>
      <c r="AP433" s="251"/>
      <c r="AQ433" s="251"/>
      <c r="AR433" s="251"/>
      <c r="AS433" s="251"/>
      <c r="AT433" s="251"/>
      <c r="AU433" s="251"/>
      <c r="AV433" s="251"/>
      <c r="AW433" s="251"/>
      <c r="AX433" s="251"/>
      <c r="AY433" s="251"/>
      <c r="AZ433" s="251"/>
      <c r="BA433" s="251"/>
      <c r="BB433" s="251"/>
      <c r="BC433" s="251"/>
      <c r="BD433" s="251"/>
      <c r="BE433" s="251"/>
      <c r="BG433" s="263"/>
      <c r="BH433" s="263"/>
      <c r="BI433" s="263"/>
      <c r="BJ433" s="263"/>
      <c r="BK433" s="263"/>
      <c r="BL433" s="263"/>
      <c r="BM433" s="263"/>
      <c r="BR433" s="265"/>
      <c r="BS433" s="265"/>
    </row>
    <row r="434" spans="2:71" s="255" customFormat="1" x14ac:dyDescent="0.2">
      <c r="B434" s="266"/>
      <c r="C434" s="267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  <c r="Q434" s="251"/>
      <c r="T434" s="251"/>
      <c r="U434" s="251"/>
      <c r="V434" s="251"/>
      <c r="Z434" s="251"/>
      <c r="AE434" s="251"/>
      <c r="AF434" s="251"/>
      <c r="AG434" s="251"/>
      <c r="AH434" s="251"/>
      <c r="AK434" s="251"/>
      <c r="AL434" s="251"/>
      <c r="AM434" s="251"/>
      <c r="AN434" s="251"/>
      <c r="AO434" s="251"/>
      <c r="AP434" s="251"/>
      <c r="AQ434" s="251"/>
      <c r="AR434" s="251"/>
      <c r="AS434" s="251"/>
      <c r="AT434" s="251"/>
      <c r="AU434" s="251"/>
      <c r="AV434" s="251"/>
      <c r="AW434" s="251"/>
      <c r="AX434" s="251"/>
      <c r="AY434" s="251"/>
      <c r="AZ434" s="251"/>
      <c r="BA434" s="251"/>
      <c r="BB434" s="251"/>
      <c r="BC434" s="251"/>
      <c r="BD434" s="251"/>
      <c r="BE434" s="251"/>
      <c r="BG434" s="263"/>
      <c r="BH434" s="263"/>
      <c r="BI434" s="263"/>
      <c r="BJ434" s="263"/>
      <c r="BK434" s="263"/>
      <c r="BL434" s="263"/>
      <c r="BM434" s="263"/>
      <c r="BR434" s="265"/>
      <c r="BS434" s="265"/>
    </row>
    <row r="435" spans="2:71" s="255" customFormat="1" x14ac:dyDescent="0.2">
      <c r="B435" s="266"/>
      <c r="C435" s="267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  <c r="Q435" s="251"/>
      <c r="T435" s="251"/>
      <c r="U435" s="251"/>
      <c r="V435" s="251"/>
      <c r="Z435" s="251"/>
      <c r="AE435" s="251"/>
      <c r="AF435" s="251"/>
      <c r="AG435" s="251"/>
      <c r="AH435" s="251"/>
      <c r="AK435" s="251"/>
      <c r="AL435" s="251"/>
      <c r="AM435" s="251"/>
      <c r="AN435" s="251"/>
      <c r="AO435" s="251"/>
      <c r="AP435" s="251"/>
      <c r="AQ435" s="251"/>
      <c r="AR435" s="251"/>
      <c r="AS435" s="251"/>
      <c r="AT435" s="251"/>
      <c r="AU435" s="251"/>
      <c r="AV435" s="251"/>
      <c r="AW435" s="251"/>
      <c r="AX435" s="251"/>
      <c r="AY435" s="251"/>
      <c r="AZ435" s="251"/>
      <c r="BA435" s="251"/>
      <c r="BB435" s="251"/>
      <c r="BC435" s="251"/>
      <c r="BD435" s="251"/>
      <c r="BE435" s="251"/>
      <c r="BG435" s="263"/>
      <c r="BH435" s="263"/>
      <c r="BI435" s="263"/>
      <c r="BJ435" s="263"/>
      <c r="BK435" s="263"/>
      <c r="BL435" s="263"/>
      <c r="BM435" s="263"/>
      <c r="BR435" s="265"/>
      <c r="BS435" s="265"/>
    </row>
    <row r="436" spans="2:71" s="255" customFormat="1" x14ac:dyDescent="0.2">
      <c r="B436" s="266"/>
      <c r="C436" s="267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  <c r="Q436" s="251"/>
      <c r="T436" s="251"/>
      <c r="U436" s="251"/>
      <c r="V436" s="251"/>
      <c r="Z436" s="251"/>
      <c r="AE436" s="251"/>
      <c r="AF436" s="251"/>
      <c r="AG436" s="251"/>
      <c r="AH436" s="251"/>
      <c r="AK436" s="251"/>
      <c r="AL436" s="251"/>
      <c r="AM436" s="251"/>
      <c r="AN436" s="251"/>
      <c r="AO436" s="251"/>
      <c r="AP436" s="251"/>
      <c r="AQ436" s="251"/>
      <c r="AR436" s="251"/>
      <c r="AS436" s="251"/>
      <c r="AT436" s="251"/>
      <c r="AU436" s="251"/>
      <c r="AV436" s="251"/>
      <c r="AW436" s="251"/>
      <c r="AX436" s="251"/>
      <c r="AY436" s="251"/>
      <c r="AZ436" s="251"/>
      <c r="BA436" s="251"/>
      <c r="BB436" s="251"/>
      <c r="BC436" s="251"/>
      <c r="BD436" s="251"/>
      <c r="BE436" s="251"/>
      <c r="BG436" s="263"/>
      <c r="BH436" s="263"/>
      <c r="BI436" s="263"/>
      <c r="BJ436" s="263"/>
      <c r="BK436" s="263"/>
      <c r="BL436" s="263"/>
      <c r="BM436" s="263"/>
      <c r="BR436" s="265"/>
      <c r="BS436" s="265"/>
    </row>
    <row r="437" spans="2:71" s="255" customFormat="1" x14ac:dyDescent="0.2">
      <c r="B437" s="266"/>
      <c r="C437" s="267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  <c r="Q437" s="251"/>
      <c r="T437" s="251"/>
      <c r="U437" s="251"/>
      <c r="V437" s="251"/>
      <c r="Z437" s="251"/>
      <c r="AE437" s="251"/>
      <c r="AF437" s="251"/>
      <c r="AG437" s="251"/>
      <c r="AH437" s="251"/>
      <c r="AK437" s="251"/>
      <c r="AL437" s="251"/>
      <c r="AM437" s="251"/>
      <c r="AN437" s="251"/>
      <c r="AO437" s="251"/>
      <c r="AP437" s="251"/>
      <c r="AQ437" s="251"/>
      <c r="AR437" s="251"/>
      <c r="AS437" s="251"/>
      <c r="AT437" s="251"/>
      <c r="AU437" s="251"/>
      <c r="AV437" s="251"/>
      <c r="AW437" s="251"/>
      <c r="AX437" s="251"/>
      <c r="AY437" s="251"/>
      <c r="AZ437" s="251"/>
      <c r="BA437" s="251"/>
      <c r="BB437" s="251"/>
      <c r="BC437" s="251"/>
      <c r="BD437" s="251"/>
      <c r="BE437" s="251"/>
      <c r="BG437" s="263"/>
      <c r="BH437" s="263"/>
      <c r="BI437" s="263"/>
      <c r="BJ437" s="263"/>
      <c r="BK437" s="263"/>
      <c r="BL437" s="263"/>
      <c r="BM437" s="263"/>
      <c r="BR437" s="265"/>
      <c r="BS437" s="265"/>
    </row>
    <row r="438" spans="2:71" s="255" customFormat="1" x14ac:dyDescent="0.2">
      <c r="B438" s="266"/>
      <c r="C438" s="267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  <c r="Q438" s="251"/>
      <c r="T438" s="251"/>
      <c r="U438" s="251"/>
      <c r="V438" s="251"/>
      <c r="Z438" s="251"/>
      <c r="AE438" s="251"/>
      <c r="AF438" s="251"/>
      <c r="AG438" s="251"/>
      <c r="AH438" s="251"/>
      <c r="AK438" s="251"/>
      <c r="AL438" s="251"/>
      <c r="AM438" s="251"/>
      <c r="AN438" s="251"/>
      <c r="AO438" s="251"/>
      <c r="AP438" s="251"/>
      <c r="AQ438" s="251"/>
      <c r="AR438" s="251"/>
      <c r="AS438" s="251"/>
      <c r="AT438" s="251"/>
      <c r="AU438" s="251"/>
      <c r="AV438" s="251"/>
      <c r="AW438" s="251"/>
      <c r="AX438" s="251"/>
      <c r="AY438" s="251"/>
      <c r="AZ438" s="251"/>
      <c r="BA438" s="251"/>
      <c r="BB438" s="251"/>
      <c r="BC438" s="251"/>
      <c r="BD438" s="251"/>
      <c r="BE438" s="251"/>
      <c r="BG438" s="263"/>
      <c r="BH438" s="263"/>
      <c r="BI438" s="263"/>
      <c r="BJ438" s="263"/>
      <c r="BK438" s="263"/>
      <c r="BL438" s="263"/>
      <c r="BM438" s="263"/>
      <c r="BR438" s="265"/>
      <c r="BS438" s="265"/>
    </row>
    <row r="439" spans="2:71" s="255" customFormat="1" x14ac:dyDescent="0.2">
      <c r="B439" s="266"/>
      <c r="C439" s="267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  <c r="Q439" s="251"/>
      <c r="T439" s="251"/>
      <c r="U439" s="251"/>
      <c r="V439" s="251"/>
      <c r="Z439" s="251"/>
      <c r="AE439" s="251"/>
      <c r="AF439" s="251"/>
      <c r="AG439" s="251"/>
      <c r="AH439" s="251"/>
      <c r="AK439" s="251"/>
      <c r="AL439" s="251"/>
      <c r="AM439" s="251"/>
      <c r="AN439" s="251"/>
      <c r="AO439" s="251"/>
      <c r="AP439" s="251"/>
      <c r="AQ439" s="251"/>
      <c r="AR439" s="251"/>
      <c r="AS439" s="251"/>
      <c r="AT439" s="251"/>
      <c r="AU439" s="251"/>
      <c r="AV439" s="251"/>
      <c r="AW439" s="251"/>
      <c r="AX439" s="251"/>
      <c r="AY439" s="251"/>
      <c r="AZ439" s="251"/>
      <c r="BA439" s="251"/>
      <c r="BB439" s="251"/>
      <c r="BC439" s="251"/>
      <c r="BD439" s="251"/>
      <c r="BE439" s="251"/>
      <c r="BG439" s="263"/>
      <c r="BH439" s="263"/>
      <c r="BI439" s="263"/>
      <c r="BJ439" s="263"/>
      <c r="BK439" s="263"/>
      <c r="BL439" s="263"/>
      <c r="BM439" s="263"/>
      <c r="BR439" s="265"/>
      <c r="BS439" s="265"/>
    </row>
    <row r="440" spans="2:71" s="255" customFormat="1" x14ac:dyDescent="0.2">
      <c r="B440" s="266"/>
      <c r="C440" s="267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  <c r="Q440" s="251"/>
      <c r="T440" s="251"/>
      <c r="U440" s="251"/>
      <c r="V440" s="251"/>
      <c r="Z440" s="251"/>
      <c r="AE440" s="251"/>
      <c r="AF440" s="251"/>
      <c r="AG440" s="251"/>
      <c r="AH440" s="251"/>
      <c r="AK440" s="251"/>
      <c r="AL440" s="251"/>
      <c r="AM440" s="251"/>
      <c r="AN440" s="251"/>
      <c r="AO440" s="251"/>
      <c r="AP440" s="251"/>
      <c r="AQ440" s="251"/>
      <c r="AR440" s="251"/>
      <c r="AS440" s="251"/>
      <c r="AT440" s="251"/>
      <c r="AU440" s="251"/>
      <c r="AV440" s="251"/>
      <c r="AW440" s="251"/>
      <c r="AX440" s="251"/>
      <c r="AY440" s="251"/>
      <c r="AZ440" s="251"/>
      <c r="BA440" s="251"/>
      <c r="BB440" s="251"/>
      <c r="BC440" s="251"/>
      <c r="BD440" s="251"/>
      <c r="BE440" s="251"/>
      <c r="BG440" s="263"/>
      <c r="BH440" s="263"/>
      <c r="BI440" s="263"/>
      <c r="BJ440" s="263"/>
      <c r="BK440" s="263"/>
      <c r="BL440" s="263"/>
      <c r="BM440" s="263"/>
      <c r="BR440" s="265"/>
      <c r="BS440" s="265"/>
    </row>
    <row r="441" spans="2:71" s="255" customFormat="1" x14ac:dyDescent="0.2">
      <c r="B441" s="266"/>
      <c r="C441" s="267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  <c r="Q441" s="251"/>
      <c r="T441" s="251"/>
      <c r="U441" s="251"/>
      <c r="V441" s="251"/>
      <c r="Z441" s="251"/>
      <c r="AE441" s="251"/>
      <c r="AF441" s="251"/>
      <c r="AG441" s="251"/>
      <c r="AH441" s="251"/>
      <c r="AK441" s="251"/>
      <c r="AL441" s="251"/>
      <c r="AM441" s="251"/>
      <c r="AN441" s="251"/>
      <c r="AO441" s="251"/>
      <c r="AP441" s="251"/>
      <c r="AQ441" s="251"/>
      <c r="AR441" s="251"/>
      <c r="AS441" s="251"/>
      <c r="AT441" s="251"/>
      <c r="AU441" s="251"/>
      <c r="AV441" s="251"/>
      <c r="AW441" s="251"/>
      <c r="AX441" s="251"/>
      <c r="AY441" s="251"/>
      <c r="AZ441" s="251"/>
      <c r="BA441" s="251"/>
      <c r="BB441" s="251"/>
      <c r="BC441" s="251"/>
      <c r="BD441" s="251"/>
      <c r="BE441" s="251"/>
      <c r="BG441" s="263"/>
      <c r="BH441" s="263"/>
      <c r="BI441" s="263"/>
      <c r="BJ441" s="263"/>
      <c r="BK441" s="263"/>
      <c r="BL441" s="263"/>
      <c r="BM441" s="263"/>
      <c r="BR441" s="265"/>
      <c r="BS441" s="265"/>
    </row>
    <row r="442" spans="2:71" s="255" customFormat="1" x14ac:dyDescent="0.2">
      <c r="B442" s="266"/>
      <c r="C442" s="267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  <c r="Q442" s="251"/>
      <c r="T442" s="251"/>
      <c r="U442" s="251"/>
      <c r="V442" s="251"/>
      <c r="Z442" s="251"/>
      <c r="AE442" s="251"/>
      <c r="AF442" s="251"/>
      <c r="AG442" s="251"/>
      <c r="AH442" s="251"/>
      <c r="AK442" s="251"/>
      <c r="AL442" s="251"/>
      <c r="AM442" s="251"/>
      <c r="AN442" s="251"/>
      <c r="AO442" s="251"/>
      <c r="AP442" s="251"/>
      <c r="AQ442" s="251"/>
      <c r="AR442" s="251"/>
      <c r="AS442" s="251"/>
      <c r="AT442" s="251"/>
      <c r="AU442" s="251"/>
      <c r="AV442" s="251"/>
      <c r="AW442" s="251"/>
      <c r="AX442" s="251"/>
      <c r="AY442" s="251"/>
      <c r="AZ442" s="251"/>
      <c r="BA442" s="251"/>
      <c r="BB442" s="251"/>
      <c r="BC442" s="251"/>
      <c r="BD442" s="251"/>
      <c r="BE442" s="251"/>
      <c r="BG442" s="263"/>
      <c r="BH442" s="263"/>
      <c r="BI442" s="263"/>
      <c r="BJ442" s="263"/>
      <c r="BK442" s="263"/>
      <c r="BL442" s="263"/>
      <c r="BM442" s="263"/>
      <c r="BR442" s="265"/>
      <c r="BS442" s="265"/>
    </row>
    <row r="443" spans="2:71" s="255" customFormat="1" x14ac:dyDescent="0.2">
      <c r="B443" s="266"/>
      <c r="C443" s="267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  <c r="Q443" s="251"/>
      <c r="T443" s="251"/>
      <c r="U443" s="251"/>
      <c r="V443" s="251"/>
      <c r="Z443" s="251"/>
      <c r="AE443" s="251"/>
      <c r="AF443" s="251"/>
      <c r="AG443" s="251"/>
      <c r="AH443" s="251"/>
      <c r="AK443" s="251"/>
      <c r="AL443" s="251"/>
      <c r="AM443" s="251"/>
      <c r="AN443" s="251"/>
      <c r="AO443" s="251"/>
      <c r="AP443" s="251"/>
      <c r="AQ443" s="251"/>
      <c r="AR443" s="251"/>
      <c r="AS443" s="251"/>
      <c r="AT443" s="251"/>
      <c r="AU443" s="251"/>
      <c r="AV443" s="251"/>
      <c r="AW443" s="251"/>
      <c r="AX443" s="251"/>
      <c r="AY443" s="251"/>
      <c r="AZ443" s="251"/>
      <c r="BA443" s="251"/>
      <c r="BB443" s="251"/>
      <c r="BC443" s="251"/>
      <c r="BD443" s="251"/>
      <c r="BE443" s="251"/>
      <c r="BG443" s="263"/>
      <c r="BH443" s="263"/>
      <c r="BI443" s="263"/>
      <c r="BJ443" s="263"/>
      <c r="BK443" s="263"/>
      <c r="BL443" s="263"/>
      <c r="BM443" s="263"/>
      <c r="BR443" s="265"/>
      <c r="BS443" s="265"/>
    </row>
    <row r="444" spans="2:71" s="255" customFormat="1" x14ac:dyDescent="0.2">
      <c r="B444" s="266"/>
      <c r="C444" s="267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  <c r="Q444" s="251"/>
      <c r="T444" s="251"/>
      <c r="U444" s="251"/>
      <c r="V444" s="251"/>
      <c r="Z444" s="251"/>
      <c r="AE444" s="251"/>
      <c r="AF444" s="251"/>
      <c r="AG444" s="251"/>
      <c r="AH444" s="251"/>
      <c r="AK444" s="251"/>
      <c r="AL444" s="251"/>
      <c r="AM444" s="251"/>
      <c r="AN444" s="251"/>
      <c r="AO444" s="251"/>
      <c r="AP444" s="251"/>
      <c r="AQ444" s="251"/>
      <c r="AR444" s="251"/>
      <c r="AS444" s="251"/>
      <c r="AT444" s="251"/>
      <c r="AU444" s="251"/>
      <c r="AV444" s="251"/>
      <c r="AW444" s="251"/>
      <c r="AX444" s="251"/>
      <c r="AY444" s="251"/>
      <c r="AZ444" s="251"/>
      <c r="BA444" s="251"/>
      <c r="BB444" s="251"/>
      <c r="BC444" s="251"/>
      <c r="BD444" s="251"/>
      <c r="BE444" s="251"/>
      <c r="BG444" s="263"/>
      <c r="BH444" s="263"/>
      <c r="BI444" s="263"/>
      <c r="BJ444" s="263"/>
      <c r="BK444" s="263"/>
      <c r="BL444" s="263"/>
      <c r="BM444" s="263"/>
      <c r="BR444" s="265"/>
      <c r="BS444" s="265"/>
    </row>
    <row r="445" spans="2:71" s="255" customFormat="1" x14ac:dyDescent="0.2">
      <c r="B445" s="266"/>
      <c r="C445" s="267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  <c r="Q445" s="251"/>
      <c r="T445" s="251"/>
      <c r="U445" s="251"/>
      <c r="V445" s="251"/>
      <c r="Z445" s="251"/>
      <c r="AE445" s="251"/>
      <c r="AF445" s="251"/>
      <c r="AG445" s="251"/>
      <c r="AH445" s="251"/>
      <c r="AK445" s="251"/>
      <c r="AL445" s="251"/>
      <c r="AM445" s="251"/>
      <c r="AN445" s="251"/>
      <c r="AO445" s="251"/>
      <c r="AP445" s="251"/>
      <c r="AQ445" s="251"/>
      <c r="AR445" s="251"/>
      <c r="AS445" s="251"/>
      <c r="AT445" s="251"/>
      <c r="AU445" s="251"/>
      <c r="AV445" s="251"/>
      <c r="AW445" s="251"/>
      <c r="AX445" s="251"/>
      <c r="AY445" s="251"/>
      <c r="AZ445" s="251"/>
      <c r="BA445" s="251"/>
      <c r="BB445" s="251"/>
      <c r="BC445" s="251"/>
      <c r="BD445" s="251"/>
      <c r="BE445" s="251"/>
      <c r="BG445" s="263"/>
      <c r="BH445" s="263"/>
      <c r="BI445" s="263"/>
      <c r="BJ445" s="263"/>
      <c r="BK445" s="263"/>
      <c r="BL445" s="263"/>
      <c r="BM445" s="263"/>
      <c r="BR445" s="265"/>
      <c r="BS445" s="265"/>
    </row>
    <row r="446" spans="2:71" s="255" customFormat="1" x14ac:dyDescent="0.2">
      <c r="B446" s="266"/>
      <c r="C446" s="267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  <c r="Q446" s="251"/>
      <c r="T446" s="251"/>
      <c r="U446" s="251"/>
      <c r="V446" s="251"/>
      <c r="Z446" s="251"/>
      <c r="AE446" s="251"/>
      <c r="AF446" s="251"/>
      <c r="AG446" s="251"/>
      <c r="AH446" s="251"/>
      <c r="AK446" s="251"/>
      <c r="AL446" s="251"/>
      <c r="AM446" s="251"/>
      <c r="AN446" s="251"/>
      <c r="AO446" s="251"/>
      <c r="AP446" s="251"/>
      <c r="AQ446" s="251"/>
      <c r="AR446" s="251"/>
      <c r="AS446" s="251"/>
      <c r="AT446" s="251"/>
      <c r="AU446" s="251"/>
      <c r="AV446" s="251"/>
      <c r="AW446" s="251"/>
      <c r="AX446" s="251"/>
      <c r="AY446" s="251"/>
      <c r="AZ446" s="251"/>
      <c r="BA446" s="251"/>
      <c r="BB446" s="251"/>
      <c r="BC446" s="251"/>
      <c r="BD446" s="251"/>
      <c r="BE446" s="251"/>
      <c r="BG446" s="263"/>
      <c r="BH446" s="263"/>
      <c r="BI446" s="263"/>
      <c r="BJ446" s="263"/>
      <c r="BK446" s="263"/>
      <c r="BL446" s="263"/>
      <c r="BM446" s="263"/>
      <c r="BR446" s="265"/>
      <c r="BS446" s="265"/>
    </row>
    <row r="447" spans="2:71" s="255" customFormat="1" x14ac:dyDescent="0.2">
      <c r="B447" s="266"/>
      <c r="C447" s="267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  <c r="Q447" s="251"/>
      <c r="T447" s="251"/>
      <c r="U447" s="251"/>
      <c r="V447" s="251"/>
      <c r="Z447" s="251"/>
      <c r="AE447" s="251"/>
      <c r="AF447" s="251"/>
      <c r="AG447" s="251"/>
      <c r="AH447" s="251"/>
      <c r="AK447" s="251"/>
      <c r="AL447" s="251"/>
      <c r="AM447" s="251"/>
      <c r="AN447" s="251"/>
      <c r="AO447" s="251"/>
      <c r="AP447" s="251"/>
      <c r="AQ447" s="251"/>
      <c r="AR447" s="251"/>
      <c r="AS447" s="251"/>
      <c r="AT447" s="251"/>
      <c r="AU447" s="251"/>
      <c r="AV447" s="251"/>
      <c r="AW447" s="251"/>
      <c r="AX447" s="251"/>
      <c r="AY447" s="251"/>
      <c r="AZ447" s="251"/>
      <c r="BA447" s="251"/>
      <c r="BB447" s="251"/>
      <c r="BC447" s="251"/>
      <c r="BD447" s="251"/>
      <c r="BE447" s="251"/>
      <c r="BG447" s="263"/>
      <c r="BH447" s="263"/>
      <c r="BI447" s="263"/>
      <c r="BJ447" s="263"/>
      <c r="BK447" s="263"/>
      <c r="BL447" s="263"/>
      <c r="BM447" s="263"/>
      <c r="BR447" s="265"/>
      <c r="BS447" s="265"/>
    </row>
    <row r="448" spans="2:71" s="255" customFormat="1" x14ac:dyDescent="0.2">
      <c r="B448" s="266"/>
      <c r="C448" s="267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  <c r="Q448" s="251"/>
      <c r="T448" s="251"/>
      <c r="U448" s="251"/>
      <c r="V448" s="251"/>
      <c r="Z448" s="251"/>
      <c r="AE448" s="251"/>
      <c r="AF448" s="251"/>
      <c r="AG448" s="251"/>
      <c r="AH448" s="251"/>
      <c r="AK448" s="251"/>
      <c r="AL448" s="251"/>
      <c r="AM448" s="251"/>
      <c r="AN448" s="251"/>
      <c r="AO448" s="251"/>
      <c r="AP448" s="251"/>
      <c r="AQ448" s="251"/>
      <c r="AR448" s="251"/>
      <c r="AS448" s="251"/>
      <c r="AT448" s="251"/>
      <c r="AU448" s="251"/>
      <c r="AV448" s="251"/>
      <c r="AW448" s="251"/>
      <c r="AX448" s="251"/>
      <c r="AY448" s="251"/>
      <c r="AZ448" s="251"/>
      <c r="BA448" s="251"/>
      <c r="BB448" s="251"/>
      <c r="BC448" s="251"/>
      <c r="BD448" s="251"/>
      <c r="BE448" s="251"/>
      <c r="BG448" s="263"/>
      <c r="BH448" s="263"/>
      <c r="BI448" s="263"/>
      <c r="BJ448" s="263"/>
      <c r="BK448" s="263"/>
      <c r="BL448" s="263"/>
      <c r="BM448" s="263"/>
      <c r="BR448" s="265"/>
      <c r="BS448" s="265"/>
    </row>
    <row r="449" spans="2:71" s="255" customFormat="1" x14ac:dyDescent="0.2">
      <c r="B449" s="266"/>
      <c r="C449" s="267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  <c r="Q449" s="251"/>
      <c r="T449" s="251"/>
      <c r="U449" s="251"/>
      <c r="V449" s="251"/>
      <c r="Z449" s="251"/>
      <c r="AE449" s="251"/>
      <c r="AF449" s="251"/>
      <c r="AG449" s="251"/>
      <c r="AH449" s="251"/>
      <c r="AK449" s="251"/>
      <c r="AL449" s="251"/>
      <c r="AM449" s="251"/>
      <c r="AN449" s="251"/>
      <c r="AO449" s="251"/>
      <c r="AP449" s="251"/>
      <c r="AQ449" s="251"/>
      <c r="AR449" s="251"/>
      <c r="AS449" s="251"/>
      <c r="AT449" s="251"/>
      <c r="AU449" s="251"/>
      <c r="AV449" s="251"/>
      <c r="AW449" s="251"/>
      <c r="AX449" s="251"/>
      <c r="AY449" s="251"/>
      <c r="AZ449" s="251"/>
      <c r="BA449" s="251"/>
      <c r="BB449" s="251"/>
      <c r="BC449" s="251"/>
      <c r="BD449" s="251"/>
      <c r="BE449" s="251"/>
      <c r="BG449" s="263"/>
      <c r="BH449" s="263"/>
      <c r="BI449" s="263"/>
      <c r="BJ449" s="263"/>
      <c r="BK449" s="263"/>
      <c r="BL449" s="263"/>
      <c r="BM449" s="263"/>
      <c r="BR449" s="265"/>
      <c r="BS449" s="265"/>
    </row>
    <row r="450" spans="2:71" s="255" customFormat="1" x14ac:dyDescent="0.2">
      <c r="B450" s="266"/>
      <c r="C450" s="267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  <c r="Q450" s="251"/>
      <c r="T450" s="251"/>
      <c r="U450" s="251"/>
      <c r="V450" s="251"/>
      <c r="Z450" s="251"/>
      <c r="AE450" s="251"/>
      <c r="AF450" s="251"/>
      <c r="AG450" s="251"/>
      <c r="AH450" s="251"/>
      <c r="AK450" s="251"/>
      <c r="AL450" s="251"/>
      <c r="AM450" s="251"/>
      <c r="AN450" s="251"/>
      <c r="AO450" s="251"/>
      <c r="AP450" s="251"/>
      <c r="AQ450" s="251"/>
      <c r="AR450" s="251"/>
      <c r="AS450" s="251"/>
      <c r="AT450" s="251"/>
      <c r="AU450" s="251"/>
      <c r="AV450" s="251"/>
      <c r="AW450" s="251"/>
      <c r="AX450" s="251"/>
      <c r="AY450" s="251"/>
      <c r="AZ450" s="251"/>
      <c r="BA450" s="251"/>
      <c r="BB450" s="251"/>
      <c r="BC450" s="251"/>
      <c r="BD450" s="251"/>
      <c r="BE450" s="251"/>
      <c r="BG450" s="263"/>
      <c r="BH450" s="263"/>
      <c r="BI450" s="263"/>
      <c r="BJ450" s="263"/>
      <c r="BK450" s="263"/>
      <c r="BL450" s="263"/>
      <c r="BM450" s="263"/>
      <c r="BR450" s="265"/>
      <c r="BS450" s="265"/>
    </row>
    <row r="451" spans="2:71" s="255" customFormat="1" x14ac:dyDescent="0.2">
      <c r="B451" s="266"/>
      <c r="C451" s="267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  <c r="Q451" s="251"/>
      <c r="T451" s="251"/>
      <c r="U451" s="251"/>
      <c r="V451" s="251"/>
      <c r="Z451" s="251"/>
      <c r="AE451" s="251"/>
      <c r="AF451" s="251"/>
      <c r="AG451" s="251"/>
      <c r="AH451" s="251"/>
      <c r="AK451" s="251"/>
      <c r="AL451" s="251"/>
      <c r="AM451" s="251"/>
      <c r="AN451" s="251"/>
      <c r="AO451" s="251"/>
      <c r="AP451" s="251"/>
      <c r="AQ451" s="251"/>
      <c r="AR451" s="251"/>
      <c r="AS451" s="251"/>
      <c r="AT451" s="251"/>
      <c r="AU451" s="251"/>
      <c r="AV451" s="251"/>
      <c r="AW451" s="251"/>
      <c r="AX451" s="251"/>
      <c r="AY451" s="251"/>
      <c r="AZ451" s="251"/>
      <c r="BA451" s="251"/>
      <c r="BB451" s="251"/>
      <c r="BC451" s="251"/>
      <c r="BD451" s="251"/>
      <c r="BE451" s="251"/>
      <c r="BG451" s="263"/>
      <c r="BH451" s="263"/>
      <c r="BI451" s="263"/>
      <c r="BJ451" s="263"/>
      <c r="BK451" s="263"/>
      <c r="BL451" s="263"/>
      <c r="BM451" s="263"/>
      <c r="BR451" s="265"/>
      <c r="BS451" s="265"/>
    </row>
    <row r="452" spans="2:71" s="255" customFormat="1" x14ac:dyDescent="0.2">
      <c r="B452" s="266"/>
      <c r="C452" s="267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  <c r="Q452" s="251"/>
      <c r="T452" s="251"/>
      <c r="U452" s="251"/>
      <c r="V452" s="251"/>
      <c r="Z452" s="251"/>
      <c r="AE452" s="251"/>
      <c r="AF452" s="251"/>
      <c r="AG452" s="251"/>
      <c r="AH452" s="251"/>
      <c r="AK452" s="251"/>
      <c r="AL452" s="251"/>
      <c r="AM452" s="251"/>
      <c r="AN452" s="251"/>
      <c r="AO452" s="251"/>
      <c r="AP452" s="251"/>
      <c r="AQ452" s="251"/>
      <c r="AR452" s="251"/>
      <c r="AS452" s="251"/>
      <c r="AT452" s="251"/>
      <c r="AU452" s="251"/>
      <c r="AV452" s="251"/>
      <c r="AW452" s="251"/>
      <c r="AX452" s="251"/>
      <c r="AY452" s="251"/>
      <c r="AZ452" s="251"/>
      <c r="BA452" s="251"/>
      <c r="BB452" s="251"/>
      <c r="BC452" s="251"/>
      <c r="BD452" s="251"/>
      <c r="BE452" s="251"/>
      <c r="BG452" s="263"/>
      <c r="BH452" s="263"/>
      <c r="BI452" s="263"/>
      <c r="BJ452" s="263"/>
      <c r="BK452" s="263"/>
      <c r="BL452" s="263"/>
      <c r="BM452" s="263"/>
      <c r="BR452" s="265"/>
      <c r="BS452" s="265"/>
    </row>
    <row r="453" spans="2:71" s="255" customFormat="1" x14ac:dyDescent="0.2">
      <c r="B453" s="266"/>
      <c r="C453" s="267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  <c r="Q453" s="251"/>
      <c r="T453" s="251"/>
      <c r="U453" s="251"/>
      <c r="V453" s="251"/>
      <c r="Z453" s="251"/>
      <c r="AE453" s="251"/>
      <c r="AF453" s="251"/>
      <c r="AG453" s="251"/>
      <c r="AH453" s="251"/>
      <c r="AK453" s="251"/>
      <c r="AL453" s="251"/>
      <c r="AM453" s="251"/>
      <c r="AN453" s="251"/>
      <c r="AO453" s="251"/>
      <c r="AP453" s="251"/>
      <c r="AQ453" s="251"/>
      <c r="AR453" s="251"/>
      <c r="AS453" s="251"/>
      <c r="AT453" s="251"/>
      <c r="AU453" s="251"/>
      <c r="AV453" s="251"/>
      <c r="AW453" s="251"/>
      <c r="AX453" s="251"/>
      <c r="AY453" s="251"/>
      <c r="AZ453" s="251"/>
      <c r="BA453" s="251"/>
      <c r="BB453" s="251"/>
      <c r="BC453" s="251"/>
      <c r="BD453" s="251"/>
      <c r="BE453" s="251"/>
      <c r="BG453" s="263"/>
      <c r="BH453" s="263"/>
      <c r="BI453" s="263"/>
      <c r="BJ453" s="263"/>
      <c r="BK453" s="263"/>
      <c r="BL453" s="263"/>
      <c r="BM453" s="263"/>
      <c r="BR453" s="265"/>
      <c r="BS453" s="265"/>
    </row>
    <row r="454" spans="2:71" s="255" customFormat="1" x14ac:dyDescent="0.2">
      <c r="B454" s="266"/>
      <c r="C454" s="267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  <c r="Q454" s="251"/>
      <c r="T454" s="251"/>
      <c r="U454" s="251"/>
      <c r="V454" s="251"/>
      <c r="Z454" s="251"/>
      <c r="AE454" s="251"/>
      <c r="AF454" s="251"/>
      <c r="AG454" s="251"/>
      <c r="AH454" s="251"/>
      <c r="AK454" s="251"/>
      <c r="AL454" s="251"/>
      <c r="AM454" s="251"/>
      <c r="AN454" s="251"/>
      <c r="AO454" s="251"/>
      <c r="AP454" s="251"/>
      <c r="AQ454" s="251"/>
      <c r="AR454" s="251"/>
      <c r="AS454" s="251"/>
      <c r="AT454" s="251"/>
      <c r="AU454" s="251"/>
      <c r="AV454" s="251"/>
      <c r="AW454" s="251"/>
      <c r="AX454" s="251"/>
      <c r="AY454" s="251"/>
      <c r="AZ454" s="251"/>
      <c r="BA454" s="251"/>
      <c r="BB454" s="251"/>
      <c r="BC454" s="251"/>
      <c r="BD454" s="251"/>
      <c r="BE454" s="251"/>
      <c r="BG454" s="263"/>
      <c r="BH454" s="263"/>
      <c r="BI454" s="263"/>
      <c r="BJ454" s="263"/>
      <c r="BK454" s="263"/>
      <c r="BL454" s="263"/>
      <c r="BM454" s="263"/>
      <c r="BR454" s="265"/>
      <c r="BS454" s="265"/>
    </row>
    <row r="455" spans="2:71" s="255" customFormat="1" x14ac:dyDescent="0.2">
      <c r="B455" s="266"/>
      <c r="C455" s="267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  <c r="Q455" s="251"/>
      <c r="T455" s="251"/>
      <c r="U455" s="251"/>
      <c r="V455" s="251"/>
      <c r="Z455" s="251"/>
      <c r="AE455" s="251"/>
      <c r="AF455" s="251"/>
      <c r="AG455" s="251"/>
      <c r="AH455" s="251"/>
      <c r="AK455" s="251"/>
      <c r="AL455" s="251"/>
      <c r="AM455" s="251"/>
      <c r="AN455" s="251"/>
      <c r="AO455" s="251"/>
      <c r="AP455" s="251"/>
      <c r="AQ455" s="251"/>
      <c r="AR455" s="251"/>
      <c r="AS455" s="251"/>
      <c r="AT455" s="251"/>
      <c r="AU455" s="251"/>
      <c r="AV455" s="251"/>
      <c r="AW455" s="251"/>
      <c r="AX455" s="251"/>
      <c r="AY455" s="251"/>
      <c r="AZ455" s="251"/>
      <c r="BA455" s="251"/>
      <c r="BB455" s="251"/>
      <c r="BC455" s="251"/>
      <c r="BD455" s="251"/>
      <c r="BE455" s="251"/>
      <c r="BG455" s="263"/>
      <c r="BH455" s="263"/>
      <c r="BI455" s="263"/>
      <c r="BJ455" s="263"/>
      <c r="BK455" s="263"/>
      <c r="BL455" s="263"/>
      <c r="BM455" s="263"/>
      <c r="BR455" s="265"/>
      <c r="BS455" s="265"/>
    </row>
    <row r="456" spans="2:71" s="255" customFormat="1" x14ac:dyDescent="0.2">
      <c r="B456" s="266"/>
      <c r="C456" s="267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  <c r="Q456" s="251"/>
      <c r="T456" s="251"/>
      <c r="U456" s="251"/>
      <c r="V456" s="251"/>
      <c r="Z456" s="251"/>
      <c r="AE456" s="251"/>
      <c r="AF456" s="251"/>
      <c r="AG456" s="251"/>
      <c r="AH456" s="251"/>
      <c r="AK456" s="251"/>
      <c r="AL456" s="251"/>
      <c r="AM456" s="251"/>
      <c r="AN456" s="251"/>
      <c r="AO456" s="251"/>
      <c r="AP456" s="251"/>
      <c r="AQ456" s="251"/>
      <c r="AR456" s="251"/>
      <c r="AS456" s="251"/>
      <c r="AT456" s="251"/>
      <c r="AU456" s="251"/>
      <c r="AV456" s="251"/>
      <c r="AW456" s="251"/>
      <c r="AX456" s="251"/>
      <c r="AY456" s="251"/>
      <c r="AZ456" s="251"/>
      <c r="BA456" s="251"/>
      <c r="BB456" s="251"/>
      <c r="BC456" s="251"/>
      <c r="BD456" s="251"/>
      <c r="BE456" s="251"/>
      <c r="BG456" s="263"/>
      <c r="BH456" s="263"/>
      <c r="BI456" s="263"/>
      <c r="BJ456" s="263"/>
      <c r="BK456" s="263"/>
      <c r="BL456" s="263"/>
      <c r="BM456" s="263"/>
      <c r="BR456" s="265"/>
      <c r="BS456" s="265"/>
    </row>
    <row r="457" spans="2:71" s="255" customFormat="1" x14ac:dyDescent="0.2">
      <c r="B457" s="266"/>
      <c r="C457" s="267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  <c r="Q457" s="251"/>
      <c r="T457" s="251"/>
      <c r="U457" s="251"/>
      <c r="V457" s="251"/>
      <c r="Z457" s="251"/>
      <c r="AE457" s="251"/>
      <c r="AF457" s="251"/>
      <c r="AG457" s="251"/>
      <c r="AH457" s="251"/>
      <c r="AK457" s="251"/>
      <c r="AL457" s="251"/>
      <c r="AM457" s="251"/>
      <c r="AN457" s="251"/>
      <c r="AO457" s="251"/>
      <c r="AP457" s="251"/>
      <c r="AQ457" s="251"/>
      <c r="AR457" s="251"/>
      <c r="AS457" s="251"/>
      <c r="AT457" s="251"/>
      <c r="AU457" s="251"/>
      <c r="AV457" s="251"/>
      <c r="AW457" s="251"/>
      <c r="AX457" s="251"/>
      <c r="AY457" s="251"/>
      <c r="AZ457" s="251"/>
      <c r="BA457" s="251"/>
      <c r="BB457" s="251"/>
      <c r="BC457" s="251"/>
      <c r="BD457" s="251"/>
      <c r="BE457" s="251"/>
      <c r="BG457" s="263"/>
      <c r="BH457" s="263"/>
      <c r="BI457" s="263"/>
      <c r="BJ457" s="263"/>
      <c r="BK457" s="263"/>
      <c r="BL457" s="263"/>
      <c r="BM457" s="263"/>
      <c r="BR457" s="265"/>
      <c r="BS457" s="265"/>
    </row>
    <row r="458" spans="2:71" s="255" customFormat="1" x14ac:dyDescent="0.2">
      <c r="B458" s="266"/>
      <c r="C458" s="267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  <c r="Q458" s="251"/>
      <c r="T458" s="251"/>
      <c r="U458" s="251"/>
      <c r="V458" s="251"/>
      <c r="Z458" s="251"/>
      <c r="AE458" s="251"/>
      <c r="AF458" s="251"/>
      <c r="AG458" s="251"/>
      <c r="AH458" s="251"/>
      <c r="AK458" s="251"/>
      <c r="AL458" s="251"/>
      <c r="AM458" s="251"/>
      <c r="AN458" s="251"/>
      <c r="AO458" s="251"/>
      <c r="AP458" s="251"/>
      <c r="AQ458" s="251"/>
      <c r="AR458" s="251"/>
      <c r="AS458" s="251"/>
      <c r="AT458" s="251"/>
      <c r="AU458" s="251"/>
      <c r="AV458" s="251"/>
      <c r="AW458" s="251"/>
      <c r="AX458" s="251"/>
      <c r="AY458" s="251"/>
      <c r="AZ458" s="251"/>
      <c r="BA458" s="251"/>
      <c r="BB458" s="251"/>
      <c r="BC458" s="251"/>
      <c r="BD458" s="251"/>
      <c r="BE458" s="251"/>
      <c r="BG458" s="263"/>
      <c r="BH458" s="263"/>
      <c r="BI458" s="263"/>
      <c r="BJ458" s="263"/>
      <c r="BK458" s="263"/>
      <c r="BL458" s="263"/>
      <c r="BM458" s="263"/>
      <c r="BR458" s="265"/>
      <c r="BS458" s="265"/>
    </row>
    <row r="459" spans="2:71" s="255" customFormat="1" x14ac:dyDescent="0.2">
      <c r="B459" s="266"/>
      <c r="C459" s="267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  <c r="Q459" s="251"/>
      <c r="T459" s="251"/>
      <c r="U459" s="251"/>
      <c r="V459" s="251"/>
      <c r="Z459" s="251"/>
      <c r="AE459" s="251"/>
      <c r="AF459" s="251"/>
      <c r="AG459" s="251"/>
      <c r="AH459" s="251"/>
      <c r="AK459" s="251"/>
      <c r="AL459" s="251"/>
      <c r="AM459" s="251"/>
      <c r="AN459" s="251"/>
      <c r="AO459" s="251"/>
      <c r="AP459" s="251"/>
      <c r="AQ459" s="251"/>
      <c r="AR459" s="251"/>
      <c r="AS459" s="251"/>
      <c r="AT459" s="251"/>
      <c r="AU459" s="251"/>
      <c r="AV459" s="251"/>
      <c r="AW459" s="251"/>
      <c r="AX459" s="251"/>
      <c r="AY459" s="251"/>
      <c r="AZ459" s="251"/>
      <c r="BA459" s="251"/>
      <c r="BB459" s="251"/>
      <c r="BC459" s="251"/>
      <c r="BD459" s="251"/>
      <c r="BE459" s="251"/>
      <c r="BG459" s="263"/>
      <c r="BH459" s="263"/>
      <c r="BI459" s="263"/>
      <c r="BJ459" s="263"/>
      <c r="BK459" s="263"/>
      <c r="BL459" s="263"/>
      <c r="BM459" s="263"/>
      <c r="BR459" s="265"/>
      <c r="BS459" s="265"/>
    </row>
    <row r="460" spans="2:71" s="255" customFormat="1" x14ac:dyDescent="0.2">
      <c r="B460" s="266"/>
      <c r="C460" s="267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  <c r="Q460" s="251"/>
      <c r="T460" s="251"/>
      <c r="U460" s="251"/>
      <c r="V460" s="251"/>
      <c r="Z460" s="251"/>
      <c r="AE460" s="251"/>
      <c r="AF460" s="251"/>
      <c r="AG460" s="251"/>
      <c r="AH460" s="251"/>
      <c r="AK460" s="251"/>
      <c r="AL460" s="251"/>
      <c r="AM460" s="251"/>
      <c r="AN460" s="251"/>
      <c r="AO460" s="251"/>
      <c r="AP460" s="251"/>
      <c r="AQ460" s="251"/>
      <c r="AR460" s="251"/>
      <c r="AS460" s="251"/>
      <c r="AT460" s="251"/>
      <c r="AU460" s="251"/>
      <c r="AV460" s="251"/>
      <c r="AW460" s="251"/>
      <c r="AX460" s="251"/>
      <c r="AY460" s="251"/>
      <c r="AZ460" s="251"/>
      <c r="BA460" s="251"/>
      <c r="BB460" s="251"/>
      <c r="BC460" s="251"/>
      <c r="BD460" s="251"/>
      <c r="BE460" s="251"/>
      <c r="BG460" s="263"/>
      <c r="BH460" s="263"/>
      <c r="BI460" s="263"/>
      <c r="BJ460" s="263"/>
      <c r="BK460" s="263"/>
      <c r="BL460" s="263"/>
      <c r="BM460" s="263"/>
      <c r="BR460" s="265"/>
      <c r="BS460" s="265"/>
    </row>
    <row r="461" spans="2:71" s="255" customFormat="1" x14ac:dyDescent="0.2">
      <c r="B461" s="266"/>
      <c r="C461" s="267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  <c r="Q461" s="251"/>
      <c r="T461" s="251"/>
      <c r="U461" s="251"/>
      <c r="V461" s="251"/>
      <c r="Z461" s="251"/>
      <c r="AE461" s="251"/>
      <c r="AF461" s="251"/>
      <c r="AG461" s="251"/>
      <c r="AH461" s="251"/>
      <c r="AK461" s="251"/>
      <c r="AL461" s="251"/>
      <c r="AM461" s="251"/>
      <c r="AN461" s="251"/>
      <c r="AO461" s="251"/>
      <c r="AP461" s="251"/>
      <c r="AQ461" s="251"/>
      <c r="AR461" s="251"/>
      <c r="AS461" s="251"/>
      <c r="AT461" s="251"/>
      <c r="AU461" s="251"/>
      <c r="AV461" s="251"/>
      <c r="AW461" s="251"/>
      <c r="AX461" s="251"/>
      <c r="AY461" s="251"/>
      <c r="AZ461" s="251"/>
      <c r="BA461" s="251"/>
      <c r="BB461" s="251"/>
      <c r="BC461" s="251"/>
      <c r="BD461" s="251"/>
      <c r="BE461" s="251"/>
      <c r="BG461" s="263"/>
      <c r="BH461" s="263"/>
      <c r="BI461" s="263"/>
      <c r="BJ461" s="263"/>
      <c r="BK461" s="263"/>
      <c r="BL461" s="263"/>
      <c r="BM461" s="263"/>
      <c r="BR461" s="265"/>
      <c r="BS461" s="265"/>
    </row>
    <row r="462" spans="2:71" s="255" customFormat="1" x14ac:dyDescent="0.2">
      <c r="B462" s="266"/>
      <c r="C462" s="267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  <c r="Q462" s="251"/>
      <c r="T462" s="251"/>
      <c r="U462" s="251"/>
      <c r="V462" s="251"/>
      <c r="Z462" s="251"/>
      <c r="AE462" s="251"/>
      <c r="AF462" s="251"/>
      <c r="AG462" s="251"/>
      <c r="AH462" s="251"/>
      <c r="AK462" s="251"/>
      <c r="AL462" s="251"/>
      <c r="AM462" s="251"/>
      <c r="AN462" s="251"/>
      <c r="AO462" s="251"/>
      <c r="AP462" s="251"/>
      <c r="AQ462" s="251"/>
      <c r="AR462" s="251"/>
      <c r="AS462" s="251"/>
      <c r="AT462" s="251"/>
      <c r="AU462" s="251"/>
      <c r="AV462" s="251"/>
      <c r="AW462" s="251"/>
      <c r="AX462" s="251"/>
      <c r="AY462" s="251"/>
      <c r="AZ462" s="251"/>
      <c r="BA462" s="251"/>
      <c r="BB462" s="251"/>
      <c r="BC462" s="251"/>
      <c r="BD462" s="251"/>
      <c r="BE462" s="251"/>
      <c r="BG462" s="263"/>
      <c r="BH462" s="263"/>
      <c r="BI462" s="263"/>
      <c r="BJ462" s="263"/>
      <c r="BK462" s="263"/>
      <c r="BL462" s="263"/>
      <c r="BM462" s="263"/>
      <c r="BR462" s="265"/>
      <c r="BS462" s="265"/>
    </row>
    <row r="463" spans="2:71" s="255" customFormat="1" x14ac:dyDescent="0.2">
      <c r="B463" s="266"/>
      <c r="C463" s="267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  <c r="Q463" s="251"/>
      <c r="T463" s="251"/>
      <c r="U463" s="251"/>
      <c r="V463" s="251"/>
      <c r="Z463" s="251"/>
      <c r="AE463" s="251"/>
      <c r="AF463" s="251"/>
      <c r="AG463" s="251"/>
      <c r="AH463" s="251"/>
      <c r="AK463" s="251"/>
      <c r="AL463" s="251"/>
      <c r="AM463" s="251"/>
      <c r="AN463" s="251"/>
      <c r="AO463" s="251"/>
      <c r="AP463" s="251"/>
      <c r="AQ463" s="251"/>
      <c r="AR463" s="251"/>
      <c r="AS463" s="251"/>
      <c r="AT463" s="251"/>
      <c r="AU463" s="251"/>
      <c r="AV463" s="251"/>
      <c r="AW463" s="251"/>
      <c r="AX463" s="251"/>
      <c r="AY463" s="251"/>
      <c r="AZ463" s="251"/>
      <c r="BA463" s="251"/>
      <c r="BB463" s="251"/>
      <c r="BC463" s="251"/>
      <c r="BD463" s="251"/>
      <c r="BE463" s="251"/>
      <c r="BG463" s="263"/>
      <c r="BH463" s="263"/>
      <c r="BI463" s="263"/>
      <c r="BJ463" s="263"/>
      <c r="BK463" s="263"/>
      <c r="BL463" s="263"/>
      <c r="BM463" s="263"/>
      <c r="BR463" s="265"/>
      <c r="BS463" s="265"/>
    </row>
    <row r="464" spans="2:71" s="255" customFormat="1" x14ac:dyDescent="0.2">
      <c r="B464" s="266"/>
      <c r="C464" s="267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  <c r="Q464" s="251"/>
      <c r="T464" s="251"/>
      <c r="U464" s="251"/>
      <c r="V464" s="251"/>
      <c r="Z464" s="251"/>
      <c r="AE464" s="251"/>
      <c r="AF464" s="251"/>
      <c r="AG464" s="251"/>
      <c r="AH464" s="251"/>
      <c r="AK464" s="251"/>
      <c r="AL464" s="251"/>
      <c r="AM464" s="251"/>
      <c r="AN464" s="251"/>
      <c r="AO464" s="251"/>
      <c r="AP464" s="251"/>
      <c r="AQ464" s="251"/>
      <c r="AR464" s="251"/>
      <c r="AS464" s="251"/>
      <c r="AT464" s="251"/>
      <c r="AU464" s="251"/>
      <c r="AV464" s="251"/>
      <c r="AW464" s="251"/>
      <c r="AX464" s="251"/>
      <c r="AY464" s="251"/>
      <c r="AZ464" s="251"/>
      <c r="BA464" s="251"/>
      <c r="BB464" s="251"/>
      <c r="BC464" s="251"/>
      <c r="BD464" s="251"/>
      <c r="BE464" s="251"/>
      <c r="BG464" s="263"/>
      <c r="BH464" s="263"/>
      <c r="BI464" s="263"/>
      <c r="BJ464" s="263"/>
      <c r="BK464" s="263"/>
      <c r="BL464" s="263"/>
      <c r="BM464" s="263"/>
      <c r="BR464" s="265"/>
      <c r="BS464" s="265"/>
    </row>
    <row r="465" spans="2:71" s="255" customFormat="1" x14ac:dyDescent="0.2">
      <c r="B465" s="266"/>
      <c r="C465" s="267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  <c r="Q465" s="251"/>
      <c r="T465" s="251"/>
      <c r="U465" s="251"/>
      <c r="V465" s="251"/>
      <c r="Z465" s="251"/>
      <c r="AE465" s="251"/>
      <c r="AF465" s="251"/>
      <c r="AG465" s="251"/>
      <c r="AH465" s="251"/>
      <c r="AK465" s="251"/>
      <c r="AL465" s="251"/>
      <c r="AM465" s="251"/>
      <c r="AN465" s="251"/>
      <c r="AO465" s="251"/>
      <c r="AP465" s="251"/>
      <c r="AQ465" s="251"/>
      <c r="AR465" s="251"/>
      <c r="AS465" s="251"/>
      <c r="AT465" s="251"/>
      <c r="AU465" s="251"/>
      <c r="AV465" s="251"/>
      <c r="AW465" s="251"/>
      <c r="AX465" s="251"/>
      <c r="AY465" s="251"/>
      <c r="AZ465" s="251"/>
      <c r="BA465" s="251"/>
      <c r="BB465" s="251"/>
      <c r="BC465" s="251"/>
      <c r="BD465" s="251"/>
      <c r="BE465" s="251"/>
      <c r="BG465" s="263"/>
      <c r="BH465" s="263"/>
      <c r="BI465" s="263"/>
      <c r="BJ465" s="263"/>
      <c r="BK465" s="263"/>
      <c r="BL465" s="263"/>
      <c r="BM465" s="263"/>
      <c r="BR465" s="265"/>
      <c r="BS465" s="265"/>
    </row>
    <row r="466" spans="2:71" s="255" customFormat="1" x14ac:dyDescent="0.2">
      <c r="B466" s="266"/>
      <c r="C466" s="267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  <c r="Q466" s="251"/>
      <c r="T466" s="251"/>
      <c r="U466" s="251"/>
      <c r="V466" s="251"/>
      <c r="Z466" s="251"/>
      <c r="AE466" s="251"/>
      <c r="AF466" s="251"/>
      <c r="AG466" s="251"/>
      <c r="AH466" s="251"/>
      <c r="AK466" s="251"/>
      <c r="AL466" s="251"/>
      <c r="AM466" s="251"/>
      <c r="AN466" s="251"/>
      <c r="AO466" s="251"/>
      <c r="AP466" s="251"/>
      <c r="AQ466" s="251"/>
      <c r="AR466" s="251"/>
      <c r="AS466" s="251"/>
      <c r="AT466" s="251"/>
      <c r="AU466" s="251"/>
      <c r="AV466" s="251"/>
      <c r="AW466" s="251"/>
      <c r="AX466" s="251"/>
      <c r="AY466" s="251"/>
      <c r="AZ466" s="251"/>
      <c r="BA466" s="251"/>
      <c r="BB466" s="251"/>
      <c r="BC466" s="251"/>
      <c r="BD466" s="251"/>
      <c r="BE466" s="251"/>
      <c r="BG466" s="263"/>
      <c r="BH466" s="263"/>
      <c r="BI466" s="263"/>
      <c r="BJ466" s="263"/>
      <c r="BK466" s="263"/>
      <c r="BL466" s="263"/>
      <c r="BM466" s="263"/>
      <c r="BR466" s="265"/>
      <c r="BS466" s="265"/>
    </row>
    <row r="467" spans="2:71" s="255" customFormat="1" x14ac:dyDescent="0.2">
      <c r="B467" s="266"/>
      <c r="C467" s="267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  <c r="Q467" s="251"/>
      <c r="T467" s="251"/>
      <c r="U467" s="251"/>
      <c r="V467" s="251"/>
      <c r="Z467" s="251"/>
      <c r="AE467" s="251"/>
      <c r="AF467" s="251"/>
      <c r="AG467" s="251"/>
      <c r="AH467" s="251"/>
      <c r="AK467" s="251"/>
      <c r="AL467" s="251"/>
      <c r="AM467" s="251"/>
      <c r="AN467" s="251"/>
      <c r="AO467" s="251"/>
      <c r="AP467" s="251"/>
      <c r="AQ467" s="251"/>
      <c r="AR467" s="251"/>
      <c r="AS467" s="251"/>
      <c r="AT467" s="251"/>
      <c r="AU467" s="251"/>
      <c r="AV467" s="251"/>
      <c r="AW467" s="251"/>
      <c r="AX467" s="251"/>
      <c r="AY467" s="251"/>
      <c r="AZ467" s="251"/>
      <c r="BA467" s="251"/>
      <c r="BB467" s="251"/>
      <c r="BC467" s="251"/>
      <c r="BD467" s="251"/>
      <c r="BE467" s="251"/>
      <c r="BG467" s="263"/>
      <c r="BH467" s="263"/>
      <c r="BI467" s="263"/>
      <c r="BJ467" s="263"/>
      <c r="BK467" s="263"/>
      <c r="BL467" s="263"/>
      <c r="BM467" s="263"/>
      <c r="BR467" s="265"/>
      <c r="BS467" s="265"/>
    </row>
    <row r="468" spans="2:71" s="255" customFormat="1" x14ac:dyDescent="0.2">
      <c r="B468" s="266"/>
      <c r="C468" s="267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  <c r="Q468" s="251"/>
      <c r="T468" s="251"/>
      <c r="U468" s="251"/>
      <c r="V468" s="251"/>
      <c r="Z468" s="251"/>
      <c r="AE468" s="251"/>
      <c r="AF468" s="251"/>
      <c r="AG468" s="251"/>
      <c r="AH468" s="251"/>
      <c r="AK468" s="251"/>
      <c r="AL468" s="251"/>
      <c r="AM468" s="251"/>
      <c r="AN468" s="251"/>
      <c r="AO468" s="251"/>
      <c r="AP468" s="251"/>
      <c r="AQ468" s="251"/>
      <c r="AR468" s="251"/>
      <c r="AS468" s="251"/>
      <c r="AT468" s="251"/>
      <c r="AU468" s="251"/>
      <c r="AV468" s="251"/>
      <c r="AW468" s="251"/>
      <c r="AX468" s="251"/>
      <c r="AY468" s="251"/>
      <c r="AZ468" s="251"/>
      <c r="BA468" s="251"/>
      <c r="BB468" s="251"/>
      <c r="BC468" s="251"/>
      <c r="BD468" s="251"/>
      <c r="BE468" s="251"/>
      <c r="BG468" s="263"/>
      <c r="BH468" s="263"/>
      <c r="BI468" s="263"/>
      <c r="BJ468" s="263"/>
      <c r="BK468" s="263"/>
      <c r="BL468" s="263"/>
      <c r="BM468" s="263"/>
      <c r="BR468" s="265"/>
      <c r="BS468" s="265"/>
    </row>
    <row r="469" spans="2:71" s="255" customFormat="1" x14ac:dyDescent="0.2">
      <c r="B469" s="266"/>
      <c r="C469" s="267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  <c r="Q469" s="251"/>
      <c r="T469" s="251"/>
      <c r="U469" s="251"/>
      <c r="V469" s="251"/>
      <c r="Z469" s="251"/>
      <c r="AE469" s="251"/>
      <c r="AF469" s="251"/>
      <c r="AG469" s="251"/>
      <c r="AH469" s="251"/>
      <c r="AK469" s="251"/>
      <c r="AL469" s="251"/>
      <c r="AM469" s="251"/>
      <c r="AN469" s="251"/>
      <c r="AO469" s="251"/>
      <c r="AP469" s="251"/>
      <c r="AQ469" s="251"/>
      <c r="AR469" s="251"/>
      <c r="AS469" s="251"/>
      <c r="AT469" s="251"/>
      <c r="AU469" s="251"/>
      <c r="AV469" s="251"/>
      <c r="AW469" s="251"/>
      <c r="AX469" s="251"/>
      <c r="AY469" s="251"/>
      <c r="AZ469" s="251"/>
      <c r="BA469" s="251"/>
      <c r="BB469" s="251"/>
      <c r="BC469" s="251"/>
      <c r="BD469" s="251"/>
      <c r="BE469" s="251"/>
      <c r="BG469" s="263"/>
      <c r="BH469" s="263"/>
      <c r="BI469" s="263"/>
      <c r="BJ469" s="263"/>
      <c r="BK469" s="263"/>
      <c r="BL469" s="263"/>
      <c r="BM469" s="263"/>
      <c r="BR469" s="265"/>
      <c r="BS469" s="265"/>
    </row>
    <row r="470" spans="2:71" s="255" customFormat="1" x14ac:dyDescent="0.2">
      <c r="B470" s="266"/>
      <c r="C470" s="267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  <c r="Q470" s="251"/>
      <c r="T470" s="251"/>
      <c r="U470" s="251"/>
      <c r="V470" s="251"/>
      <c r="Z470" s="251"/>
      <c r="AE470" s="251"/>
      <c r="AF470" s="251"/>
      <c r="AG470" s="251"/>
      <c r="AH470" s="251"/>
      <c r="AK470" s="251"/>
      <c r="AL470" s="251"/>
      <c r="AM470" s="251"/>
      <c r="AN470" s="251"/>
      <c r="AO470" s="251"/>
      <c r="AP470" s="251"/>
      <c r="AQ470" s="251"/>
      <c r="AR470" s="251"/>
      <c r="AS470" s="251"/>
      <c r="AT470" s="251"/>
      <c r="AU470" s="251"/>
      <c r="AV470" s="251"/>
      <c r="AW470" s="251"/>
      <c r="AX470" s="251"/>
      <c r="AY470" s="251"/>
      <c r="AZ470" s="251"/>
      <c r="BA470" s="251"/>
      <c r="BB470" s="251"/>
      <c r="BC470" s="251"/>
      <c r="BD470" s="251"/>
      <c r="BE470" s="251"/>
      <c r="BG470" s="263"/>
      <c r="BH470" s="263"/>
      <c r="BI470" s="263"/>
      <c r="BJ470" s="263"/>
      <c r="BK470" s="263"/>
      <c r="BL470" s="263"/>
      <c r="BM470" s="263"/>
      <c r="BR470" s="265"/>
      <c r="BS470" s="265"/>
    </row>
    <row r="471" spans="2:71" s="255" customFormat="1" x14ac:dyDescent="0.2">
      <c r="B471" s="266"/>
      <c r="C471" s="267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  <c r="Q471" s="251"/>
      <c r="T471" s="251"/>
      <c r="U471" s="251"/>
      <c r="V471" s="251"/>
      <c r="Z471" s="251"/>
      <c r="AE471" s="251"/>
      <c r="AF471" s="251"/>
      <c r="AG471" s="251"/>
      <c r="AH471" s="251"/>
      <c r="AK471" s="251"/>
      <c r="AL471" s="251"/>
      <c r="AM471" s="251"/>
      <c r="AN471" s="251"/>
      <c r="AO471" s="251"/>
      <c r="AP471" s="251"/>
      <c r="AQ471" s="251"/>
      <c r="AR471" s="251"/>
      <c r="AS471" s="251"/>
      <c r="AT471" s="251"/>
      <c r="AU471" s="251"/>
      <c r="AV471" s="251"/>
      <c r="AW471" s="251"/>
      <c r="AX471" s="251"/>
      <c r="AY471" s="251"/>
      <c r="AZ471" s="251"/>
      <c r="BA471" s="251"/>
      <c r="BB471" s="251"/>
      <c r="BC471" s="251"/>
      <c r="BD471" s="251"/>
      <c r="BE471" s="251"/>
      <c r="BG471" s="263"/>
      <c r="BH471" s="263"/>
      <c r="BI471" s="263"/>
      <c r="BJ471" s="263"/>
      <c r="BK471" s="263"/>
      <c r="BL471" s="263"/>
      <c r="BM471" s="263"/>
      <c r="BR471" s="265"/>
      <c r="BS471" s="265"/>
    </row>
    <row r="472" spans="2:71" s="255" customFormat="1" x14ac:dyDescent="0.2">
      <c r="B472" s="266"/>
      <c r="C472" s="267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  <c r="Q472" s="251"/>
      <c r="T472" s="251"/>
      <c r="U472" s="251"/>
      <c r="V472" s="251"/>
      <c r="Z472" s="251"/>
      <c r="AE472" s="251"/>
      <c r="AF472" s="251"/>
      <c r="AG472" s="251"/>
      <c r="AH472" s="251"/>
      <c r="AK472" s="251"/>
      <c r="AL472" s="251"/>
      <c r="AM472" s="251"/>
      <c r="AN472" s="251"/>
      <c r="AO472" s="251"/>
      <c r="AP472" s="251"/>
      <c r="AQ472" s="251"/>
      <c r="AR472" s="251"/>
      <c r="AS472" s="251"/>
      <c r="AT472" s="251"/>
      <c r="AU472" s="251"/>
      <c r="AV472" s="251"/>
      <c r="AW472" s="251"/>
      <c r="AX472" s="251"/>
      <c r="AY472" s="251"/>
      <c r="AZ472" s="251"/>
      <c r="BA472" s="251"/>
      <c r="BB472" s="251"/>
      <c r="BC472" s="251"/>
      <c r="BD472" s="251"/>
      <c r="BE472" s="251"/>
      <c r="BG472" s="263"/>
      <c r="BH472" s="263"/>
      <c r="BI472" s="263"/>
      <c r="BJ472" s="263"/>
      <c r="BK472" s="263"/>
      <c r="BL472" s="263"/>
      <c r="BM472" s="263"/>
      <c r="BR472" s="265"/>
      <c r="BS472" s="265"/>
    </row>
    <row r="473" spans="2:71" s="255" customFormat="1" x14ac:dyDescent="0.2">
      <c r="B473" s="266"/>
      <c r="C473" s="267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  <c r="Q473" s="251"/>
      <c r="T473" s="251"/>
      <c r="U473" s="251"/>
      <c r="V473" s="251"/>
      <c r="Z473" s="251"/>
      <c r="AE473" s="251"/>
      <c r="AF473" s="251"/>
      <c r="AG473" s="251"/>
      <c r="AH473" s="251"/>
      <c r="AK473" s="251"/>
      <c r="AL473" s="251"/>
      <c r="AM473" s="251"/>
      <c r="AN473" s="251"/>
      <c r="AO473" s="251"/>
      <c r="AP473" s="251"/>
      <c r="AQ473" s="251"/>
      <c r="AR473" s="251"/>
      <c r="AS473" s="251"/>
      <c r="AT473" s="251"/>
      <c r="AU473" s="251"/>
      <c r="AV473" s="251"/>
      <c r="AW473" s="251"/>
      <c r="AX473" s="251"/>
      <c r="AY473" s="251"/>
      <c r="AZ473" s="251"/>
      <c r="BA473" s="251"/>
      <c r="BB473" s="251"/>
      <c r="BC473" s="251"/>
      <c r="BD473" s="251"/>
      <c r="BE473" s="251"/>
      <c r="BG473" s="263"/>
      <c r="BH473" s="263"/>
      <c r="BI473" s="263"/>
      <c r="BJ473" s="263"/>
      <c r="BK473" s="263"/>
      <c r="BL473" s="263"/>
      <c r="BM473" s="263"/>
      <c r="BR473" s="265"/>
      <c r="BS473" s="265"/>
    </row>
    <row r="474" spans="2:71" s="255" customFormat="1" x14ac:dyDescent="0.2">
      <c r="B474" s="266"/>
      <c r="C474" s="267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  <c r="Q474" s="251"/>
      <c r="T474" s="251"/>
      <c r="U474" s="251"/>
      <c r="V474" s="251"/>
      <c r="Z474" s="251"/>
      <c r="AE474" s="251"/>
      <c r="AF474" s="251"/>
      <c r="AG474" s="251"/>
      <c r="AH474" s="251"/>
      <c r="AK474" s="251"/>
      <c r="AL474" s="251"/>
      <c r="AM474" s="251"/>
      <c r="AN474" s="251"/>
      <c r="AO474" s="251"/>
      <c r="AP474" s="251"/>
      <c r="AQ474" s="251"/>
      <c r="AR474" s="251"/>
      <c r="AS474" s="251"/>
      <c r="AT474" s="251"/>
      <c r="AU474" s="251"/>
      <c r="AV474" s="251"/>
      <c r="AW474" s="251"/>
      <c r="AX474" s="251"/>
      <c r="AY474" s="251"/>
      <c r="AZ474" s="251"/>
      <c r="BA474" s="251"/>
      <c r="BB474" s="251"/>
      <c r="BC474" s="251"/>
      <c r="BD474" s="251"/>
      <c r="BE474" s="251"/>
      <c r="BG474" s="263"/>
      <c r="BH474" s="263"/>
      <c r="BI474" s="263"/>
      <c r="BJ474" s="263"/>
      <c r="BK474" s="263"/>
      <c r="BL474" s="263"/>
      <c r="BM474" s="263"/>
      <c r="BR474" s="265"/>
      <c r="BS474" s="265"/>
    </row>
    <row r="475" spans="2:71" s="255" customFormat="1" x14ac:dyDescent="0.2">
      <c r="B475" s="266"/>
      <c r="C475" s="267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  <c r="Q475" s="251"/>
      <c r="T475" s="251"/>
      <c r="U475" s="251"/>
      <c r="V475" s="251"/>
      <c r="Z475" s="251"/>
      <c r="AE475" s="251"/>
      <c r="AF475" s="251"/>
      <c r="AG475" s="251"/>
      <c r="AH475" s="251"/>
      <c r="AK475" s="251"/>
      <c r="AL475" s="251"/>
      <c r="AM475" s="251"/>
      <c r="AN475" s="251"/>
      <c r="AO475" s="251"/>
      <c r="AP475" s="251"/>
      <c r="AQ475" s="251"/>
      <c r="AR475" s="251"/>
      <c r="AS475" s="251"/>
      <c r="AT475" s="251"/>
      <c r="AU475" s="251"/>
      <c r="AV475" s="251"/>
      <c r="AW475" s="251"/>
      <c r="AX475" s="251"/>
      <c r="AY475" s="251"/>
      <c r="AZ475" s="251"/>
      <c r="BA475" s="251"/>
      <c r="BB475" s="251"/>
      <c r="BC475" s="251"/>
      <c r="BD475" s="251"/>
      <c r="BE475" s="251"/>
      <c r="BG475" s="263"/>
      <c r="BH475" s="263"/>
      <c r="BI475" s="263"/>
      <c r="BJ475" s="263"/>
      <c r="BK475" s="263"/>
      <c r="BL475" s="263"/>
      <c r="BM475" s="263"/>
      <c r="BR475" s="265"/>
      <c r="BS475" s="265"/>
    </row>
    <row r="476" spans="2:71" s="255" customFormat="1" x14ac:dyDescent="0.2">
      <c r="B476" s="266"/>
      <c r="C476" s="267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  <c r="Q476" s="251"/>
      <c r="T476" s="251"/>
      <c r="U476" s="251"/>
      <c r="V476" s="251"/>
      <c r="Z476" s="251"/>
      <c r="AE476" s="251"/>
      <c r="AF476" s="251"/>
      <c r="AG476" s="251"/>
      <c r="AH476" s="251"/>
      <c r="AK476" s="251"/>
      <c r="AL476" s="251"/>
      <c r="AM476" s="251"/>
      <c r="AN476" s="251"/>
      <c r="AO476" s="251"/>
      <c r="AP476" s="251"/>
      <c r="AQ476" s="251"/>
      <c r="AR476" s="251"/>
      <c r="AS476" s="251"/>
      <c r="AT476" s="251"/>
      <c r="AU476" s="251"/>
      <c r="AV476" s="251"/>
      <c r="AW476" s="251"/>
      <c r="AX476" s="251"/>
      <c r="AY476" s="251"/>
      <c r="AZ476" s="251"/>
      <c r="BA476" s="251"/>
      <c r="BB476" s="251"/>
      <c r="BC476" s="251"/>
      <c r="BD476" s="251"/>
      <c r="BE476" s="251"/>
      <c r="BG476" s="263"/>
      <c r="BH476" s="263"/>
      <c r="BI476" s="263"/>
      <c r="BJ476" s="263"/>
      <c r="BK476" s="263"/>
      <c r="BL476" s="263"/>
      <c r="BM476" s="263"/>
      <c r="BR476" s="265"/>
      <c r="BS476" s="265"/>
    </row>
    <row r="477" spans="2:71" s="255" customFormat="1" x14ac:dyDescent="0.2">
      <c r="B477" s="266"/>
      <c r="C477" s="267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  <c r="Q477" s="251"/>
      <c r="T477" s="251"/>
      <c r="U477" s="251"/>
      <c r="V477" s="251"/>
      <c r="Z477" s="251"/>
      <c r="AE477" s="251"/>
      <c r="AF477" s="251"/>
      <c r="AG477" s="251"/>
      <c r="AH477" s="251"/>
      <c r="AK477" s="251"/>
      <c r="AL477" s="251"/>
      <c r="AM477" s="251"/>
      <c r="AN477" s="251"/>
      <c r="AO477" s="251"/>
      <c r="AP477" s="251"/>
      <c r="AQ477" s="251"/>
      <c r="AR477" s="251"/>
      <c r="AS477" s="251"/>
      <c r="AT477" s="251"/>
      <c r="AU477" s="251"/>
      <c r="AV477" s="251"/>
      <c r="AW477" s="251"/>
      <c r="AX477" s="251"/>
      <c r="AY477" s="251"/>
      <c r="AZ477" s="251"/>
      <c r="BA477" s="251"/>
      <c r="BB477" s="251"/>
      <c r="BC477" s="251"/>
      <c r="BD477" s="251"/>
      <c r="BE477" s="251"/>
      <c r="BG477" s="263"/>
      <c r="BH477" s="263"/>
      <c r="BI477" s="263"/>
      <c r="BJ477" s="263"/>
      <c r="BK477" s="263"/>
      <c r="BL477" s="263"/>
      <c r="BM477" s="263"/>
      <c r="BR477" s="265"/>
      <c r="BS477" s="265"/>
    </row>
    <row r="478" spans="2:71" s="255" customFormat="1" x14ac:dyDescent="0.2">
      <c r="B478" s="266"/>
      <c r="C478" s="267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  <c r="Q478" s="251"/>
      <c r="T478" s="251"/>
      <c r="U478" s="251"/>
      <c r="V478" s="251"/>
      <c r="Z478" s="251"/>
      <c r="AE478" s="251"/>
      <c r="AF478" s="251"/>
      <c r="AG478" s="251"/>
      <c r="AH478" s="251"/>
      <c r="AK478" s="251"/>
      <c r="AL478" s="251"/>
      <c r="AM478" s="251"/>
      <c r="AN478" s="251"/>
      <c r="AO478" s="251"/>
      <c r="AP478" s="251"/>
      <c r="AQ478" s="251"/>
      <c r="AR478" s="251"/>
      <c r="AS478" s="251"/>
      <c r="AT478" s="251"/>
      <c r="AU478" s="251"/>
      <c r="AV478" s="251"/>
      <c r="AW478" s="251"/>
      <c r="AX478" s="251"/>
      <c r="AY478" s="251"/>
      <c r="AZ478" s="251"/>
      <c r="BA478" s="251"/>
      <c r="BB478" s="251"/>
      <c r="BC478" s="251"/>
      <c r="BD478" s="251"/>
      <c r="BE478" s="251"/>
      <c r="BG478" s="263"/>
      <c r="BH478" s="263"/>
      <c r="BI478" s="263"/>
      <c r="BJ478" s="263"/>
      <c r="BK478" s="263"/>
      <c r="BL478" s="263"/>
      <c r="BM478" s="263"/>
      <c r="BR478" s="265"/>
      <c r="BS478" s="265"/>
    </row>
    <row r="479" spans="2:71" s="255" customFormat="1" x14ac:dyDescent="0.2">
      <c r="B479" s="266"/>
      <c r="C479" s="267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  <c r="Q479" s="251"/>
      <c r="T479" s="251"/>
      <c r="U479" s="251"/>
      <c r="V479" s="251"/>
      <c r="Z479" s="251"/>
      <c r="AE479" s="251"/>
      <c r="AF479" s="251"/>
      <c r="AG479" s="251"/>
      <c r="AH479" s="251"/>
      <c r="AK479" s="251"/>
      <c r="AL479" s="251"/>
      <c r="AM479" s="251"/>
      <c r="AN479" s="251"/>
      <c r="AO479" s="251"/>
      <c r="AP479" s="251"/>
      <c r="AQ479" s="251"/>
      <c r="AR479" s="251"/>
      <c r="AS479" s="251"/>
      <c r="AT479" s="251"/>
      <c r="AU479" s="251"/>
      <c r="AV479" s="251"/>
      <c r="AW479" s="251"/>
      <c r="AX479" s="251"/>
      <c r="AY479" s="251"/>
      <c r="AZ479" s="251"/>
      <c r="BA479" s="251"/>
      <c r="BB479" s="251"/>
      <c r="BC479" s="251"/>
      <c r="BD479" s="251"/>
      <c r="BE479" s="251"/>
      <c r="BG479" s="263"/>
      <c r="BH479" s="263"/>
      <c r="BI479" s="263"/>
      <c r="BJ479" s="263"/>
      <c r="BK479" s="263"/>
      <c r="BL479" s="263"/>
      <c r="BM479" s="263"/>
      <c r="BR479" s="265"/>
      <c r="BS479" s="265"/>
    </row>
    <row r="480" spans="2:71" s="255" customFormat="1" x14ac:dyDescent="0.2">
      <c r="B480" s="266"/>
      <c r="C480" s="267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  <c r="Q480" s="251"/>
      <c r="T480" s="251"/>
      <c r="U480" s="251"/>
      <c r="V480" s="251"/>
      <c r="Z480" s="251"/>
      <c r="AE480" s="251"/>
      <c r="AF480" s="251"/>
      <c r="AG480" s="251"/>
      <c r="AH480" s="251"/>
      <c r="AK480" s="251"/>
      <c r="AL480" s="251"/>
      <c r="AM480" s="251"/>
      <c r="AN480" s="251"/>
      <c r="AO480" s="251"/>
      <c r="AP480" s="251"/>
      <c r="AQ480" s="251"/>
      <c r="AR480" s="251"/>
      <c r="AS480" s="251"/>
      <c r="AT480" s="251"/>
      <c r="AU480" s="251"/>
      <c r="AV480" s="251"/>
      <c r="AW480" s="251"/>
      <c r="AX480" s="251"/>
      <c r="AY480" s="251"/>
      <c r="AZ480" s="251"/>
      <c r="BA480" s="251"/>
      <c r="BB480" s="251"/>
      <c r="BC480" s="251"/>
      <c r="BD480" s="251"/>
      <c r="BE480" s="251"/>
      <c r="BG480" s="263"/>
      <c r="BH480" s="263"/>
      <c r="BI480" s="263"/>
      <c r="BJ480" s="263"/>
      <c r="BK480" s="263"/>
      <c r="BL480" s="263"/>
      <c r="BM480" s="263"/>
      <c r="BR480" s="265"/>
      <c r="BS480" s="265"/>
    </row>
    <row r="481" spans="2:71" s="255" customFormat="1" x14ac:dyDescent="0.2">
      <c r="B481" s="266"/>
      <c r="C481" s="267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  <c r="Q481" s="251"/>
      <c r="T481" s="251"/>
      <c r="U481" s="251"/>
      <c r="V481" s="251"/>
      <c r="Z481" s="251"/>
      <c r="AE481" s="251"/>
      <c r="AF481" s="251"/>
      <c r="AG481" s="251"/>
      <c r="AH481" s="251"/>
      <c r="AK481" s="251"/>
      <c r="AL481" s="251"/>
      <c r="AM481" s="251"/>
      <c r="AN481" s="251"/>
      <c r="AO481" s="251"/>
      <c r="AP481" s="251"/>
      <c r="AQ481" s="251"/>
      <c r="AR481" s="251"/>
      <c r="AS481" s="251"/>
      <c r="AT481" s="251"/>
      <c r="AU481" s="251"/>
      <c r="AV481" s="251"/>
      <c r="AW481" s="251"/>
      <c r="AX481" s="251"/>
      <c r="AY481" s="251"/>
      <c r="AZ481" s="251"/>
      <c r="BA481" s="251"/>
      <c r="BB481" s="251"/>
      <c r="BC481" s="251"/>
      <c r="BD481" s="251"/>
      <c r="BE481" s="251"/>
      <c r="BG481" s="263"/>
      <c r="BH481" s="263"/>
      <c r="BI481" s="263"/>
      <c r="BJ481" s="263"/>
      <c r="BK481" s="263"/>
      <c r="BL481" s="263"/>
      <c r="BM481" s="263"/>
      <c r="BR481" s="265"/>
      <c r="BS481" s="265"/>
    </row>
    <row r="482" spans="2:71" s="255" customFormat="1" x14ac:dyDescent="0.2">
      <c r="B482" s="266"/>
      <c r="C482" s="267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  <c r="Q482" s="251"/>
      <c r="T482" s="251"/>
      <c r="U482" s="251"/>
      <c r="V482" s="251"/>
      <c r="Z482" s="251"/>
      <c r="AE482" s="251"/>
      <c r="AF482" s="251"/>
      <c r="AG482" s="251"/>
      <c r="AH482" s="251"/>
      <c r="AK482" s="251"/>
      <c r="AL482" s="251"/>
      <c r="AM482" s="251"/>
      <c r="AN482" s="251"/>
      <c r="AO482" s="251"/>
      <c r="AP482" s="251"/>
      <c r="AQ482" s="251"/>
      <c r="AR482" s="251"/>
      <c r="AS482" s="251"/>
      <c r="AT482" s="251"/>
      <c r="AU482" s="251"/>
      <c r="AV482" s="251"/>
      <c r="AW482" s="251"/>
      <c r="AX482" s="251"/>
      <c r="AY482" s="251"/>
      <c r="AZ482" s="251"/>
      <c r="BA482" s="251"/>
      <c r="BB482" s="251"/>
      <c r="BC482" s="251"/>
      <c r="BD482" s="251"/>
      <c r="BE482" s="251"/>
      <c r="BG482" s="263"/>
      <c r="BH482" s="263"/>
      <c r="BI482" s="263"/>
      <c r="BJ482" s="263"/>
      <c r="BK482" s="263"/>
      <c r="BL482" s="263"/>
      <c r="BM482" s="263"/>
      <c r="BR482" s="265"/>
      <c r="BS482" s="265"/>
    </row>
    <row r="483" spans="2:71" s="255" customFormat="1" x14ac:dyDescent="0.2">
      <c r="B483" s="266"/>
      <c r="C483" s="267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  <c r="Q483" s="251"/>
      <c r="T483" s="251"/>
      <c r="U483" s="251"/>
      <c r="V483" s="251"/>
      <c r="Z483" s="251"/>
      <c r="AE483" s="251"/>
      <c r="AF483" s="251"/>
      <c r="AG483" s="251"/>
      <c r="AH483" s="251"/>
      <c r="AK483" s="251"/>
      <c r="AL483" s="251"/>
      <c r="AM483" s="251"/>
      <c r="AN483" s="251"/>
      <c r="AO483" s="251"/>
      <c r="AP483" s="251"/>
      <c r="AQ483" s="251"/>
      <c r="AR483" s="251"/>
      <c r="AS483" s="251"/>
      <c r="AT483" s="251"/>
      <c r="AU483" s="251"/>
      <c r="AV483" s="251"/>
      <c r="AW483" s="251"/>
      <c r="AX483" s="251"/>
      <c r="AY483" s="251"/>
      <c r="AZ483" s="251"/>
      <c r="BA483" s="251"/>
      <c r="BB483" s="251"/>
      <c r="BC483" s="251"/>
      <c r="BD483" s="251"/>
      <c r="BE483" s="251"/>
      <c r="BG483" s="263"/>
      <c r="BH483" s="263"/>
      <c r="BI483" s="263"/>
      <c r="BJ483" s="263"/>
      <c r="BK483" s="263"/>
      <c r="BL483" s="263"/>
      <c r="BM483" s="263"/>
      <c r="BR483" s="265"/>
      <c r="BS483" s="265"/>
    </row>
    <row r="484" spans="2:71" s="255" customFormat="1" x14ac:dyDescent="0.2">
      <c r="B484" s="266"/>
      <c r="C484" s="267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  <c r="Q484" s="251"/>
      <c r="T484" s="251"/>
      <c r="U484" s="251"/>
      <c r="V484" s="251"/>
      <c r="Z484" s="251"/>
      <c r="AE484" s="251"/>
      <c r="AF484" s="251"/>
      <c r="AG484" s="251"/>
      <c r="AH484" s="251"/>
      <c r="AK484" s="251"/>
      <c r="AL484" s="251"/>
      <c r="AM484" s="251"/>
      <c r="AN484" s="251"/>
      <c r="AO484" s="251"/>
      <c r="AP484" s="251"/>
      <c r="AQ484" s="251"/>
      <c r="AR484" s="251"/>
      <c r="AS484" s="251"/>
      <c r="AT484" s="251"/>
      <c r="AU484" s="251"/>
      <c r="AV484" s="251"/>
      <c r="AW484" s="251"/>
      <c r="AX484" s="251"/>
      <c r="AY484" s="251"/>
      <c r="AZ484" s="251"/>
      <c r="BA484" s="251"/>
      <c r="BB484" s="251"/>
      <c r="BC484" s="251"/>
      <c r="BD484" s="251"/>
      <c r="BE484" s="251"/>
      <c r="BG484" s="263"/>
      <c r="BH484" s="263"/>
      <c r="BI484" s="263"/>
      <c r="BJ484" s="263"/>
      <c r="BK484" s="263"/>
      <c r="BL484" s="263"/>
      <c r="BM484" s="263"/>
      <c r="BR484" s="265"/>
      <c r="BS484" s="265"/>
    </row>
    <row r="485" spans="2:71" s="255" customFormat="1" x14ac:dyDescent="0.2">
      <c r="B485" s="266"/>
      <c r="C485" s="267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  <c r="Q485" s="251"/>
      <c r="T485" s="251"/>
      <c r="U485" s="251"/>
      <c r="V485" s="251"/>
      <c r="Z485" s="251"/>
      <c r="AE485" s="251"/>
      <c r="AF485" s="251"/>
      <c r="AG485" s="251"/>
      <c r="AH485" s="251"/>
      <c r="AK485" s="251"/>
      <c r="AL485" s="251"/>
      <c r="AM485" s="251"/>
      <c r="AN485" s="251"/>
      <c r="AO485" s="251"/>
      <c r="AP485" s="251"/>
      <c r="AQ485" s="251"/>
      <c r="AR485" s="251"/>
      <c r="AS485" s="251"/>
      <c r="AT485" s="251"/>
      <c r="AU485" s="251"/>
      <c r="AV485" s="251"/>
      <c r="AW485" s="251"/>
      <c r="AX485" s="251"/>
      <c r="AY485" s="251"/>
      <c r="AZ485" s="251"/>
      <c r="BA485" s="251"/>
      <c r="BB485" s="251"/>
      <c r="BC485" s="251"/>
      <c r="BD485" s="251"/>
      <c r="BE485" s="251"/>
      <c r="BG485" s="263"/>
      <c r="BH485" s="263"/>
      <c r="BI485" s="263"/>
      <c r="BJ485" s="263"/>
      <c r="BK485" s="263"/>
      <c r="BL485" s="263"/>
      <c r="BM485" s="263"/>
      <c r="BR485" s="265"/>
      <c r="BS485" s="265"/>
    </row>
    <row r="486" spans="2:71" s="255" customFormat="1" x14ac:dyDescent="0.2">
      <c r="B486" s="266"/>
      <c r="C486" s="267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  <c r="Q486" s="251"/>
      <c r="T486" s="251"/>
      <c r="U486" s="251"/>
      <c r="V486" s="251"/>
      <c r="Z486" s="251"/>
      <c r="AE486" s="251"/>
      <c r="AF486" s="251"/>
      <c r="AG486" s="251"/>
      <c r="AH486" s="251"/>
      <c r="AK486" s="251"/>
      <c r="AL486" s="251"/>
      <c r="AM486" s="251"/>
      <c r="AN486" s="251"/>
      <c r="AO486" s="251"/>
      <c r="AP486" s="251"/>
      <c r="AQ486" s="251"/>
      <c r="AR486" s="251"/>
      <c r="AS486" s="251"/>
      <c r="AT486" s="251"/>
      <c r="AU486" s="251"/>
      <c r="AV486" s="251"/>
      <c r="AW486" s="251"/>
      <c r="AX486" s="251"/>
      <c r="AY486" s="251"/>
      <c r="AZ486" s="251"/>
      <c r="BA486" s="251"/>
      <c r="BB486" s="251"/>
      <c r="BC486" s="251"/>
      <c r="BD486" s="251"/>
      <c r="BE486" s="251"/>
      <c r="BG486" s="263"/>
      <c r="BH486" s="263"/>
      <c r="BI486" s="263"/>
      <c r="BJ486" s="263"/>
      <c r="BK486" s="263"/>
      <c r="BL486" s="263"/>
      <c r="BM486" s="263"/>
      <c r="BR486" s="265"/>
      <c r="BS486" s="265"/>
    </row>
    <row r="487" spans="2:71" s="255" customFormat="1" x14ac:dyDescent="0.2">
      <c r="B487" s="266"/>
      <c r="C487" s="267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  <c r="Q487" s="251"/>
      <c r="T487" s="251"/>
      <c r="U487" s="251"/>
      <c r="V487" s="251"/>
      <c r="Z487" s="251"/>
      <c r="AE487" s="251"/>
      <c r="AF487" s="251"/>
      <c r="AG487" s="251"/>
      <c r="AH487" s="251"/>
      <c r="AK487" s="251"/>
      <c r="AL487" s="251"/>
      <c r="AM487" s="251"/>
      <c r="AN487" s="251"/>
      <c r="AO487" s="251"/>
      <c r="AP487" s="251"/>
      <c r="AQ487" s="251"/>
      <c r="AR487" s="251"/>
      <c r="AS487" s="251"/>
      <c r="AT487" s="251"/>
      <c r="AU487" s="251"/>
      <c r="AV487" s="251"/>
      <c r="AW487" s="251"/>
      <c r="AX487" s="251"/>
      <c r="AY487" s="251"/>
      <c r="AZ487" s="251"/>
      <c r="BA487" s="251"/>
      <c r="BB487" s="251"/>
      <c r="BC487" s="251"/>
      <c r="BD487" s="251"/>
      <c r="BE487" s="251"/>
      <c r="BG487" s="263"/>
      <c r="BH487" s="263"/>
      <c r="BI487" s="263"/>
      <c r="BJ487" s="263"/>
      <c r="BK487" s="263"/>
      <c r="BL487" s="263"/>
      <c r="BM487" s="263"/>
      <c r="BR487" s="265"/>
      <c r="BS487" s="265"/>
    </row>
    <row r="488" spans="2:71" s="255" customFormat="1" x14ac:dyDescent="0.2">
      <c r="B488" s="266"/>
      <c r="C488" s="267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  <c r="Q488" s="251"/>
      <c r="T488" s="251"/>
      <c r="U488" s="251"/>
      <c r="V488" s="251"/>
      <c r="Z488" s="251"/>
      <c r="AE488" s="251"/>
      <c r="AF488" s="251"/>
      <c r="AG488" s="251"/>
      <c r="AH488" s="251"/>
      <c r="AK488" s="251"/>
      <c r="AL488" s="251"/>
      <c r="AM488" s="251"/>
      <c r="AN488" s="251"/>
      <c r="AO488" s="251"/>
      <c r="AP488" s="251"/>
      <c r="AQ488" s="251"/>
      <c r="AR488" s="251"/>
      <c r="AS488" s="251"/>
      <c r="AT488" s="251"/>
      <c r="AU488" s="251"/>
      <c r="AV488" s="251"/>
      <c r="AW488" s="251"/>
      <c r="AX488" s="251"/>
      <c r="AY488" s="251"/>
      <c r="AZ488" s="251"/>
      <c r="BA488" s="251"/>
      <c r="BB488" s="251"/>
      <c r="BC488" s="251"/>
      <c r="BD488" s="251"/>
      <c r="BE488" s="251"/>
      <c r="BG488" s="263"/>
      <c r="BH488" s="263"/>
      <c r="BI488" s="263"/>
      <c r="BJ488" s="263"/>
      <c r="BK488" s="263"/>
      <c r="BL488" s="263"/>
      <c r="BM488" s="263"/>
      <c r="BR488" s="265"/>
      <c r="BS488" s="265"/>
    </row>
    <row r="489" spans="2:71" s="255" customFormat="1" x14ac:dyDescent="0.2">
      <c r="B489" s="266"/>
      <c r="C489" s="267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  <c r="Q489" s="251"/>
      <c r="T489" s="251"/>
      <c r="U489" s="251"/>
      <c r="V489" s="251"/>
      <c r="Z489" s="251"/>
      <c r="AE489" s="251"/>
      <c r="AF489" s="251"/>
      <c r="AG489" s="251"/>
      <c r="AH489" s="251"/>
      <c r="AK489" s="251"/>
      <c r="AL489" s="251"/>
      <c r="AM489" s="251"/>
      <c r="AN489" s="251"/>
      <c r="AO489" s="251"/>
      <c r="AP489" s="251"/>
      <c r="AQ489" s="251"/>
      <c r="AR489" s="251"/>
      <c r="AS489" s="251"/>
      <c r="AT489" s="251"/>
      <c r="AU489" s="251"/>
      <c r="AV489" s="251"/>
      <c r="AW489" s="251"/>
      <c r="AX489" s="251"/>
      <c r="AY489" s="251"/>
      <c r="AZ489" s="251"/>
      <c r="BA489" s="251"/>
      <c r="BB489" s="251"/>
      <c r="BC489" s="251"/>
      <c r="BD489" s="251"/>
      <c r="BE489" s="251"/>
      <c r="BG489" s="263"/>
      <c r="BH489" s="263"/>
      <c r="BI489" s="263"/>
      <c r="BJ489" s="263"/>
      <c r="BK489" s="263"/>
      <c r="BL489" s="263"/>
      <c r="BM489" s="263"/>
      <c r="BR489" s="265"/>
      <c r="BS489" s="265"/>
    </row>
    <row r="490" spans="2:71" s="255" customFormat="1" x14ac:dyDescent="0.2">
      <c r="B490" s="266"/>
      <c r="C490" s="267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  <c r="Q490" s="251"/>
      <c r="T490" s="251"/>
      <c r="U490" s="251"/>
      <c r="V490" s="251"/>
      <c r="Z490" s="251"/>
      <c r="AE490" s="251"/>
      <c r="AF490" s="251"/>
      <c r="AG490" s="251"/>
      <c r="AH490" s="251"/>
      <c r="AK490" s="251"/>
      <c r="AL490" s="251"/>
      <c r="AM490" s="251"/>
      <c r="AN490" s="251"/>
      <c r="AO490" s="251"/>
      <c r="AP490" s="251"/>
      <c r="AQ490" s="251"/>
      <c r="AR490" s="251"/>
      <c r="AS490" s="251"/>
      <c r="AT490" s="251"/>
      <c r="AU490" s="251"/>
      <c r="AV490" s="251"/>
      <c r="AW490" s="251"/>
      <c r="AX490" s="251"/>
      <c r="AY490" s="251"/>
      <c r="AZ490" s="251"/>
      <c r="BA490" s="251"/>
      <c r="BB490" s="251"/>
      <c r="BC490" s="251"/>
      <c r="BD490" s="251"/>
      <c r="BE490" s="251"/>
      <c r="BG490" s="263"/>
      <c r="BH490" s="263"/>
      <c r="BI490" s="263"/>
      <c r="BJ490" s="263"/>
      <c r="BK490" s="263"/>
      <c r="BL490" s="263"/>
      <c r="BM490" s="263"/>
      <c r="BR490" s="265"/>
      <c r="BS490" s="265"/>
    </row>
    <row r="491" spans="2:71" s="255" customFormat="1" x14ac:dyDescent="0.2">
      <c r="B491" s="266"/>
      <c r="C491" s="267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  <c r="Q491" s="251"/>
      <c r="T491" s="251"/>
      <c r="U491" s="251"/>
      <c r="V491" s="251"/>
      <c r="Z491" s="251"/>
      <c r="AE491" s="251"/>
      <c r="AF491" s="251"/>
      <c r="AG491" s="251"/>
      <c r="AH491" s="251"/>
      <c r="AK491" s="251"/>
      <c r="AL491" s="251"/>
      <c r="AM491" s="251"/>
      <c r="AN491" s="251"/>
      <c r="AO491" s="251"/>
      <c r="AP491" s="251"/>
      <c r="AQ491" s="251"/>
      <c r="AR491" s="251"/>
      <c r="AS491" s="251"/>
      <c r="AT491" s="251"/>
      <c r="AU491" s="251"/>
      <c r="AV491" s="251"/>
      <c r="AW491" s="251"/>
      <c r="AX491" s="251"/>
      <c r="AY491" s="251"/>
      <c r="AZ491" s="251"/>
      <c r="BA491" s="251"/>
      <c r="BB491" s="251"/>
      <c r="BC491" s="251"/>
      <c r="BD491" s="251"/>
      <c r="BE491" s="251"/>
      <c r="BG491" s="263"/>
      <c r="BH491" s="263"/>
      <c r="BI491" s="263"/>
      <c r="BJ491" s="263"/>
      <c r="BK491" s="263"/>
      <c r="BL491" s="263"/>
      <c r="BM491" s="263"/>
      <c r="BR491" s="265"/>
      <c r="BS491" s="265"/>
    </row>
    <row r="492" spans="2:71" s="255" customFormat="1" x14ac:dyDescent="0.2">
      <c r="B492" s="266"/>
      <c r="C492" s="267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  <c r="Q492" s="251"/>
      <c r="T492" s="251"/>
      <c r="U492" s="251"/>
      <c r="V492" s="251"/>
      <c r="Z492" s="251"/>
      <c r="AE492" s="251"/>
      <c r="AF492" s="251"/>
      <c r="AG492" s="251"/>
      <c r="AH492" s="251"/>
      <c r="AK492" s="251"/>
      <c r="AL492" s="251"/>
      <c r="AM492" s="251"/>
      <c r="AN492" s="251"/>
      <c r="AO492" s="251"/>
      <c r="AP492" s="251"/>
      <c r="AQ492" s="251"/>
      <c r="AR492" s="251"/>
      <c r="AS492" s="251"/>
      <c r="AT492" s="251"/>
      <c r="AU492" s="251"/>
      <c r="AV492" s="251"/>
      <c r="AW492" s="251"/>
      <c r="AX492" s="251"/>
      <c r="AY492" s="251"/>
      <c r="AZ492" s="251"/>
      <c r="BA492" s="251"/>
      <c r="BB492" s="251"/>
      <c r="BC492" s="251"/>
      <c r="BD492" s="251"/>
      <c r="BE492" s="251"/>
      <c r="BG492" s="263"/>
      <c r="BH492" s="263"/>
      <c r="BI492" s="263"/>
      <c r="BJ492" s="263"/>
      <c r="BK492" s="263"/>
      <c r="BL492" s="263"/>
      <c r="BM492" s="263"/>
      <c r="BR492" s="265"/>
      <c r="BS492" s="265"/>
    </row>
    <row r="493" spans="2:71" s="255" customFormat="1" x14ac:dyDescent="0.2">
      <c r="B493" s="266"/>
      <c r="C493" s="267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  <c r="Q493" s="251"/>
      <c r="T493" s="251"/>
      <c r="U493" s="251"/>
      <c r="V493" s="251"/>
      <c r="Z493" s="251"/>
      <c r="AE493" s="251"/>
      <c r="AF493" s="251"/>
      <c r="AG493" s="251"/>
      <c r="AH493" s="251"/>
      <c r="AK493" s="251"/>
      <c r="AL493" s="251"/>
      <c r="AM493" s="251"/>
      <c r="AN493" s="251"/>
      <c r="AO493" s="251"/>
      <c r="AP493" s="251"/>
      <c r="AQ493" s="251"/>
      <c r="AR493" s="251"/>
      <c r="AS493" s="251"/>
      <c r="AT493" s="251"/>
      <c r="AU493" s="251"/>
      <c r="AV493" s="251"/>
      <c r="AW493" s="251"/>
      <c r="AX493" s="251"/>
      <c r="AY493" s="251"/>
      <c r="AZ493" s="251"/>
      <c r="BA493" s="251"/>
      <c r="BB493" s="251"/>
      <c r="BC493" s="251"/>
      <c r="BD493" s="251"/>
      <c r="BE493" s="251"/>
      <c r="BG493" s="263"/>
      <c r="BH493" s="263"/>
      <c r="BI493" s="263"/>
      <c r="BJ493" s="263"/>
      <c r="BK493" s="263"/>
      <c r="BL493" s="263"/>
      <c r="BM493" s="263"/>
      <c r="BR493" s="265"/>
      <c r="BS493" s="265"/>
    </row>
    <row r="494" spans="2:71" s="255" customFormat="1" x14ac:dyDescent="0.2">
      <c r="B494" s="266"/>
      <c r="C494" s="267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  <c r="Q494" s="251"/>
      <c r="T494" s="251"/>
      <c r="U494" s="251"/>
      <c r="V494" s="251"/>
      <c r="Z494" s="251"/>
      <c r="AE494" s="251"/>
      <c r="AF494" s="251"/>
      <c r="AG494" s="251"/>
      <c r="AH494" s="251"/>
      <c r="AK494" s="251"/>
      <c r="AL494" s="251"/>
      <c r="AM494" s="251"/>
      <c r="AN494" s="251"/>
      <c r="AO494" s="251"/>
      <c r="AP494" s="251"/>
      <c r="AQ494" s="251"/>
      <c r="AR494" s="251"/>
      <c r="AS494" s="251"/>
      <c r="AT494" s="251"/>
      <c r="AU494" s="251"/>
      <c r="AV494" s="251"/>
      <c r="AW494" s="251"/>
      <c r="AX494" s="251"/>
      <c r="AY494" s="251"/>
      <c r="AZ494" s="251"/>
      <c r="BA494" s="251"/>
      <c r="BB494" s="251"/>
      <c r="BC494" s="251"/>
      <c r="BD494" s="251"/>
      <c r="BE494" s="251"/>
      <c r="BG494" s="263"/>
      <c r="BH494" s="263"/>
      <c r="BI494" s="263"/>
      <c r="BJ494" s="263"/>
      <c r="BK494" s="263"/>
      <c r="BL494" s="263"/>
      <c r="BM494" s="263"/>
      <c r="BR494" s="265"/>
      <c r="BS494" s="265"/>
    </row>
    <row r="495" spans="2:71" s="255" customFormat="1" x14ac:dyDescent="0.2">
      <c r="B495" s="266"/>
      <c r="C495" s="267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  <c r="Q495" s="251"/>
      <c r="T495" s="251"/>
      <c r="U495" s="251"/>
      <c r="V495" s="251"/>
      <c r="Z495" s="251"/>
      <c r="AE495" s="251"/>
      <c r="AF495" s="251"/>
      <c r="AG495" s="251"/>
      <c r="AH495" s="251"/>
      <c r="AK495" s="251"/>
      <c r="AL495" s="251"/>
      <c r="AM495" s="251"/>
      <c r="AN495" s="251"/>
      <c r="AO495" s="251"/>
      <c r="AP495" s="251"/>
      <c r="AQ495" s="251"/>
      <c r="AR495" s="251"/>
      <c r="AS495" s="251"/>
      <c r="AT495" s="251"/>
      <c r="AU495" s="251"/>
      <c r="AV495" s="251"/>
      <c r="AW495" s="251"/>
      <c r="AX495" s="251"/>
      <c r="AY495" s="251"/>
      <c r="AZ495" s="251"/>
      <c r="BA495" s="251"/>
      <c r="BB495" s="251"/>
      <c r="BC495" s="251"/>
      <c r="BD495" s="251"/>
      <c r="BE495" s="251"/>
      <c r="BG495" s="263"/>
      <c r="BH495" s="263"/>
      <c r="BI495" s="263"/>
      <c r="BJ495" s="263"/>
      <c r="BK495" s="263"/>
      <c r="BL495" s="263"/>
      <c r="BM495" s="263"/>
      <c r="BR495" s="265"/>
      <c r="BS495" s="265"/>
    </row>
    <row r="496" spans="2:71" s="255" customFormat="1" x14ac:dyDescent="0.2">
      <c r="B496" s="266"/>
      <c r="C496" s="267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  <c r="Q496" s="251"/>
      <c r="T496" s="251"/>
      <c r="U496" s="251"/>
      <c r="V496" s="251"/>
      <c r="Z496" s="251"/>
      <c r="AE496" s="251"/>
      <c r="AF496" s="251"/>
      <c r="AG496" s="251"/>
      <c r="AH496" s="251"/>
      <c r="AK496" s="251"/>
      <c r="AL496" s="251"/>
      <c r="AM496" s="251"/>
      <c r="AN496" s="251"/>
      <c r="AO496" s="251"/>
      <c r="AP496" s="251"/>
      <c r="AQ496" s="251"/>
      <c r="AR496" s="251"/>
      <c r="AS496" s="251"/>
      <c r="AT496" s="251"/>
      <c r="AU496" s="251"/>
      <c r="AV496" s="251"/>
      <c r="AW496" s="251"/>
      <c r="AX496" s="251"/>
      <c r="AY496" s="251"/>
      <c r="AZ496" s="251"/>
      <c r="BA496" s="251"/>
      <c r="BB496" s="251"/>
      <c r="BC496" s="251"/>
      <c r="BD496" s="251"/>
      <c r="BE496" s="251"/>
      <c r="BG496" s="263"/>
      <c r="BH496" s="263"/>
      <c r="BI496" s="263"/>
      <c r="BJ496" s="263"/>
      <c r="BK496" s="263"/>
      <c r="BL496" s="263"/>
      <c r="BM496" s="263"/>
      <c r="BR496" s="265"/>
      <c r="BS496" s="265"/>
    </row>
    <row r="497" spans="2:71" s="255" customFormat="1" x14ac:dyDescent="0.2">
      <c r="B497" s="266"/>
      <c r="C497" s="267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  <c r="Q497" s="251"/>
      <c r="T497" s="251"/>
      <c r="U497" s="251"/>
      <c r="V497" s="251"/>
      <c r="Z497" s="251"/>
      <c r="AE497" s="251"/>
      <c r="AF497" s="251"/>
      <c r="AG497" s="251"/>
      <c r="AH497" s="251"/>
      <c r="AK497" s="251"/>
      <c r="AL497" s="251"/>
      <c r="AM497" s="251"/>
      <c r="AN497" s="251"/>
      <c r="AO497" s="251"/>
      <c r="AP497" s="251"/>
      <c r="AQ497" s="251"/>
      <c r="AR497" s="251"/>
      <c r="AS497" s="251"/>
      <c r="AT497" s="251"/>
      <c r="AU497" s="251"/>
      <c r="AV497" s="251"/>
      <c r="AW497" s="251"/>
      <c r="AX497" s="251"/>
      <c r="AY497" s="251"/>
      <c r="AZ497" s="251"/>
      <c r="BA497" s="251"/>
      <c r="BB497" s="251"/>
      <c r="BC497" s="251"/>
      <c r="BD497" s="251"/>
      <c r="BE497" s="251"/>
      <c r="BG497" s="263"/>
      <c r="BH497" s="263"/>
      <c r="BI497" s="263"/>
      <c r="BJ497" s="263"/>
      <c r="BK497" s="263"/>
      <c r="BL497" s="263"/>
      <c r="BM497" s="263"/>
      <c r="BR497" s="265"/>
      <c r="BS497" s="265"/>
    </row>
    <row r="498" spans="2:71" s="255" customFormat="1" x14ac:dyDescent="0.2">
      <c r="B498" s="266"/>
      <c r="C498" s="267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  <c r="Q498" s="251"/>
      <c r="T498" s="251"/>
      <c r="U498" s="251"/>
      <c r="V498" s="251"/>
      <c r="Z498" s="251"/>
      <c r="AE498" s="251"/>
      <c r="AF498" s="251"/>
      <c r="AG498" s="251"/>
      <c r="AH498" s="251"/>
      <c r="AK498" s="251"/>
      <c r="AL498" s="251"/>
      <c r="AM498" s="251"/>
      <c r="AN498" s="251"/>
      <c r="AO498" s="251"/>
      <c r="AP498" s="251"/>
      <c r="AQ498" s="251"/>
      <c r="AR498" s="251"/>
      <c r="AS498" s="251"/>
      <c r="AT498" s="251"/>
      <c r="AU498" s="251"/>
      <c r="AV498" s="251"/>
      <c r="AW498" s="251"/>
      <c r="AX498" s="251"/>
      <c r="AY498" s="251"/>
      <c r="AZ498" s="251"/>
      <c r="BA498" s="251"/>
      <c r="BB498" s="251"/>
      <c r="BC498" s="251"/>
      <c r="BD498" s="251"/>
      <c r="BE498" s="251"/>
      <c r="BG498" s="263"/>
      <c r="BH498" s="263"/>
      <c r="BI498" s="263"/>
      <c r="BJ498" s="263"/>
      <c r="BK498" s="263"/>
      <c r="BL498" s="263"/>
      <c r="BM498" s="263"/>
      <c r="BR498" s="265"/>
      <c r="BS498" s="265"/>
    </row>
    <row r="499" spans="2:71" s="255" customFormat="1" x14ac:dyDescent="0.2">
      <c r="B499" s="266"/>
      <c r="C499" s="267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  <c r="Q499" s="251"/>
      <c r="T499" s="251"/>
      <c r="U499" s="251"/>
      <c r="V499" s="251"/>
      <c r="Z499" s="251"/>
      <c r="AE499" s="251"/>
      <c r="AF499" s="251"/>
      <c r="AG499" s="251"/>
      <c r="AH499" s="251"/>
      <c r="AK499" s="251"/>
      <c r="AL499" s="251"/>
      <c r="AM499" s="251"/>
      <c r="AN499" s="251"/>
      <c r="AO499" s="251"/>
      <c r="AP499" s="251"/>
      <c r="AQ499" s="251"/>
      <c r="AR499" s="251"/>
      <c r="AS499" s="251"/>
      <c r="AT499" s="251"/>
      <c r="AU499" s="251"/>
      <c r="AV499" s="251"/>
      <c r="AW499" s="251"/>
      <c r="AX499" s="251"/>
      <c r="AY499" s="251"/>
      <c r="AZ499" s="251"/>
      <c r="BA499" s="251"/>
      <c r="BB499" s="251"/>
      <c r="BC499" s="251"/>
      <c r="BD499" s="251"/>
      <c r="BE499" s="251"/>
      <c r="BG499" s="263"/>
      <c r="BH499" s="263"/>
      <c r="BI499" s="263"/>
      <c r="BJ499" s="263"/>
      <c r="BK499" s="263"/>
      <c r="BL499" s="263"/>
      <c r="BM499" s="263"/>
      <c r="BR499" s="265"/>
      <c r="BS499" s="265"/>
    </row>
    <row r="500" spans="2:71" s="255" customFormat="1" x14ac:dyDescent="0.2">
      <c r="B500" s="266"/>
      <c r="C500" s="267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  <c r="Q500" s="251"/>
      <c r="T500" s="251"/>
      <c r="U500" s="251"/>
      <c r="V500" s="251"/>
      <c r="Z500" s="251"/>
      <c r="AE500" s="251"/>
      <c r="AF500" s="251"/>
      <c r="AG500" s="251"/>
      <c r="AH500" s="251"/>
      <c r="AK500" s="251"/>
      <c r="AL500" s="251"/>
      <c r="AM500" s="251"/>
      <c r="AN500" s="251"/>
      <c r="AO500" s="251"/>
      <c r="AP500" s="251"/>
      <c r="AQ500" s="251"/>
      <c r="AR500" s="251"/>
      <c r="AS500" s="251"/>
      <c r="AT500" s="251"/>
      <c r="AU500" s="251"/>
      <c r="AV500" s="251"/>
      <c r="AW500" s="251"/>
      <c r="AX500" s="251"/>
      <c r="AY500" s="251"/>
      <c r="AZ500" s="251"/>
      <c r="BA500" s="251"/>
      <c r="BB500" s="251"/>
      <c r="BC500" s="251"/>
      <c r="BD500" s="251"/>
      <c r="BE500" s="251"/>
      <c r="BG500" s="263"/>
      <c r="BH500" s="263"/>
      <c r="BI500" s="263"/>
      <c r="BJ500" s="263"/>
      <c r="BK500" s="263"/>
      <c r="BL500" s="263"/>
      <c r="BM500" s="263"/>
      <c r="BR500" s="265"/>
      <c r="BS500" s="265"/>
    </row>
    <row r="501" spans="2:71" s="255" customFormat="1" x14ac:dyDescent="0.2">
      <c r="B501" s="266"/>
      <c r="C501" s="267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  <c r="Q501" s="251"/>
      <c r="T501" s="251"/>
      <c r="U501" s="251"/>
      <c r="V501" s="251"/>
      <c r="Z501" s="251"/>
      <c r="AE501" s="251"/>
      <c r="AF501" s="251"/>
      <c r="AG501" s="251"/>
      <c r="AH501" s="251"/>
      <c r="AK501" s="251"/>
      <c r="AL501" s="251"/>
      <c r="AM501" s="251"/>
      <c r="AN501" s="251"/>
      <c r="AO501" s="251"/>
      <c r="AP501" s="251"/>
      <c r="AQ501" s="251"/>
      <c r="AR501" s="251"/>
      <c r="AS501" s="251"/>
      <c r="AT501" s="251"/>
      <c r="AU501" s="251"/>
      <c r="AV501" s="251"/>
      <c r="AW501" s="251"/>
      <c r="AX501" s="251"/>
      <c r="AY501" s="251"/>
      <c r="AZ501" s="251"/>
      <c r="BA501" s="251"/>
      <c r="BB501" s="251"/>
      <c r="BC501" s="251"/>
      <c r="BD501" s="251"/>
      <c r="BE501" s="251"/>
      <c r="BG501" s="263"/>
      <c r="BH501" s="263"/>
      <c r="BI501" s="263"/>
      <c r="BJ501" s="263"/>
      <c r="BK501" s="263"/>
      <c r="BL501" s="263"/>
      <c r="BM501" s="263"/>
      <c r="BR501" s="265"/>
      <c r="BS501" s="265"/>
    </row>
    <row r="502" spans="2:71" s="255" customFormat="1" x14ac:dyDescent="0.2">
      <c r="B502" s="266"/>
      <c r="C502" s="267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  <c r="Q502" s="251"/>
      <c r="T502" s="251"/>
      <c r="U502" s="251"/>
      <c r="V502" s="251"/>
      <c r="Z502" s="251"/>
      <c r="AE502" s="251"/>
      <c r="AF502" s="251"/>
      <c r="AG502" s="251"/>
      <c r="AH502" s="251"/>
      <c r="AK502" s="251"/>
      <c r="AL502" s="251"/>
      <c r="AM502" s="251"/>
      <c r="AN502" s="251"/>
      <c r="AO502" s="251"/>
      <c r="AP502" s="251"/>
      <c r="AQ502" s="251"/>
      <c r="AR502" s="251"/>
      <c r="AS502" s="251"/>
      <c r="AT502" s="251"/>
      <c r="AU502" s="251"/>
      <c r="AV502" s="251"/>
      <c r="AW502" s="251"/>
      <c r="AX502" s="251"/>
      <c r="AY502" s="251"/>
      <c r="AZ502" s="251"/>
      <c r="BA502" s="251"/>
      <c r="BB502" s="251"/>
      <c r="BC502" s="251"/>
      <c r="BD502" s="251"/>
      <c r="BE502" s="251"/>
      <c r="BG502" s="263"/>
      <c r="BH502" s="263"/>
      <c r="BI502" s="263"/>
      <c r="BJ502" s="263"/>
      <c r="BK502" s="263"/>
      <c r="BL502" s="263"/>
      <c r="BM502" s="263"/>
      <c r="BR502" s="265"/>
      <c r="BS502" s="265"/>
    </row>
    <row r="503" spans="2:71" s="255" customFormat="1" x14ac:dyDescent="0.2">
      <c r="B503" s="266"/>
      <c r="C503" s="267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  <c r="Q503" s="251"/>
      <c r="T503" s="251"/>
      <c r="U503" s="251"/>
      <c r="V503" s="251"/>
      <c r="Z503" s="251"/>
      <c r="AE503" s="251"/>
      <c r="AF503" s="251"/>
      <c r="AG503" s="251"/>
      <c r="AH503" s="251"/>
      <c r="AK503" s="251"/>
      <c r="AL503" s="251"/>
      <c r="AM503" s="251"/>
      <c r="AN503" s="251"/>
      <c r="AO503" s="251"/>
      <c r="AP503" s="251"/>
      <c r="AQ503" s="251"/>
      <c r="AR503" s="251"/>
      <c r="AS503" s="251"/>
      <c r="AT503" s="251"/>
      <c r="AU503" s="251"/>
      <c r="AV503" s="251"/>
      <c r="AW503" s="251"/>
      <c r="AX503" s="251"/>
      <c r="AY503" s="251"/>
      <c r="AZ503" s="251"/>
      <c r="BA503" s="251"/>
      <c r="BB503" s="251"/>
      <c r="BC503" s="251"/>
      <c r="BD503" s="251"/>
      <c r="BE503" s="251"/>
      <c r="BG503" s="263"/>
      <c r="BH503" s="263"/>
      <c r="BI503" s="263"/>
      <c r="BJ503" s="263"/>
      <c r="BK503" s="263"/>
      <c r="BL503" s="263"/>
      <c r="BM503" s="263"/>
      <c r="BR503" s="265"/>
      <c r="BS503" s="265"/>
    </row>
    <row r="504" spans="2:71" s="255" customFormat="1" x14ac:dyDescent="0.2">
      <c r="B504" s="266"/>
      <c r="C504" s="267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  <c r="Q504" s="251"/>
      <c r="T504" s="251"/>
      <c r="U504" s="251"/>
      <c r="V504" s="251"/>
      <c r="Z504" s="251"/>
      <c r="AE504" s="251"/>
      <c r="AF504" s="251"/>
      <c r="AG504" s="251"/>
      <c r="AH504" s="251"/>
      <c r="AK504" s="251"/>
      <c r="AL504" s="251"/>
      <c r="AM504" s="251"/>
      <c r="AN504" s="251"/>
      <c r="AO504" s="251"/>
      <c r="AP504" s="251"/>
      <c r="AQ504" s="251"/>
      <c r="AR504" s="251"/>
      <c r="AS504" s="251"/>
      <c r="AT504" s="251"/>
      <c r="AU504" s="251"/>
      <c r="AV504" s="251"/>
      <c r="AW504" s="251"/>
      <c r="AX504" s="251"/>
      <c r="AY504" s="251"/>
      <c r="AZ504" s="251"/>
      <c r="BA504" s="251"/>
      <c r="BB504" s="251"/>
      <c r="BC504" s="251"/>
      <c r="BD504" s="251"/>
      <c r="BE504" s="251"/>
      <c r="BG504" s="263"/>
      <c r="BH504" s="263"/>
      <c r="BI504" s="263"/>
      <c r="BJ504" s="263"/>
      <c r="BK504" s="263"/>
      <c r="BL504" s="263"/>
      <c r="BM504" s="263"/>
      <c r="BR504" s="265"/>
      <c r="BS504" s="265"/>
    </row>
    <row r="505" spans="2:71" s="255" customFormat="1" x14ac:dyDescent="0.2">
      <c r="B505" s="266"/>
      <c r="C505" s="267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  <c r="Q505" s="251"/>
      <c r="T505" s="251"/>
      <c r="U505" s="251"/>
      <c r="V505" s="251"/>
      <c r="Z505" s="251"/>
      <c r="AE505" s="251"/>
      <c r="AF505" s="251"/>
      <c r="AG505" s="251"/>
      <c r="AH505" s="251"/>
      <c r="AK505" s="251"/>
      <c r="AL505" s="251"/>
      <c r="AM505" s="251"/>
      <c r="AN505" s="251"/>
      <c r="AO505" s="251"/>
      <c r="AP505" s="251"/>
      <c r="AQ505" s="251"/>
      <c r="AR505" s="251"/>
      <c r="AS505" s="251"/>
      <c r="AT505" s="251"/>
      <c r="AU505" s="251"/>
      <c r="AV505" s="251"/>
      <c r="AW505" s="251"/>
      <c r="AX505" s="251"/>
      <c r="AY505" s="251"/>
      <c r="AZ505" s="251"/>
      <c r="BA505" s="251"/>
      <c r="BB505" s="251"/>
      <c r="BC505" s="251"/>
      <c r="BD505" s="251"/>
      <c r="BE505" s="251"/>
      <c r="BG505" s="263"/>
      <c r="BH505" s="263"/>
      <c r="BI505" s="263"/>
      <c r="BJ505" s="263"/>
      <c r="BK505" s="263"/>
      <c r="BL505" s="263"/>
      <c r="BM505" s="263"/>
      <c r="BR505" s="265"/>
      <c r="BS505" s="265"/>
    </row>
    <row r="506" spans="2:71" s="255" customFormat="1" x14ac:dyDescent="0.2">
      <c r="B506" s="266"/>
      <c r="C506" s="267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  <c r="Q506" s="251"/>
      <c r="T506" s="251"/>
      <c r="U506" s="251"/>
      <c r="V506" s="251"/>
      <c r="Z506" s="251"/>
      <c r="AE506" s="251"/>
      <c r="AF506" s="251"/>
      <c r="AG506" s="251"/>
      <c r="AH506" s="251"/>
      <c r="AK506" s="251"/>
      <c r="AL506" s="251"/>
      <c r="AM506" s="251"/>
      <c r="AN506" s="251"/>
      <c r="AO506" s="251"/>
      <c r="AP506" s="251"/>
      <c r="AQ506" s="251"/>
      <c r="AR506" s="251"/>
      <c r="AS506" s="251"/>
      <c r="AT506" s="251"/>
      <c r="AU506" s="251"/>
      <c r="AV506" s="251"/>
      <c r="AW506" s="251"/>
      <c r="AX506" s="251"/>
      <c r="AY506" s="251"/>
      <c r="AZ506" s="251"/>
      <c r="BA506" s="251"/>
      <c r="BB506" s="251"/>
      <c r="BC506" s="251"/>
      <c r="BD506" s="251"/>
      <c r="BE506" s="251"/>
      <c r="BG506" s="263"/>
      <c r="BH506" s="263"/>
      <c r="BI506" s="263"/>
      <c r="BJ506" s="263"/>
      <c r="BK506" s="263"/>
      <c r="BL506" s="263"/>
      <c r="BM506" s="263"/>
      <c r="BR506" s="265"/>
      <c r="BS506" s="265"/>
    </row>
    <row r="507" spans="2:71" s="255" customFormat="1" x14ac:dyDescent="0.2">
      <c r="B507" s="266"/>
      <c r="C507" s="267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  <c r="Q507" s="251"/>
      <c r="T507" s="251"/>
      <c r="U507" s="251"/>
      <c r="V507" s="251"/>
      <c r="Z507" s="251"/>
      <c r="AE507" s="251"/>
      <c r="AF507" s="251"/>
      <c r="AG507" s="251"/>
      <c r="AH507" s="251"/>
      <c r="AK507" s="251"/>
      <c r="AL507" s="251"/>
      <c r="AM507" s="251"/>
      <c r="AN507" s="251"/>
      <c r="AO507" s="251"/>
      <c r="AP507" s="251"/>
      <c r="AQ507" s="251"/>
      <c r="AR507" s="251"/>
      <c r="AS507" s="251"/>
      <c r="AT507" s="251"/>
      <c r="AU507" s="251"/>
      <c r="AV507" s="251"/>
      <c r="AW507" s="251"/>
      <c r="AX507" s="251"/>
      <c r="AY507" s="251"/>
      <c r="AZ507" s="251"/>
      <c r="BA507" s="251"/>
      <c r="BB507" s="251"/>
      <c r="BC507" s="251"/>
      <c r="BD507" s="251"/>
      <c r="BE507" s="251"/>
      <c r="BG507" s="263"/>
      <c r="BH507" s="263"/>
      <c r="BI507" s="263"/>
      <c r="BJ507" s="263"/>
      <c r="BK507" s="263"/>
      <c r="BL507" s="263"/>
      <c r="BM507" s="263"/>
      <c r="BR507" s="265"/>
      <c r="BS507" s="265"/>
    </row>
    <row r="508" spans="2:71" s="255" customFormat="1" x14ac:dyDescent="0.2">
      <c r="B508" s="266"/>
      <c r="C508" s="267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  <c r="Q508" s="251"/>
      <c r="T508" s="251"/>
      <c r="U508" s="251"/>
      <c r="V508" s="251"/>
      <c r="Z508" s="251"/>
      <c r="AE508" s="251"/>
      <c r="AF508" s="251"/>
      <c r="AG508" s="251"/>
      <c r="AH508" s="251"/>
      <c r="AK508" s="251"/>
      <c r="AL508" s="251"/>
      <c r="AM508" s="251"/>
      <c r="AN508" s="251"/>
      <c r="AO508" s="251"/>
      <c r="AP508" s="251"/>
      <c r="AQ508" s="251"/>
      <c r="AR508" s="251"/>
      <c r="AS508" s="251"/>
      <c r="AT508" s="251"/>
      <c r="AU508" s="251"/>
      <c r="AV508" s="251"/>
      <c r="AW508" s="251"/>
      <c r="AX508" s="251"/>
      <c r="AY508" s="251"/>
      <c r="AZ508" s="251"/>
      <c r="BA508" s="251"/>
      <c r="BB508" s="251"/>
      <c r="BC508" s="251"/>
      <c r="BD508" s="251"/>
      <c r="BE508" s="251"/>
      <c r="BG508" s="263"/>
      <c r="BH508" s="263"/>
      <c r="BI508" s="263"/>
      <c r="BJ508" s="263"/>
      <c r="BK508" s="263"/>
      <c r="BL508" s="263"/>
      <c r="BM508" s="263"/>
      <c r="BR508" s="265"/>
      <c r="BS508" s="265"/>
    </row>
    <row r="509" spans="2:71" s="255" customFormat="1" x14ac:dyDescent="0.2">
      <c r="B509" s="266"/>
      <c r="C509" s="267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  <c r="Q509" s="251"/>
      <c r="T509" s="251"/>
      <c r="U509" s="251"/>
      <c r="V509" s="251"/>
      <c r="Z509" s="251"/>
      <c r="AE509" s="251"/>
      <c r="AF509" s="251"/>
      <c r="AG509" s="251"/>
      <c r="AH509" s="251"/>
      <c r="AK509" s="251"/>
      <c r="AL509" s="251"/>
      <c r="AM509" s="251"/>
      <c r="AN509" s="251"/>
      <c r="AO509" s="251"/>
      <c r="AP509" s="251"/>
      <c r="AQ509" s="251"/>
      <c r="AR509" s="251"/>
      <c r="AS509" s="251"/>
      <c r="AT509" s="251"/>
      <c r="AU509" s="251"/>
      <c r="AV509" s="251"/>
      <c r="AW509" s="251"/>
      <c r="AX509" s="251"/>
      <c r="AY509" s="251"/>
      <c r="AZ509" s="251"/>
      <c r="BA509" s="251"/>
      <c r="BB509" s="251"/>
      <c r="BC509" s="251"/>
      <c r="BD509" s="251"/>
      <c r="BE509" s="251"/>
      <c r="BG509" s="263"/>
      <c r="BH509" s="263"/>
      <c r="BI509" s="263"/>
      <c r="BJ509" s="263"/>
      <c r="BK509" s="263"/>
      <c r="BL509" s="263"/>
      <c r="BM509" s="263"/>
      <c r="BR509" s="265"/>
      <c r="BS509" s="265"/>
    </row>
    <row r="510" spans="2:71" s="255" customFormat="1" x14ac:dyDescent="0.2">
      <c r="B510" s="266"/>
      <c r="C510" s="267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  <c r="Q510" s="251"/>
      <c r="T510" s="251"/>
      <c r="U510" s="251"/>
      <c r="V510" s="251"/>
      <c r="Z510" s="251"/>
      <c r="AE510" s="251"/>
      <c r="AF510" s="251"/>
      <c r="AG510" s="251"/>
      <c r="AH510" s="251"/>
      <c r="AK510" s="251"/>
      <c r="AL510" s="251"/>
      <c r="AM510" s="251"/>
      <c r="AN510" s="251"/>
      <c r="AO510" s="251"/>
      <c r="AP510" s="251"/>
      <c r="AQ510" s="251"/>
      <c r="AR510" s="251"/>
      <c r="AS510" s="251"/>
      <c r="AT510" s="251"/>
      <c r="AU510" s="251"/>
      <c r="AV510" s="251"/>
      <c r="AW510" s="251"/>
      <c r="AX510" s="251"/>
      <c r="AY510" s="251"/>
      <c r="AZ510" s="251"/>
      <c r="BA510" s="251"/>
      <c r="BB510" s="251"/>
      <c r="BC510" s="251"/>
      <c r="BD510" s="251"/>
      <c r="BE510" s="251"/>
      <c r="BG510" s="263"/>
      <c r="BH510" s="263"/>
      <c r="BI510" s="263"/>
      <c r="BJ510" s="263"/>
      <c r="BK510" s="263"/>
      <c r="BL510" s="263"/>
      <c r="BM510" s="263"/>
      <c r="BR510" s="265"/>
      <c r="BS510" s="265"/>
    </row>
    <row r="511" spans="2:71" s="255" customFormat="1" x14ac:dyDescent="0.2">
      <c r="B511" s="266"/>
      <c r="C511" s="267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  <c r="Q511" s="251"/>
      <c r="T511" s="251"/>
      <c r="U511" s="251"/>
      <c r="V511" s="251"/>
      <c r="Z511" s="251"/>
      <c r="AE511" s="251"/>
      <c r="AF511" s="251"/>
      <c r="AG511" s="251"/>
      <c r="AH511" s="251"/>
      <c r="AK511" s="251"/>
      <c r="AL511" s="251"/>
      <c r="AM511" s="251"/>
      <c r="AN511" s="251"/>
      <c r="AO511" s="251"/>
      <c r="AP511" s="251"/>
      <c r="AQ511" s="251"/>
      <c r="AR511" s="251"/>
      <c r="AS511" s="251"/>
      <c r="AT511" s="251"/>
      <c r="AU511" s="251"/>
      <c r="AV511" s="251"/>
      <c r="AW511" s="251"/>
      <c r="AX511" s="251"/>
      <c r="AY511" s="251"/>
      <c r="AZ511" s="251"/>
      <c r="BA511" s="251"/>
      <c r="BB511" s="251"/>
      <c r="BC511" s="251"/>
      <c r="BD511" s="251"/>
      <c r="BE511" s="251"/>
      <c r="BG511" s="263"/>
      <c r="BH511" s="263"/>
      <c r="BI511" s="263"/>
      <c r="BJ511" s="263"/>
      <c r="BK511" s="263"/>
      <c r="BL511" s="263"/>
      <c r="BM511" s="263"/>
      <c r="BR511" s="265"/>
      <c r="BS511" s="265"/>
    </row>
    <row r="512" spans="2:71" s="255" customFormat="1" x14ac:dyDescent="0.2">
      <c r="B512" s="266"/>
      <c r="C512" s="267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  <c r="Q512" s="251"/>
      <c r="T512" s="251"/>
      <c r="U512" s="251"/>
      <c r="V512" s="251"/>
      <c r="Z512" s="251"/>
      <c r="AE512" s="251"/>
      <c r="AF512" s="251"/>
      <c r="AG512" s="251"/>
      <c r="AH512" s="251"/>
      <c r="AK512" s="251"/>
      <c r="AL512" s="251"/>
      <c r="AM512" s="251"/>
      <c r="AN512" s="251"/>
      <c r="AO512" s="251"/>
      <c r="AP512" s="251"/>
      <c r="AQ512" s="251"/>
      <c r="AR512" s="251"/>
      <c r="AS512" s="251"/>
      <c r="AT512" s="251"/>
      <c r="AU512" s="251"/>
      <c r="AV512" s="251"/>
      <c r="AW512" s="251"/>
      <c r="AX512" s="251"/>
      <c r="AY512" s="251"/>
      <c r="AZ512" s="251"/>
      <c r="BA512" s="251"/>
      <c r="BB512" s="251"/>
      <c r="BC512" s="251"/>
      <c r="BD512" s="251"/>
      <c r="BE512" s="251"/>
      <c r="BG512" s="263"/>
      <c r="BH512" s="263"/>
      <c r="BI512" s="263"/>
      <c r="BJ512" s="263"/>
      <c r="BK512" s="263"/>
      <c r="BL512" s="263"/>
      <c r="BM512" s="263"/>
      <c r="BR512" s="265"/>
      <c r="BS512" s="265"/>
    </row>
    <row r="513" spans="2:71" s="255" customFormat="1" x14ac:dyDescent="0.2">
      <c r="B513" s="266"/>
      <c r="C513" s="267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  <c r="Q513" s="251"/>
      <c r="T513" s="251"/>
      <c r="U513" s="251"/>
      <c r="V513" s="251"/>
      <c r="Z513" s="251"/>
      <c r="AE513" s="251"/>
      <c r="AF513" s="251"/>
      <c r="AG513" s="251"/>
      <c r="AH513" s="251"/>
      <c r="AK513" s="251"/>
      <c r="AL513" s="251"/>
      <c r="AM513" s="251"/>
      <c r="AN513" s="251"/>
      <c r="AO513" s="251"/>
      <c r="AP513" s="251"/>
      <c r="AQ513" s="251"/>
      <c r="AR513" s="251"/>
      <c r="AS513" s="251"/>
      <c r="AT513" s="251"/>
      <c r="AU513" s="251"/>
      <c r="AV513" s="251"/>
      <c r="AW513" s="251"/>
      <c r="AX513" s="251"/>
      <c r="AY513" s="251"/>
      <c r="AZ513" s="251"/>
      <c r="BA513" s="251"/>
      <c r="BB513" s="251"/>
      <c r="BC513" s="251"/>
      <c r="BD513" s="251"/>
      <c r="BE513" s="251"/>
      <c r="BG513" s="263"/>
      <c r="BH513" s="263"/>
      <c r="BI513" s="263"/>
      <c r="BJ513" s="263"/>
      <c r="BK513" s="263"/>
      <c r="BL513" s="263"/>
      <c r="BM513" s="263"/>
      <c r="BR513" s="265"/>
      <c r="BS513" s="265"/>
    </row>
    <row r="514" spans="2:71" s="255" customFormat="1" x14ac:dyDescent="0.2">
      <c r="B514" s="266"/>
      <c r="C514" s="267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  <c r="Q514" s="251"/>
      <c r="T514" s="251"/>
      <c r="U514" s="251"/>
      <c r="V514" s="251"/>
      <c r="Z514" s="251"/>
      <c r="AE514" s="251"/>
      <c r="AF514" s="251"/>
      <c r="AG514" s="251"/>
      <c r="AH514" s="251"/>
      <c r="AK514" s="251"/>
      <c r="AL514" s="251"/>
      <c r="AM514" s="251"/>
      <c r="AN514" s="251"/>
      <c r="AO514" s="251"/>
      <c r="AP514" s="251"/>
      <c r="AQ514" s="251"/>
      <c r="AR514" s="251"/>
      <c r="AS514" s="251"/>
      <c r="AT514" s="251"/>
      <c r="AU514" s="251"/>
      <c r="AV514" s="251"/>
      <c r="AW514" s="251"/>
      <c r="AX514" s="251"/>
      <c r="AY514" s="251"/>
      <c r="AZ514" s="251"/>
      <c r="BA514" s="251"/>
      <c r="BB514" s="251"/>
      <c r="BC514" s="251"/>
      <c r="BD514" s="251"/>
      <c r="BE514" s="251"/>
      <c r="BG514" s="263"/>
      <c r="BH514" s="263"/>
      <c r="BI514" s="263"/>
      <c r="BJ514" s="263"/>
      <c r="BK514" s="263"/>
      <c r="BL514" s="263"/>
      <c r="BM514" s="263"/>
      <c r="BR514" s="265"/>
      <c r="BS514" s="265"/>
    </row>
    <row r="515" spans="2:71" s="255" customFormat="1" x14ac:dyDescent="0.2">
      <c r="B515" s="266"/>
      <c r="C515" s="267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  <c r="Q515" s="251"/>
      <c r="T515" s="251"/>
      <c r="U515" s="251"/>
      <c r="V515" s="251"/>
      <c r="Z515" s="251"/>
      <c r="AE515" s="251"/>
      <c r="AF515" s="251"/>
      <c r="AG515" s="251"/>
      <c r="AH515" s="251"/>
      <c r="AK515" s="251"/>
      <c r="AL515" s="251"/>
      <c r="AM515" s="251"/>
      <c r="AN515" s="251"/>
      <c r="AO515" s="251"/>
      <c r="AP515" s="251"/>
      <c r="AQ515" s="251"/>
      <c r="AR515" s="251"/>
      <c r="AS515" s="251"/>
      <c r="AT515" s="251"/>
      <c r="AU515" s="251"/>
      <c r="AV515" s="251"/>
      <c r="AW515" s="251"/>
      <c r="AX515" s="251"/>
      <c r="AY515" s="251"/>
      <c r="AZ515" s="251"/>
      <c r="BA515" s="251"/>
      <c r="BB515" s="251"/>
      <c r="BC515" s="251"/>
      <c r="BD515" s="251"/>
      <c r="BE515" s="251"/>
      <c r="BG515" s="263"/>
      <c r="BH515" s="263"/>
      <c r="BI515" s="263"/>
      <c r="BJ515" s="263"/>
      <c r="BK515" s="263"/>
      <c r="BL515" s="263"/>
      <c r="BM515" s="263"/>
      <c r="BR515" s="265"/>
      <c r="BS515" s="265"/>
    </row>
    <row r="516" spans="2:71" s="255" customFormat="1" x14ac:dyDescent="0.2">
      <c r="B516" s="266"/>
      <c r="C516" s="267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  <c r="Q516" s="251"/>
      <c r="T516" s="251"/>
      <c r="U516" s="251"/>
      <c r="V516" s="251"/>
      <c r="Z516" s="251"/>
      <c r="AE516" s="251"/>
      <c r="AF516" s="251"/>
      <c r="AG516" s="251"/>
      <c r="AH516" s="251"/>
      <c r="AK516" s="251"/>
      <c r="AL516" s="251"/>
      <c r="AM516" s="251"/>
      <c r="AN516" s="251"/>
      <c r="AO516" s="251"/>
      <c r="AP516" s="251"/>
      <c r="AQ516" s="251"/>
      <c r="AR516" s="251"/>
      <c r="AS516" s="251"/>
      <c r="AT516" s="251"/>
      <c r="AU516" s="251"/>
      <c r="AV516" s="251"/>
      <c r="AW516" s="251"/>
      <c r="AX516" s="251"/>
      <c r="AY516" s="251"/>
      <c r="AZ516" s="251"/>
      <c r="BA516" s="251"/>
      <c r="BB516" s="251"/>
      <c r="BC516" s="251"/>
      <c r="BD516" s="251"/>
      <c r="BE516" s="251"/>
      <c r="BG516" s="263"/>
      <c r="BH516" s="263"/>
      <c r="BI516" s="263"/>
      <c r="BJ516" s="263"/>
      <c r="BK516" s="263"/>
      <c r="BL516" s="263"/>
      <c r="BM516" s="263"/>
      <c r="BR516" s="265"/>
      <c r="BS516" s="265"/>
    </row>
    <row r="517" spans="2:71" s="255" customFormat="1" x14ac:dyDescent="0.2">
      <c r="B517" s="266"/>
      <c r="C517" s="267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  <c r="Q517" s="251"/>
      <c r="T517" s="251"/>
      <c r="U517" s="251"/>
      <c r="V517" s="251"/>
      <c r="Z517" s="251"/>
      <c r="AE517" s="251"/>
      <c r="AF517" s="251"/>
      <c r="AG517" s="251"/>
      <c r="AH517" s="251"/>
      <c r="AK517" s="251"/>
      <c r="AL517" s="251"/>
      <c r="AM517" s="251"/>
      <c r="AN517" s="251"/>
      <c r="AO517" s="251"/>
      <c r="AP517" s="251"/>
      <c r="AQ517" s="251"/>
      <c r="AR517" s="251"/>
      <c r="AS517" s="251"/>
      <c r="AT517" s="251"/>
      <c r="AU517" s="251"/>
      <c r="AV517" s="251"/>
      <c r="AW517" s="251"/>
      <c r="AX517" s="251"/>
      <c r="AY517" s="251"/>
      <c r="AZ517" s="251"/>
      <c r="BA517" s="251"/>
      <c r="BB517" s="251"/>
      <c r="BC517" s="251"/>
      <c r="BD517" s="251"/>
      <c r="BE517" s="251"/>
      <c r="BG517" s="263"/>
      <c r="BH517" s="263"/>
      <c r="BI517" s="263"/>
      <c r="BJ517" s="263"/>
      <c r="BK517" s="263"/>
      <c r="BL517" s="263"/>
      <c r="BM517" s="263"/>
      <c r="BR517" s="265"/>
      <c r="BS517" s="265"/>
    </row>
    <row r="518" spans="2:71" s="255" customFormat="1" x14ac:dyDescent="0.2">
      <c r="B518" s="266"/>
      <c r="C518" s="267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  <c r="Q518" s="251"/>
      <c r="T518" s="251"/>
      <c r="U518" s="251"/>
      <c r="V518" s="251"/>
      <c r="Z518" s="251"/>
      <c r="AE518" s="251"/>
      <c r="AF518" s="251"/>
      <c r="AG518" s="251"/>
      <c r="AH518" s="251"/>
      <c r="AK518" s="251"/>
      <c r="AL518" s="251"/>
      <c r="AM518" s="251"/>
      <c r="AN518" s="251"/>
      <c r="AO518" s="251"/>
      <c r="AP518" s="251"/>
      <c r="AQ518" s="251"/>
      <c r="AR518" s="251"/>
      <c r="AS518" s="251"/>
      <c r="AT518" s="251"/>
      <c r="AU518" s="251"/>
      <c r="AV518" s="251"/>
      <c r="AW518" s="251"/>
      <c r="AX518" s="251"/>
      <c r="AY518" s="251"/>
      <c r="AZ518" s="251"/>
      <c r="BA518" s="251"/>
      <c r="BB518" s="251"/>
      <c r="BC518" s="251"/>
      <c r="BD518" s="251"/>
      <c r="BE518" s="251"/>
      <c r="BG518" s="263"/>
      <c r="BH518" s="263"/>
      <c r="BI518" s="263"/>
      <c r="BJ518" s="263"/>
      <c r="BK518" s="263"/>
      <c r="BL518" s="263"/>
      <c r="BM518" s="263"/>
      <c r="BR518" s="265"/>
      <c r="BS518" s="265"/>
    </row>
    <row r="519" spans="2:71" s="255" customFormat="1" x14ac:dyDescent="0.2">
      <c r="B519" s="266"/>
      <c r="C519" s="267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51"/>
      <c r="T519" s="251"/>
      <c r="U519" s="251"/>
      <c r="V519" s="251"/>
      <c r="Z519" s="251"/>
      <c r="AE519" s="251"/>
      <c r="AF519" s="251"/>
      <c r="AG519" s="251"/>
      <c r="AH519" s="251"/>
      <c r="AK519" s="251"/>
      <c r="AL519" s="251"/>
      <c r="AM519" s="251"/>
      <c r="AN519" s="251"/>
      <c r="AO519" s="251"/>
      <c r="AP519" s="251"/>
      <c r="AQ519" s="251"/>
      <c r="AR519" s="251"/>
      <c r="AS519" s="251"/>
      <c r="AT519" s="251"/>
      <c r="AU519" s="251"/>
      <c r="AV519" s="251"/>
      <c r="AW519" s="251"/>
      <c r="AX519" s="251"/>
      <c r="AY519" s="251"/>
      <c r="AZ519" s="251"/>
      <c r="BA519" s="251"/>
      <c r="BB519" s="251"/>
      <c r="BC519" s="251"/>
      <c r="BD519" s="251"/>
      <c r="BE519" s="251"/>
      <c r="BG519" s="263"/>
      <c r="BH519" s="263"/>
      <c r="BI519" s="263"/>
      <c r="BJ519" s="263"/>
      <c r="BK519" s="263"/>
      <c r="BL519" s="263"/>
      <c r="BM519" s="263"/>
      <c r="BR519" s="265"/>
      <c r="BS519" s="265"/>
    </row>
    <row r="520" spans="2:71" s="255" customFormat="1" x14ac:dyDescent="0.2">
      <c r="B520" s="266"/>
      <c r="C520" s="267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  <c r="Q520" s="251"/>
      <c r="T520" s="251"/>
      <c r="U520" s="251"/>
      <c r="V520" s="251"/>
      <c r="Z520" s="251"/>
      <c r="AE520" s="251"/>
      <c r="AF520" s="251"/>
      <c r="AG520" s="251"/>
      <c r="AH520" s="251"/>
      <c r="AK520" s="251"/>
      <c r="AL520" s="251"/>
      <c r="AM520" s="251"/>
      <c r="AN520" s="251"/>
      <c r="AO520" s="251"/>
      <c r="AP520" s="251"/>
      <c r="AQ520" s="251"/>
      <c r="AR520" s="251"/>
      <c r="AS520" s="251"/>
      <c r="AT520" s="251"/>
      <c r="AU520" s="251"/>
      <c r="AV520" s="251"/>
      <c r="AW520" s="251"/>
      <c r="AX520" s="251"/>
      <c r="AY520" s="251"/>
      <c r="AZ520" s="251"/>
      <c r="BA520" s="251"/>
      <c r="BB520" s="251"/>
      <c r="BC520" s="251"/>
      <c r="BD520" s="251"/>
      <c r="BE520" s="251"/>
      <c r="BG520" s="263"/>
      <c r="BH520" s="263"/>
      <c r="BI520" s="263"/>
      <c r="BJ520" s="263"/>
      <c r="BK520" s="263"/>
      <c r="BL520" s="263"/>
      <c r="BM520" s="263"/>
      <c r="BR520" s="265"/>
      <c r="BS520" s="265"/>
    </row>
    <row r="521" spans="2:71" s="255" customFormat="1" x14ac:dyDescent="0.2">
      <c r="B521" s="266"/>
      <c r="C521" s="267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  <c r="Q521" s="251"/>
      <c r="T521" s="251"/>
      <c r="U521" s="251"/>
      <c r="V521" s="251"/>
      <c r="Z521" s="251"/>
      <c r="AE521" s="251"/>
      <c r="AF521" s="251"/>
      <c r="AG521" s="251"/>
      <c r="AH521" s="251"/>
      <c r="AK521" s="251"/>
      <c r="AL521" s="251"/>
      <c r="AM521" s="251"/>
      <c r="AN521" s="251"/>
      <c r="AO521" s="251"/>
      <c r="AP521" s="251"/>
      <c r="AQ521" s="251"/>
      <c r="AR521" s="251"/>
      <c r="AS521" s="251"/>
      <c r="AT521" s="251"/>
      <c r="AU521" s="251"/>
      <c r="AV521" s="251"/>
      <c r="AW521" s="251"/>
      <c r="AX521" s="251"/>
      <c r="AY521" s="251"/>
      <c r="AZ521" s="251"/>
      <c r="BA521" s="251"/>
      <c r="BB521" s="251"/>
      <c r="BC521" s="251"/>
      <c r="BD521" s="251"/>
      <c r="BE521" s="251"/>
      <c r="BG521" s="263"/>
      <c r="BH521" s="263"/>
      <c r="BI521" s="263"/>
      <c r="BJ521" s="263"/>
      <c r="BK521" s="263"/>
      <c r="BL521" s="263"/>
      <c r="BM521" s="263"/>
      <c r="BR521" s="265"/>
      <c r="BS521" s="265"/>
    </row>
    <row r="522" spans="2:71" s="255" customFormat="1" x14ac:dyDescent="0.2">
      <c r="B522" s="266"/>
      <c r="C522" s="267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  <c r="Q522" s="251"/>
      <c r="T522" s="251"/>
      <c r="U522" s="251"/>
      <c r="V522" s="251"/>
      <c r="Z522" s="251"/>
      <c r="AE522" s="251"/>
      <c r="AF522" s="251"/>
      <c r="AG522" s="251"/>
      <c r="AH522" s="251"/>
      <c r="AK522" s="251"/>
      <c r="AL522" s="251"/>
      <c r="AM522" s="251"/>
      <c r="AN522" s="251"/>
      <c r="AO522" s="251"/>
      <c r="AP522" s="251"/>
      <c r="AQ522" s="251"/>
      <c r="AR522" s="251"/>
      <c r="AS522" s="251"/>
      <c r="AT522" s="251"/>
      <c r="AU522" s="251"/>
      <c r="AV522" s="251"/>
      <c r="AW522" s="251"/>
      <c r="AX522" s="251"/>
      <c r="AY522" s="251"/>
      <c r="AZ522" s="251"/>
      <c r="BA522" s="251"/>
      <c r="BB522" s="251"/>
      <c r="BC522" s="251"/>
      <c r="BD522" s="251"/>
      <c r="BE522" s="251"/>
      <c r="BG522" s="263"/>
      <c r="BH522" s="263"/>
      <c r="BI522" s="263"/>
      <c r="BJ522" s="263"/>
      <c r="BK522" s="263"/>
      <c r="BL522" s="263"/>
      <c r="BM522" s="263"/>
      <c r="BR522" s="265"/>
      <c r="BS522" s="265"/>
    </row>
    <row r="523" spans="2:71" s="255" customFormat="1" x14ac:dyDescent="0.2">
      <c r="B523" s="266"/>
      <c r="C523" s="267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  <c r="Q523" s="251"/>
      <c r="T523" s="251"/>
      <c r="U523" s="251"/>
      <c r="V523" s="251"/>
      <c r="Z523" s="251"/>
      <c r="AE523" s="251"/>
      <c r="AF523" s="251"/>
      <c r="AG523" s="251"/>
      <c r="AH523" s="251"/>
      <c r="AK523" s="251"/>
      <c r="AL523" s="251"/>
      <c r="AM523" s="251"/>
      <c r="AN523" s="251"/>
      <c r="AO523" s="251"/>
      <c r="AP523" s="251"/>
      <c r="AQ523" s="251"/>
      <c r="AR523" s="251"/>
      <c r="AS523" s="251"/>
      <c r="AT523" s="251"/>
      <c r="AU523" s="251"/>
      <c r="AV523" s="251"/>
      <c r="AW523" s="251"/>
      <c r="AX523" s="251"/>
      <c r="AY523" s="251"/>
      <c r="AZ523" s="251"/>
      <c r="BA523" s="251"/>
      <c r="BB523" s="251"/>
      <c r="BC523" s="251"/>
      <c r="BD523" s="251"/>
      <c r="BE523" s="251"/>
      <c r="BG523" s="263"/>
      <c r="BH523" s="263"/>
      <c r="BI523" s="263"/>
      <c r="BJ523" s="263"/>
      <c r="BK523" s="263"/>
      <c r="BL523" s="263"/>
      <c r="BM523" s="263"/>
      <c r="BR523" s="265"/>
      <c r="BS523" s="265"/>
    </row>
    <row r="524" spans="2:71" s="255" customFormat="1" x14ac:dyDescent="0.2">
      <c r="B524" s="266"/>
      <c r="C524" s="267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  <c r="Q524" s="251"/>
      <c r="T524" s="251"/>
      <c r="U524" s="251"/>
      <c r="V524" s="251"/>
      <c r="Z524" s="251"/>
      <c r="AE524" s="251"/>
      <c r="AF524" s="251"/>
      <c r="AG524" s="251"/>
      <c r="AH524" s="251"/>
      <c r="AK524" s="251"/>
      <c r="AL524" s="251"/>
      <c r="AM524" s="251"/>
      <c r="AN524" s="251"/>
      <c r="AO524" s="251"/>
      <c r="AP524" s="251"/>
      <c r="AQ524" s="251"/>
      <c r="AR524" s="251"/>
      <c r="AS524" s="251"/>
      <c r="AT524" s="251"/>
      <c r="AU524" s="251"/>
      <c r="AV524" s="251"/>
      <c r="AW524" s="251"/>
      <c r="AX524" s="251"/>
      <c r="AY524" s="251"/>
      <c r="AZ524" s="251"/>
      <c r="BA524" s="251"/>
      <c r="BB524" s="251"/>
      <c r="BC524" s="251"/>
      <c r="BD524" s="251"/>
      <c r="BE524" s="251"/>
      <c r="BG524" s="263"/>
      <c r="BH524" s="263"/>
      <c r="BI524" s="263"/>
      <c r="BJ524" s="263"/>
      <c r="BK524" s="263"/>
      <c r="BL524" s="263"/>
      <c r="BM524" s="263"/>
      <c r="BR524" s="265"/>
      <c r="BS524" s="265"/>
    </row>
    <row r="525" spans="2:71" s="255" customFormat="1" x14ac:dyDescent="0.2">
      <c r="B525" s="266"/>
      <c r="C525" s="267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  <c r="Q525" s="251"/>
      <c r="T525" s="251"/>
      <c r="U525" s="251"/>
      <c r="V525" s="251"/>
      <c r="Z525" s="251"/>
      <c r="AE525" s="251"/>
      <c r="AF525" s="251"/>
      <c r="AG525" s="251"/>
      <c r="AH525" s="251"/>
      <c r="AK525" s="251"/>
      <c r="AL525" s="251"/>
      <c r="AM525" s="251"/>
      <c r="AN525" s="251"/>
      <c r="AO525" s="251"/>
      <c r="AP525" s="251"/>
      <c r="AQ525" s="251"/>
      <c r="AR525" s="251"/>
      <c r="AS525" s="251"/>
      <c r="AT525" s="251"/>
      <c r="AU525" s="251"/>
      <c r="AV525" s="251"/>
      <c r="AW525" s="251"/>
      <c r="AX525" s="251"/>
      <c r="AY525" s="251"/>
      <c r="AZ525" s="251"/>
      <c r="BA525" s="251"/>
      <c r="BB525" s="251"/>
      <c r="BC525" s="251"/>
      <c r="BD525" s="251"/>
      <c r="BE525" s="251"/>
      <c r="BG525" s="263"/>
      <c r="BH525" s="263"/>
      <c r="BI525" s="263"/>
      <c r="BJ525" s="263"/>
      <c r="BK525" s="263"/>
      <c r="BL525" s="263"/>
      <c r="BM525" s="263"/>
      <c r="BR525" s="265"/>
      <c r="BS525" s="265"/>
    </row>
    <row r="526" spans="2:71" s="255" customFormat="1" x14ac:dyDescent="0.2">
      <c r="B526" s="266"/>
      <c r="C526" s="267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  <c r="Q526" s="251"/>
      <c r="T526" s="251"/>
      <c r="U526" s="251"/>
      <c r="V526" s="251"/>
      <c r="Z526" s="251"/>
      <c r="AE526" s="251"/>
      <c r="AF526" s="251"/>
      <c r="AG526" s="251"/>
      <c r="AH526" s="251"/>
      <c r="AK526" s="251"/>
      <c r="AL526" s="251"/>
      <c r="AM526" s="251"/>
      <c r="AN526" s="251"/>
      <c r="AO526" s="251"/>
      <c r="AP526" s="251"/>
      <c r="AQ526" s="251"/>
      <c r="AR526" s="251"/>
      <c r="AS526" s="251"/>
      <c r="AT526" s="251"/>
      <c r="AU526" s="251"/>
      <c r="AV526" s="251"/>
      <c r="AW526" s="251"/>
      <c r="AX526" s="251"/>
      <c r="AY526" s="251"/>
      <c r="AZ526" s="251"/>
      <c r="BA526" s="251"/>
      <c r="BB526" s="251"/>
      <c r="BC526" s="251"/>
      <c r="BD526" s="251"/>
      <c r="BE526" s="251"/>
      <c r="BG526" s="263"/>
      <c r="BH526" s="263"/>
      <c r="BI526" s="263"/>
      <c r="BJ526" s="263"/>
      <c r="BK526" s="263"/>
      <c r="BL526" s="263"/>
      <c r="BM526" s="263"/>
      <c r="BR526" s="265"/>
      <c r="BS526" s="265"/>
    </row>
    <row r="527" spans="2:71" s="255" customFormat="1" x14ac:dyDescent="0.2">
      <c r="B527" s="266"/>
      <c r="C527" s="267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  <c r="Q527" s="251"/>
      <c r="T527" s="251"/>
      <c r="U527" s="251"/>
      <c r="V527" s="251"/>
      <c r="Z527" s="251"/>
      <c r="AE527" s="251"/>
      <c r="AF527" s="251"/>
      <c r="AG527" s="251"/>
      <c r="AH527" s="251"/>
      <c r="AK527" s="251"/>
      <c r="AL527" s="251"/>
      <c r="AM527" s="251"/>
      <c r="AN527" s="251"/>
      <c r="AO527" s="251"/>
      <c r="AP527" s="251"/>
      <c r="AQ527" s="251"/>
      <c r="AR527" s="251"/>
      <c r="AS527" s="251"/>
      <c r="AT527" s="251"/>
      <c r="AU527" s="251"/>
      <c r="AV527" s="251"/>
      <c r="AW527" s="251"/>
      <c r="AX527" s="251"/>
      <c r="AY527" s="251"/>
      <c r="AZ527" s="251"/>
      <c r="BA527" s="251"/>
      <c r="BB527" s="251"/>
      <c r="BC527" s="251"/>
      <c r="BD527" s="251"/>
      <c r="BE527" s="251"/>
      <c r="BG527" s="263"/>
      <c r="BH527" s="263"/>
      <c r="BI527" s="263"/>
      <c r="BJ527" s="263"/>
      <c r="BK527" s="263"/>
      <c r="BL527" s="263"/>
      <c r="BM527" s="263"/>
      <c r="BR527" s="265"/>
      <c r="BS527" s="265"/>
    </row>
    <row r="528" spans="2:71" s="255" customFormat="1" x14ac:dyDescent="0.2">
      <c r="B528" s="266"/>
      <c r="C528" s="267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  <c r="Q528" s="251"/>
      <c r="T528" s="251"/>
      <c r="U528" s="251"/>
      <c r="V528" s="251"/>
      <c r="Z528" s="251"/>
      <c r="AE528" s="251"/>
      <c r="AF528" s="251"/>
      <c r="AG528" s="251"/>
      <c r="AH528" s="251"/>
      <c r="AK528" s="251"/>
      <c r="AL528" s="251"/>
      <c r="AM528" s="251"/>
      <c r="AN528" s="251"/>
      <c r="AO528" s="251"/>
      <c r="AP528" s="251"/>
      <c r="AQ528" s="251"/>
      <c r="AR528" s="251"/>
      <c r="AS528" s="251"/>
      <c r="AT528" s="251"/>
      <c r="AU528" s="251"/>
      <c r="AV528" s="251"/>
      <c r="AW528" s="251"/>
      <c r="AX528" s="251"/>
      <c r="AY528" s="251"/>
      <c r="AZ528" s="251"/>
      <c r="BA528" s="251"/>
      <c r="BB528" s="251"/>
      <c r="BC528" s="251"/>
      <c r="BD528" s="251"/>
      <c r="BE528" s="251"/>
      <c r="BG528" s="263"/>
      <c r="BH528" s="263"/>
      <c r="BI528" s="263"/>
      <c r="BJ528" s="263"/>
      <c r="BK528" s="263"/>
      <c r="BL528" s="263"/>
      <c r="BM528" s="263"/>
      <c r="BR528" s="265"/>
      <c r="BS528" s="265"/>
    </row>
    <row r="529" spans="2:71" s="255" customFormat="1" x14ac:dyDescent="0.2">
      <c r="B529" s="266"/>
      <c r="C529" s="267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  <c r="Q529" s="251"/>
      <c r="T529" s="251"/>
      <c r="U529" s="251"/>
      <c r="V529" s="251"/>
      <c r="Z529" s="251"/>
      <c r="AE529" s="251"/>
      <c r="AF529" s="251"/>
      <c r="AG529" s="251"/>
      <c r="AH529" s="251"/>
      <c r="AK529" s="251"/>
      <c r="AL529" s="251"/>
      <c r="AM529" s="251"/>
      <c r="AN529" s="251"/>
      <c r="AO529" s="251"/>
      <c r="AP529" s="251"/>
      <c r="AQ529" s="251"/>
      <c r="AR529" s="251"/>
      <c r="AS529" s="251"/>
      <c r="AT529" s="251"/>
      <c r="AU529" s="251"/>
      <c r="AV529" s="251"/>
      <c r="AW529" s="251"/>
      <c r="AX529" s="251"/>
      <c r="AY529" s="251"/>
      <c r="AZ529" s="251"/>
      <c r="BA529" s="251"/>
      <c r="BB529" s="251"/>
      <c r="BC529" s="251"/>
      <c r="BD529" s="251"/>
      <c r="BE529" s="251"/>
      <c r="BG529" s="263"/>
      <c r="BH529" s="263"/>
      <c r="BI529" s="263"/>
      <c r="BJ529" s="263"/>
      <c r="BK529" s="263"/>
      <c r="BL529" s="263"/>
      <c r="BM529" s="263"/>
      <c r="BR529" s="265"/>
      <c r="BS529" s="265"/>
    </row>
    <row r="530" spans="2:71" s="255" customFormat="1" x14ac:dyDescent="0.2">
      <c r="B530" s="266"/>
      <c r="C530" s="267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  <c r="Q530" s="251"/>
      <c r="T530" s="251"/>
      <c r="U530" s="251"/>
      <c r="V530" s="251"/>
      <c r="Z530" s="251"/>
      <c r="AE530" s="251"/>
      <c r="AF530" s="251"/>
      <c r="AG530" s="251"/>
      <c r="AH530" s="251"/>
      <c r="AK530" s="251"/>
      <c r="AL530" s="251"/>
      <c r="AM530" s="251"/>
      <c r="AN530" s="251"/>
      <c r="AO530" s="251"/>
      <c r="AP530" s="251"/>
      <c r="AQ530" s="251"/>
      <c r="AR530" s="251"/>
      <c r="AS530" s="251"/>
      <c r="AT530" s="251"/>
      <c r="AU530" s="251"/>
      <c r="AV530" s="251"/>
      <c r="AW530" s="251"/>
      <c r="AX530" s="251"/>
      <c r="AY530" s="251"/>
      <c r="AZ530" s="251"/>
      <c r="BA530" s="251"/>
      <c r="BB530" s="251"/>
      <c r="BC530" s="251"/>
      <c r="BD530" s="251"/>
      <c r="BE530" s="251"/>
      <c r="BG530" s="263"/>
      <c r="BH530" s="263"/>
      <c r="BI530" s="263"/>
      <c r="BJ530" s="263"/>
      <c r="BK530" s="263"/>
      <c r="BL530" s="263"/>
      <c r="BM530" s="263"/>
      <c r="BR530" s="265"/>
      <c r="BS530" s="265"/>
    </row>
    <row r="531" spans="2:71" s="255" customFormat="1" x14ac:dyDescent="0.2">
      <c r="B531" s="266"/>
      <c r="C531" s="267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  <c r="Q531" s="251"/>
      <c r="T531" s="251"/>
      <c r="U531" s="251"/>
      <c r="V531" s="251"/>
      <c r="Z531" s="251"/>
      <c r="AE531" s="251"/>
      <c r="AF531" s="251"/>
      <c r="AG531" s="251"/>
      <c r="AH531" s="251"/>
      <c r="AK531" s="251"/>
      <c r="AL531" s="251"/>
      <c r="AM531" s="251"/>
      <c r="AN531" s="251"/>
      <c r="AO531" s="251"/>
      <c r="AP531" s="251"/>
      <c r="AQ531" s="251"/>
      <c r="AR531" s="251"/>
      <c r="AS531" s="251"/>
      <c r="AT531" s="251"/>
      <c r="AU531" s="251"/>
      <c r="AV531" s="251"/>
      <c r="AW531" s="251"/>
      <c r="AX531" s="251"/>
      <c r="AY531" s="251"/>
      <c r="AZ531" s="251"/>
      <c r="BA531" s="251"/>
      <c r="BB531" s="251"/>
      <c r="BC531" s="251"/>
      <c r="BD531" s="251"/>
      <c r="BE531" s="251"/>
      <c r="BG531" s="263"/>
      <c r="BH531" s="263"/>
      <c r="BI531" s="263"/>
      <c r="BJ531" s="263"/>
      <c r="BK531" s="263"/>
      <c r="BL531" s="263"/>
      <c r="BM531" s="263"/>
      <c r="BR531" s="265"/>
      <c r="BS531" s="265"/>
    </row>
    <row r="532" spans="2:71" s="255" customFormat="1" x14ac:dyDescent="0.2">
      <c r="B532" s="266"/>
      <c r="C532" s="267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  <c r="Q532" s="251"/>
      <c r="T532" s="251"/>
      <c r="U532" s="251"/>
      <c r="V532" s="251"/>
      <c r="Z532" s="251"/>
      <c r="AE532" s="251"/>
      <c r="AF532" s="251"/>
      <c r="AG532" s="251"/>
      <c r="AH532" s="251"/>
      <c r="AK532" s="251"/>
      <c r="AL532" s="251"/>
      <c r="AM532" s="251"/>
      <c r="AN532" s="251"/>
      <c r="AO532" s="251"/>
      <c r="AP532" s="251"/>
      <c r="AQ532" s="251"/>
      <c r="AR532" s="251"/>
      <c r="AS532" s="251"/>
      <c r="AT532" s="251"/>
      <c r="AU532" s="251"/>
      <c r="AV532" s="251"/>
      <c r="AW532" s="251"/>
      <c r="AX532" s="251"/>
      <c r="AY532" s="251"/>
      <c r="AZ532" s="251"/>
      <c r="BA532" s="251"/>
      <c r="BB532" s="251"/>
      <c r="BC532" s="251"/>
      <c r="BD532" s="251"/>
      <c r="BE532" s="251"/>
      <c r="BG532" s="263"/>
      <c r="BH532" s="263"/>
      <c r="BI532" s="263"/>
      <c r="BJ532" s="263"/>
      <c r="BK532" s="263"/>
      <c r="BL532" s="263"/>
      <c r="BM532" s="263"/>
      <c r="BR532" s="265"/>
      <c r="BS532" s="265"/>
    </row>
    <row r="533" spans="2:71" s="255" customFormat="1" x14ac:dyDescent="0.2">
      <c r="B533" s="266"/>
      <c r="C533" s="267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  <c r="Q533" s="251"/>
      <c r="T533" s="251"/>
      <c r="U533" s="251"/>
      <c r="V533" s="251"/>
      <c r="Z533" s="251"/>
      <c r="AE533" s="251"/>
      <c r="AF533" s="251"/>
      <c r="AG533" s="251"/>
      <c r="AH533" s="251"/>
      <c r="AK533" s="251"/>
      <c r="AL533" s="251"/>
      <c r="AM533" s="251"/>
      <c r="AN533" s="251"/>
      <c r="AO533" s="251"/>
      <c r="AP533" s="251"/>
      <c r="AQ533" s="251"/>
      <c r="AR533" s="251"/>
      <c r="AS533" s="251"/>
      <c r="AT533" s="251"/>
      <c r="AU533" s="251"/>
      <c r="AV533" s="251"/>
      <c r="AW533" s="251"/>
      <c r="AX533" s="251"/>
      <c r="AY533" s="251"/>
      <c r="AZ533" s="251"/>
      <c r="BA533" s="251"/>
      <c r="BB533" s="251"/>
      <c r="BC533" s="251"/>
      <c r="BD533" s="251"/>
      <c r="BE533" s="251"/>
      <c r="BG533" s="263"/>
      <c r="BH533" s="263"/>
      <c r="BI533" s="263"/>
      <c r="BJ533" s="263"/>
      <c r="BK533" s="263"/>
      <c r="BL533" s="263"/>
      <c r="BM533" s="263"/>
      <c r="BR533" s="265"/>
      <c r="BS533" s="265"/>
    </row>
    <row r="534" spans="2:71" s="255" customFormat="1" x14ac:dyDescent="0.2">
      <c r="B534" s="266"/>
      <c r="C534" s="267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  <c r="Q534" s="251"/>
      <c r="T534" s="251"/>
      <c r="U534" s="251"/>
      <c r="V534" s="251"/>
      <c r="Z534" s="251"/>
      <c r="AE534" s="251"/>
      <c r="AF534" s="251"/>
      <c r="AG534" s="251"/>
      <c r="AH534" s="251"/>
      <c r="AK534" s="251"/>
      <c r="AL534" s="251"/>
      <c r="AM534" s="251"/>
      <c r="AN534" s="251"/>
      <c r="AO534" s="251"/>
      <c r="AP534" s="251"/>
      <c r="AQ534" s="251"/>
      <c r="AR534" s="251"/>
      <c r="AS534" s="251"/>
      <c r="AT534" s="251"/>
      <c r="AU534" s="251"/>
      <c r="AV534" s="251"/>
      <c r="AW534" s="251"/>
      <c r="AX534" s="251"/>
      <c r="AY534" s="251"/>
      <c r="AZ534" s="251"/>
      <c r="BA534" s="251"/>
      <c r="BB534" s="251"/>
      <c r="BC534" s="251"/>
      <c r="BD534" s="251"/>
      <c r="BE534" s="251"/>
      <c r="BG534" s="263"/>
      <c r="BH534" s="263"/>
      <c r="BI534" s="263"/>
      <c r="BJ534" s="263"/>
      <c r="BK534" s="263"/>
      <c r="BL534" s="263"/>
      <c r="BM534" s="263"/>
      <c r="BR534" s="265"/>
      <c r="BS534" s="265"/>
    </row>
    <row r="535" spans="2:71" s="255" customFormat="1" x14ac:dyDescent="0.2">
      <c r="B535" s="266"/>
      <c r="C535" s="267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  <c r="Q535" s="251"/>
      <c r="T535" s="251"/>
      <c r="U535" s="251"/>
      <c r="V535" s="251"/>
      <c r="Z535" s="251"/>
      <c r="AE535" s="251"/>
      <c r="AF535" s="251"/>
      <c r="AG535" s="251"/>
      <c r="AH535" s="251"/>
      <c r="AK535" s="251"/>
      <c r="AL535" s="251"/>
      <c r="AM535" s="251"/>
      <c r="AN535" s="251"/>
      <c r="AO535" s="251"/>
      <c r="AP535" s="251"/>
      <c r="AQ535" s="251"/>
      <c r="AR535" s="251"/>
      <c r="AS535" s="251"/>
      <c r="AT535" s="251"/>
      <c r="AU535" s="251"/>
      <c r="AV535" s="251"/>
      <c r="AW535" s="251"/>
      <c r="AX535" s="251"/>
      <c r="AY535" s="251"/>
      <c r="AZ535" s="251"/>
      <c r="BA535" s="251"/>
      <c r="BB535" s="251"/>
      <c r="BC535" s="251"/>
      <c r="BD535" s="251"/>
      <c r="BE535" s="251"/>
      <c r="BG535" s="263"/>
      <c r="BH535" s="263"/>
      <c r="BI535" s="263"/>
      <c r="BJ535" s="263"/>
      <c r="BK535" s="263"/>
      <c r="BL535" s="263"/>
      <c r="BM535" s="263"/>
      <c r="BR535" s="265"/>
      <c r="BS535" s="265"/>
    </row>
    <row r="536" spans="2:71" s="255" customFormat="1" x14ac:dyDescent="0.2">
      <c r="B536" s="266"/>
      <c r="C536" s="267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  <c r="Q536" s="251"/>
      <c r="T536" s="251"/>
      <c r="U536" s="251"/>
      <c r="V536" s="251"/>
      <c r="Z536" s="251"/>
      <c r="AE536" s="251"/>
      <c r="AF536" s="251"/>
      <c r="AG536" s="251"/>
      <c r="AH536" s="251"/>
      <c r="AK536" s="251"/>
      <c r="AL536" s="251"/>
      <c r="AM536" s="251"/>
      <c r="AN536" s="251"/>
      <c r="AO536" s="251"/>
      <c r="AP536" s="251"/>
      <c r="AQ536" s="251"/>
      <c r="AR536" s="251"/>
      <c r="AS536" s="251"/>
      <c r="AT536" s="251"/>
      <c r="AU536" s="251"/>
      <c r="AV536" s="251"/>
      <c r="AW536" s="251"/>
      <c r="AX536" s="251"/>
      <c r="AY536" s="251"/>
      <c r="AZ536" s="251"/>
      <c r="BA536" s="251"/>
      <c r="BB536" s="251"/>
      <c r="BC536" s="251"/>
      <c r="BD536" s="251"/>
      <c r="BE536" s="251"/>
      <c r="BG536" s="263"/>
      <c r="BH536" s="263"/>
      <c r="BI536" s="263"/>
      <c r="BJ536" s="263"/>
      <c r="BK536" s="263"/>
      <c r="BL536" s="263"/>
      <c r="BM536" s="263"/>
      <c r="BR536" s="265"/>
      <c r="BS536" s="265"/>
    </row>
    <row r="537" spans="2:71" s="255" customFormat="1" x14ac:dyDescent="0.2">
      <c r="B537" s="266"/>
      <c r="C537" s="267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  <c r="Q537" s="251"/>
      <c r="T537" s="251"/>
      <c r="U537" s="251"/>
      <c r="V537" s="251"/>
      <c r="Z537" s="251"/>
      <c r="AE537" s="251"/>
      <c r="AF537" s="251"/>
      <c r="AG537" s="251"/>
      <c r="AH537" s="251"/>
      <c r="AK537" s="251"/>
      <c r="AL537" s="251"/>
      <c r="AM537" s="251"/>
      <c r="AN537" s="251"/>
      <c r="AO537" s="251"/>
      <c r="AP537" s="251"/>
      <c r="AQ537" s="251"/>
      <c r="AR537" s="251"/>
      <c r="AS537" s="251"/>
      <c r="AT537" s="251"/>
      <c r="AU537" s="251"/>
      <c r="AV537" s="251"/>
      <c r="AW537" s="251"/>
      <c r="AX537" s="251"/>
      <c r="AY537" s="251"/>
      <c r="AZ537" s="251"/>
      <c r="BA537" s="251"/>
      <c r="BB537" s="251"/>
      <c r="BC537" s="251"/>
      <c r="BD537" s="251"/>
      <c r="BE537" s="251"/>
      <c r="BG537" s="263"/>
      <c r="BH537" s="263"/>
      <c r="BI537" s="263"/>
      <c r="BJ537" s="263"/>
      <c r="BK537" s="263"/>
      <c r="BL537" s="263"/>
      <c r="BM537" s="263"/>
      <c r="BR537" s="265"/>
      <c r="BS537" s="265"/>
    </row>
    <row r="538" spans="2:71" s="255" customFormat="1" x14ac:dyDescent="0.2">
      <c r="B538" s="266"/>
      <c r="C538" s="267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  <c r="Q538" s="251"/>
      <c r="T538" s="251"/>
      <c r="U538" s="251"/>
      <c r="V538" s="251"/>
      <c r="Z538" s="251"/>
      <c r="AE538" s="251"/>
      <c r="AF538" s="251"/>
      <c r="AG538" s="251"/>
      <c r="AH538" s="251"/>
      <c r="AK538" s="251"/>
      <c r="AL538" s="251"/>
      <c r="AM538" s="251"/>
      <c r="AN538" s="251"/>
      <c r="AO538" s="251"/>
      <c r="AP538" s="251"/>
      <c r="AQ538" s="251"/>
      <c r="AR538" s="251"/>
      <c r="AS538" s="251"/>
      <c r="AT538" s="251"/>
      <c r="AU538" s="251"/>
      <c r="AV538" s="251"/>
      <c r="AW538" s="251"/>
      <c r="AX538" s="251"/>
      <c r="AY538" s="251"/>
      <c r="AZ538" s="251"/>
      <c r="BA538" s="251"/>
      <c r="BB538" s="251"/>
      <c r="BC538" s="251"/>
      <c r="BD538" s="251"/>
      <c r="BE538" s="251"/>
      <c r="BG538" s="263"/>
      <c r="BH538" s="263"/>
      <c r="BI538" s="263"/>
      <c r="BJ538" s="263"/>
      <c r="BK538" s="263"/>
      <c r="BL538" s="263"/>
      <c r="BM538" s="263"/>
      <c r="BR538" s="265"/>
      <c r="BS538" s="265"/>
    </row>
    <row r="539" spans="2:71" x14ac:dyDescent="0.2">
      <c r="B539" s="22"/>
      <c r="C539" s="22"/>
      <c r="D539" s="22"/>
      <c r="E539" s="22"/>
      <c r="F539" s="22"/>
      <c r="G539" s="22"/>
      <c r="H539" s="22"/>
      <c r="I539" s="22"/>
      <c r="J539" s="222"/>
      <c r="K539" s="22"/>
      <c r="L539" s="22"/>
      <c r="M539" s="22"/>
      <c r="N539" s="22"/>
      <c r="O539" s="22"/>
      <c r="P539" s="22"/>
    </row>
    <row r="540" spans="2:71" x14ac:dyDescent="0.2">
      <c r="B540" s="22"/>
      <c r="C540" s="22"/>
      <c r="D540" s="22"/>
      <c r="E540" s="22"/>
      <c r="F540" s="22"/>
      <c r="G540" s="22"/>
      <c r="H540" s="22"/>
      <c r="I540" s="22"/>
      <c r="J540" s="222"/>
      <c r="K540" s="22"/>
      <c r="L540" s="22"/>
      <c r="M540" s="22"/>
      <c r="N540" s="22"/>
      <c r="O540" s="22"/>
      <c r="P540" s="22"/>
    </row>
    <row r="541" spans="2:71" x14ac:dyDescent="0.2">
      <c r="B541" s="22"/>
      <c r="C541" s="22"/>
      <c r="D541" s="22"/>
      <c r="E541" s="22"/>
      <c r="F541" s="22"/>
      <c r="G541" s="22"/>
      <c r="H541" s="22"/>
      <c r="I541" s="22"/>
      <c r="J541" s="222"/>
      <c r="K541" s="22"/>
      <c r="L541" s="22"/>
      <c r="M541" s="22"/>
      <c r="N541" s="22"/>
      <c r="O541" s="22"/>
      <c r="P541" s="22"/>
    </row>
    <row r="542" spans="2:71" x14ac:dyDescent="0.2">
      <c r="B542" s="22"/>
      <c r="C542" s="22"/>
      <c r="D542" s="22"/>
      <c r="E542" s="22"/>
      <c r="F542" s="22"/>
      <c r="G542" s="22"/>
      <c r="H542" s="22"/>
      <c r="I542" s="22"/>
      <c r="J542" s="222"/>
      <c r="K542" s="22"/>
      <c r="L542" s="22"/>
      <c r="M542" s="22"/>
      <c r="N542" s="22"/>
      <c r="O542" s="22"/>
      <c r="P542" s="22"/>
    </row>
    <row r="543" spans="2:71" x14ac:dyDescent="0.2">
      <c r="B543" s="22"/>
      <c r="C543" s="22"/>
      <c r="D543" s="22"/>
      <c r="E543" s="22"/>
      <c r="F543" s="22"/>
      <c r="G543" s="22"/>
      <c r="H543" s="22"/>
      <c r="I543" s="22"/>
      <c r="J543" s="222"/>
      <c r="K543" s="22"/>
      <c r="L543" s="22"/>
      <c r="M543" s="22"/>
      <c r="N543" s="22"/>
      <c r="O543" s="22"/>
      <c r="P543" s="22"/>
    </row>
    <row r="544" spans="2:71" x14ac:dyDescent="0.2">
      <c r="B544" s="22"/>
      <c r="C544" s="22"/>
      <c r="D544" s="22"/>
      <c r="E544" s="22"/>
      <c r="F544" s="22"/>
      <c r="G544" s="22"/>
      <c r="H544" s="22"/>
      <c r="I544" s="22"/>
      <c r="J544" s="222"/>
      <c r="K544" s="22"/>
      <c r="L544" s="22"/>
      <c r="M544" s="22"/>
      <c r="N544" s="22"/>
      <c r="O544" s="22"/>
      <c r="P544" s="22"/>
    </row>
    <row r="545" spans="2:16" x14ac:dyDescent="0.2">
      <c r="B545" s="22"/>
      <c r="C545" s="22"/>
      <c r="D545" s="22"/>
      <c r="E545" s="22"/>
      <c r="F545" s="22"/>
      <c r="G545" s="22"/>
      <c r="H545" s="22"/>
      <c r="I545" s="22"/>
      <c r="J545" s="222"/>
      <c r="K545" s="22"/>
      <c r="L545" s="22"/>
      <c r="M545" s="22"/>
      <c r="N545" s="22"/>
      <c r="O545" s="22"/>
      <c r="P545" s="22"/>
    </row>
    <row r="546" spans="2:16" x14ac:dyDescent="0.2">
      <c r="B546" s="22"/>
      <c r="C546" s="22"/>
      <c r="D546" s="22"/>
      <c r="E546" s="22"/>
      <c r="F546" s="22"/>
      <c r="G546" s="22"/>
      <c r="H546" s="22"/>
      <c r="I546" s="22"/>
      <c r="J546" s="222"/>
      <c r="K546" s="22"/>
      <c r="L546" s="22"/>
      <c r="M546" s="22"/>
      <c r="N546" s="22"/>
      <c r="O546" s="22"/>
      <c r="P546" s="22"/>
    </row>
  </sheetData>
  <mergeCells count="7">
    <mergeCell ref="BV17:CC17"/>
    <mergeCell ref="I15:J15"/>
    <mergeCell ref="AE15:AG15"/>
    <mergeCell ref="BF17:BM17"/>
    <mergeCell ref="BQ17:BS17"/>
    <mergeCell ref="AK15:AN15"/>
    <mergeCell ref="T15:V15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1">
    <tabColor theme="6" tint="-0.499984740745262"/>
  </sheetPr>
  <dimension ref="A1:DG546"/>
  <sheetViews>
    <sheetView showGridLines="0" tabSelected="1" topLeftCell="AK1" zoomScale="75" zoomScaleNormal="75" workbookViewId="0">
      <selection activeCell="AV16" sqref="AV16"/>
    </sheetView>
  </sheetViews>
  <sheetFormatPr defaultRowHeight="12.75" x14ac:dyDescent="0.2"/>
  <cols>
    <col min="1" max="1" width="22.140625" style="255" bestFit="1" customWidth="1"/>
    <col min="2" max="2" width="27.7109375" style="255" bestFit="1" customWidth="1"/>
    <col min="3" max="3" width="18.42578125" style="255" bestFit="1" customWidth="1"/>
    <col min="4" max="4" width="27" style="255" bestFit="1" customWidth="1"/>
    <col min="5" max="5" width="14" style="255" bestFit="1" customWidth="1"/>
    <col min="6" max="6" width="21.140625" style="255" bestFit="1" customWidth="1"/>
    <col min="7" max="7" width="29" style="255" bestFit="1" customWidth="1"/>
    <col min="8" max="8" width="18.7109375" style="255" bestFit="1" customWidth="1"/>
    <col min="9" max="10" width="10.85546875" style="251" customWidth="1"/>
    <col min="11" max="11" width="9.7109375" style="255" bestFit="1" customWidth="1"/>
    <col min="12" max="12" width="9.5703125" style="255" bestFit="1" customWidth="1"/>
    <col min="13" max="13" width="9.140625" style="255" bestFit="1" customWidth="1"/>
    <col min="14" max="14" width="13.85546875" style="255" bestFit="1" customWidth="1"/>
    <col min="15" max="15" width="13.5703125" style="255" bestFit="1" customWidth="1"/>
    <col min="16" max="16" width="7" style="255" bestFit="1" customWidth="1"/>
    <col min="17" max="17" width="9.140625" style="251"/>
    <col min="18" max="18" width="9.7109375" style="255" bestFit="1" customWidth="1"/>
    <col min="19" max="19" width="9.140625" style="255"/>
    <col min="20" max="20" width="13.42578125" style="251" bestFit="1" customWidth="1"/>
    <col min="21" max="22" width="8.7109375" style="251" bestFit="1" customWidth="1"/>
    <col min="23" max="23" width="9.28515625" style="255" bestFit="1" customWidth="1"/>
    <col min="24" max="24" width="9.85546875" style="255" bestFit="1" customWidth="1"/>
    <col min="25" max="25" width="7" style="255" bestFit="1" customWidth="1"/>
    <col min="26" max="26" width="21.7109375" style="251" bestFit="1" customWidth="1"/>
    <col min="27" max="27" width="9.42578125" style="255" bestFit="1" customWidth="1"/>
    <col min="28" max="29" width="9.140625" style="255"/>
    <col min="30" max="30" width="11.42578125" style="255" bestFit="1" customWidth="1"/>
    <col min="31" max="31" width="21.28515625" style="251" bestFit="1" customWidth="1"/>
    <col min="32" max="32" width="22.28515625" style="251" bestFit="1" customWidth="1"/>
    <col min="33" max="33" width="9.42578125" style="251" bestFit="1" customWidth="1"/>
    <col min="34" max="34" width="9.140625" style="251" bestFit="1" customWidth="1"/>
    <col min="35" max="35" width="9.140625" style="255"/>
    <col min="36" max="36" width="11.42578125" style="255" bestFit="1" customWidth="1"/>
    <col min="37" max="37" width="21.28515625" style="251" bestFit="1" customWidth="1"/>
    <col min="38" max="38" width="22.28515625" style="251" bestFit="1" customWidth="1"/>
    <col min="39" max="39" width="11.140625" style="251" bestFit="1" customWidth="1"/>
    <col min="40" max="40" width="11" style="251" bestFit="1" customWidth="1"/>
    <col min="41" max="41" width="8" style="251" bestFit="1" customWidth="1"/>
    <col min="42" max="42" width="12.5703125" style="251" bestFit="1" customWidth="1"/>
    <col min="43" max="43" width="4.140625" style="251" customWidth="1"/>
    <col min="44" max="44" width="27.85546875" style="251" customWidth="1"/>
    <col min="45" max="45" width="13.42578125" style="251" bestFit="1" customWidth="1"/>
    <col min="46" max="46" width="14.140625" style="251" bestFit="1" customWidth="1"/>
    <col min="47" max="48" width="13.85546875" style="251" bestFit="1" customWidth="1"/>
    <col min="49" max="49" width="14.140625" style="251" bestFit="1" customWidth="1"/>
    <col min="50" max="52" width="13.42578125" style="251" bestFit="1" customWidth="1"/>
    <col min="53" max="53" width="85.28515625" style="251" bestFit="1" customWidth="1"/>
    <col min="54" max="54" width="9.140625" style="251"/>
    <col min="55" max="55" width="19.85546875" style="251" bestFit="1" customWidth="1"/>
    <col min="56" max="56" width="31" style="251" bestFit="1" customWidth="1"/>
    <col min="57" max="57" width="9.140625" style="251"/>
    <col min="58" max="58" width="12.42578125" style="255" bestFit="1" customWidth="1"/>
    <col min="59" max="65" width="22.5703125" style="263" customWidth="1"/>
    <col min="66" max="68" width="9.140625" style="255"/>
    <col min="69" max="69" width="11.42578125" style="255" bestFit="1" customWidth="1"/>
    <col min="70" max="70" width="23.7109375" style="265" bestFit="1" customWidth="1"/>
    <col min="71" max="71" width="23.85546875" style="265" bestFit="1" customWidth="1"/>
    <col min="72" max="73" width="9.140625" style="255"/>
    <col min="74" max="74" width="11.5703125" style="255" bestFit="1" customWidth="1"/>
    <col min="75" max="76" width="21.85546875" style="255" bestFit="1" customWidth="1"/>
    <col min="77" max="77" width="22.5703125" style="255" bestFit="1" customWidth="1"/>
    <col min="78" max="78" width="21.85546875" style="255" bestFit="1" customWidth="1"/>
    <col min="79" max="79" width="22.5703125" style="255" bestFit="1" customWidth="1"/>
    <col min="80" max="80" width="21.85546875" style="255" bestFit="1" customWidth="1"/>
    <col min="81" max="103" width="9.140625" style="255"/>
    <col min="104" max="105" width="9.42578125" style="255" bestFit="1" customWidth="1"/>
    <col min="106" max="108" width="13.85546875" style="255" bestFit="1" customWidth="1"/>
    <col min="109" max="111" width="9.42578125" style="255" bestFit="1" customWidth="1"/>
    <col min="112" max="16384" width="9.140625" style="255"/>
  </cols>
  <sheetData>
    <row r="1" spans="2:71" s="17" customFormat="1" x14ac:dyDescent="0.2">
      <c r="I1" s="40"/>
      <c r="J1" s="40"/>
      <c r="Q1" s="40"/>
      <c r="T1" s="40"/>
      <c r="U1" s="40"/>
      <c r="V1" s="40"/>
      <c r="Z1" s="40"/>
      <c r="AE1" s="40"/>
      <c r="AF1" s="40"/>
      <c r="AG1" s="40"/>
      <c r="AH1" s="40"/>
      <c r="AK1" s="40"/>
      <c r="AL1" s="40"/>
      <c r="AM1" s="40"/>
      <c r="AN1" s="40"/>
      <c r="AO1" s="4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G1" s="41"/>
      <c r="BH1" s="41"/>
      <c r="BI1" s="41"/>
      <c r="BJ1" s="41"/>
      <c r="BK1" s="41"/>
      <c r="BL1" s="41"/>
      <c r="BM1" s="41"/>
      <c r="BR1" s="64"/>
      <c r="BS1" s="64"/>
    </row>
    <row r="2" spans="2:71" s="17" customFormat="1" x14ac:dyDescent="0.2">
      <c r="B2" s="38" t="s">
        <v>15</v>
      </c>
      <c r="C2" s="39" t="s">
        <v>60</v>
      </c>
      <c r="I2" s="40"/>
      <c r="J2" s="40"/>
      <c r="Q2" s="40"/>
      <c r="T2" s="40"/>
      <c r="U2" s="40"/>
      <c r="V2" s="40"/>
      <c r="Z2" s="40"/>
      <c r="AE2" s="40"/>
      <c r="AF2" s="40"/>
      <c r="AG2" s="40"/>
      <c r="AH2" s="40"/>
      <c r="AK2" s="40"/>
      <c r="AL2" s="40"/>
      <c r="AM2" s="40"/>
      <c r="AN2" s="40"/>
      <c r="AO2" s="40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G2" s="41"/>
      <c r="BH2" s="41"/>
      <c r="BI2" s="41"/>
      <c r="BJ2" s="41"/>
      <c r="BK2" s="41"/>
      <c r="BL2" s="41"/>
      <c r="BM2" s="41"/>
      <c r="BR2" s="64"/>
      <c r="BS2" s="64"/>
    </row>
    <row r="3" spans="2:71" s="17" customFormat="1" x14ac:dyDescent="0.2">
      <c r="B3" s="38" t="s">
        <v>16</v>
      </c>
      <c r="C3" s="38" t="s">
        <v>61</v>
      </c>
      <c r="I3" s="40"/>
      <c r="J3" s="40"/>
      <c r="Q3" s="40"/>
      <c r="T3" s="40"/>
      <c r="U3" s="40"/>
      <c r="V3" s="40"/>
      <c r="Z3" s="40"/>
      <c r="AE3" s="40"/>
      <c r="AF3" s="40"/>
      <c r="AG3" s="40"/>
      <c r="AH3" s="40"/>
      <c r="AK3" s="40"/>
      <c r="AL3" s="40"/>
      <c r="AM3" s="40"/>
      <c r="AN3" s="40"/>
      <c r="AO3" s="40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G3" s="41"/>
      <c r="BH3" s="41"/>
      <c r="BI3" s="41"/>
      <c r="BJ3" s="41"/>
      <c r="BK3" s="41"/>
      <c r="BL3" s="41"/>
      <c r="BM3" s="41"/>
      <c r="BR3" s="64"/>
      <c r="BS3" s="64"/>
    </row>
    <row r="4" spans="2:71" s="17" customFormat="1" x14ac:dyDescent="0.2">
      <c r="B4" s="38" t="s">
        <v>17</v>
      </c>
      <c r="C4" s="38" t="s">
        <v>61</v>
      </c>
      <c r="I4" s="40"/>
      <c r="J4" s="40"/>
      <c r="Q4" s="40"/>
      <c r="T4" s="40"/>
      <c r="U4" s="40"/>
      <c r="V4" s="40"/>
      <c r="Z4" s="40"/>
      <c r="AE4" s="40"/>
      <c r="AF4" s="40"/>
      <c r="AG4" s="40"/>
      <c r="AH4" s="40"/>
      <c r="AK4" s="40"/>
      <c r="AL4" s="40"/>
      <c r="AM4" s="40"/>
      <c r="AN4" s="40"/>
      <c r="AO4" s="40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G4" s="41"/>
      <c r="BH4" s="41"/>
      <c r="BI4" s="41"/>
      <c r="BJ4" s="41"/>
      <c r="BK4" s="41"/>
      <c r="BL4" s="41"/>
      <c r="BM4" s="41"/>
      <c r="BR4" s="64"/>
      <c r="BS4" s="64"/>
    </row>
    <row r="5" spans="2:71" s="17" customFormat="1" x14ac:dyDescent="0.2">
      <c r="B5" s="38" t="s">
        <v>19</v>
      </c>
      <c r="C5" s="38" t="s">
        <v>18</v>
      </c>
      <c r="I5" s="40"/>
      <c r="J5" s="40"/>
      <c r="Q5" s="40"/>
      <c r="T5" s="40"/>
      <c r="U5" s="40"/>
      <c r="V5" s="40"/>
      <c r="Z5" s="40"/>
      <c r="AE5" s="40"/>
      <c r="AF5" s="40"/>
      <c r="AG5" s="40"/>
      <c r="AH5" s="40"/>
      <c r="AK5" s="40"/>
      <c r="AL5" s="40"/>
      <c r="AM5" s="40"/>
      <c r="AN5" s="40"/>
      <c r="AO5" s="40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G5" s="41"/>
      <c r="BH5" s="41"/>
      <c r="BI5" s="41"/>
      <c r="BJ5" s="41"/>
      <c r="BK5" s="41"/>
      <c r="BL5" s="41"/>
      <c r="BM5" s="41"/>
      <c r="BR5" s="64"/>
      <c r="BS5" s="64"/>
    </row>
    <row r="6" spans="2:71" s="17" customFormat="1" x14ac:dyDescent="0.2">
      <c r="B6" s="38" t="s">
        <v>20</v>
      </c>
      <c r="C6" s="38" t="s">
        <v>18</v>
      </c>
      <c r="I6" s="40"/>
      <c r="J6" s="40"/>
      <c r="Q6" s="40"/>
      <c r="T6" s="40"/>
      <c r="U6" s="40"/>
      <c r="V6" s="40"/>
      <c r="Z6" s="40"/>
      <c r="AE6" s="40"/>
      <c r="AF6" s="40"/>
      <c r="AG6" s="40"/>
      <c r="AH6" s="40"/>
      <c r="AK6" s="40"/>
      <c r="AL6" s="40"/>
      <c r="AM6" s="40"/>
      <c r="AN6" s="40"/>
      <c r="AO6" s="40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G6" s="41"/>
      <c r="BH6" s="41"/>
      <c r="BI6" s="41"/>
      <c r="BJ6" s="41"/>
      <c r="BK6" s="41"/>
      <c r="BL6" s="41"/>
      <c r="BM6" s="41"/>
      <c r="BR6" s="64"/>
      <c r="BS6" s="64"/>
    </row>
    <row r="7" spans="2:71" s="17" customFormat="1" x14ac:dyDescent="0.2">
      <c r="B7" s="38" t="s">
        <v>21</v>
      </c>
      <c r="C7" s="38" t="s">
        <v>18</v>
      </c>
      <c r="I7" s="40"/>
      <c r="J7" s="40"/>
      <c r="Q7" s="40"/>
      <c r="T7" s="40"/>
      <c r="U7" s="40"/>
      <c r="V7" s="40"/>
      <c r="Z7" s="40"/>
      <c r="AE7" s="40"/>
      <c r="AF7" s="40"/>
      <c r="AG7" s="40"/>
      <c r="AH7" s="40"/>
      <c r="AK7" s="40"/>
      <c r="AL7" s="40"/>
      <c r="AM7" s="40"/>
      <c r="AN7" s="40"/>
      <c r="AO7" s="40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G7" s="41"/>
      <c r="BH7" s="41"/>
      <c r="BI7" s="41"/>
      <c r="BJ7" s="41"/>
      <c r="BK7" s="41"/>
      <c r="BL7" s="41"/>
      <c r="BM7" s="41"/>
      <c r="BR7" s="64"/>
      <c r="BS7" s="64"/>
    </row>
    <row r="8" spans="2:71" s="17" customFormat="1" x14ac:dyDescent="0.2">
      <c r="B8" s="38" t="s">
        <v>22</v>
      </c>
      <c r="C8" s="38" t="s">
        <v>23</v>
      </c>
      <c r="D8" s="17" t="s">
        <v>97</v>
      </c>
      <c r="I8" s="40"/>
      <c r="J8" s="40"/>
      <c r="Q8" s="40"/>
      <c r="T8" s="40"/>
      <c r="U8" s="40"/>
      <c r="V8" s="40"/>
      <c r="Z8" s="40"/>
      <c r="AE8" s="40"/>
      <c r="AF8" s="40"/>
      <c r="AG8" s="40"/>
      <c r="AH8" s="40"/>
      <c r="AK8" s="40"/>
      <c r="AL8" s="40"/>
      <c r="AM8" s="40"/>
      <c r="AN8" s="40"/>
      <c r="AO8" s="40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G8" s="41"/>
      <c r="BH8" s="41"/>
      <c r="BI8" s="41"/>
      <c r="BJ8" s="41"/>
      <c r="BK8" s="41"/>
      <c r="BL8" s="41"/>
      <c r="BM8" s="41"/>
      <c r="BR8" s="64"/>
      <c r="BS8" s="64"/>
    </row>
    <row r="9" spans="2:71" s="17" customFormat="1" x14ac:dyDescent="0.2">
      <c r="B9" s="38" t="s">
        <v>24</v>
      </c>
      <c r="C9" s="38" t="s">
        <v>25</v>
      </c>
      <c r="D9" s="17" t="s">
        <v>97</v>
      </c>
      <c r="I9" s="40"/>
      <c r="J9" s="40"/>
      <c r="Q9" s="40"/>
      <c r="T9" s="40"/>
      <c r="U9" s="40"/>
      <c r="V9" s="40"/>
      <c r="Z9" s="40"/>
      <c r="AE9" s="40"/>
      <c r="AF9" s="40"/>
      <c r="AG9" s="40"/>
      <c r="AH9" s="40"/>
      <c r="AK9" s="40"/>
      <c r="AL9" s="40"/>
      <c r="AM9" s="40"/>
      <c r="AN9" s="40"/>
      <c r="AO9" s="40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G9" s="41"/>
      <c r="BH9" s="41"/>
      <c r="BI9" s="41"/>
      <c r="BJ9" s="41"/>
      <c r="BK9" s="41"/>
      <c r="BL9" s="41"/>
      <c r="BM9" s="41"/>
      <c r="BR9" s="64"/>
      <c r="BS9" s="64"/>
    </row>
    <row r="10" spans="2:71" s="17" customFormat="1" x14ac:dyDescent="0.2">
      <c r="B10" s="38" t="s">
        <v>26</v>
      </c>
      <c r="C10" s="38" t="s">
        <v>25</v>
      </c>
      <c r="D10" s="17" t="s">
        <v>97</v>
      </c>
      <c r="I10" s="40"/>
      <c r="J10" s="40"/>
      <c r="Q10" s="40"/>
      <c r="T10" s="40"/>
      <c r="U10" s="40"/>
      <c r="V10" s="40"/>
      <c r="Z10" s="40"/>
      <c r="AE10" s="40"/>
      <c r="AF10" s="40"/>
      <c r="AG10" s="40"/>
      <c r="AH10" s="40"/>
      <c r="AK10" s="40"/>
      <c r="AL10" s="40"/>
      <c r="AM10" s="40"/>
      <c r="AN10" s="40"/>
      <c r="AO10" s="40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G10" s="41"/>
      <c r="BH10" s="41"/>
      <c r="BI10" s="41"/>
      <c r="BJ10" s="41"/>
      <c r="BK10" s="41"/>
      <c r="BL10" s="41"/>
      <c r="BM10" s="41"/>
      <c r="BR10" s="64"/>
      <c r="BS10" s="64"/>
    </row>
    <row r="11" spans="2:71" s="17" customFormat="1" x14ac:dyDescent="0.2">
      <c r="B11" s="38" t="s">
        <v>27</v>
      </c>
      <c r="C11" s="38" t="s">
        <v>25</v>
      </c>
      <c r="D11" s="17" t="s">
        <v>96</v>
      </c>
      <c r="I11" s="40"/>
      <c r="J11" s="40"/>
      <c r="Q11" s="40"/>
      <c r="T11" s="40"/>
      <c r="U11" s="40"/>
      <c r="V11" s="40"/>
      <c r="Z11" s="40"/>
      <c r="AE11" s="40"/>
      <c r="AF11" s="40"/>
      <c r="AG11" s="40"/>
      <c r="AH11" s="40"/>
      <c r="AK11" s="40"/>
      <c r="AL11" s="40"/>
      <c r="AM11" s="40"/>
      <c r="AN11" s="40"/>
      <c r="AO11" s="40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G11" s="41"/>
      <c r="BH11" s="41"/>
      <c r="BI11" s="41"/>
      <c r="BJ11" s="41"/>
      <c r="BK11" s="41"/>
      <c r="BL11" s="41"/>
      <c r="BM11" s="41"/>
      <c r="BR11" s="64"/>
      <c r="BS11" s="64"/>
    </row>
    <row r="12" spans="2:71" s="17" customFormat="1" x14ac:dyDescent="0.2">
      <c r="B12" s="38" t="s">
        <v>28</v>
      </c>
      <c r="C12" s="38" t="s">
        <v>18</v>
      </c>
      <c r="I12" s="40">
        <f>+CORREL(I19:I80,J19:J80)</f>
        <v>0.75429635150465912</v>
      </c>
      <c r="J12" s="40"/>
      <c r="Q12" s="40"/>
      <c r="T12" s="40"/>
      <c r="U12" s="40"/>
      <c r="V12" s="40"/>
      <c r="Z12" s="40"/>
      <c r="AE12" s="40"/>
      <c r="AF12" s="40"/>
      <c r="AG12" s="40"/>
      <c r="AH12" s="40"/>
      <c r="AK12" s="40"/>
      <c r="AL12" s="40"/>
      <c r="AM12" s="40"/>
      <c r="AN12" s="40"/>
      <c r="AO12" s="40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G12" s="41"/>
      <c r="BH12" s="41"/>
      <c r="BI12" s="41"/>
      <c r="BJ12" s="41"/>
      <c r="BK12" s="41"/>
      <c r="BL12" s="41"/>
      <c r="BM12" s="41"/>
      <c r="BR12" s="64"/>
      <c r="BS12" s="64"/>
    </row>
    <row r="13" spans="2:71" s="17" customFormat="1" x14ac:dyDescent="0.2">
      <c r="B13" s="38" t="s">
        <v>29</v>
      </c>
      <c r="C13" s="38" t="s">
        <v>18</v>
      </c>
      <c r="I13" s="40"/>
      <c r="J13" s="40"/>
      <c r="Q13" s="40"/>
      <c r="T13" s="40"/>
      <c r="U13" s="40"/>
      <c r="V13" s="40"/>
      <c r="Z13" s="40"/>
      <c r="AE13" s="40"/>
      <c r="AF13" s="40"/>
      <c r="AG13" s="40"/>
      <c r="AH13" s="40"/>
      <c r="AK13" s="40"/>
      <c r="AL13" s="40"/>
      <c r="AM13" s="40"/>
      <c r="AN13" s="40"/>
      <c r="AO13" s="40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G13" s="41"/>
      <c r="BH13" s="41"/>
      <c r="BI13" s="41"/>
      <c r="BJ13" s="41"/>
      <c r="BK13" s="41"/>
      <c r="BL13" s="41"/>
      <c r="BM13" s="41"/>
      <c r="BR13" s="64"/>
      <c r="BS13" s="64"/>
    </row>
    <row r="14" spans="2:71" s="17" customFormat="1" x14ac:dyDescent="0.2">
      <c r="I14" s="40"/>
      <c r="J14" s="40"/>
      <c r="Q14" s="40"/>
      <c r="T14" s="40"/>
      <c r="U14" s="40"/>
      <c r="V14" s="40"/>
      <c r="Z14" s="40"/>
      <c r="AE14" s="40"/>
      <c r="AF14" s="40"/>
      <c r="AG14" s="40"/>
      <c r="AH14" s="40"/>
      <c r="AK14" s="40"/>
      <c r="AL14" s="40"/>
      <c r="AM14" s="40"/>
      <c r="AN14" s="40"/>
      <c r="AO14" s="40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G14" s="41"/>
      <c r="BH14" s="41"/>
      <c r="BI14" s="41"/>
      <c r="BJ14" s="41"/>
      <c r="BK14" s="41"/>
      <c r="BL14" s="41"/>
      <c r="BM14" s="41"/>
      <c r="BR14" s="64"/>
      <c r="BS14" s="64"/>
    </row>
    <row r="15" spans="2:71" s="17" customFormat="1" ht="13.5" thickBot="1" x14ac:dyDescent="0.25">
      <c r="I15" s="278" t="s">
        <v>53</v>
      </c>
      <c r="J15" s="278"/>
      <c r="Q15" s="40"/>
      <c r="T15" s="282" t="s">
        <v>53</v>
      </c>
      <c r="U15" s="283"/>
      <c r="V15" s="284"/>
      <c r="Z15" s="40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  <c r="AO15" s="40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G15" s="41"/>
      <c r="BH15" s="41"/>
      <c r="BI15" s="41"/>
      <c r="BJ15" s="41"/>
      <c r="BK15" s="41"/>
      <c r="BL15" s="41"/>
      <c r="BM15" s="41"/>
      <c r="BR15" s="64"/>
      <c r="BS15" s="64"/>
    </row>
    <row r="16" spans="2:71" s="17" customFormat="1" ht="13.5" thickBot="1" x14ac:dyDescent="0.25">
      <c r="I16" s="42" t="s">
        <v>58</v>
      </c>
      <c r="J16" s="42" t="s">
        <v>59</v>
      </c>
      <c r="Q16" s="40"/>
      <c r="T16" s="121" t="s">
        <v>58</v>
      </c>
      <c r="U16" s="121" t="s">
        <v>59</v>
      </c>
      <c r="V16" s="121" t="s">
        <v>59</v>
      </c>
      <c r="Z16" s="40"/>
      <c r="AA16" s="43">
        <f>+MIN(Z19:Z108)</f>
        <v>6.0457729231389408E-3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  <c r="AO16" s="40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G16" s="41"/>
      <c r="BH16" s="41"/>
      <c r="BI16" s="41"/>
      <c r="BJ16" s="41"/>
      <c r="BK16" s="41"/>
      <c r="BL16" s="41"/>
      <c r="BM16" s="41"/>
      <c r="BR16" s="64"/>
      <c r="BS16" s="64"/>
    </row>
    <row r="17" spans="1:108" s="17" customFormat="1" x14ac:dyDescent="0.2">
      <c r="I17" s="40"/>
      <c r="J17" s="40"/>
      <c r="Q17" s="40"/>
      <c r="T17" s="40"/>
      <c r="U17" s="40"/>
      <c r="V17" s="40"/>
      <c r="Z17" s="40"/>
      <c r="AE17" s="40"/>
      <c r="AF17" s="40"/>
      <c r="AG17" s="40"/>
      <c r="AH17" s="40"/>
      <c r="AK17" s="40"/>
      <c r="AL17" s="40"/>
      <c r="AM17" s="40"/>
      <c r="AN17" s="40"/>
      <c r="AO17" s="40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s="17" customFormat="1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Q18" s="40"/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s="17" customFormat="1" x14ac:dyDescent="0.2">
      <c r="A19" s="105">
        <f t="shared" ref="A19:A82" si="0">+EOMONTH(B19,-1)</f>
        <v>39478</v>
      </c>
      <c r="B19" s="147">
        <v>39507</v>
      </c>
      <c r="C19" s="148">
        <v>70949673814</v>
      </c>
      <c r="D19" s="149">
        <v>7264327.6699999981</v>
      </c>
      <c r="E19" s="150">
        <v>4569</v>
      </c>
      <c r="F19" s="149">
        <v>2446540476.3448277</v>
      </c>
      <c r="G19" s="149">
        <v>535465.19508532016</v>
      </c>
      <c r="H19" s="149">
        <v>7264327.6699999981</v>
      </c>
      <c r="I19" s="151">
        <v>3.7473659627951218E-2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21.617940813148795</v>
      </c>
      <c r="O19" s="153">
        <v>13.190891171585525</v>
      </c>
      <c r="P19" s="154"/>
      <c r="Q19" s="56"/>
      <c r="R19" s="96"/>
      <c r="T19" s="113">
        <f>+I19</f>
        <v>3.7473659627951218E-2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3.8086642908443963E-2</v>
      </c>
      <c r="AA19" s="123">
        <f t="shared" ref="AA19:AA50" si="3">+I19-Z19</f>
        <v>-6.1298328049274459E-4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535465.19508532016</v>
      </c>
      <c r="AK19" s="141"/>
      <c r="AL19" s="141"/>
      <c r="AM19" s="141"/>
      <c r="AN19" s="141"/>
      <c r="AO19" s="142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60">
        <f t="shared" ref="BF19:BF50" si="5">+B19</f>
        <v>39507</v>
      </c>
      <c r="BG19" s="71">
        <f t="shared" ref="BG19:BG50" si="6">+I19</f>
        <v>3.7473659627951218E-2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13.190891171585525</v>
      </c>
      <c r="BS19" s="64">
        <f t="shared" ref="BS19:BS50" si="12">+E19</f>
        <v>4569</v>
      </c>
      <c r="BT19" s="17" t="s">
        <v>102</v>
      </c>
      <c r="BV19" s="60">
        <f t="shared" ref="BV19:BV50" si="13">+B20</f>
        <v>39538</v>
      </c>
      <c r="BW19" s="71">
        <f t="shared" ref="BW19:BW50" si="14">+I20</f>
        <v>4.0437364507796406E-2</v>
      </c>
      <c r="BX19" s="71">
        <f t="shared" ref="BX19:BX50" si="15">+I19</f>
        <v>3.7473659627951218E-2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s="17" customFormat="1" x14ac:dyDescent="0.2">
      <c r="A20" s="106">
        <f t="shared" si="0"/>
        <v>39507</v>
      </c>
      <c r="B20" s="155">
        <v>39538</v>
      </c>
      <c r="C20" s="156">
        <v>71275285544</v>
      </c>
      <c r="D20" s="157">
        <v>7874821.5899999989</v>
      </c>
      <c r="E20" s="158">
        <v>4601</v>
      </c>
      <c r="F20" s="157">
        <v>2299202759.483871</v>
      </c>
      <c r="G20" s="157">
        <v>499718.05248508387</v>
      </c>
      <c r="H20" s="157">
        <v>7874821.5899999989</v>
      </c>
      <c r="I20" s="159">
        <v>4.0437364507796406E-2</v>
      </c>
      <c r="J20" s="159">
        <v>4.3046315789473689E-2</v>
      </c>
      <c r="K20" s="160">
        <v>6.4459330143539634E-4</v>
      </c>
      <c r="L20" s="160">
        <v>0</v>
      </c>
      <c r="M20" s="160">
        <v>6.4459330143539634E-4</v>
      </c>
      <c r="N20" s="161">
        <v>21.555828273481367</v>
      </c>
      <c r="O20" s="161">
        <v>13.1217993233259</v>
      </c>
      <c r="P20" s="162">
        <v>3.7473659627951218E-2</v>
      </c>
      <c r="Q20" s="69"/>
      <c r="R20" s="96"/>
      <c r="T20" s="113">
        <f t="shared" si="1"/>
        <v>4.0437364507796406E-2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4.0311297061211573E-2</v>
      </c>
      <c r="AA20" s="125">
        <f t="shared" si="3"/>
        <v>1.2606744658483215E-4</v>
      </c>
      <c r="AD20" s="133">
        <f t="shared" si="4"/>
        <v>39538</v>
      </c>
      <c r="AE20" s="134">
        <f t="shared" ref="AE20:AE51" si="20">+I20-I19</f>
        <v>2.9637048798451873E-3</v>
      </c>
      <c r="AF20" s="134">
        <f>+AA19</f>
        <v>-6.1298328049274459E-4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143">
        <f>+AE20</f>
        <v>2.9637048798451873E-3</v>
      </c>
      <c r="AL20" s="143">
        <f>+AF20</f>
        <v>-6.1298328049274459E-4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AP20" s="177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60">
        <f t="shared" si="5"/>
        <v>39538</v>
      </c>
      <c r="BG20" s="71">
        <f t="shared" si="6"/>
        <v>4.0437364507796406E-2</v>
      </c>
      <c r="BH20" s="71">
        <f t="shared" si="7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13.1217993233259</v>
      </c>
      <c r="BS20" s="64">
        <f t="shared" si="12"/>
        <v>4601</v>
      </c>
      <c r="BT20" s="17" t="s">
        <v>102</v>
      </c>
      <c r="BV20" s="60">
        <f t="shared" si="13"/>
        <v>39568</v>
      </c>
      <c r="BW20" s="71">
        <f t="shared" si="14"/>
        <v>4.0915892385118752E-2</v>
      </c>
      <c r="BX20" s="71">
        <f t="shared" si="15"/>
        <v>4.0437364507796406E-2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s="17" customFormat="1" x14ac:dyDescent="0.2">
      <c r="A21" s="106">
        <f t="shared" si="0"/>
        <v>39538</v>
      </c>
      <c r="B21" s="155">
        <v>39568</v>
      </c>
      <c r="C21" s="156">
        <v>75632994646</v>
      </c>
      <c r="D21" s="157">
        <v>8455167.9499999955</v>
      </c>
      <c r="E21" s="158">
        <v>4642</v>
      </c>
      <c r="F21" s="157">
        <v>2521099821.5333333</v>
      </c>
      <c r="G21" s="157">
        <v>543106.38120063185</v>
      </c>
      <c r="H21" s="157">
        <v>8455167.9499999955</v>
      </c>
      <c r="I21" s="159">
        <v>4.0915892385118752E-2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21.647961080375168</v>
      </c>
      <c r="O21" s="161">
        <v>13.205060493540786</v>
      </c>
      <c r="P21" s="162">
        <v>4.0437364507796406E-2</v>
      </c>
      <c r="Q21" s="69"/>
      <c r="R21" s="96"/>
      <c r="T21" s="113">
        <f t="shared" si="1"/>
        <v>4.0915892385118752E-2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3.9201914879631969E-2</v>
      </c>
      <c r="AA21" s="125">
        <f t="shared" si="3"/>
        <v>1.7139775054867828E-3</v>
      </c>
      <c r="AD21" s="133">
        <f t="shared" si="4"/>
        <v>39568</v>
      </c>
      <c r="AE21" s="134">
        <f t="shared" si="20"/>
        <v>4.7852787732234614E-4</v>
      </c>
      <c r="AF21" s="134">
        <f t="shared" ref="AF21:AF83" si="26">+AA20</f>
        <v>1.2606744658483215E-4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143">
        <f t="shared" si="28"/>
        <v>4.7852787732234614E-4</v>
      </c>
      <c r="AL21" s="143">
        <f t="shared" si="28"/>
        <v>1.2606744658483215E-4</v>
      </c>
      <c r="AM21" s="143">
        <f t="shared" ref="AM21:AM84" si="29">+K20</f>
        <v>6.4459330143539634E-4</v>
      </c>
      <c r="AN21" s="143">
        <f t="shared" ref="AN21:AN84" si="30">+L20</f>
        <v>0</v>
      </c>
      <c r="AO21" s="144">
        <f t="shared" si="22"/>
        <v>-4.3864404761904787E-3</v>
      </c>
      <c r="AP21" s="177"/>
      <c r="AQ21" s="93"/>
      <c r="BA21" s="93"/>
      <c r="BB21" s="93"/>
      <c r="BC21" s="93"/>
      <c r="BD21" s="93"/>
      <c r="BE21" s="93"/>
      <c r="BF21" s="60">
        <f t="shared" si="5"/>
        <v>39568</v>
      </c>
      <c r="BG21" s="71">
        <f t="shared" si="6"/>
        <v>4.0915892385118752E-2</v>
      </c>
      <c r="BH21" s="71">
        <f t="shared" si="7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13.205060493540786</v>
      </c>
      <c r="BS21" s="64">
        <f t="shared" si="12"/>
        <v>4642</v>
      </c>
      <c r="BT21" s="17" t="s">
        <v>102</v>
      </c>
      <c r="BV21" s="60">
        <f t="shared" si="13"/>
        <v>39599</v>
      </c>
      <c r="BW21" s="71">
        <f t="shared" si="14"/>
        <v>4.2093242468909241E-2</v>
      </c>
      <c r="BX21" s="71">
        <f t="shared" si="15"/>
        <v>4.0915892385118752E-2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s="17" customFormat="1" ht="15.75" thickBot="1" x14ac:dyDescent="0.3">
      <c r="A22" s="106">
        <f t="shared" si="0"/>
        <v>39568</v>
      </c>
      <c r="B22" s="155">
        <v>39599</v>
      </c>
      <c r="C22" s="156">
        <v>89602954166</v>
      </c>
      <c r="D22" s="157">
        <v>10305133.539999999</v>
      </c>
      <c r="E22" s="158">
        <v>4632</v>
      </c>
      <c r="F22" s="157">
        <v>2890417876.3225808</v>
      </c>
      <c r="G22" s="157">
        <v>624010.76777257794</v>
      </c>
      <c r="H22" s="157">
        <v>10305133.539999999</v>
      </c>
      <c r="I22" s="159">
        <v>4.2093242468909241E-2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21.784666922501309</v>
      </c>
      <c r="O22" s="161">
        <v>13.34392290324848</v>
      </c>
      <c r="P22" s="162">
        <v>4.0915892385118752E-2</v>
      </c>
      <c r="Q22" s="69"/>
      <c r="R22" s="96"/>
      <c r="T22" s="113">
        <f t="shared" si="1"/>
        <v>4.2093242468909241E-2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3.8856793659157937E-2</v>
      </c>
      <c r="AA22" s="125">
        <f t="shared" si="3"/>
        <v>3.2364488097513036E-3</v>
      </c>
      <c r="AD22" s="133">
        <f t="shared" si="4"/>
        <v>39599</v>
      </c>
      <c r="AE22" s="134">
        <f t="shared" si="20"/>
        <v>1.1773500837904891E-3</v>
      </c>
      <c r="AF22" s="134">
        <f t="shared" si="26"/>
        <v>1.7139775054867828E-3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143">
        <f t="shared" si="28"/>
        <v>1.1773500837904891E-3</v>
      </c>
      <c r="AL22" s="143">
        <f t="shared" si="28"/>
        <v>1.7139775054867828E-3</v>
      </c>
      <c r="AM22" s="143">
        <f t="shared" si="29"/>
        <v>1.8290043290044439E-4</v>
      </c>
      <c r="AN22" s="143">
        <f t="shared" si="30"/>
        <v>0</v>
      </c>
      <c r="AO22" s="144">
        <f t="shared" si="22"/>
        <v>-1.3254136363636364E-3</v>
      </c>
      <c r="AP22" s="177"/>
      <c r="AQ22" s="93"/>
      <c r="AR22" t="s">
        <v>30</v>
      </c>
      <c r="AS22"/>
      <c r="AT22"/>
      <c r="AU22"/>
      <c r="AV22"/>
      <c r="AW22"/>
      <c r="AX22"/>
      <c r="AY22"/>
      <c r="AZ22"/>
      <c r="BA22" s="93"/>
      <c r="BB22" s="93"/>
      <c r="BC22" s="93"/>
      <c r="BD22" s="93"/>
      <c r="BE22" s="93"/>
      <c r="BF22" s="60">
        <f t="shared" si="5"/>
        <v>39599</v>
      </c>
      <c r="BG22" s="71">
        <f t="shared" si="6"/>
        <v>4.2093242468909241E-2</v>
      </c>
      <c r="BH22" s="71">
        <f t="shared" si="7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13.34392290324848</v>
      </c>
      <c r="BS22" s="64">
        <f t="shared" si="12"/>
        <v>4632</v>
      </c>
      <c r="BT22" s="17" t="s">
        <v>102</v>
      </c>
      <c r="BV22" s="60">
        <f t="shared" si="13"/>
        <v>39629</v>
      </c>
      <c r="BW22" s="71">
        <f t="shared" si="14"/>
        <v>4.2767979155892678E-2</v>
      </c>
      <c r="BX22" s="71">
        <f t="shared" si="15"/>
        <v>4.2093242468909241E-2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s="17" customFormat="1" ht="15.75" thickBot="1" x14ac:dyDescent="0.3">
      <c r="A23" s="106">
        <f t="shared" si="0"/>
        <v>39599</v>
      </c>
      <c r="B23" s="155">
        <v>39629</v>
      </c>
      <c r="C23" s="156">
        <v>95740331583</v>
      </c>
      <c r="D23" s="157">
        <v>11187487.719999993</v>
      </c>
      <c r="E23" s="158">
        <v>4666</v>
      </c>
      <c r="F23" s="157">
        <v>3191344386.0999999</v>
      </c>
      <c r="G23" s="157">
        <v>683957.21948135446</v>
      </c>
      <c r="H23" s="157">
        <v>11187487.719999993</v>
      </c>
      <c r="I23" s="159">
        <v>4.2767979155892678E-2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21.883708102612164</v>
      </c>
      <c r="O23" s="161">
        <v>13.435650650030789</v>
      </c>
      <c r="P23" s="162">
        <v>4.2093242468909241E-2</v>
      </c>
      <c r="Q23" s="69"/>
      <c r="R23" s="96"/>
      <c r="T23" s="113">
        <f t="shared" si="1"/>
        <v>4.2767979155892678E-2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4.0091210683853754E-2</v>
      </c>
      <c r="AA23" s="125">
        <f t="shared" si="3"/>
        <v>2.6767684720389248E-3</v>
      </c>
      <c r="AD23" s="133">
        <f t="shared" si="4"/>
        <v>39629</v>
      </c>
      <c r="AE23" s="134">
        <f t="shared" si="20"/>
        <v>6.7473668698343758E-4</v>
      </c>
      <c r="AF23" s="134">
        <f t="shared" si="26"/>
        <v>3.2364488097513036E-3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143">
        <f t="shared" si="28"/>
        <v>6.7473668698343758E-4</v>
      </c>
      <c r="AL23" s="143">
        <f t="shared" si="28"/>
        <v>3.2364488097513036E-3</v>
      </c>
      <c r="AM23" s="143">
        <f t="shared" si="29"/>
        <v>8.4999999999999659E-4</v>
      </c>
      <c r="AN23" s="143">
        <f t="shared" si="30"/>
        <v>0</v>
      </c>
      <c r="AO23" s="144">
        <f t="shared" si="22"/>
        <v>1.3976683982683995E-3</v>
      </c>
      <c r="AP23" s="177"/>
      <c r="AQ23" s="93"/>
      <c r="AR23"/>
      <c r="AS23"/>
      <c r="AT23"/>
      <c r="AU23"/>
      <c r="AV23"/>
      <c r="AW23"/>
      <c r="AX23"/>
      <c r="AY23"/>
      <c r="AZ23"/>
      <c r="BA23" s="93"/>
      <c r="BB23" s="93"/>
      <c r="BC23" s="93"/>
      <c r="BD23" s="93"/>
      <c r="BE23" s="93"/>
      <c r="BF23" s="60">
        <f t="shared" si="5"/>
        <v>39629</v>
      </c>
      <c r="BG23" s="71">
        <f t="shared" si="6"/>
        <v>4.2767979155892678E-2</v>
      </c>
      <c r="BH23" s="71">
        <f t="shared" si="7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13.435650650030789</v>
      </c>
      <c r="BS23" s="64">
        <f t="shared" si="12"/>
        <v>4666</v>
      </c>
      <c r="BT23" s="17" t="s">
        <v>102</v>
      </c>
      <c r="BV23" s="60">
        <f t="shared" si="13"/>
        <v>39660</v>
      </c>
      <c r="BW23" s="71">
        <f t="shared" si="14"/>
        <v>4.3492958644713378E-2</v>
      </c>
      <c r="BX23" s="71">
        <f t="shared" si="15"/>
        <v>4.2767979155892678E-2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s="17" customFormat="1" ht="15" x14ac:dyDescent="0.25">
      <c r="A24" s="106">
        <f t="shared" si="0"/>
        <v>39629</v>
      </c>
      <c r="B24" s="155">
        <v>39660</v>
      </c>
      <c r="C24" s="156">
        <v>102162785248</v>
      </c>
      <c r="D24" s="157">
        <v>12140332.769999996</v>
      </c>
      <c r="E24" s="158">
        <v>4747</v>
      </c>
      <c r="F24" s="157">
        <v>3295573717.6774192</v>
      </c>
      <c r="G24" s="157">
        <v>694243.46275066759</v>
      </c>
      <c r="H24" s="157">
        <v>12140332.769999996</v>
      </c>
      <c r="I24" s="159">
        <v>4.3492958644713378E-2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21.915846107400434</v>
      </c>
      <c r="O24" s="161">
        <v>13.450577988849117</v>
      </c>
      <c r="P24" s="162">
        <v>4.2767979155892678E-2</v>
      </c>
      <c r="Q24" s="69"/>
      <c r="R24" s="96"/>
      <c r="T24" s="113">
        <f t="shared" si="1"/>
        <v>4.3492958644713378E-2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4.0142316380847844E-2</v>
      </c>
      <c r="AA24" s="125">
        <f t="shared" si="3"/>
        <v>3.3506422638655345E-3</v>
      </c>
      <c r="AD24" s="133">
        <f t="shared" si="4"/>
        <v>39660</v>
      </c>
      <c r="AE24" s="134">
        <f t="shared" si="20"/>
        <v>7.2497948882069979E-4</v>
      </c>
      <c r="AF24" s="134">
        <f t="shared" si="26"/>
        <v>2.6767684720389248E-3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143">
        <f t="shared" si="28"/>
        <v>7.2497948882069979E-4</v>
      </c>
      <c r="AL24" s="143">
        <f t="shared" si="28"/>
        <v>2.6767684720389248E-3</v>
      </c>
      <c r="AM24" s="143">
        <f t="shared" si="29"/>
        <v>0</v>
      </c>
      <c r="AN24" s="143">
        <f t="shared" si="30"/>
        <v>-8.1573498964745972E-6</v>
      </c>
      <c r="AO24" s="144">
        <f t="shared" si="22"/>
        <v>1.5420393374741045E-4</v>
      </c>
      <c r="AP24" s="177"/>
      <c r="AQ24" s="93"/>
      <c r="AR24" s="4" t="s">
        <v>31</v>
      </c>
      <c r="AS24" s="4"/>
      <c r="AT24"/>
      <c r="AU24"/>
      <c r="AV24"/>
      <c r="AW24"/>
      <c r="AX24"/>
      <c r="AY24"/>
      <c r="AZ24"/>
      <c r="BA24" s="93"/>
      <c r="BB24" s="93"/>
      <c r="BC24" s="93"/>
      <c r="BD24" s="93"/>
      <c r="BE24" s="93"/>
      <c r="BF24" s="60">
        <f t="shared" si="5"/>
        <v>39660</v>
      </c>
      <c r="BG24" s="71">
        <f t="shared" si="6"/>
        <v>4.3492958644713378E-2</v>
      </c>
      <c r="BH24" s="71">
        <f t="shared" si="7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13.450577988849117</v>
      </c>
      <c r="BS24" s="64">
        <f t="shared" si="12"/>
        <v>4747</v>
      </c>
      <c r="BT24" s="17" t="s">
        <v>102</v>
      </c>
      <c r="BV24" s="60">
        <f t="shared" si="13"/>
        <v>39691</v>
      </c>
      <c r="BW24" s="71">
        <f t="shared" si="14"/>
        <v>4.3254449812409647E-2</v>
      </c>
      <c r="BX24" s="71">
        <f t="shared" si="15"/>
        <v>4.3492958644713378E-2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s="17" customFormat="1" ht="15" x14ac:dyDescent="0.25">
      <c r="A25" s="106">
        <f t="shared" si="0"/>
        <v>39660</v>
      </c>
      <c r="B25" s="155">
        <v>39691</v>
      </c>
      <c r="C25" s="156">
        <v>99555871848</v>
      </c>
      <c r="D25" s="157">
        <v>11765667.930000005</v>
      </c>
      <c r="E25" s="158">
        <v>4677</v>
      </c>
      <c r="F25" s="157">
        <v>3211479737.032258</v>
      </c>
      <c r="G25" s="157">
        <v>686653.78170456656</v>
      </c>
      <c r="H25" s="157">
        <v>11765667.930000005</v>
      </c>
      <c r="I25" s="159">
        <v>4.3254449812409647E-2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21.889997645139573</v>
      </c>
      <c r="O25" s="161">
        <v>13.439585487413686</v>
      </c>
      <c r="P25" s="162">
        <v>4.3492958644713378E-2</v>
      </c>
      <c r="Q25" s="69"/>
      <c r="R25" s="96"/>
      <c r="T25" s="113">
        <f t="shared" si="1"/>
        <v>4.3254449812409647E-2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4.0041056398977419E-2</v>
      </c>
      <c r="AA25" s="125">
        <f t="shared" si="3"/>
        <v>3.2133934134322278E-3</v>
      </c>
      <c r="AD25" s="133">
        <f t="shared" si="4"/>
        <v>39691</v>
      </c>
      <c r="AE25" s="134">
        <f t="shared" si="20"/>
        <v>-2.3850883230373127E-4</v>
      </c>
      <c r="AF25" s="134">
        <f t="shared" si="26"/>
        <v>3.3506422638655345E-3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143">
        <f t="shared" si="28"/>
        <v>-2.3850883230373127E-4</v>
      </c>
      <c r="AL25" s="143">
        <f t="shared" si="28"/>
        <v>3.3506422638655345E-3</v>
      </c>
      <c r="AM25" s="143">
        <f t="shared" si="29"/>
        <v>1.5910973084884428E-4</v>
      </c>
      <c r="AN25" s="143">
        <f t="shared" si="30"/>
        <v>0</v>
      </c>
      <c r="AO25" s="144">
        <f t="shared" si="22"/>
        <v>-6.2323250517598312E-4</v>
      </c>
      <c r="AP25" s="177"/>
      <c r="AQ25" s="93"/>
      <c r="AR25" s="1" t="s">
        <v>32</v>
      </c>
      <c r="AS25" s="1">
        <v>0.97082953598589417</v>
      </c>
      <c r="AT25"/>
      <c r="AU25"/>
      <c r="AV25"/>
      <c r="AW25"/>
      <c r="AX25"/>
      <c r="AY25"/>
      <c r="AZ25"/>
      <c r="BA25" s="93"/>
      <c r="BB25" s="93"/>
      <c r="BC25" s="93"/>
      <c r="BD25" s="93"/>
      <c r="BE25" s="93"/>
      <c r="BF25" s="60">
        <f t="shared" si="5"/>
        <v>39691</v>
      </c>
      <c r="BG25" s="71">
        <f t="shared" si="6"/>
        <v>4.3254449812409647E-2</v>
      </c>
      <c r="BH25" s="71">
        <f t="shared" si="7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13.439585487413686</v>
      </c>
      <c r="BS25" s="64">
        <f t="shared" si="12"/>
        <v>4677</v>
      </c>
      <c r="BT25" s="17" t="s">
        <v>102</v>
      </c>
      <c r="BV25" s="60">
        <f t="shared" si="13"/>
        <v>39721</v>
      </c>
      <c r="BW25" s="71">
        <f t="shared" si="14"/>
        <v>4.398055659912864E-2</v>
      </c>
      <c r="BX25" s="71">
        <f t="shared" si="15"/>
        <v>4.3254449812409647E-2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s="17" customFormat="1" ht="15" x14ac:dyDescent="0.25">
      <c r="A26" s="106">
        <f t="shared" si="0"/>
        <v>39691</v>
      </c>
      <c r="B26" s="155">
        <v>39721</v>
      </c>
      <c r="C26" s="156">
        <v>109104980041</v>
      </c>
      <c r="D26" s="157">
        <v>13110649.590000004</v>
      </c>
      <c r="E26" s="158">
        <v>5727</v>
      </c>
      <c r="F26" s="157">
        <v>3636832668.0333333</v>
      </c>
      <c r="G26" s="157">
        <v>635032.76899481984</v>
      </c>
      <c r="H26" s="157">
        <v>13110649.590000004</v>
      </c>
      <c r="I26" s="159">
        <v>4.398055659912864E-2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22.014378993653459</v>
      </c>
      <c r="O26" s="161">
        <v>13.361431881259604</v>
      </c>
      <c r="P26" s="162">
        <v>4.3254449812409647E-2</v>
      </c>
      <c r="Q26" s="69"/>
      <c r="R26" s="96"/>
      <c r="T26" s="113">
        <f t="shared" si="1"/>
        <v>4.398055659912864E-2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4.2600230188306075E-2</v>
      </c>
      <c r="AA26" s="125">
        <f t="shared" si="3"/>
        <v>1.3803264108225646E-3</v>
      </c>
      <c r="AD26" s="133">
        <f t="shared" si="4"/>
        <v>39721</v>
      </c>
      <c r="AE26" s="134">
        <f t="shared" si="20"/>
        <v>7.261067867189927E-4</v>
      </c>
      <c r="AF26" s="134">
        <f t="shared" si="26"/>
        <v>3.2133934134322278E-3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143">
        <f t="shared" si="28"/>
        <v>7.261067867189927E-4</v>
      </c>
      <c r="AL26" s="143">
        <f t="shared" si="28"/>
        <v>3.2133934134322278E-3</v>
      </c>
      <c r="AM26" s="143">
        <f t="shared" si="29"/>
        <v>1.724329004329013E-3</v>
      </c>
      <c r="AN26" s="143">
        <f t="shared" si="30"/>
        <v>0</v>
      </c>
      <c r="AO26" s="144">
        <f t="shared" si="22"/>
        <v>2.9818056277056294E-3</v>
      </c>
      <c r="AP26" s="177"/>
      <c r="AQ26" s="93"/>
      <c r="AR26" s="1" t="s">
        <v>33</v>
      </c>
      <c r="AS26" s="1">
        <v>0.94250998794258667</v>
      </c>
      <c r="AT26"/>
      <c r="AU26"/>
      <c r="AV26"/>
      <c r="AW26"/>
      <c r="AX26"/>
      <c r="AY26"/>
      <c r="AZ26"/>
      <c r="BA26" s="93"/>
      <c r="BB26" s="93"/>
      <c r="BC26" s="93"/>
      <c r="BD26" s="93"/>
      <c r="BE26" s="93"/>
      <c r="BF26" s="60">
        <f t="shared" si="5"/>
        <v>39721</v>
      </c>
      <c r="BG26" s="71">
        <f t="shared" si="6"/>
        <v>4.398055659912864E-2</v>
      </c>
      <c r="BH26" s="71">
        <f t="shared" si="7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13.361431881259604</v>
      </c>
      <c r="BS26" s="64">
        <f t="shared" si="12"/>
        <v>5727</v>
      </c>
      <c r="BT26" s="17" t="s">
        <v>102</v>
      </c>
      <c r="BV26" s="60">
        <f t="shared" si="13"/>
        <v>39752</v>
      </c>
      <c r="BW26" s="71">
        <f t="shared" si="14"/>
        <v>4.5790858825477905E-2</v>
      </c>
      <c r="BX26" s="71">
        <f t="shared" si="15"/>
        <v>4.398055659912864E-2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s="17" customFormat="1" ht="15" x14ac:dyDescent="0.25">
      <c r="A27" s="106">
        <f t="shared" si="0"/>
        <v>39721</v>
      </c>
      <c r="B27" s="155">
        <v>39752</v>
      </c>
      <c r="C27" s="156">
        <v>109964630669</v>
      </c>
      <c r="D27" s="157">
        <v>13757854.859999992</v>
      </c>
      <c r="E27" s="158">
        <v>5873</v>
      </c>
      <c r="F27" s="157">
        <v>3547246150.6129031</v>
      </c>
      <c r="G27" s="157">
        <v>603992.19319136778</v>
      </c>
      <c r="H27" s="157">
        <v>13757854.859999992</v>
      </c>
      <c r="I27" s="159">
        <v>4.5790858825477905E-2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21.989437407176087</v>
      </c>
      <c r="O27" s="161">
        <v>13.311316551653567</v>
      </c>
      <c r="P27" s="162">
        <v>4.398055659912864E-2</v>
      </c>
      <c r="Q27" s="69"/>
      <c r="R27" s="96"/>
      <c r="T27" s="113">
        <f t="shared" si="1"/>
        <v>4.5790858825477905E-2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4.3316806651705057E-2</v>
      </c>
      <c r="AA27" s="125">
        <f t="shared" si="3"/>
        <v>2.4740521737728477E-3</v>
      </c>
      <c r="AD27" s="133">
        <f t="shared" si="4"/>
        <v>39752</v>
      </c>
      <c r="AE27" s="134">
        <f t="shared" si="20"/>
        <v>1.8103022263492655E-3</v>
      </c>
      <c r="AF27" s="134">
        <f t="shared" si="26"/>
        <v>1.3803264108225646E-3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143">
        <f t="shared" si="28"/>
        <v>1.8103022263492655E-3</v>
      </c>
      <c r="AL27" s="143">
        <f t="shared" si="28"/>
        <v>1.3803264108225646E-3</v>
      </c>
      <c r="AM27" s="143">
        <f t="shared" si="29"/>
        <v>1.7135177865612652E-3</v>
      </c>
      <c r="AN27" s="143">
        <f t="shared" si="30"/>
        <v>0</v>
      </c>
      <c r="AO27" s="144">
        <f t="shared" si="22"/>
        <v>-1.9002818181818176E-3</v>
      </c>
      <c r="AP27" s="177"/>
      <c r="AQ27" s="93"/>
      <c r="AR27" s="1" t="s">
        <v>34</v>
      </c>
      <c r="AS27" s="1">
        <v>0.93049305598738885</v>
      </c>
      <c r="AT27"/>
      <c r="AU27"/>
      <c r="AV27"/>
      <c r="AW27"/>
      <c r="AX27"/>
      <c r="AY27"/>
      <c r="AZ27"/>
      <c r="BA27" s="93"/>
      <c r="BB27" s="93"/>
      <c r="BC27" s="93"/>
      <c r="BD27" s="93"/>
      <c r="BE27" s="93"/>
      <c r="BF27" s="60">
        <f t="shared" si="5"/>
        <v>39752</v>
      </c>
      <c r="BG27" s="71">
        <f t="shared" si="6"/>
        <v>4.5790858825477905E-2</v>
      </c>
      <c r="BH27" s="71">
        <f t="shared" si="7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13.311316551653567</v>
      </c>
      <c r="BS27" s="64">
        <f t="shared" si="12"/>
        <v>5873</v>
      </c>
      <c r="BT27" s="17" t="s">
        <v>102</v>
      </c>
      <c r="BV27" s="60">
        <f t="shared" si="13"/>
        <v>39782</v>
      </c>
      <c r="BW27" s="71">
        <f t="shared" si="14"/>
        <v>4.0194235011242328E-2</v>
      </c>
      <c r="BX27" s="71">
        <f t="shared" si="15"/>
        <v>4.5790858825477905E-2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s="17" customFormat="1" ht="15.75" thickBot="1" x14ac:dyDescent="0.3">
      <c r="A28" s="106">
        <f t="shared" si="0"/>
        <v>39752</v>
      </c>
      <c r="B28" s="163">
        <v>39782</v>
      </c>
      <c r="C28" s="156">
        <v>96015838446</v>
      </c>
      <c r="D28" s="157">
        <v>10544489.550000001</v>
      </c>
      <c r="E28" s="158">
        <v>5811</v>
      </c>
      <c r="F28" s="157">
        <v>3200527948.1999998</v>
      </c>
      <c r="G28" s="157">
        <v>550770.59855446569</v>
      </c>
      <c r="H28" s="157">
        <v>10544489.550000001</v>
      </c>
      <c r="I28" s="159">
        <v>4.0194235011242328E-2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21.88658161695626</v>
      </c>
      <c r="O28" s="161">
        <v>13.219073664881154</v>
      </c>
      <c r="P28" s="162">
        <v>4.5790858825477905E-2</v>
      </c>
      <c r="Q28" s="69"/>
      <c r="R28" s="96"/>
      <c r="T28" s="113">
        <f t="shared" si="1"/>
        <v>4.0194235011242328E-2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3.4895895249073751E-2</v>
      </c>
      <c r="AA28" s="125">
        <f t="shared" si="3"/>
        <v>5.2983397621685774E-3</v>
      </c>
      <c r="AD28" s="133">
        <f t="shared" si="4"/>
        <v>39782</v>
      </c>
      <c r="AE28" s="134">
        <f t="shared" si="20"/>
        <v>-5.5966238142355768E-3</v>
      </c>
      <c r="AF28" s="134">
        <f t="shared" si="26"/>
        <v>2.4740521737728477E-3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143">
        <f t="shared" si="28"/>
        <v>-5.5966238142355768E-3</v>
      </c>
      <c r="AL28" s="143">
        <f t="shared" si="28"/>
        <v>2.4740521737728477E-3</v>
      </c>
      <c r="AM28" s="143">
        <f t="shared" si="29"/>
        <v>0</v>
      </c>
      <c r="AN28" s="143">
        <f t="shared" si="30"/>
        <v>-9.8801086956521733E-3</v>
      </c>
      <c r="AO28" s="144">
        <f t="shared" si="22"/>
        <v>-4.6333000000000225E-4</v>
      </c>
      <c r="AP28" s="177"/>
      <c r="AQ28" s="93"/>
      <c r="AR28" s="1" t="s">
        <v>35</v>
      </c>
      <c r="AS28" s="1">
        <v>5.3813525304252912E-3</v>
      </c>
      <c r="AT28"/>
      <c r="AU28"/>
      <c r="AV28"/>
      <c r="AW28"/>
      <c r="AX28"/>
      <c r="AY28"/>
      <c r="AZ28"/>
      <c r="BA28" s="93"/>
      <c r="BB28" s="93"/>
      <c r="BC28" s="93"/>
      <c r="BD28" s="93"/>
      <c r="BE28" s="93"/>
      <c r="BF28" s="60">
        <f t="shared" si="5"/>
        <v>39782</v>
      </c>
      <c r="BG28" s="71">
        <f t="shared" si="6"/>
        <v>4.0194235011242328E-2</v>
      </c>
      <c r="BH28" s="71">
        <f t="shared" si="7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13.219073664881154</v>
      </c>
      <c r="BS28" s="64">
        <f t="shared" si="12"/>
        <v>5811</v>
      </c>
      <c r="BT28" s="17" t="s">
        <v>102</v>
      </c>
      <c r="BV28" s="60">
        <f t="shared" si="13"/>
        <v>39813</v>
      </c>
      <c r="BW28" s="71">
        <f t="shared" si="14"/>
        <v>4.0194235011242335E-2</v>
      </c>
      <c r="BX28" s="71">
        <f t="shared" si="15"/>
        <v>4.0194235011242328E-2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s="17" customFormat="1" ht="15.75" thickBot="1" x14ac:dyDescent="0.3">
      <c r="A29" s="106">
        <f t="shared" si="0"/>
        <v>39782</v>
      </c>
      <c r="B29" s="163">
        <v>39813</v>
      </c>
      <c r="C29" s="156">
        <v>96015838446</v>
      </c>
      <c r="D29" s="157">
        <v>10544489.550000003</v>
      </c>
      <c r="E29" s="158">
        <v>5811</v>
      </c>
      <c r="F29" s="157">
        <v>3097285111.1612902</v>
      </c>
      <c r="G29" s="157">
        <v>533003.80505270872</v>
      </c>
      <c r="H29" s="157">
        <v>10544489.550000003</v>
      </c>
      <c r="I29" s="159">
        <v>4.0194235011242335E-2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21.853791794133269</v>
      </c>
      <c r="O29" s="161">
        <v>13.186283842058163</v>
      </c>
      <c r="P29" s="162">
        <v>4.0194235011242328E-2</v>
      </c>
      <c r="Q29" s="69"/>
      <c r="R29" s="96"/>
      <c r="T29" s="113">
        <f t="shared" si="1"/>
        <v>4.0194235011242335E-2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2.9257068816097881E-2</v>
      </c>
      <c r="AA29" s="125">
        <f t="shared" si="3"/>
        <v>1.0937166195144454E-2</v>
      </c>
      <c r="AD29" s="133">
        <f t="shared" si="4"/>
        <v>39813</v>
      </c>
      <c r="AE29" s="134">
        <f t="shared" si="20"/>
        <v>0</v>
      </c>
      <c r="AF29" s="134">
        <f t="shared" si="26"/>
        <v>5.2983397621685774E-3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143">
        <f t="shared" si="28"/>
        <v>0</v>
      </c>
      <c r="AL29" s="143">
        <f t="shared" si="28"/>
        <v>5.2983397621685774E-3</v>
      </c>
      <c r="AM29" s="143">
        <f t="shared" si="29"/>
        <v>0</v>
      </c>
      <c r="AN29" s="143">
        <f t="shared" si="30"/>
        <v>-8.503928571428572E-3</v>
      </c>
      <c r="AO29" s="144">
        <f t="shared" si="22"/>
        <v>3.8857517391304346E-3</v>
      </c>
      <c r="AP29" s="177"/>
      <c r="AQ29" s="93"/>
      <c r="AR29" s="2" t="s">
        <v>36</v>
      </c>
      <c r="AS29" s="2">
        <v>90</v>
      </c>
      <c r="AT29"/>
      <c r="AU29"/>
      <c r="AV29"/>
      <c r="AW29"/>
      <c r="AX29"/>
      <c r="AY29"/>
      <c r="AZ29"/>
      <c r="BA29" s="93"/>
      <c r="BB29" s="93"/>
      <c r="BC29" s="93"/>
      <c r="BD29" s="93"/>
      <c r="BE29" s="93"/>
      <c r="BF29" s="60">
        <f t="shared" si="5"/>
        <v>39813</v>
      </c>
      <c r="BG29" s="71">
        <f t="shared" si="6"/>
        <v>4.0194235011242335E-2</v>
      </c>
      <c r="BH29" s="71">
        <f t="shared" si="7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13.186283842058163</v>
      </c>
      <c r="BS29" s="64">
        <f t="shared" si="12"/>
        <v>5811</v>
      </c>
      <c r="BT29" s="17" t="s">
        <v>102</v>
      </c>
      <c r="BV29" s="60">
        <f t="shared" si="13"/>
        <v>39844</v>
      </c>
      <c r="BW29" s="71">
        <f t="shared" si="14"/>
        <v>2.3277986253489397E-2</v>
      </c>
      <c r="BX29" s="71">
        <f t="shared" si="15"/>
        <v>4.0194235011242335E-2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s="17" customFormat="1" ht="15.75" thickBot="1" x14ac:dyDescent="0.3">
      <c r="A30" s="106">
        <f t="shared" si="0"/>
        <v>39813</v>
      </c>
      <c r="B30" s="163">
        <v>39844</v>
      </c>
      <c r="C30" s="156">
        <v>109478952887</v>
      </c>
      <c r="D30" s="157">
        <v>6982053.589999998</v>
      </c>
      <c r="E30" s="158">
        <v>7782</v>
      </c>
      <c r="F30" s="157">
        <v>3531579125.3870969</v>
      </c>
      <c r="G30" s="157">
        <v>453813.81719186547</v>
      </c>
      <c r="H30" s="157">
        <v>6982053.589999998</v>
      </c>
      <c r="I30" s="159">
        <v>2.3277986253489397E-2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21.985010952165279</v>
      </c>
      <c r="O30" s="161">
        <v>13.02544229862078</v>
      </c>
      <c r="P30" s="162">
        <v>4.0194235011242335E-2</v>
      </c>
      <c r="Q30" s="69"/>
      <c r="R30" s="96"/>
      <c r="T30" s="113">
        <f t="shared" si="1"/>
        <v>2.3277986253489397E-2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2.2079140570116694E-2</v>
      </c>
      <c r="AA30" s="125">
        <f t="shared" si="3"/>
        <v>1.1988456833727026E-3</v>
      </c>
      <c r="AD30" s="133">
        <f t="shared" si="4"/>
        <v>39844</v>
      </c>
      <c r="AE30" s="134">
        <f t="shared" si="20"/>
        <v>-1.6916248757752939E-2</v>
      </c>
      <c r="AF30" s="134">
        <f t="shared" si="26"/>
        <v>1.0937166195144454E-2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143">
        <f t="shared" si="28"/>
        <v>-1.6916248757752939E-2</v>
      </c>
      <c r="AL30" s="143">
        <f t="shared" si="28"/>
        <v>1.0937166195144454E-2</v>
      </c>
      <c r="AM30" s="143">
        <f t="shared" si="29"/>
        <v>0</v>
      </c>
      <c r="AN30" s="143">
        <f t="shared" si="30"/>
        <v>-8.5104761904761968E-3</v>
      </c>
      <c r="AO30" s="144">
        <f t="shared" si="22"/>
        <v>-1.9772173913043187E-4</v>
      </c>
      <c r="AP30" s="177"/>
      <c r="AQ30" s="93"/>
      <c r="AR30"/>
      <c r="AS30"/>
      <c r="AT30"/>
      <c r="AU30"/>
      <c r="AV30"/>
      <c r="AW30"/>
      <c r="AX30"/>
      <c r="AY30"/>
      <c r="AZ30"/>
      <c r="BA30" s="93"/>
      <c r="BB30" s="93"/>
      <c r="BC30" s="93"/>
      <c r="BD30" s="93"/>
      <c r="BE30" s="93"/>
      <c r="BF30" s="60">
        <f t="shared" si="5"/>
        <v>39844</v>
      </c>
      <c r="BG30" s="71">
        <f t="shared" si="6"/>
        <v>2.3277986253489397E-2</v>
      </c>
      <c r="BH30" s="71">
        <f t="shared" si="7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13.02544229862078</v>
      </c>
      <c r="BS30" s="64">
        <f t="shared" si="12"/>
        <v>7782</v>
      </c>
      <c r="BT30" s="17" t="s">
        <v>102</v>
      </c>
      <c r="BV30" s="60">
        <f t="shared" si="13"/>
        <v>39872</v>
      </c>
      <c r="BW30" s="71">
        <f t="shared" si="14"/>
        <v>1.7382669454678652E-2</v>
      </c>
      <c r="BX30" s="71">
        <f t="shared" si="15"/>
        <v>2.3277986253489397E-2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s="17" customFormat="1" ht="15.75" thickBot="1" x14ac:dyDescent="0.3">
      <c r="A31" s="106">
        <f t="shared" si="0"/>
        <v>39844</v>
      </c>
      <c r="B31" s="163">
        <v>39872</v>
      </c>
      <c r="C31" s="156">
        <v>98000787229</v>
      </c>
      <c r="D31" s="157">
        <v>4667165.18</v>
      </c>
      <c r="E31" s="158">
        <v>7703</v>
      </c>
      <c r="F31" s="157">
        <v>3500028115.3214288</v>
      </c>
      <c r="G31" s="157">
        <v>454372.07780363871</v>
      </c>
      <c r="H31" s="157">
        <v>4667165.18</v>
      </c>
      <c r="I31" s="159">
        <v>1.7382669454678652E-2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21.976036838358496</v>
      </c>
      <c r="O31" s="161">
        <v>13.026671696005529</v>
      </c>
      <c r="P31" s="162">
        <v>2.3277986253489397E-2</v>
      </c>
      <c r="Q31" s="69"/>
      <c r="R31" s="96"/>
      <c r="T31" s="113">
        <f t="shared" si="1"/>
        <v>1.7382669454678652E-2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1.8508407547113567E-2</v>
      </c>
      <c r="AA31" s="125">
        <f t="shared" si="3"/>
        <v>-1.125738092434915E-3</v>
      </c>
      <c r="AD31" s="133">
        <f t="shared" si="4"/>
        <v>39872</v>
      </c>
      <c r="AE31" s="134">
        <f t="shared" si="20"/>
        <v>-5.8953167988107444E-3</v>
      </c>
      <c r="AF31" s="134">
        <f t="shared" si="26"/>
        <v>1.1988456833727026E-3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143">
        <f t="shared" si="28"/>
        <v>-5.8953167988107444E-3</v>
      </c>
      <c r="AL31" s="143">
        <f t="shared" si="28"/>
        <v>1.1988456833727026E-3</v>
      </c>
      <c r="AM31" s="143">
        <f t="shared" si="29"/>
        <v>0</v>
      </c>
      <c r="AN31" s="143">
        <f t="shared" si="30"/>
        <v>-5.1355952380952308E-3</v>
      </c>
      <c r="AO31" s="144">
        <f t="shared" si="22"/>
        <v>1.90625E-3</v>
      </c>
      <c r="AP31" s="177"/>
      <c r="AQ31" s="93"/>
      <c r="AR31" t="s">
        <v>37</v>
      </c>
      <c r="AS31"/>
      <c r="AT31"/>
      <c r="AU31"/>
      <c r="AV31"/>
      <c r="AW31"/>
      <c r="AX31"/>
      <c r="AY31"/>
      <c r="AZ31"/>
      <c r="BA31" s="93"/>
      <c r="BB31" s="93"/>
      <c r="BC31" s="93"/>
      <c r="BD31" s="93"/>
      <c r="BE31" s="93"/>
      <c r="BF31" s="60">
        <f t="shared" si="5"/>
        <v>39872</v>
      </c>
      <c r="BG31" s="71">
        <f t="shared" si="6"/>
        <v>1.7382669454678652E-2</v>
      </c>
      <c r="BH31" s="71">
        <f t="shared" si="7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13.026671696005529</v>
      </c>
      <c r="BS31" s="64">
        <f t="shared" si="12"/>
        <v>7703</v>
      </c>
      <c r="BT31" s="17" t="s">
        <v>102</v>
      </c>
      <c r="BV31" s="60">
        <f t="shared" si="13"/>
        <v>39903</v>
      </c>
      <c r="BW31" s="71">
        <f t="shared" si="14"/>
        <v>1.3272109098623301E-2</v>
      </c>
      <c r="BX31" s="71">
        <f t="shared" si="15"/>
        <v>1.7382669454678652E-2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s="17" customFormat="1" ht="15" x14ac:dyDescent="0.25">
      <c r="A32" s="106">
        <f t="shared" si="0"/>
        <v>39872</v>
      </c>
      <c r="B32" s="163">
        <v>39903</v>
      </c>
      <c r="C32" s="156">
        <v>111478338477</v>
      </c>
      <c r="D32" s="157">
        <v>4053568.9599999995</v>
      </c>
      <c r="E32" s="158">
        <v>9090</v>
      </c>
      <c r="F32" s="157">
        <v>3596075434.7419353</v>
      </c>
      <c r="G32" s="157">
        <v>395607.85860747361</v>
      </c>
      <c r="H32" s="157">
        <v>4053568.9599999995</v>
      </c>
      <c r="I32" s="159">
        <v>1.3272109098623301E-2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22.003108930738971</v>
      </c>
      <c r="O32" s="161">
        <v>12.888178743567446</v>
      </c>
      <c r="P32" s="162">
        <v>1.7382669454678652E-2</v>
      </c>
      <c r="Q32" s="69"/>
      <c r="R32" s="96"/>
      <c r="T32" s="113">
        <f t="shared" si="1"/>
        <v>1.3272109098623301E-2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1.5926175831679074E-2</v>
      </c>
      <c r="AA32" s="125">
        <f t="shared" si="3"/>
        <v>-2.6540667330557724E-3</v>
      </c>
      <c r="AD32" s="133">
        <f t="shared" si="4"/>
        <v>39903</v>
      </c>
      <c r="AE32" s="134">
        <f t="shared" si="20"/>
        <v>-4.1105603560553511E-3</v>
      </c>
      <c r="AF32" s="134">
        <f t="shared" si="26"/>
        <v>-1.125738092434915E-3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143">
        <f t="shared" si="28"/>
        <v>-4.1105603560553511E-3</v>
      </c>
      <c r="AL32" s="143">
        <f t="shared" si="28"/>
        <v>-1.125738092434915E-3</v>
      </c>
      <c r="AM32" s="143">
        <f t="shared" si="29"/>
        <v>0</v>
      </c>
      <c r="AN32" s="143">
        <f t="shared" si="30"/>
        <v>-3.5915909090909089E-3</v>
      </c>
      <c r="AO32" s="144">
        <f t="shared" si="22"/>
        <v>1.1067363636363611E-3</v>
      </c>
      <c r="AP32" s="177"/>
      <c r="AQ32" s="93"/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A32" s="93"/>
      <c r="BB32" s="93"/>
      <c r="BC32" s="93"/>
      <c r="BD32" s="93"/>
      <c r="BE32" s="93"/>
      <c r="BF32" s="60">
        <f t="shared" si="5"/>
        <v>39903</v>
      </c>
      <c r="BG32" s="71">
        <f t="shared" si="6"/>
        <v>1.3272109098623301E-2</v>
      </c>
      <c r="BH32" s="71">
        <f t="shared" si="7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12.888178743567446</v>
      </c>
      <c r="BS32" s="64">
        <f t="shared" si="12"/>
        <v>9090</v>
      </c>
      <c r="BT32" s="17" t="s">
        <v>102</v>
      </c>
      <c r="BV32" s="60">
        <f t="shared" si="13"/>
        <v>39933</v>
      </c>
      <c r="BW32" s="71">
        <f t="shared" si="14"/>
        <v>1.0155102332225356E-2</v>
      </c>
      <c r="BX32" s="71">
        <f t="shared" si="15"/>
        <v>1.3272109098623301E-2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s="17" customFormat="1" ht="15" x14ac:dyDescent="0.25">
      <c r="A33" s="106">
        <f t="shared" si="0"/>
        <v>39903</v>
      </c>
      <c r="B33" s="163">
        <v>39933</v>
      </c>
      <c r="C33" s="156">
        <v>115570972872</v>
      </c>
      <c r="D33" s="157">
        <v>3215438.5100000012</v>
      </c>
      <c r="E33" s="158">
        <v>9140</v>
      </c>
      <c r="F33" s="157">
        <v>3852365762.4000001</v>
      </c>
      <c r="G33" s="157">
        <v>421484.21908096282</v>
      </c>
      <c r="H33" s="157">
        <v>3215438.5100000012</v>
      </c>
      <c r="I33" s="159">
        <v>1.0155102332225356E-2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22.071953280268534</v>
      </c>
      <c r="O33" s="161">
        <v>12.951537615820341</v>
      </c>
      <c r="P33" s="162">
        <v>1.3272109098623301E-2</v>
      </c>
      <c r="Q33" s="69"/>
      <c r="R33" s="96"/>
      <c r="T33" s="113">
        <f t="shared" si="1"/>
        <v>1.0155102332225356E-2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1.2665611384309815E-2</v>
      </c>
      <c r="AA33" s="125">
        <f t="shared" si="3"/>
        <v>-2.5105090520844593E-3</v>
      </c>
      <c r="AD33" s="133">
        <f t="shared" si="4"/>
        <v>39933</v>
      </c>
      <c r="AE33" s="134">
        <f t="shared" si="20"/>
        <v>-3.1170067663979454E-3</v>
      </c>
      <c r="AF33" s="134">
        <f t="shared" si="26"/>
        <v>-2.6540667330557724E-3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143">
        <f t="shared" si="28"/>
        <v>-3.1170067663979454E-3</v>
      </c>
      <c r="AL33" s="143">
        <f t="shared" si="28"/>
        <v>-2.6540667330557724E-3</v>
      </c>
      <c r="AM33" s="143">
        <f t="shared" si="29"/>
        <v>0</v>
      </c>
      <c r="AN33" s="143">
        <f t="shared" si="30"/>
        <v>-2.5704090909090937E-3</v>
      </c>
      <c r="AO33" s="144">
        <f t="shared" si="22"/>
        <v>-2.968945454545454E-3</v>
      </c>
      <c r="AP33" s="177"/>
      <c r="AQ33" s="93"/>
      <c r="AR33" s="1" t="s">
        <v>38</v>
      </c>
      <c r="AS33" s="1">
        <v>2</v>
      </c>
      <c r="AT33" s="1">
        <v>4.17791038756214E-2</v>
      </c>
      <c r="AU33" s="1">
        <v>2.08895519378107E-2</v>
      </c>
      <c r="AV33" s="1">
        <v>721.35033522098934</v>
      </c>
      <c r="AW33" s="1">
        <v>6.8977366296715462E-55</v>
      </c>
      <c r="AX33"/>
      <c r="AY33"/>
      <c r="AZ33"/>
      <c r="BA33" s="93"/>
      <c r="BB33" s="93"/>
      <c r="BC33" s="93"/>
      <c r="BD33" s="93"/>
      <c r="BE33" s="93"/>
      <c r="BF33" s="60">
        <f t="shared" si="5"/>
        <v>39933</v>
      </c>
      <c r="BG33" s="71">
        <f t="shared" si="6"/>
        <v>1.0155102332225356E-2</v>
      </c>
      <c r="BH33" s="71">
        <f t="shared" si="7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12.951537615820341</v>
      </c>
      <c r="BS33" s="64">
        <f t="shared" si="12"/>
        <v>9140</v>
      </c>
      <c r="BT33" s="17" t="s">
        <v>102</v>
      </c>
      <c r="BV33" s="60">
        <f t="shared" si="13"/>
        <v>39964</v>
      </c>
      <c r="BW33" s="71">
        <f t="shared" si="14"/>
        <v>8.5881881208451742E-3</v>
      </c>
      <c r="BX33" s="71">
        <f t="shared" si="15"/>
        <v>1.0155102332225356E-2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s="17" customFormat="1" ht="15.75" thickBot="1" x14ac:dyDescent="0.3">
      <c r="A34" s="106">
        <f t="shared" si="0"/>
        <v>39933</v>
      </c>
      <c r="B34" s="163">
        <v>39964</v>
      </c>
      <c r="C34" s="156">
        <v>126280538181</v>
      </c>
      <c r="D34" s="157">
        <v>2971290.459999999</v>
      </c>
      <c r="E34" s="158">
        <v>9099</v>
      </c>
      <c r="F34" s="157">
        <v>4073565747.7741938</v>
      </c>
      <c r="G34" s="157">
        <v>447693.78478670114</v>
      </c>
      <c r="H34" s="157">
        <v>2971290.459999999</v>
      </c>
      <c r="I34" s="159">
        <v>8.5881881208451742E-3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22.12778455794907</v>
      </c>
      <c r="O34" s="161">
        <v>13.011864761592379</v>
      </c>
      <c r="P34" s="162">
        <v>1.0155102332225356E-2</v>
      </c>
      <c r="Q34" s="69"/>
      <c r="R34" s="96"/>
      <c r="T34" s="113">
        <f t="shared" si="1"/>
        <v>8.5881881208451742E-3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1.044921263499699E-2</v>
      </c>
      <c r="AA34" s="125">
        <f t="shared" si="3"/>
        <v>-1.8610245141518159E-3</v>
      </c>
      <c r="AD34" s="133">
        <f t="shared" si="4"/>
        <v>39964</v>
      </c>
      <c r="AE34" s="134">
        <f t="shared" si="20"/>
        <v>-1.5669142113801816E-3</v>
      </c>
      <c r="AF34" s="134">
        <f t="shared" si="26"/>
        <v>-2.5105090520844593E-3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143">
        <f t="shared" si="28"/>
        <v>-1.5669142113801816E-3</v>
      </c>
      <c r="AL34" s="143">
        <f t="shared" si="28"/>
        <v>-2.5105090520844593E-3</v>
      </c>
      <c r="AM34" s="143">
        <f t="shared" si="29"/>
        <v>0</v>
      </c>
      <c r="AN34" s="143">
        <f t="shared" si="30"/>
        <v>-1.2764999999999981E-3</v>
      </c>
      <c r="AO34" s="144">
        <f t="shared" si="22"/>
        <v>-3.0644170995670992E-3</v>
      </c>
      <c r="AP34" s="177"/>
      <c r="AQ34" s="93"/>
      <c r="AR34" s="1" t="s">
        <v>39</v>
      </c>
      <c r="AS34" s="1">
        <v>88</v>
      </c>
      <c r="AT34" s="1">
        <v>2.548388044990892E-3</v>
      </c>
      <c r="AU34" s="1">
        <v>2.8958955056714682E-5</v>
      </c>
      <c r="AV34" s="1"/>
      <c r="AW34" s="1"/>
      <c r="AX34"/>
      <c r="AY34"/>
      <c r="AZ34"/>
      <c r="BA34" s="93"/>
      <c r="BB34" s="93"/>
      <c r="BC34" s="93"/>
      <c r="BD34" s="93"/>
      <c r="BE34" s="93"/>
      <c r="BF34" s="60">
        <f t="shared" si="5"/>
        <v>39964</v>
      </c>
      <c r="BG34" s="71">
        <f t="shared" si="6"/>
        <v>8.5881881208451742E-3</v>
      </c>
      <c r="BH34" s="71">
        <f t="shared" si="7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13.011864761592379</v>
      </c>
      <c r="BS34" s="64">
        <f t="shared" si="12"/>
        <v>9099</v>
      </c>
      <c r="BT34" s="17" t="s">
        <v>102</v>
      </c>
      <c r="BV34" s="60">
        <f t="shared" si="13"/>
        <v>39994</v>
      </c>
      <c r="BW34" s="71">
        <f t="shared" si="14"/>
        <v>8.3742326448957901E-3</v>
      </c>
      <c r="BX34" s="71">
        <f t="shared" si="15"/>
        <v>8.5881881208451742E-3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s="17" customFormat="1" ht="15.75" thickBot="1" x14ac:dyDescent="0.3">
      <c r="A35" s="106">
        <f t="shared" si="0"/>
        <v>39964</v>
      </c>
      <c r="B35" s="163">
        <v>39994</v>
      </c>
      <c r="C35" s="156">
        <v>107321016923</v>
      </c>
      <c r="D35" s="157">
        <v>2462277.1600000006</v>
      </c>
      <c r="E35" s="158">
        <v>9070</v>
      </c>
      <c r="F35" s="157">
        <v>3577367230.7666669</v>
      </c>
      <c r="G35" s="157">
        <v>394417.55576258729</v>
      </c>
      <c r="H35" s="157">
        <v>2462277.1600000006</v>
      </c>
      <c r="I35" s="159">
        <v>8.3742326448957901E-3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21.997892956411768</v>
      </c>
      <c r="O35" s="161">
        <v>12.885165413302587</v>
      </c>
      <c r="P35" s="162">
        <v>8.5881881208451742E-3</v>
      </c>
      <c r="Q35" s="69"/>
      <c r="R35" s="96"/>
      <c r="T35" s="113">
        <f t="shared" si="1"/>
        <v>8.3742326448957901E-3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1.0828730926874759E-2</v>
      </c>
      <c r="AA35" s="125">
        <f t="shared" si="3"/>
        <v>-2.4544982819789691E-3</v>
      </c>
      <c r="AD35" s="133">
        <f t="shared" si="4"/>
        <v>39994</v>
      </c>
      <c r="AE35" s="134">
        <f t="shared" si="20"/>
        <v>-2.1395547594938412E-4</v>
      </c>
      <c r="AF35" s="134">
        <f t="shared" si="26"/>
        <v>-1.8610245141518159E-3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143">
        <f t="shared" si="28"/>
        <v>-2.1395547594938412E-4</v>
      </c>
      <c r="AL35" s="143">
        <f t="shared" si="28"/>
        <v>-1.8610245141518159E-3</v>
      </c>
      <c r="AM35" s="143">
        <f t="shared" si="29"/>
        <v>2.9009090909090998E-4</v>
      </c>
      <c r="AN35" s="143">
        <f t="shared" si="30"/>
        <v>0</v>
      </c>
      <c r="AO35" s="144">
        <f t="shared" si="22"/>
        <v>3.6578982683982582E-4</v>
      </c>
      <c r="AP35" s="177"/>
      <c r="AQ35" s="93"/>
      <c r="AR35" s="2" t="s">
        <v>40</v>
      </c>
      <c r="AS35" s="2">
        <v>90</v>
      </c>
      <c r="AT35" s="2">
        <v>4.4327491920612291E-2</v>
      </c>
      <c r="AU35" s="2"/>
      <c r="AV35" s="2"/>
      <c r="AW35" s="2"/>
      <c r="AX35"/>
      <c r="AY35"/>
      <c r="AZ35"/>
      <c r="BA35" s="93"/>
      <c r="BB35" s="93"/>
      <c r="BC35" s="93"/>
      <c r="BD35" s="93"/>
      <c r="BE35" s="93"/>
      <c r="BF35" s="60">
        <f t="shared" si="5"/>
        <v>39994</v>
      </c>
      <c r="BG35" s="71">
        <f t="shared" si="6"/>
        <v>8.3742326448957901E-3</v>
      </c>
      <c r="BH35" s="71">
        <f t="shared" si="7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12.885165413302587</v>
      </c>
      <c r="BS35" s="64">
        <f t="shared" si="12"/>
        <v>9070</v>
      </c>
      <c r="BT35" s="17" t="s">
        <v>102</v>
      </c>
      <c r="BV35" s="60">
        <f t="shared" si="13"/>
        <v>40025</v>
      </c>
      <c r="BW35" s="71">
        <f t="shared" si="14"/>
        <v>6.1178848838324739E-3</v>
      </c>
      <c r="BX35" s="71">
        <f t="shared" si="15"/>
        <v>8.3742326448957901E-3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s="17" customFormat="1" ht="15.75" thickBot="1" x14ac:dyDescent="0.3">
      <c r="A36" s="106">
        <f t="shared" si="0"/>
        <v>39994</v>
      </c>
      <c r="B36" s="163">
        <v>40025</v>
      </c>
      <c r="C36" s="156">
        <v>98958569129</v>
      </c>
      <c r="D36" s="157">
        <v>1658677.0799999998</v>
      </c>
      <c r="E36" s="158">
        <v>9187</v>
      </c>
      <c r="F36" s="157">
        <v>3192211907.3870969</v>
      </c>
      <c r="G36" s="157">
        <v>347470.54613988212</v>
      </c>
      <c r="H36" s="157">
        <v>1658677.0799999998</v>
      </c>
      <c r="I36" s="159">
        <v>6.1178848838324739E-3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21.883979901356486</v>
      </c>
      <c r="O36" s="161">
        <v>12.758435181085019</v>
      </c>
      <c r="P36" s="162">
        <v>8.3742326448957901E-3</v>
      </c>
      <c r="Q36" s="69"/>
      <c r="R36" s="96"/>
      <c r="T36" s="113">
        <f t="shared" si="1"/>
        <v>6.1178848838324739E-3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7.8694178709921223E-3</v>
      </c>
      <c r="AA36" s="125">
        <f t="shared" si="3"/>
        <v>-1.7515329871596484E-3</v>
      </c>
      <c r="AD36" s="133">
        <f t="shared" si="4"/>
        <v>40025</v>
      </c>
      <c r="AE36" s="134">
        <f t="shared" si="20"/>
        <v>-2.2563477610633162E-3</v>
      </c>
      <c r="AF36" s="134">
        <f t="shared" si="26"/>
        <v>-2.4544982819789691E-3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143">
        <f t="shared" si="28"/>
        <v>-2.2563477610633162E-3</v>
      </c>
      <c r="AL36" s="143">
        <f t="shared" si="28"/>
        <v>-2.4544982819789691E-3</v>
      </c>
      <c r="AM36" s="143">
        <f t="shared" si="29"/>
        <v>0</v>
      </c>
      <c r="AN36" s="143">
        <f t="shared" si="30"/>
        <v>-3.0366996047430858E-3</v>
      </c>
      <c r="AO36" s="144">
        <f t="shared" si="22"/>
        <v>-1.1305136363636359E-3</v>
      </c>
      <c r="AP36" s="177"/>
      <c r="AQ36" s="93"/>
      <c r="AR36"/>
      <c r="AS36"/>
      <c r="AT36"/>
      <c r="AU36"/>
      <c r="AV36"/>
      <c r="AW36"/>
      <c r="AX36"/>
      <c r="AY36"/>
      <c r="AZ36"/>
      <c r="BA36" s="93"/>
      <c r="BB36" s="93"/>
      <c r="BC36" s="93"/>
      <c r="BD36" s="93"/>
      <c r="BE36" s="93"/>
      <c r="BF36" s="60">
        <f t="shared" si="5"/>
        <v>40025</v>
      </c>
      <c r="BG36" s="71">
        <f t="shared" si="6"/>
        <v>6.1178848838324739E-3</v>
      </c>
      <c r="BH36" s="71">
        <f t="shared" si="7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12.758435181085019</v>
      </c>
      <c r="BS36" s="64">
        <f t="shared" si="12"/>
        <v>9187</v>
      </c>
      <c r="BT36" s="17" t="s">
        <v>102</v>
      </c>
      <c r="BV36" s="60">
        <f t="shared" si="13"/>
        <v>40056</v>
      </c>
      <c r="BW36" s="71">
        <f t="shared" si="14"/>
        <v>4.7505243556134925E-3</v>
      </c>
      <c r="BX36" s="71">
        <f t="shared" si="15"/>
        <v>6.1178848838324739E-3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s="17" customFormat="1" ht="15" x14ac:dyDescent="0.25">
      <c r="A37" s="106">
        <f t="shared" si="0"/>
        <v>40025</v>
      </c>
      <c r="B37" s="163">
        <v>40056</v>
      </c>
      <c r="C37" s="156">
        <v>91072816370</v>
      </c>
      <c r="D37" s="157">
        <v>1185325.0200000005</v>
      </c>
      <c r="E37" s="158">
        <v>9025</v>
      </c>
      <c r="F37" s="157">
        <v>2937832786.1290321</v>
      </c>
      <c r="G37" s="157">
        <v>325521.6383522473</v>
      </c>
      <c r="H37" s="157">
        <v>1185325.0200000005</v>
      </c>
      <c r="I37" s="159">
        <v>4.7505243556134925E-3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21.800937998894977</v>
      </c>
      <c r="O37" s="161">
        <v>12.693184215693893</v>
      </c>
      <c r="P37" s="162">
        <v>6.1178848838324739E-3</v>
      </c>
      <c r="Q37" s="69"/>
      <c r="R37" s="96"/>
      <c r="T37" s="113">
        <f t="shared" si="1"/>
        <v>4.7505243556134925E-3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6.5504622163924916E-3</v>
      </c>
      <c r="AA37" s="125">
        <f t="shared" si="3"/>
        <v>-1.799937860778999E-3</v>
      </c>
      <c r="AD37" s="133">
        <f t="shared" si="4"/>
        <v>40056</v>
      </c>
      <c r="AE37" s="134">
        <f t="shared" si="20"/>
        <v>-1.3673605282189813E-3</v>
      </c>
      <c r="AF37" s="134">
        <f t="shared" si="26"/>
        <v>-1.7515329871596484E-3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143">
        <f t="shared" si="28"/>
        <v>-1.3673605282189813E-3</v>
      </c>
      <c r="AL37" s="143">
        <f t="shared" si="28"/>
        <v>-1.7515329871596484E-3</v>
      </c>
      <c r="AM37" s="143">
        <f t="shared" si="29"/>
        <v>0</v>
      </c>
      <c r="AN37" s="143">
        <f t="shared" si="30"/>
        <v>-1.0178674948240147E-3</v>
      </c>
      <c r="AO37" s="144">
        <f t="shared" si="22"/>
        <v>-1.2496809523809532E-3</v>
      </c>
      <c r="AP37" s="177"/>
      <c r="AQ37" s="93"/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A37" s="93"/>
      <c r="BB37" s="93"/>
      <c r="BC37" s="93"/>
      <c r="BD37" s="93"/>
      <c r="BE37" s="93"/>
      <c r="BF37" s="60">
        <f t="shared" si="5"/>
        <v>40056</v>
      </c>
      <c r="BG37" s="71">
        <f t="shared" si="6"/>
        <v>4.7505243556134925E-3</v>
      </c>
      <c r="BH37" s="71">
        <f t="shared" si="7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12.693184215693893</v>
      </c>
      <c r="BS37" s="64">
        <f t="shared" si="12"/>
        <v>9025</v>
      </c>
      <c r="BT37" s="17" t="s">
        <v>102</v>
      </c>
      <c r="BV37" s="60">
        <f t="shared" si="13"/>
        <v>40086</v>
      </c>
      <c r="BW37" s="71">
        <f t="shared" si="14"/>
        <v>4.2538028275263106E-3</v>
      </c>
      <c r="BX37" s="71">
        <f t="shared" si="15"/>
        <v>4.7505243556134925E-3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s="17" customFormat="1" ht="15.75" thickBot="1" x14ac:dyDescent="0.3">
      <c r="A38" s="106">
        <f t="shared" si="0"/>
        <v>40056</v>
      </c>
      <c r="B38" s="163">
        <v>40086</v>
      </c>
      <c r="C38" s="156">
        <v>92727156980</v>
      </c>
      <c r="D38" s="157">
        <v>1080665.8700000001</v>
      </c>
      <c r="E38" s="158">
        <v>9029</v>
      </c>
      <c r="F38" s="157">
        <v>3090905232.6666665</v>
      </c>
      <c r="G38" s="157">
        <v>342330.84867279505</v>
      </c>
      <c r="H38" s="157">
        <v>1080665.8700000001</v>
      </c>
      <c r="I38" s="159">
        <v>4.2538028275263106E-3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21.851729840508522</v>
      </c>
      <c r="O38" s="161">
        <v>12.743532942201043</v>
      </c>
      <c r="P38" s="162">
        <v>4.7505243556134925E-3</v>
      </c>
      <c r="Q38" s="69"/>
      <c r="R38" s="96"/>
      <c r="T38" s="113">
        <f t="shared" si="1"/>
        <v>4.2538028275263106E-3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6.0457729231389408E-3</v>
      </c>
      <c r="AA38" s="125">
        <f t="shared" si="3"/>
        <v>-1.7919700956126302E-3</v>
      </c>
      <c r="AD38" s="133">
        <f t="shared" si="4"/>
        <v>40086</v>
      </c>
      <c r="AE38" s="134">
        <f t="shared" si="20"/>
        <v>-4.9672152808718194E-4</v>
      </c>
      <c r="AF38" s="134">
        <f t="shared" si="26"/>
        <v>-1.799937860778999E-3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143">
        <f t="shared" si="28"/>
        <v>-4.9672152808718194E-4</v>
      </c>
      <c r="AL38" s="143">
        <f t="shared" si="28"/>
        <v>-1.799937860778999E-3</v>
      </c>
      <c r="AM38" s="143">
        <f t="shared" si="29"/>
        <v>0</v>
      </c>
      <c r="AN38" s="143">
        <f t="shared" si="30"/>
        <v>-5.2816017316017431E-4</v>
      </c>
      <c r="AO38" s="144">
        <f t="shared" si="22"/>
        <v>-1.6996904761904571E-4</v>
      </c>
      <c r="AP38" s="177"/>
      <c r="AQ38" s="93"/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A38" s="93"/>
      <c r="BB38" s="93"/>
      <c r="BC38" s="93"/>
      <c r="BD38" s="93"/>
      <c r="BE38" s="93"/>
      <c r="BF38" s="60">
        <f t="shared" si="5"/>
        <v>40086</v>
      </c>
      <c r="BG38" s="71">
        <f t="shared" si="6"/>
        <v>4.2538028275263106E-3</v>
      </c>
      <c r="BH38" s="71">
        <f t="shared" si="7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12.743532942201043</v>
      </c>
      <c r="BS38" s="64">
        <f t="shared" si="12"/>
        <v>9029</v>
      </c>
      <c r="BT38" s="17" t="s">
        <v>102</v>
      </c>
      <c r="BV38" s="60">
        <f t="shared" si="13"/>
        <v>40117</v>
      </c>
      <c r="BW38" s="71">
        <f t="shared" si="14"/>
        <v>4.0114026460191677E-3</v>
      </c>
      <c r="BX38" s="71">
        <f t="shared" si="15"/>
        <v>4.2538028275263106E-3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s="17" customFormat="1" ht="15" x14ac:dyDescent="0.25">
      <c r="A39" s="106">
        <f t="shared" si="0"/>
        <v>40086</v>
      </c>
      <c r="B39" s="163">
        <v>40117</v>
      </c>
      <c r="C39" s="156">
        <v>89547035862</v>
      </c>
      <c r="D39" s="157">
        <v>984134.84000000032</v>
      </c>
      <c r="E39" s="158">
        <v>9202</v>
      </c>
      <c r="F39" s="157">
        <v>2888614060.0645161</v>
      </c>
      <c r="G39" s="157">
        <v>313911.54749668727</v>
      </c>
      <c r="H39" s="157">
        <v>984134.84000000032</v>
      </c>
      <c r="I39" s="159">
        <v>4.0114026460191677E-3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21.784042660051647</v>
      </c>
      <c r="O39" s="161">
        <v>12.656866529336233</v>
      </c>
      <c r="P39" s="162">
        <v>4.2538028275263106E-3</v>
      </c>
      <c r="Q39" s="69"/>
      <c r="R39" s="96"/>
      <c r="T39" s="113">
        <f t="shared" si="1"/>
        <v>4.0114026460191677E-3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6.1018403765103046E-3</v>
      </c>
      <c r="AA39" s="125">
        <f t="shared" si="3"/>
        <v>-2.0904377304911369E-3</v>
      </c>
      <c r="AD39" s="133">
        <f t="shared" si="4"/>
        <v>40117</v>
      </c>
      <c r="AE39" s="134">
        <f t="shared" si="20"/>
        <v>-2.424001815071429E-4</v>
      </c>
      <c r="AF39" s="134">
        <f t="shared" si="26"/>
        <v>-1.7919700956126302E-3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143">
        <f t="shared" si="28"/>
        <v>-2.424001815071429E-4</v>
      </c>
      <c r="AL39" s="143">
        <f t="shared" si="28"/>
        <v>-1.7919700956126302E-3</v>
      </c>
      <c r="AM39" s="143">
        <f t="shared" si="29"/>
        <v>0</v>
      </c>
      <c r="AN39" s="143">
        <f t="shared" si="30"/>
        <v>-2.5409090909090867E-4</v>
      </c>
      <c r="AO39" s="144">
        <f t="shared" si="22"/>
        <v>7.1399545454545361E-4</v>
      </c>
      <c r="AP39" s="177"/>
      <c r="AQ39" s="93"/>
      <c r="AR39" s="1" t="s">
        <v>8</v>
      </c>
      <c r="AS39" s="1">
        <v>0.83469707493719592</v>
      </c>
      <c r="AT39" s="1">
        <v>3.6195067825748016E-2</v>
      </c>
      <c r="AU39" s="1">
        <v>23.061072269725631</v>
      </c>
      <c r="AV39" s="1">
        <v>4.557081827795447E-39</v>
      </c>
      <c r="AW39" s="1">
        <v>0.76276698349020999</v>
      </c>
      <c r="AX39" s="1">
        <v>0.90662716638418184</v>
      </c>
      <c r="AY39" s="1">
        <v>0.76276698349020999</v>
      </c>
      <c r="AZ39" s="1">
        <v>0.90662716638418184</v>
      </c>
      <c r="BA39" s="93"/>
      <c r="BB39" s="93"/>
      <c r="BC39" s="93"/>
      <c r="BD39" s="93"/>
      <c r="BE39" s="93"/>
      <c r="BF39" s="60">
        <f t="shared" si="5"/>
        <v>40117</v>
      </c>
      <c r="BG39" s="71">
        <f t="shared" si="6"/>
        <v>4.0114026460191677E-3</v>
      </c>
      <c r="BH39" s="71">
        <f t="shared" si="7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12.656866529336233</v>
      </c>
      <c r="BS39" s="64">
        <f t="shared" si="12"/>
        <v>9202</v>
      </c>
      <c r="BT39" s="17" t="s">
        <v>102</v>
      </c>
      <c r="BV39" s="60">
        <f t="shared" si="13"/>
        <v>40147</v>
      </c>
      <c r="BW39" s="71">
        <f t="shared" si="14"/>
        <v>4.9971179996565404E-3</v>
      </c>
      <c r="BX39" s="71">
        <f t="shared" si="15"/>
        <v>4.0114026460191677E-3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s="17" customFormat="1" ht="15.75" thickBot="1" x14ac:dyDescent="0.3">
      <c r="A40" s="106">
        <f t="shared" si="0"/>
        <v>40117</v>
      </c>
      <c r="B40" s="163">
        <v>40147</v>
      </c>
      <c r="C40" s="156">
        <v>115957815813</v>
      </c>
      <c r="D40" s="157">
        <v>1587547.6400000004</v>
      </c>
      <c r="E40" s="158">
        <v>9058</v>
      </c>
      <c r="F40" s="157">
        <v>3865260527.0999999</v>
      </c>
      <c r="G40" s="157">
        <v>426723.39667697065</v>
      </c>
      <c r="H40" s="157">
        <v>1587547.6400000004</v>
      </c>
      <c r="I40" s="159">
        <v>4.9971179996565404E-3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22.075294923466974</v>
      </c>
      <c r="O40" s="161">
        <v>12.963891299350815</v>
      </c>
      <c r="P40" s="162">
        <v>4.0114026460191677E-3</v>
      </c>
      <c r="Q40" s="69"/>
      <c r="R40" s="96"/>
      <c r="T40" s="113">
        <f t="shared" si="1"/>
        <v>4.9971179996565404E-3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6.5425226585781263E-3</v>
      </c>
      <c r="AA40" s="125">
        <f t="shared" si="3"/>
        <v>-1.5454046589215859E-3</v>
      </c>
      <c r="AD40" s="133">
        <f t="shared" si="4"/>
        <v>40147</v>
      </c>
      <c r="AE40" s="134">
        <f t="shared" si="20"/>
        <v>9.8571535363737271E-4</v>
      </c>
      <c r="AF40" s="134">
        <f t="shared" si="26"/>
        <v>-2.0904377304911369E-3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143">
        <f t="shared" si="28"/>
        <v>9.8571535363737271E-4</v>
      </c>
      <c r="AL40" s="143">
        <f t="shared" si="28"/>
        <v>-2.0904377304911369E-3</v>
      </c>
      <c r="AM40" s="143">
        <f t="shared" si="29"/>
        <v>5.5108225108224489E-5</v>
      </c>
      <c r="AN40" s="143">
        <f t="shared" si="30"/>
        <v>0</v>
      </c>
      <c r="AO40" s="144">
        <f t="shared" si="22"/>
        <v>1.0508878787878779E-3</v>
      </c>
      <c r="AP40" s="177"/>
      <c r="AQ40" s="93"/>
      <c r="AR40" s="2" t="s">
        <v>62</v>
      </c>
      <c r="AS40" s="2">
        <v>0.37557156736858094</v>
      </c>
      <c r="AT40" s="2">
        <v>1.6690736501896345E-2</v>
      </c>
      <c r="AU40" s="2">
        <v>22.501797169100943</v>
      </c>
      <c r="AV40" s="2">
        <v>2.9001458363757655E-38</v>
      </c>
      <c r="AW40" s="2">
        <v>0.34240223588179464</v>
      </c>
      <c r="AX40" s="2">
        <v>0.40874089885536724</v>
      </c>
      <c r="AY40" s="2">
        <v>0.34240223588179464</v>
      </c>
      <c r="AZ40" s="2">
        <v>0.40874089885536724</v>
      </c>
      <c r="BA40" s="93"/>
      <c r="BB40" s="93"/>
      <c r="BC40" s="93"/>
      <c r="BD40" s="93"/>
      <c r="BE40" s="93"/>
      <c r="BF40" s="60">
        <f t="shared" si="5"/>
        <v>40147</v>
      </c>
      <c r="BG40" s="71">
        <f t="shared" si="6"/>
        <v>4.9971179996565404E-3</v>
      </c>
      <c r="BH40" s="71">
        <f t="shared" si="7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12.963891299350815</v>
      </c>
      <c r="BS40" s="64">
        <f t="shared" si="12"/>
        <v>9058</v>
      </c>
      <c r="BT40" s="17" t="s">
        <v>102</v>
      </c>
      <c r="BV40" s="60">
        <f t="shared" si="13"/>
        <v>40178</v>
      </c>
      <c r="BW40" s="71">
        <f t="shared" si="14"/>
        <v>5.0181626206439811E-3</v>
      </c>
      <c r="BX40" s="71">
        <f t="shared" si="15"/>
        <v>4.9971179996565404E-3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s="17" customFormat="1" ht="15" x14ac:dyDescent="0.25">
      <c r="A41" s="106">
        <f t="shared" si="0"/>
        <v>40147</v>
      </c>
      <c r="B41" s="163">
        <v>40178</v>
      </c>
      <c r="C41" s="156">
        <v>113040979066</v>
      </c>
      <c r="D41" s="157">
        <v>1554131.55</v>
      </c>
      <c r="E41" s="158">
        <v>9046</v>
      </c>
      <c r="F41" s="157">
        <v>3646483195.6774192</v>
      </c>
      <c r="G41" s="157">
        <v>403104.48769372312</v>
      </c>
      <c r="H41" s="157">
        <v>1554131.55</v>
      </c>
      <c r="I41" s="159">
        <v>5.0181626206439811E-3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22.017029032034991</v>
      </c>
      <c r="O41" s="161">
        <v>12.906951081997201</v>
      </c>
      <c r="P41" s="162">
        <v>4.9971179996565404E-3</v>
      </c>
      <c r="Q41" s="69"/>
      <c r="R41" s="96"/>
      <c r="T41" s="113">
        <f t="shared" si="1"/>
        <v>5.0181626206439811E-3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6.9221819793509175E-3</v>
      </c>
      <c r="AA41" s="125">
        <f t="shared" si="3"/>
        <v>-1.9040193587069364E-3</v>
      </c>
      <c r="AD41" s="133">
        <f t="shared" si="4"/>
        <v>40178</v>
      </c>
      <c r="AE41" s="134">
        <f t="shared" si="20"/>
        <v>2.1044620987440733E-5</v>
      </c>
      <c r="AF41" s="134">
        <f t="shared" si="26"/>
        <v>-1.5454046589215859E-3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143">
        <f t="shared" si="28"/>
        <v>2.1044620987440733E-5</v>
      </c>
      <c r="AL41" s="143">
        <f t="shared" si="28"/>
        <v>-1.5454046589215859E-3</v>
      </c>
      <c r="AM41" s="143">
        <f t="shared" si="29"/>
        <v>4.2716450216450253E-4</v>
      </c>
      <c r="AN41" s="143">
        <f t="shared" si="30"/>
        <v>0</v>
      </c>
      <c r="AO41" s="144">
        <f t="shared" si="22"/>
        <v>6.1523188405795265E-5</v>
      </c>
      <c r="AP41" s="177"/>
      <c r="AQ41" s="93"/>
      <c r="AR41"/>
      <c r="AS41"/>
      <c r="AT41"/>
      <c r="AU41"/>
      <c r="AV41"/>
      <c r="AW41"/>
      <c r="AX41"/>
      <c r="AY41"/>
      <c r="AZ41"/>
      <c r="BA41" s="93"/>
      <c r="BB41" s="93"/>
      <c r="BC41" s="93"/>
      <c r="BD41" s="93"/>
      <c r="BE41" s="93"/>
      <c r="BF41" s="60">
        <f t="shared" si="5"/>
        <v>40178</v>
      </c>
      <c r="BG41" s="71">
        <f t="shared" si="6"/>
        <v>5.0181626206439811E-3</v>
      </c>
      <c r="BH41" s="71">
        <f t="shared" si="7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12.906951081997201</v>
      </c>
      <c r="BS41" s="64">
        <f t="shared" si="12"/>
        <v>9046</v>
      </c>
      <c r="BT41" s="17" t="s">
        <v>102</v>
      </c>
      <c r="BV41" s="60">
        <f t="shared" si="13"/>
        <v>40209</v>
      </c>
      <c r="BW41" s="71">
        <f t="shared" si="14"/>
        <v>4.5333096809641116E-3</v>
      </c>
      <c r="BX41" s="71">
        <f t="shared" si="15"/>
        <v>5.0181626206439811E-3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s="17" customFormat="1" ht="15" x14ac:dyDescent="0.25">
      <c r="A42" s="106">
        <f t="shared" si="0"/>
        <v>40178</v>
      </c>
      <c r="B42" s="163">
        <v>40209</v>
      </c>
      <c r="C42" s="156">
        <v>108367325745</v>
      </c>
      <c r="D42" s="157">
        <v>1345925.0599999998</v>
      </c>
      <c r="E42" s="158">
        <v>10383</v>
      </c>
      <c r="F42" s="157">
        <v>3495720185.3225808</v>
      </c>
      <c r="G42" s="157">
        <v>336677.27875590685</v>
      </c>
      <c r="H42" s="157">
        <v>1345925.0599999998</v>
      </c>
      <c r="I42" s="159">
        <v>4.5333096809641116E-3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21.974805253013159</v>
      </c>
      <c r="O42" s="161">
        <v>12.726880120709703</v>
      </c>
      <c r="P42" s="162">
        <v>5.0181626206439811E-3</v>
      </c>
      <c r="Q42" s="69"/>
      <c r="R42" s="96"/>
      <c r="T42" s="113">
        <f t="shared" si="1"/>
        <v>4.5333096809641116E-3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6.6630062753842336E-3</v>
      </c>
      <c r="AA42" s="125">
        <f t="shared" si="3"/>
        <v>-2.129696594420122E-3</v>
      </c>
      <c r="AD42" s="133">
        <f t="shared" si="4"/>
        <v>40209</v>
      </c>
      <c r="AE42" s="134">
        <f t="shared" si="20"/>
        <v>-4.8485293967986953E-4</v>
      </c>
      <c r="AF42" s="134">
        <f t="shared" si="26"/>
        <v>-1.9040193587069364E-3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143">
        <f t="shared" si="28"/>
        <v>-4.8485293967986953E-4</v>
      </c>
      <c r="AL42" s="143">
        <f t="shared" si="28"/>
        <v>-1.9040193587069364E-3</v>
      </c>
      <c r="AM42" s="143">
        <f t="shared" si="29"/>
        <v>0</v>
      </c>
      <c r="AN42" s="143">
        <f t="shared" si="30"/>
        <v>-4.0954545454545497E-4</v>
      </c>
      <c r="AO42" s="144">
        <f t="shared" si="22"/>
        <v>2.2011966873706178E-4</v>
      </c>
      <c r="AP42" s="177"/>
      <c r="AQ42" s="93"/>
      <c r="AR42"/>
      <c r="AS42"/>
      <c r="AT42"/>
      <c r="AU42"/>
      <c r="AV42"/>
      <c r="AW42"/>
      <c r="AX42"/>
      <c r="AY42"/>
      <c r="AZ42"/>
      <c r="BA42" s="93"/>
      <c r="BB42" s="93"/>
      <c r="BC42" s="93"/>
      <c r="BD42" s="93"/>
      <c r="BE42" s="93"/>
      <c r="BF42" s="60">
        <f t="shared" si="5"/>
        <v>40209</v>
      </c>
      <c r="BG42" s="71">
        <f t="shared" si="6"/>
        <v>4.5333096809641116E-3</v>
      </c>
      <c r="BH42" s="71">
        <f t="shared" si="7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12.726880120709703</v>
      </c>
      <c r="BS42" s="64">
        <f t="shared" si="12"/>
        <v>10383</v>
      </c>
      <c r="BT42" s="17" t="s">
        <v>102</v>
      </c>
      <c r="BV42" s="60">
        <f t="shared" si="13"/>
        <v>40237</v>
      </c>
      <c r="BW42" s="71">
        <f t="shared" si="14"/>
        <v>4.8016387456122911E-3</v>
      </c>
      <c r="BX42" s="71">
        <f t="shared" si="15"/>
        <v>4.5333096809641116E-3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s="17" customFormat="1" ht="15" x14ac:dyDescent="0.25">
      <c r="A43" s="106">
        <f t="shared" si="0"/>
        <v>40209</v>
      </c>
      <c r="B43" s="163">
        <v>40237</v>
      </c>
      <c r="C43" s="156">
        <v>113103777798</v>
      </c>
      <c r="D43" s="157">
        <v>1487899.95</v>
      </c>
      <c r="E43" s="158">
        <v>10420</v>
      </c>
      <c r="F43" s="157">
        <v>4039420635.6428571</v>
      </c>
      <c r="G43" s="157">
        <v>387660.32971620507</v>
      </c>
      <c r="H43" s="157">
        <v>1487899.95</v>
      </c>
      <c r="I43" s="159">
        <v>4.8016387456122911E-3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22.119367111616604</v>
      </c>
      <c r="O43" s="161">
        <v>12.867884796309248</v>
      </c>
      <c r="P43" s="162">
        <v>4.5333096809641116E-3</v>
      </c>
      <c r="Q43" s="69"/>
      <c r="R43" s="96"/>
      <c r="T43" s="113">
        <f t="shared" si="1"/>
        <v>4.8016387456122911E-3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7.8770148904564567E-3</v>
      </c>
      <c r="AA43" s="125">
        <f t="shared" si="3"/>
        <v>-3.0753761448441656E-3</v>
      </c>
      <c r="AD43" s="133">
        <f t="shared" si="4"/>
        <v>40237</v>
      </c>
      <c r="AE43" s="134">
        <f t="shared" si="20"/>
        <v>2.6832906464817948E-4</v>
      </c>
      <c r="AF43" s="134">
        <f t="shared" si="26"/>
        <v>-2.129696594420122E-3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143">
        <f t="shared" si="28"/>
        <v>2.6832906464817948E-4</v>
      </c>
      <c r="AL43" s="143">
        <f t="shared" si="28"/>
        <v>-2.129696594420122E-3</v>
      </c>
      <c r="AM43" s="143">
        <f t="shared" si="29"/>
        <v>0</v>
      </c>
      <c r="AN43" s="143">
        <f t="shared" si="30"/>
        <v>-1.5550000000000026E-4</v>
      </c>
      <c r="AO43" s="144">
        <f t="shared" si="22"/>
        <v>3.5780238095238122E-3</v>
      </c>
      <c r="AP43" s="177"/>
      <c r="AQ43" s="93"/>
      <c r="AR43"/>
      <c r="AS43"/>
      <c r="AT43"/>
      <c r="AU43"/>
      <c r="AV43"/>
      <c r="AW43"/>
      <c r="AX43"/>
      <c r="AY43"/>
      <c r="AZ43"/>
      <c r="BA43" s="93"/>
      <c r="BB43" s="93"/>
      <c r="BC43" s="93"/>
      <c r="BD43" s="93"/>
      <c r="BE43" s="93"/>
      <c r="BF43" s="60">
        <f t="shared" si="5"/>
        <v>40237</v>
      </c>
      <c r="BG43" s="71">
        <f t="shared" si="6"/>
        <v>4.8016387456122911E-3</v>
      </c>
      <c r="BH43" s="71">
        <f t="shared" si="7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12.867884796309248</v>
      </c>
      <c r="BS43" s="64">
        <f t="shared" si="12"/>
        <v>10420</v>
      </c>
      <c r="BT43" s="17" t="s">
        <v>102</v>
      </c>
      <c r="BV43" s="60">
        <f t="shared" si="13"/>
        <v>40268</v>
      </c>
      <c r="BW43" s="71">
        <f t="shared" si="14"/>
        <v>5.2434123583462479E-3</v>
      </c>
      <c r="BX43" s="71">
        <f t="shared" si="15"/>
        <v>4.8016387456122911E-3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s="17" customFormat="1" x14ac:dyDescent="0.2">
      <c r="A44" s="106">
        <f t="shared" si="0"/>
        <v>40237</v>
      </c>
      <c r="B44" s="163">
        <v>40268</v>
      </c>
      <c r="C44" s="156">
        <v>142262455634</v>
      </c>
      <c r="D44" s="157">
        <v>2043673.2000000011</v>
      </c>
      <c r="E44" s="158">
        <v>10461</v>
      </c>
      <c r="F44" s="157">
        <v>4589111472.0645161</v>
      </c>
      <c r="G44" s="157">
        <v>438687.64669386443</v>
      </c>
      <c r="H44" s="157">
        <v>2043673.2000000011</v>
      </c>
      <c r="I44" s="159">
        <v>5.2434123583462479E-3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22.246952263209106</v>
      </c>
      <c r="O44" s="161">
        <v>12.991542927865346</v>
      </c>
      <c r="P44" s="162">
        <v>4.8016387456122911E-3</v>
      </c>
      <c r="Q44" s="69"/>
      <c r="R44" s="96"/>
      <c r="T44" s="113">
        <f t="shared" si="1"/>
        <v>5.2434123583462479E-3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6.8273927297430193E-3</v>
      </c>
      <c r="AA44" s="125">
        <f t="shared" si="3"/>
        <v>-1.5839803713967714E-3</v>
      </c>
      <c r="AD44" s="133">
        <f t="shared" si="4"/>
        <v>40268</v>
      </c>
      <c r="AE44" s="134">
        <f t="shared" si="20"/>
        <v>4.4177361273395679E-4</v>
      </c>
      <c r="AF44" s="134">
        <f t="shared" si="26"/>
        <v>-3.0753761448441656E-3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143">
        <f t="shared" si="28"/>
        <v>4.4177361273395679E-4</v>
      </c>
      <c r="AL44" s="143">
        <f t="shared" si="28"/>
        <v>-3.0753761448441656E-3</v>
      </c>
      <c r="AM44" s="143">
        <f t="shared" si="29"/>
        <v>0</v>
      </c>
      <c r="AN44" s="143">
        <f t="shared" si="30"/>
        <v>-1.5276086956521676E-4</v>
      </c>
      <c r="AO44" s="144">
        <f t="shared" si="22"/>
        <v>-2.4552260869565249E-3</v>
      </c>
      <c r="AP44" s="177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60">
        <f t="shared" si="5"/>
        <v>40268</v>
      </c>
      <c r="BG44" s="71">
        <f t="shared" si="6"/>
        <v>5.2434123583462479E-3</v>
      </c>
      <c r="BH44" s="71">
        <f t="shared" si="7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12.991542927865346</v>
      </c>
      <c r="BS44" s="64">
        <f t="shared" si="12"/>
        <v>10461</v>
      </c>
      <c r="BT44" s="17" t="s">
        <v>102</v>
      </c>
      <c r="BV44" s="60">
        <f t="shared" si="13"/>
        <v>40298</v>
      </c>
      <c r="BW44" s="71">
        <f t="shared" si="14"/>
        <v>4.6793951109995796E-3</v>
      </c>
      <c r="BX44" s="71">
        <f t="shared" si="15"/>
        <v>5.2434123583462479E-3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s="17" customFormat="1" x14ac:dyDescent="0.2">
      <c r="A45" s="106">
        <f t="shared" si="0"/>
        <v>40268</v>
      </c>
      <c r="B45" s="163">
        <v>40298</v>
      </c>
      <c r="C45" s="156">
        <v>117798355252</v>
      </c>
      <c r="D45" s="157">
        <v>1510205.6100000013</v>
      </c>
      <c r="E45" s="158">
        <v>10455</v>
      </c>
      <c r="F45" s="157">
        <v>3926611841.7333331</v>
      </c>
      <c r="G45" s="157">
        <v>375572.62952973059</v>
      </c>
      <c r="H45" s="157">
        <v>1510205.6100000013</v>
      </c>
      <c r="I45" s="159">
        <v>4.6793951109995796E-3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22.091042764197137</v>
      </c>
      <c r="O45" s="161">
        <v>12.836207152334405</v>
      </c>
      <c r="P45" s="162">
        <v>5.2434123583462479E-3</v>
      </c>
      <c r="Q45" s="69"/>
      <c r="R45" s="96"/>
      <c r="T45" s="113">
        <f t="shared" si="1"/>
        <v>4.6793951109995796E-3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7.1113363812765427E-3</v>
      </c>
      <c r="AA45" s="125">
        <f t="shared" si="3"/>
        <v>-2.4319412702769631E-3</v>
      </c>
      <c r="AD45" s="133">
        <f t="shared" si="4"/>
        <v>40298</v>
      </c>
      <c r="AE45" s="134">
        <f t="shared" si="20"/>
        <v>-5.6401724734666831E-4</v>
      </c>
      <c r="AF45" s="134">
        <f t="shared" si="26"/>
        <v>-1.5839803713967714E-3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143">
        <f t="shared" si="28"/>
        <v>-5.6401724734666831E-4</v>
      </c>
      <c r="AL45" s="143">
        <f t="shared" si="28"/>
        <v>-1.5839803713967714E-3</v>
      </c>
      <c r="AM45" s="143">
        <f t="shared" si="29"/>
        <v>0</v>
      </c>
      <c r="AN45" s="143">
        <f t="shared" si="30"/>
        <v>-1.9466403162055057E-5</v>
      </c>
      <c r="AO45" s="144">
        <f t="shared" si="22"/>
        <v>7.9929426877470462E-4</v>
      </c>
      <c r="AP45" s="177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60">
        <f t="shared" si="5"/>
        <v>40298</v>
      </c>
      <c r="BG45" s="71">
        <f t="shared" si="6"/>
        <v>4.6793951109995796E-3</v>
      </c>
      <c r="BH45" s="71">
        <f t="shared" si="7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12.836207152334405</v>
      </c>
      <c r="BS45" s="64">
        <f t="shared" si="12"/>
        <v>10455</v>
      </c>
      <c r="BT45" s="17" t="s">
        <v>102</v>
      </c>
      <c r="BV45" s="60">
        <f t="shared" si="13"/>
        <v>40329</v>
      </c>
      <c r="BW45" s="71">
        <f t="shared" si="14"/>
        <v>4.8331532319782142E-3</v>
      </c>
      <c r="BX45" s="71">
        <f t="shared" si="15"/>
        <v>4.6793951109995796E-3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s="17" customFormat="1" x14ac:dyDescent="0.2">
      <c r="A46" s="106">
        <f t="shared" si="0"/>
        <v>40298</v>
      </c>
      <c r="B46" s="163">
        <v>40329</v>
      </c>
      <c r="C46" s="156">
        <v>125023474427</v>
      </c>
      <c r="D46" s="157">
        <v>1655500.3000000019</v>
      </c>
      <c r="E46" s="158">
        <v>10506</v>
      </c>
      <c r="F46" s="157">
        <v>4033015304.0967741</v>
      </c>
      <c r="G46" s="157">
        <v>383877.33714989282</v>
      </c>
      <c r="H46" s="157">
        <v>1655500.3000000019</v>
      </c>
      <c r="I46" s="159">
        <v>4.8331532319782142E-3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22.117780147548213</v>
      </c>
      <c r="O46" s="161">
        <v>12.858078346034308</v>
      </c>
      <c r="P46" s="162">
        <v>4.6793951109995796E-3</v>
      </c>
      <c r="Q46" s="69"/>
      <c r="R46" s="96"/>
      <c r="T46" s="113">
        <f t="shared" si="1"/>
        <v>4.8331532319782142E-3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9.5013281974246008E-3</v>
      </c>
      <c r="AA46" s="125">
        <f t="shared" si="3"/>
        <v>-4.6681749654463867E-3</v>
      </c>
      <c r="AD46" s="133">
        <f t="shared" si="4"/>
        <v>40329</v>
      </c>
      <c r="AE46" s="134">
        <f t="shared" si="20"/>
        <v>1.537581209786346E-4</v>
      </c>
      <c r="AF46" s="134">
        <f t="shared" si="26"/>
        <v>-2.4319412702769631E-3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143">
        <f t="shared" si="28"/>
        <v>1.537581209786346E-4</v>
      </c>
      <c r="AL46" s="143">
        <f t="shared" si="28"/>
        <v>-2.4319412702769631E-3</v>
      </c>
      <c r="AM46" s="143">
        <f t="shared" si="29"/>
        <v>1.8772727272727257E-4</v>
      </c>
      <c r="AN46" s="143">
        <f t="shared" si="30"/>
        <v>0</v>
      </c>
      <c r="AO46" s="144">
        <f t="shared" si="22"/>
        <v>5.9463937229437252E-3</v>
      </c>
      <c r="AP46" s="177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60">
        <f t="shared" si="5"/>
        <v>40329</v>
      </c>
      <c r="BG46" s="71">
        <f t="shared" si="6"/>
        <v>4.8331532319782142E-3</v>
      </c>
      <c r="BH46" s="71">
        <f t="shared" si="7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12.858078346034308</v>
      </c>
      <c r="BS46" s="64">
        <f t="shared" si="12"/>
        <v>10506</v>
      </c>
      <c r="BT46" s="17" t="s">
        <v>102</v>
      </c>
      <c r="BV46" s="60">
        <f t="shared" si="13"/>
        <v>40359</v>
      </c>
      <c r="BW46" s="71">
        <f t="shared" si="14"/>
        <v>5.7566639855448458E-3</v>
      </c>
      <c r="BX46" s="71">
        <f t="shared" si="15"/>
        <v>4.8331532319782142E-3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s="17" customFormat="1" x14ac:dyDescent="0.2">
      <c r="A47" s="106">
        <f t="shared" si="0"/>
        <v>40329</v>
      </c>
      <c r="B47" s="163">
        <v>40359</v>
      </c>
      <c r="C47" s="156">
        <v>144494581999</v>
      </c>
      <c r="D47" s="157">
        <v>2278922.6199999996</v>
      </c>
      <c r="E47" s="158">
        <v>10389</v>
      </c>
      <c r="F47" s="157">
        <v>4816486066.6333332</v>
      </c>
      <c r="G47" s="157">
        <v>463614.02123720601</v>
      </c>
      <c r="H47" s="157">
        <v>2278922.6199999996</v>
      </c>
      <c r="I47" s="159">
        <v>5.7566639855448458E-3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22.295310467317186</v>
      </c>
      <c r="O47" s="161">
        <v>13.046807634246655</v>
      </c>
      <c r="P47" s="162">
        <v>4.8331532319782142E-3</v>
      </c>
      <c r="Q47" s="69"/>
      <c r="R47" s="96"/>
      <c r="T47" s="113">
        <f t="shared" si="1"/>
        <v>5.7566639855448458E-3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1.0489693280283163E-2</v>
      </c>
      <c r="AA47" s="125">
        <f t="shared" si="3"/>
        <v>-4.7330292947383168E-3</v>
      </c>
      <c r="AD47" s="133">
        <f t="shared" si="4"/>
        <v>40359</v>
      </c>
      <c r="AE47" s="134">
        <f t="shared" si="20"/>
        <v>9.2351075356663162E-4</v>
      </c>
      <c r="AF47" s="134">
        <f t="shared" si="26"/>
        <v>-4.6681749654463867E-3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143">
        <f t="shared" si="28"/>
        <v>9.2351075356663162E-4</v>
      </c>
      <c r="AL47" s="143">
        <f t="shared" si="28"/>
        <v>-4.6681749654463867E-3</v>
      </c>
      <c r="AM47" s="143">
        <f t="shared" si="29"/>
        <v>2.3363636363636295E-4</v>
      </c>
      <c r="AN47" s="143">
        <f t="shared" si="30"/>
        <v>0</v>
      </c>
      <c r="AO47" s="144">
        <f t="shared" si="22"/>
        <v>2.1123790043290035E-3</v>
      </c>
      <c r="AP47" s="177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60">
        <f t="shared" si="5"/>
        <v>40359</v>
      </c>
      <c r="BG47" s="71">
        <f t="shared" si="6"/>
        <v>5.7566639855448458E-3</v>
      </c>
      <c r="BH47" s="71">
        <f t="shared" si="7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13.046807634246655</v>
      </c>
      <c r="BS47" s="64">
        <f t="shared" si="12"/>
        <v>10389</v>
      </c>
      <c r="BT47" s="17" t="s">
        <v>102</v>
      </c>
      <c r="BV47" s="60">
        <f t="shared" si="13"/>
        <v>40390</v>
      </c>
      <c r="BW47" s="71">
        <f t="shared" si="14"/>
        <v>6.3204439580731523E-3</v>
      </c>
      <c r="BX47" s="71">
        <f t="shared" si="15"/>
        <v>5.7566639855448458E-3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s="17" customFormat="1" x14ac:dyDescent="0.2">
      <c r="A48" s="106">
        <f t="shared" si="0"/>
        <v>40359</v>
      </c>
      <c r="B48" s="163">
        <v>40390</v>
      </c>
      <c r="C48" s="156">
        <v>133020591564</v>
      </c>
      <c r="D48" s="157">
        <v>2303422.4500000011</v>
      </c>
      <c r="E48" s="158">
        <v>10444</v>
      </c>
      <c r="F48" s="157">
        <v>4290986824.6451612</v>
      </c>
      <c r="G48" s="157">
        <v>410856.64732335898</v>
      </c>
      <c r="H48" s="157">
        <v>2303422.4500000011</v>
      </c>
      <c r="I48" s="159">
        <v>6.3204439580731523E-3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22.179782572488527</v>
      </c>
      <c r="O48" s="161">
        <v>12.925999642669506</v>
      </c>
      <c r="P48" s="162">
        <v>5.7566639855448458E-3</v>
      </c>
      <c r="Q48" s="69"/>
      <c r="R48" s="96"/>
      <c r="T48" s="113">
        <f t="shared" si="1"/>
        <v>6.3204439580731523E-3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1.0719378577601461E-2</v>
      </c>
      <c r="AA48" s="125">
        <f t="shared" si="3"/>
        <v>-4.398934619528309E-3</v>
      </c>
      <c r="AD48" s="133">
        <f t="shared" si="4"/>
        <v>40390</v>
      </c>
      <c r="AE48" s="134">
        <f t="shared" si="20"/>
        <v>5.6377997252830651E-4</v>
      </c>
      <c r="AF48" s="134">
        <f t="shared" si="26"/>
        <v>-4.7330292947383168E-3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143">
        <f t="shared" si="28"/>
        <v>5.6377997252830651E-4</v>
      </c>
      <c r="AL48" s="143">
        <f t="shared" si="28"/>
        <v>-4.7330292947383168E-3</v>
      </c>
      <c r="AM48" s="143">
        <f t="shared" si="29"/>
        <v>1.3695454545454566E-3</v>
      </c>
      <c r="AN48" s="143">
        <f t="shared" si="30"/>
        <v>0</v>
      </c>
      <c r="AO48" s="144">
        <f t="shared" si="22"/>
        <v>-2.4322136363636362E-3</v>
      </c>
      <c r="AP48" s="177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60">
        <f t="shared" si="5"/>
        <v>40390</v>
      </c>
      <c r="BG48" s="71">
        <f t="shared" si="6"/>
        <v>6.3204439580731523E-3</v>
      </c>
      <c r="BH48" s="71">
        <f t="shared" si="7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12.925999642669506</v>
      </c>
      <c r="BS48" s="64">
        <f t="shared" si="12"/>
        <v>10444</v>
      </c>
      <c r="BT48" s="17" t="s">
        <v>102</v>
      </c>
      <c r="BV48" s="60">
        <f t="shared" si="13"/>
        <v>40421</v>
      </c>
      <c r="BW48" s="71">
        <f t="shared" si="14"/>
        <v>6.9884387562438831E-3</v>
      </c>
      <c r="BX48" s="71">
        <f t="shared" si="15"/>
        <v>6.3204439580731523E-3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s="17" customFormat="1" x14ac:dyDescent="0.2">
      <c r="A49" s="106">
        <f t="shared" si="0"/>
        <v>40390</v>
      </c>
      <c r="B49" s="163">
        <v>40421</v>
      </c>
      <c r="C49" s="156">
        <v>125106988012</v>
      </c>
      <c r="D49" s="157">
        <v>2395349.379999999</v>
      </c>
      <c r="E49" s="158">
        <v>10305</v>
      </c>
      <c r="F49" s="157">
        <v>4035709290.7096772</v>
      </c>
      <c r="G49" s="157">
        <v>391626.32612418022</v>
      </c>
      <c r="H49" s="157">
        <v>2395349.379999999</v>
      </c>
      <c r="I49" s="159">
        <v>6.9884387562438831E-3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22.118447907782524</v>
      </c>
      <c r="O49" s="161">
        <v>12.878063414457966</v>
      </c>
      <c r="P49" s="162">
        <v>6.3204439580731523E-3</v>
      </c>
      <c r="Q49" s="69"/>
      <c r="R49" s="96"/>
      <c r="T49" s="113">
        <f t="shared" si="1"/>
        <v>6.9884387562438831E-3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1.2440841481133894E-2</v>
      </c>
      <c r="AA49" s="125">
        <f t="shared" si="3"/>
        <v>-5.4524027248900112E-3</v>
      </c>
      <c r="AD49" s="133">
        <f t="shared" si="4"/>
        <v>40421</v>
      </c>
      <c r="AE49" s="134">
        <f t="shared" si="20"/>
        <v>6.6799479817073078E-4</v>
      </c>
      <c r="AF49" s="134">
        <f t="shared" si="26"/>
        <v>-4.398934619528309E-3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143">
        <f t="shared" si="28"/>
        <v>6.6799479817073078E-4</v>
      </c>
      <c r="AL49" s="143">
        <f t="shared" si="28"/>
        <v>-4.398934619528309E-3</v>
      </c>
      <c r="AM49" s="143">
        <f t="shared" si="29"/>
        <v>5.6636363636363481E-4</v>
      </c>
      <c r="AN49" s="143">
        <f t="shared" si="30"/>
        <v>0</v>
      </c>
      <c r="AO49" s="144">
        <f t="shared" si="22"/>
        <v>3.3248545454545465E-3</v>
      </c>
      <c r="AP49" s="177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60">
        <f t="shared" si="5"/>
        <v>40421</v>
      </c>
      <c r="BG49" s="71">
        <f t="shared" si="6"/>
        <v>6.9884387562438831E-3</v>
      </c>
      <c r="BH49" s="71">
        <f t="shared" si="7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12.878063414457966</v>
      </c>
      <c r="BS49" s="64">
        <f t="shared" si="12"/>
        <v>10305</v>
      </c>
      <c r="BT49" s="17" t="s">
        <v>102</v>
      </c>
      <c r="BV49" s="60">
        <f t="shared" si="13"/>
        <v>40451</v>
      </c>
      <c r="BW49" s="71">
        <f t="shared" si="14"/>
        <v>6.8034444126515705E-3</v>
      </c>
      <c r="BX49" s="71">
        <f t="shared" si="15"/>
        <v>6.9884387562438831E-3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s="17" customFormat="1" ht="15" x14ac:dyDescent="0.25">
      <c r="A50" s="106">
        <f t="shared" si="0"/>
        <v>40421</v>
      </c>
      <c r="B50" s="163">
        <v>40451</v>
      </c>
      <c r="C50" s="156">
        <v>107206107210</v>
      </c>
      <c r="D50" s="157">
        <v>1998276.1399999994</v>
      </c>
      <c r="E50" s="158">
        <v>10330</v>
      </c>
      <c r="F50" s="157">
        <v>3573536907</v>
      </c>
      <c r="G50" s="157">
        <v>345937.74511132622</v>
      </c>
      <c r="H50" s="157">
        <v>1998276.1399999994</v>
      </c>
      <c r="I50" s="159">
        <v>6.8034444126515705E-3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21.996821672540751</v>
      </c>
      <c r="O50" s="161">
        <v>12.754014110427068</v>
      </c>
      <c r="P50" s="162">
        <v>6.9884387562438831E-3</v>
      </c>
      <c r="Q50" s="69"/>
      <c r="R50" s="96"/>
      <c r="T50" s="113">
        <f t="shared" si="1"/>
        <v>6.8034444126515705E-3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1.2871574903607659E-2</v>
      </c>
      <c r="AA50" s="125">
        <f t="shared" si="3"/>
        <v>-6.0681304909560889E-3</v>
      </c>
      <c r="AD50" s="133">
        <f t="shared" si="4"/>
        <v>40451</v>
      </c>
      <c r="AE50" s="134">
        <f t="shared" si="20"/>
        <v>-1.8499434359231254E-4</v>
      </c>
      <c r="AF50" s="134">
        <f t="shared" si="26"/>
        <v>-5.4524027248900112E-3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143">
        <f t="shared" si="28"/>
        <v>-1.8499434359231254E-4</v>
      </c>
      <c r="AL50" s="143">
        <f t="shared" si="28"/>
        <v>-5.4524027248900112E-3</v>
      </c>
      <c r="AM50" s="143">
        <f t="shared" si="29"/>
        <v>0</v>
      </c>
      <c r="AN50" s="143">
        <f t="shared" si="30"/>
        <v>-2.1818181818181875E-4</v>
      </c>
      <c r="AO50" s="144">
        <f t="shared" si="22"/>
        <v>1.6317772727272653E-3</v>
      </c>
      <c r="AP50" s="177"/>
      <c r="AQ50" s="93"/>
      <c r="AR50" t="s">
        <v>30</v>
      </c>
      <c r="AS50"/>
      <c r="AT50"/>
      <c r="AU50"/>
      <c r="AV50"/>
      <c r="AW50"/>
      <c r="AX50"/>
      <c r="AY50"/>
      <c r="AZ50"/>
      <c r="BA50" s="93"/>
      <c r="BB50" s="93"/>
      <c r="BC50" s="93"/>
      <c r="BD50" s="93"/>
      <c r="BE50" s="93"/>
      <c r="BF50" s="60">
        <f t="shared" si="5"/>
        <v>40451</v>
      </c>
      <c r="BG50" s="71">
        <f t="shared" si="6"/>
        <v>6.8034444126515705E-3</v>
      </c>
      <c r="BH50" s="71">
        <f t="shared" si="7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12.754014110427068</v>
      </c>
      <c r="BS50" s="64">
        <f t="shared" si="12"/>
        <v>10330</v>
      </c>
      <c r="BT50" s="17" t="s">
        <v>102</v>
      </c>
      <c r="BV50" s="60">
        <f t="shared" si="13"/>
        <v>40482</v>
      </c>
      <c r="BW50" s="71">
        <f t="shared" si="14"/>
        <v>8.0015818278874797E-3</v>
      </c>
      <c r="BX50" s="71">
        <f t="shared" si="15"/>
        <v>6.8034444126515705E-3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s="17" customFormat="1" ht="15.75" thickBot="1" x14ac:dyDescent="0.3">
      <c r="A51" s="106">
        <f t="shared" si="0"/>
        <v>40451</v>
      </c>
      <c r="B51" s="163">
        <v>40482</v>
      </c>
      <c r="C51" s="156">
        <v>102851767432</v>
      </c>
      <c r="D51" s="157">
        <v>2254731.0500000012</v>
      </c>
      <c r="E51" s="158">
        <v>10428</v>
      </c>
      <c r="F51" s="157">
        <v>3317798949.4193549</v>
      </c>
      <c r="G51" s="157">
        <v>318162.53830258484</v>
      </c>
      <c r="H51" s="157">
        <v>2254731.0500000012</v>
      </c>
      <c r="I51" s="159">
        <v>8.0015818278874797E-3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21.922567432972617</v>
      </c>
      <c r="O51" s="161">
        <v>12.670317657919226</v>
      </c>
      <c r="P51" s="162">
        <v>6.8034444126515705E-3</v>
      </c>
      <c r="Q51" s="69"/>
      <c r="R51" s="96"/>
      <c r="T51" s="113">
        <f t="shared" si="1"/>
        <v>8.0015818278874797E-3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1">+$AS$38+$AS$39*U51+$AS$40*V51</f>
        <v>1.3510794007254107E-2</v>
      </c>
      <c r="AA51" s="125">
        <f t="shared" ref="AA51:AA82" si="32">+I51-Z51</f>
        <v>-5.5092121793666269E-3</v>
      </c>
      <c r="AD51" s="133">
        <f t="shared" ref="AD51:AD82" si="33">+B51</f>
        <v>40482</v>
      </c>
      <c r="AE51" s="134">
        <f t="shared" si="20"/>
        <v>1.1981374152359092E-3</v>
      </c>
      <c r="AF51" s="134">
        <f t="shared" si="26"/>
        <v>-6.0681304909560889E-3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143">
        <f t="shared" si="28"/>
        <v>1.1981374152359092E-3</v>
      </c>
      <c r="AL51" s="143">
        <f t="shared" si="28"/>
        <v>-6.0681304909560889E-3</v>
      </c>
      <c r="AM51" s="143">
        <f t="shared" si="29"/>
        <v>1.6610173160173155E-3</v>
      </c>
      <c r="AN51" s="143">
        <f t="shared" si="30"/>
        <v>0</v>
      </c>
      <c r="AO51" s="144">
        <f t="shared" si="22"/>
        <v>-1.9895733766233693E-3</v>
      </c>
      <c r="AP51" s="177"/>
      <c r="AQ51" s="93"/>
      <c r="AR51"/>
      <c r="AS51"/>
      <c r="AT51"/>
      <c r="AU51"/>
      <c r="AV51"/>
      <c r="AW51"/>
      <c r="AX51"/>
      <c r="AY51"/>
      <c r="AZ51"/>
      <c r="BA51" s="93"/>
      <c r="BB51" s="93"/>
      <c r="BC51" s="93"/>
      <c r="BD51" s="93"/>
      <c r="BE51" s="93"/>
      <c r="BF51" s="60">
        <f t="shared" ref="BF51:BF82" si="34">+B51</f>
        <v>40482</v>
      </c>
      <c r="BG51" s="71">
        <f t="shared" ref="BG51:BG82" si="35">+I51</f>
        <v>8.0015818278874797E-3</v>
      </c>
      <c r="BH51" s="71">
        <f t="shared" ref="BH51:BH82" si="36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7">+V51</f>
        <v>1.8544485714285717E-2</v>
      </c>
      <c r="BM51" s="71">
        <f t="shared" ref="BM51:BM82" si="38">+W51</f>
        <v>0</v>
      </c>
      <c r="BQ51" s="60">
        <f t="shared" ref="BQ51:BQ82" si="39">+B51</f>
        <v>40482</v>
      </c>
      <c r="BR51" s="63">
        <f t="shared" ref="BR51:BR82" si="40">+O51</f>
        <v>12.670317657919226</v>
      </c>
      <c r="BS51" s="64">
        <f t="shared" ref="BS51:BS82" si="41">+E51</f>
        <v>10428</v>
      </c>
      <c r="BT51" s="17" t="s">
        <v>102</v>
      </c>
      <c r="BV51" s="60">
        <f t="shared" ref="BV51:BV82" si="42">+B52</f>
        <v>40512</v>
      </c>
      <c r="BW51" s="71">
        <f t="shared" ref="BW51:BW82" si="43">+I52</f>
        <v>9.1710937499979907E-3</v>
      </c>
      <c r="BX51" s="71">
        <f t="shared" ref="BX51:BX82" si="44">+I51</f>
        <v>8.0015818278874797E-3</v>
      </c>
      <c r="BY51" s="71">
        <f t="shared" ref="BY51:BY82" si="45">+J51</f>
        <v>7.8423809523809514E-3</v>
      </c>
      <c r="BZ51" s="71">
        <f t="shared" ref="BZ51:BZ82" si="46">+V51</f>
        <v>1.8544485714285717E-2</v>
      </c>
      <c r="CA51" s="71">
        <f t="shared" ref="CA51:CA82" si="47">+M51</f>
        <v>4.9625541125541267E-4</v>
      </c>
      <c r="CB51" s="71">
        <f t="shared" ref="CB51:CB82" si="48">+W51</f>
        <v>0</v>
      </c>
    </row>
    <row r="52" spans="1:80" s="17" customFormat="1" ht="15" x14ac:dyDescent="0.25">
      <c r="A52" s="106">
        <f t="shared" si="0"/>
        <v>40482</v>
      </c>
      <c r="B52" s="163">
        <v>40512</v>
      </c>
      <c r="C52" s="156">
        <v>110030043156</v>
      </c>
      <c r="D52" s="157">
        <v>2764646.140000002</v>
      </c>
      <c r="E52" s="158">
        <v>10380</v>
      </c>
      <c r="F52" s="157">
        <v>3667668105.1999998</v>
      </c>
      <c r="G52" s="157">
        <v>353339.89452793833</v>
      </c>
      <c r="H52" s="157">
        <v>2764646.140000002</v>
      </c>
      <c r="I52" s="159">
        <v>9.1710937499979907E-3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22.022821903386305</v>
      </c>
      <c r="O52" s="161">
        <v>12.775185746666423</v>
      </c>
      <c r="P52" s="162">
        <v>8.0015818278874797E-3</v>
      </c>
      <c r="Q52" s="69"/>
      <c r="R52" s="96"/>
      <c r="T52" s="113">
        <f t="shared" si="1"/>
        <v>9.1710937499979907E-3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1"/>
        <v>1.4950134663030471E-2</v>
      </c>
      <c r="AA52" s="125">
        <f t="shared" si="32"/>
        <v>-5.7790409130324804E-3</v>
      </c>
      <c r="AD52" s="133">
        <f t="shared" si="33"/>
        <v>40512</v>
      </c>
      <c r="AE52" s="134">
        <f t="shared" ref="AE52:AE83" si="49">+I52-I51</f>
        <v>1.169511922110511E-3</v>
      </c>
      <c r="AF52" s="134">
        <f t="shared" si="26"/>
        <v>-5.5092121793666269E-3</v>
      </c>
      <c r="AG52" s="135">
        <f t="shared" si="27"/>
        <v>4.9625541125541267E-4</v>
      </c>
      <c r="AH52" s="136">
        <f t="shared" ref="AH52:AH83" si="50">+V52-V51</f>
        <v>2.7294870129870134E-3</v>
      </c>
      <c r="AI52" s="57"/>
      <c r="AJ52" s="133">
        <f t="shared" si="28"/>
        <v>40512</v>
      </c>
      <c r="AK52" s="143">
        <f t="shared" si="28"/>
        <v>1.169511922110511E-3</v>
      </c>
      <c r="AL52" s="143">
        <f t="shared" si="28"/>
        <v>-5.5092121793666269E-3</v>
      </c>
      <c r="AM52" s="143">
        <f t="shared" si="29"/>
        <v>4.9625541125541267E-4</v>
      </c>
      <c r="AN52" s="143">
        <f t="shared" si="30"/>
        <v>0</v>
      </c>
      <c r="AO52" s="144">
        <f t="shared" ref="AO52:AO83" si="51">+V52-V51</f>
        <v>2.7294870129870134E-3</v>
      </c>
      <c r="AP52" s="177"/>
      <c r="AQ52" s="93"/>
      <c r="AR52" s="4" t="s">
        <v>31</v>
      </c>
      <c r="AS52" s="4"/>
      <c r="AT52"/>
      <c r="AU52"/>
      <c r="AV52"/>
      <c r="AW52"/>
      <c r="AX52"/>
      <c r="AY52"/>
      <c r="AZ52"/>
      <c r="BA52" s="93"/>
      <c r="BB52" s="93"/>
      <c r="BC52" s="93"/>
      <c r="BD52" s="93"/>
      <c r="BE52" s="93"/>
      <c r="BF52" s="60">
        <f t="shared" si="34"/>
        <v>40512</v>
      </c>
      <c r="BG52" s="71">
        <f t="shared" si="35"/>
        <v>9.1710937499979907E-3</v>
      </c>
      <c r="BH52" s="71">
        <f t="shared" si="36"/>
        <v>8.338636363636364E-3</v>
      </c>
      <c r="BI52" s="71">
        <f t="shared" ref="BI52:BI83" si="52">+K51</f>
        <v>4.9625541125541267E-4</v>
      </c>
      <c r="BJ52" s="71">
        <f t="shared" ref="BJ52:BJ83" si="53">+L51</f>
        <v>0</v>
      </c>
      <c r="BK52" s="71">
        <f t="shared" ref="BK52:BK83" si="54">+M51</f>
        <v>4.9625541125541267E-4</v>
      </c>
      <c r="BL52" s="71">
        <f t="shared" si="37"/>
        <v>2.127397272727273E-2</v>
      </c>
      <c r="BM52" s="71">
        <f t="shared" si="38"/>
        <v>0</v>
      </c>
      <c r="BQ52" s="60">
        <f t="shared" si="39"/>
        <v>40512</v>
      </c>
      <c r="BR52" s="63">
        <f t="shared" si="40"/>
        <v>12.775185746666423</v>
      </c>
      <c r="BS52" s="64">
        <f t="shared" si="41"/>
        <v>10380</v>
      </c>
      <c r="BT52" s="17" t="s">
        <v>102</v>
      </c>
      <c r="BV52" s="60">
        <f t="shared" si="42"/>
        <v>40543</v>
      </c>
      <c r="BW52" s="71">
        <f t="shared" si="43"/>
        <v>9.3108089992651709E-3</v>
      </c>
      <c r="BX52" s="71">
        <f t="shared" si="44"/>
        <v>9.1710937499979907E-3</v>
      </c>
      <c r="BY52" s="71">
        <f t="shared" si="45"/>
        <v>8.338636363636364E-3</v>
      </c>
      <c r="BZ52" s="71">
        <f t="shared" si="46"/>
        <v>2.127397272727273E-2</v>
      </c>
      <c r="CA52" s="71">
        <f t="shared" si="47"/>
        <v>-2.3254940711462356E-4</v>
      </c>
      <c r="CB52" s="71">
        <f t="shared" si="48"/>
        <v>0</v>
      </c>
    </row>
    <row r="53" spans="1:80" s="17" customFormat="1" ht="15" x14ac:dyDescent="0.25">
      <c r="A53" s="106">
        <f t="shared" si="0"/>
        <v>40512</v>
      </c>
      <c r="B53" s="163">
        <v>40543</v>
      </c>
      <c r="C53" s="156">
        <v>114863261107</v>
      </c>
      <c r="D53" s="157">
        <v>2930054.4800000018</v>
      </c>
      <c r="E53" s="158">
        <v>10445</v>
      </c>
      <c r="F53" s="157">
        <v>3705266487.3225808</v>
      </c>
      <c r="G53" s="157">
        <v>354740.688111305</v>
      </c>
      <c r="H53" s="157">
        <v>2930054.4800000018</v>
      </c>
      <c r="I53" s="159">
        <v>9.3108089992651709E-3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22.033021019510738</v>
      </c>
      <c r="O53" s="161">
        <v>12.779142345520071</v>
      </c>
      <c r="P53" s="162">
        <v>9.1710937499979907E-3</v>
      </c>
      <c r="Q53" s="69"/>
      <c r="R53" s="96"/>
      <c r="T53" s="113">
        <f t="shared" si="1"/>
        <v>9.3108089992651709E-3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1"/>
        <v>1.6211110253610824E-2</v>
      </c>
      <c r="AA53" s="125">
        <f t="shared" si="32"/>
        <v>-6.9003012543456532E-3</v>
      </c>
      <c r="AD53" s="133">
        <f t="shared" si="33"/>
        <v>40543</v>
      </c>
      <c r="AE53" s="134">
        <f t="shared" si="49"/>
        <v>1.3971524926718014E-4</v>
      </c>
      <c r="AF53" s="134">
        <f t="shared" si="26"/>
        <v>-5.7790409130324804E-3</v>
      </c>
      <c r="AG53" s="135">
        <f t="shared" si="27"/>
        <v>-2.3254940711462356E-4</v>
      </c>
      <c r="AH53" s="136">
        <f t="shared" si="50"/>
        <v>3.8743185770751046E-3</v>
      </c>
      <c r="AI53" s="57"/>
      <c r="AJ53" s="133">
        <f t="shared" si="28"/>
        <v>40543</v>
      </c>
      <c r="AK53" s="143">
        <f t="shared" si="28"/>
        <v>1.3971524926718014E-4</v>
      </c>
      <c r="AL53" s="143">
        <f t="shared" si="28"/>
        <v>-5.7790409130324804E-3</v>
      </c>
      <c r="AM53" s="143">
        <f t="shared" si="29"/>
        <v>0</v>
      </c>
      <c r="AN53" s="143">
        <f t="shared" si="30"/>
        <v>-2.3254940711462356E-4</v>
      </c>
      <c r="AO53" s="144">
        <f t="shared" si="51"/>
        <v>3.8743185770751046E-3</v>
      </c>
      <c r="AP53" s="177"/>
      <c r="AQ53" s="93"/>
      <c r="AR53" s="1" t="s">
        <v>32</v>
      </c>
      <c r="AS53" s="1">
        <v>0.73202723931193836</v>
      </c>
      <c r="AT53"/>
      <c r="AU53"/>
      <c r="AV53"/>
      <c r="AW53"/>
      <c r="AX53"/>
      <c r="AY53"/>
      <c r="AZ53"/>
      <c r="BA53" s="93"/>
      <c r="BB53" s="93"/>
      <c r="BC53" s="93"/>
      <c r="BD53" s="93"/>
      <c r="BE53" s="93"/>
      <c r="BF53" s="60">
        <f t="shared" si="34"/>
        <v>40543</v>
      </c>
      <c r="BG53" s="71">
        <f t="shared" si="35"/>
        <v>9.3108089992651709E-3</v>
      </c>
      <c r="BH53" s="71">
        <f t="shared" si="36"/>
        <v>8.1060869565217405E-3</v>
      </c>
      <c r="BI53" s="71">
        <f t="shared" si="52"/>
        <v>0</v>
      </c>
      <c r="BJ53" s="71">
        <f t="shared" si="53"/>
        <v>-2.3254940711462356E-4</v>
      </c>
      <c r="BK53" s="71">
        <f t="shared" si="54"/>
        <v>-2.3254940711462356E-4</v>
      </c>
      <c r="BL53" s="71">
        <f t="shared" si="37"/>
        <v>2.5148291304347835E-2</v>
      </c>
      <c r="BM53" s="71">
        <f t="shared" si="38"/>
        <v>0</v>
      </c>
      <c r="BQ53" s="60">
        <f t="shared" si="39"/>
        <v>40543</v>
      </c>
      <c r="BR53" s="63">
        <f t="shared" si="40"/>
        <v>12.779142345520071</v>
      </c>
      <c r="BS53" s="64">
        <f t="shared" si="41"/>
        <v>10445</v>
      </c>
      <c r="BT53" s="17" t="s">
        <v>102</v>
      </c>
      <c r="BV53" s="60">
        <f t="shared" si="42"/>
        <v>40574</v>
      </c>
      <c r="BW53" s="71">
        <f t="shared" si="43"/>
        <v>9.2481118407470343E-3</v>
      </c>
      <c r="BX53" s="71">
        <f t="shared" si="44"/>
        <v>9.3108089992651709E-3</v>
      </c>
      <c r="BY53" s="71">
        <f t="shared" si="45"/>
        <v>8.1060869565217405E-3</v>
      </c>
      <c r="BZ53" s="71">
        <f t="shared" si="46"/>
        <v>2.5148291304347835E-2</v>
      </c>
      <c r="CA53" s="71">
        <f t="shared" si="47"/>
        <v>-1.7799171842650119E-4</v>
      </c>
      <c r="CB53" s="71">
        <f t="shared" si="48"/>
        <v>0</v>
      </c>
    </row>
    <row r="54" spans="1:80" s="17" customFormat="1" ht="15" x14ac:dyDescent="0.25">
      <c r="A54" s="106">
        <f t="shared" si="0"/>
        <v>40543</v>
      </c>
      <c r="B54" s="163">
        <v>40574</v>
      </c>
      <c r="C54" s="156">
        <v>111885483266</v>
      </c>
      <c r="D54" s="157">
        <v>2834875.239999997</v>
      </c>
      <c r="E54" s="158">
        <v>10257</v>
      </c>
      <c r="F54" s="157">
        <v>3609209137.6129031</v>
      </c>
      <c r="G54" s="157">
        <v>351877.65795192582</v>
      </c>
      <c r="H54" s="157">
        <v>2834875.239999997</v>
      </c>
      <c r="I54" s="159">
        <v>9.2481118407470343E-3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22.00675450983718</v>
      </c>
      <c r="O54" s="161">
        <v>12.771038831529768</v>
      </c>
      <c r="P54" s="162">
        <v>9.3108089992651709E-3</v>
      </c>
      <c r="Q54" s="69"/>
      <c r="R54" s="96"/>
      <c r="T54" s="113">
        <f t="shared" si="1"/>
        <v>9.2481118407470343E-3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1"/>
        <v>1.7915664542322456E-2</v>
      </c>
      <c r="AA54" s="125">
        <f t="shared" si="32"/>
        <v>-8.6675527015754213E-3</v>
      </c>
      <c r="AD54" s="133">
        <f t="shared" si="33"/>
        <v>40574</v>
      </c>
      <c r="AE54" s="134">
        <f t="shared" si="49"/>
        <v>-6.2697158518136564E-5</v>
      </c>
      <c r="AF54" s="134">
        <f t="shared" si="26"/>
        <v>-6.9003012543456532E-3</v>
      </c>
      <c r="AG54" s="135">
        <f t="shared" si="27"/>
        <v>-1.7799171842650119E-4</v>
      </c>
      <c r="AH54" s="136">
        <f t="shared" si="50"/>
        <v>4.9341420289855074E-3</v>
      </c>
      <c r="AI54" s="57"/>
      <c r="AJ54" s="133">
        <f t="shared" si="28"/>
        <v>40574</v>
      </c>
      <c r="AK54" s="143">
        <f t="shared" si="28"/>
        <v>-6.2697158518136564E-5</v>
      </c>
      <c r="AL54" s="143">
        <f t="shared" si="28"/>
        <v>-6.9003012543456532E-3</v>
      </c>
      <c r="AM54" s="143">
        <f t="shared" si="29"/>
        <v>0</v>
      </c>
      <c r="AN54" s="143">
        <f t="shared" si="30"/>
        <v>-1.7799171842650119E-4</v>
      </c>
      <c r="AO54" s="144">
        <f t="shared" si="51"/>
        <v>4.9341420289855074E-3</v>
      </c>
      <c r="AP54" s="177"/>
      <c r="AQ54" s="93"/>
      <c r="AR54" s="1" t="s">
        <v>33</v>
      </c>
      <c r="AS54" s="1">
        <v>0.53586387909465794</v>
      </c>
      <c r="AT54"/>
      <c r="AU54"/>
      <c r="AV54"/>
      <c r="AW54"/>
      <c r="AX54"/>
      <c r="AY54"/>
      <c r="AZ54"/>
      <c r="BA54" s="93"/>
      <c r="BB54" s="93"/>
      <c r="BC54" s="93"/>
      <c r="BD54" s="93"/>
      <c r="BE54" s="93"/>
      <c r="BF54" s="60">
        <f t="shared" si="34"/>
        <v>40574</v>
      </c>
      <c r="BG54" s="71">
        <f t="shared" si="35"/>
        <v>9.2481118407470343E-3</v>
      </c>
      <c r="BH54" s="71">
        <f t="shared" si="36"/>
        <v>7.9280952380952393E-3</v>
      </c>
      <c r="BI54" s="71">
        <f t="shared" si="52"/>
        <v>0</v>
      </c>
      <c r="BJ54" s="71">
        <f t="shared" si="53"/>
        <v>-1.7799171842650119E-4</v>
      </c>
      <c r="BK54" s="71">
        <f t="shared" si="54"/>
        <v>-1.7799171842650119E-4</v>
      </c>
      <c r="BL54" s="71">
        <f t="shared" si="37"/>
        <v>3.0082433333333342E-2</v>
      </c>
      <c r="BM54" s="71">
        <f t="shared" si="38"/>
        <v>0</v>
      </c>
      <c r="BQ54" s="60">
        <f t="shared" si="39"/>
        <v>40574</v>
      </c>
      <c r="BR54" s="63">
        <f t="shared" si="40"/>
        <v>12.771038831529768</v>
      </c>
      <c r="BS54" s="64">
        <f t="shared" si="41"/>
        <v>10257</v>
      </c>
      <c r="BT54" s="17" t="s">
        <v>102</v>
      </c>
      <c r="BV54" s="60">
        <f t="shared" si="42"/>
        <v>40602</v>
      </c>
      <c r="BW54" s="71">
        <f t="shared" si="43"/>
        <v>1.0230025546507485E-2</v>
      </c>
      <c r="BX54" s="71">
        <f t="shared" si="44"/>
        <v>9.2481118407470343E-3</v>
      </c>
      <c r="BY54" s="71">
        <f t="shared" si="45"/>
        <v>7.9280952380952393E-3</v>
      </c>
      <c r="BZ54" s="71">
        <f t="shared" si="46"/>
        <v>3.0082433333333342E-2</v>
      </c>
      <c r="CA54" s="71">
        <f t="shared" si="47"/>
        <v>1.0084047619047607E-3</v>
      </c>
      <c r="CB54" s="71">
        <f t="shared" si="48"/>
        <v>0</v>
      </c>
    </row>
    <row r="55" spans="1:80" s="17" customFormat="1" ht="15" x14ac:dyDescent="0.25">
      <c r="A55" s="106">
        <f t="shared" si="0"/>
        <v>40574</v>
      </c>
      <c r="B55" s="163">
        <v>40602</v>
      </c>
      <c r="C55" s="156">
        <v>102332390021</v>
      </c>
      <c r="D55" s="157">
        <v>2868117.7099999934</v>
      </c>
      <c r="E55" s="158">
        <v>10250</v>
      </c>
      <c r="F55" s="157">
        <v>3654728215.0357141</v>
      </c>
      <c r="G55" s="157">
        <v>356558.85024738673</v>
      </c>
      <c r="H55" s="157">
        <v>2868117.7099999934</v>
      </c>
      <c r="I55" s="159">
        <v>1.0230025546507485E-2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22.019287567611979</v>
      </c>
      <c r="O55" s="161">
        <v>12.784254583045424</v>
      </c>
      <c r="P55" s="162">
        <v>9.2481118407470343E-3</v>
      </c>
      <c r="Q55" s="69"/>
      <c r="R55" s="96"/>
      <c r="T55" s="113">
        <f t="shared" si="1"/>
        <v>1.0230025546507485E-2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1"/>
        <v>1.7768001982039306E-2</v>
      </c>
      <c r="AA55" s="125">
        <f t="shared" si="32"/>
        <v>-7.5379764355318207E-3</v>
      </c>
      <c r="AD55" s="133">
        <f t="shared" si="33"/>
        <v>40602</v>
      </c>
      <c r="AE55" s="134">
        <f t="shared" si="49"/>
        <v>9.8191370576045101E-4</v>
      </c>
      <c r="AF55" s="134">
        <f t="shared" si="26"/>
        <v>-8.6675527015754213E-3</v>
      </c>
      <c r="AG55" s="135">
        <f t="shared" si="27"/>
        <v>1.0084047619047607E-3</v>
      </c>
      <c r="AH55" s="136">
        <f t="shared" si="50"/>
        <v>-2.6343183333333471E-3</v>
      </c>
      <c r="AI55" s="57"/>
      <c r="AJ55" s="133">
        <f t="shared" si="28"/>
        <v>40602</v>
      </c>
      <c r="AK55" s="143">
        <f t="shared" si="28"/>
        <v>9.8191370576045101E-4</v>
      </c>
      <c r="AL55" s="143">
        <f t="shared" si="28"/>
        <v>-8.6675527015754213E-3</v>
      </c>
      <c r="AM55" s="143">
        <f t="shared" si="29"/>
        <v>1.0084047619047607E-3</v>
      </c>
      <c r="AN55" s="143">
        <f t="shared" si="30"/>
        <v>0</v>
      </c>
      <c r="AO55" s="144">
        <f t="shared" si="51"/>
        <v>-2.6343183333333471E-3</v>
      </c>
      <c r="AP55" s="177"/>
      <c r="AQ55" s="93"/>
      <c r="AR55" s="1" t="s">
        <v>34</v>
      </c>
      <c r="AS55" s="1">
        <v>0.51903472827965402</v>
      </c>
      <c r="AT55"/>
      <c r="AU55"/>
      <c r="AV55"/>
      <c r="AW55"/>
      <c r="AX55"/>
      <c r="AY55"/>
      <c r="AZ55"/>
      <c r="BA55" s="93"/>
      <c r="BB55" s="93"/>
      <c r="BC55" s="93"/>
      <c r="BD55" s="93"/>
      <c r="BE55" s="93"/>
      <c r="BF55" s="60">
        <f t="shared" si="34"/>
        <v>40602</v>
      </c>
      <c r="BG55" s="71">
        <f t="shared" si="35"/>
        <v>1.0230025546507485E-2</v>
      </c>
      <c r="BH55" s="71">
        <f t="shared" si="36"/>
        <v>8.9365E-3</v>
      </c>
      <c r="BI55" s="71">
        <f t="shared" si="52"/>
        <v>1.0084047619047607E-3</v>
      </c>
      <c r="BJ55" s="71">
        <f t="shared" si="53"/>
        <v>0</v>
      </c>
      <c r="BK55" s="71">
        <f t="shared" si="54"/>
        <v>1.0084047619047607E-3</v>
      </c>
      <c r="BL55" s="71">
        <f t="shared" si="37"/>
        <v>2.7448114999999995E-2</v>
      </c>
      <c r="BM55" s="71">
        <f t="shared" si="38"/>
        <v>0</v>
      </c>
      <c r="BQ55" s="60">
        <f t="shared" si="39"/>
        <v>40602</v>
      </c>
      <c r="BR55" s="63">
        <f t="shared" si="40"/>
        <v>12.784254583045424</v>
      </c>
      <c r="BS55" s="64">
        <f t="shared" si="41"/>
        <v>10250</v>
      </c>
      <c r="BT55" s="17" t="s">
        <v>102</v>
      </c>
      <c r="BV55" s="60">
        <f t="shared" si="42"/>
        <v>40633</v>
      </c>
      <c r="BW55" s="71">
        <f t="shared" si="43"/>
        <v>1.1947468405094469E-2</v>
      </c>
      <c r="BX55" s="71">
        <f t="shared" si="44"/>
        <v>1.0230025546507485E-2</v>
      </c>
      <c r="BY55" s="71">
        <f t="shared" si="45"/>
        <v>8.9365E-3</v>
      </c>
      <c r="BZ55" s="71">
        <f t="shared" si="46"/>
        <v>2.7448114999999995E-2</v>
      </c>
      <c r="CA55" s="71">
        <f t="shared" si="47"/>
        <v>9.4804347826087793E-5</v>
      </c>
      <c r="CB55" s="71">
        <f t="shared" si="48"/>
        <v>0</v>
      </c>
    </row>
    <row r="56" spans="1:80" s="17" customFormat="1" ht="15" x14ac:dyDescent="0.25">
      <c r="A56" s="106">
        <f t="shared" si="0"/>
        <v>40602</v>
      </c>
      <c r="B56" s="163">
        <v>40633</v>
      </c>
      <c r="C56" s="156">
        <v>113657314969</v>
      </c>
      <c r="D56" s="157">
        <v>3720321.0399999949</v>
      </c>
      <c r="E56" s="158">
        <v>10287</v>
      </c>
      <c r="F56" s="157">
        <v>3666364999</v>
      </c>
      <c r="G56" s="157">
        <v>356407.60173033929</v>
      </c>
      <c r="H56" s="157">
        <v>3720321.0399999949</v>
      </c>
      <c r="I56" s="159">
        <v>1.1947468405094469E-2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22.022466544692062</v>
      </c>
      <c r="O56" s="161">
        <v>12.783830303561032</v>
      </c>
      <c r="P56" s="162">
        <v>1.0230025546507485E-2</v>
      </c>
      <c r="Q56" s="100"/>
      <c r="R56" s="96"/>
      <c r="T56" s="113">
        <f t="shared" si="1"/>
        <v>1.1947468405094469E-2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1"/>
        <v>1.700333588572029E-2</v>
      </c>
      <c r="AA56" s="125">
        <f t="shared" si="32"/>
        <v>-5.0558674806258207E-3</v>
      </c>
      <c r="AD56" s="133">
        <f t="shared" si="33"/>
        <v>40633</v>
      </c>
      <c r="AE56" s="134">
        <f t="shared" si="49"/>
        <v>1.7174428585869841E-3</v>
      </c>
      <c r="AF56" s="134">
        <f t="shared" si="26"/>
        <v>-7.5379764355318207E-3</v>
      </c>
      <c r="AG56" s="135">
        <f t="shared" si="27"/>
        <v>9.4804347826087793E-5</v>
      </c>
      <c r="AH56" s="136">
        <f t="shared" si="50"/>
        <v>-2.2467063043478085E-3</v>
      </c>
      <c r="AI56" s="57"/>
      <c r="AJ56" s="133">
        <f t="shared" si="28"/>
        <v>40633</v>
      </c>
      <c r="AK56" s="143">
        <f t="shared" si="28"/>
        <v>1.7174428585869841E-3</v>
      </c>
      <c r="AL56" s="143">
        <f t="shared" si="28"/>
        <v>-7.5379764355318207E-3</v>
      </c>
      <c r="AM56" s="143">
        <f t="shared" si="29"/>
        <v>9.4804347826087793E-5</v>
      </c>
      <c r="AN56" s="143">
        <f t="shared" si="30"/>
        <v>0</v>
      </c>
      <c r="AO56" s="144">
        <f t="shared" si="51"/>
        <v>-2.2467063043478085E-3</v>
      </c>
      <c r="AP56" s="177"/>
      <c r="AQ56" s="93"/>
      <c r="AR56" s="1" t="s">
        <v>35</v>
      </c>
      <c r="AS56" s="1">
        <v>1.6619005578131501E-3</v>
      </c>
      <c r="AT56"/>
      <c r="AU56"/>
      <c r="AV56"/>
      <c r="AW56"/>
      <c r="AX56"/>
      <c r="AY56"/>
      <c r="AZ56"/>
      <c r="BA56" s="93"/>
      <c r="BB56" s="93"/>
      <c r="BC56" s="93"/>
      <c r="BD56" s="93"/>
      <c r="BE56" s="93"/>
      <c r="BF56" s="60">
        <f t="shared" si="34"/>
        <v>40633</v>
      </c>
      <c r="BG56" s="71">
        <f t="shared" si="35"/>
        <v>1.1947468405094469E-2</v>
      </c>
      <c r="BH56" s="71">
        <f t="shared" si="36"/>
        <v>9.0313043478260878E-3</v>
      </c>
      <c r="BI56" s="71">
        <f t="shared" si="52"/>
        <v>9.4804347826087793E-5</v>
      </c>
      <c r="BJ56" s="71">
        <f t="shared" si="53"/>
        <v>0</v>
      </c>
      <c r="BK56" s="71">
        <f t="shared" si="54"/>
        <v>9.4804347826087793E-5</v>
      </c>
      <c r="BL56" s="71">
        <f t="shared" si="37"/>
        <v>2.5201408695652187E-2</v>
      </c>
      <c r="BM56" s="71">
        <f t="shared" si="38"/>
        <v>0</v>
      </c>
      <c r="BQ56" s="60">
        <f t="shared" si="39"/>
        <v>40633</v>
      </c>
      <c r="BR56" s="63">
        <f t="shared" si="40"/>
        <v>12.783830303561032</v>
      </c>
      <c r="BS56" s="64">
        <f t="shared" si="41"/>
        <v>10287</v>
      </c>
      <c r="BT56" s="17" t="s">
        <v>102</v>
      </c>
      <c r="BV56" s="60">
        <f t="shared" si="42"/>
        <v>40663</v>
      </c>
      <c r="BW56" s="71">
        <f t="shared" si="43"/>
        <v>1.3776520184348988E-2</v>
      </c>
      <c r="BX56" s="71">
        <f t="shared" si="44"/>
        <v>1.1947468405094469E-2</v>
      </c>
      <c r="BY56" s="71">
        <f t="shared" si="45"/>
        <v>9.0313043478260878E-3</v>
      </c>
      <c r="BZ56" s="71">
        <f t="shared" si="46"/>
        <v>2.5201408695652187E-2</v>
      </c>
      <c r="CA56" s="71">
        <f t="shared" si="47"/>
        <v>2.3006004140786723E-3</v>
      </c>
      <c r="CB56" s="71">
        <f t="shared" si="48"/>
        <v>0</v>
      </c>
    </row>
    <row r="57" spans="1:80" s="17" customFormat="1" ht="15.75" thickBot="1" x14ac:dyDescent="0.3">
      <c r="A57" s="106">
        <f t="shared" si="0"/>
        <v>40633</v>
      </c>
      <c r="B57" s="163">
        <v>40663</v>
      </c>
      <c r="C57" s="156">
        <v>113841206768</v>
      </c>
      <c r="D57" s="157">
        <v>4296810.0899999961</v>
      </c>
      <c r="E57" s="158">
        <v>10272</v>
      </c>
      <c r="F57" s="157">
        <v>3794706892.2666669</v>
      </c>
      <c r="G57" s="157">
        <v>369422.39994807896</v>
      </c>
      <c r="H57" s="157">
        <v>4296810.0899999961</v>
      </c>
      <c r="I57" s="159">
        <v>1.3776520184348988E-2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22.056873009571859</v>
      </c>
      <c r="O57" s="161">
        <v>12.819695983642118</v>
      </c>
      <c r="P57" s="162">
        <v>1.1947468405094469E-2</v>
      </c>
      <c r="Q57" s="100"/>
      <c r="R57" s="96"/>
      <c r="T57" s="113">
        <f t="shared" si="1"/>
        <v>1.3776520184348988E-2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1"/>
        <v>1.65822827711068E-2</v>
      </c>
      <c r="AA57" s="125">
        <f t="shared" si="32"/>
        <v>-2.8057625867578123E-3</v>
      </c>
      <c r="AD57" s="133">
        <f t="shared" si="33"/>
        <v>40663</v>
      </c>
      <c r="AE57" s="134">
        <f t="shared" si="49"/>
        <v>1.8290517792545185E-3</v>
      </c>
      <c r="AF57" s="134">
        <f t="shared" si="26"/>
        <v>-5.0558674806258207E-3</v>
      </c>
      <c r="AG57" s="135">
        <f t="shared" si="27"/>
        <v>2.3006004140786723E-3</v>
      </c>
      <c r="AH57" s="136">
        <f t="shared" si="50"/>
        <v>-6.2341182194617095E-3</v>
      </c>
      <c r="AI57" s="57"/>
      <c r="AJ57" s="133">
        <f t="shared" si="28"/>
        <v>40663</v>
      </c>
      <c r="AK57" s="143">
        <f t="shared" si="28"/>
        <v>1.8290517792545185E-3</v>
      </c>
      <c r="AL57" s="143">
        <f t="shared" si="28"/>
        <v>-5.0558674806258207E-3</v>
      </c>
      <c r="AM57" s="143">
        <f t="shared" si="29"/>
        <v>2.3006004140786723E-3</v>
      </c>
      <c r="AN57" s="143">
        <f t="shared" si="30"/>
        <v>0</v>
      </c>
      <c r="AO57" s="144">
        <f t="shared" si="51"/>
        <v>-6.2341182194617095E-3</v>
      </c>
      <c r="AP57" s="177"/>
      <c r="AQ57" s="93"/>
      <c r="AR57" s="2" t="s">
        <v>36</v>
      </c>
      <c r="AS57" s="2">
        <v>89</v>
      </c>
      <c r="AT57"/>
      <c r="AU57"/>
      <c r="AV57"/>
      <c r="AW57"/>
      <c r="AX57"/>
      <c r="AY57"/>
      <c r="AZ57"/>
      <c r="BA57" s="93"/>
      <c r="BB57" s="93"/>
      <c r="BC57" s="93"/>
      <c r="BD57" s="93"/>
      <c r="BE57" s="93"/>
      <c r="BF57" s="60">
        <f t="shared" si="34"/>
        <v>40663</v>
      </c>
      <c r="BG57" s="71">
        <f t="shared" si="35"/>
        <v>1.3776520184348988E-2</v>
      </c>
      <c r="BH57" s="71">
        <f t="shared" si="36"/>
        <v>1.133190476190476E-2</v>
      </c>
      <c r="BI57" s="71">
        <f t="shared" si="52"/>
        <v>2.3006004140786723E-3</v>
      </c>
      <c r="BJ57" s="71">
        <f t="shared" si="53"/>
        <v>0</v>
      </c>
      <c r="BK57" s="71">
        <f t="shared" si="54"/>
        <v>2.3006004140786723E-3</v>
      </c>
      <c r="BL57" s="71">
        <f t="shared" si="37"/>
        <v>1.8967290476190477E-2</v>
      </c>
      <c r="BM57" s="71">
        <f t="shared" si="38"/>
        <v>0</v>
      </c>
      <c r="BQ57" s="60">
        <f t="shared" si="39"/>
        <v>40663</v>
      </c>
      <c r="BR57" s="63">
        <f t="shared" si="40"/>
        <v>12.819695983642118</v>
      </c>
      <c r="BS57" s="64">
        <f t="shared" si="41"/>
        <v>10272</v>
      </c>
      <c r="BT57" s="17" t="s">
        <v>102</v>
      </c>
      <c r="BV57" s="60">
        <f t="shared" si="42"/>
        <v>40694</v>
      </c>
      <c r="BW57" s="71">
        <f t="shared" si="43"/>
        <v>1.5458903173397371E-2</v>
      </c>
      <c r="BX57" s="71">
        <f t="shared" si="44"/>
        <v>1.3776520184348988E-2</v>
      </c>
      <c r="BY57" s="71">
        <f t="shared" si="45"/>
        <v>1.133190476190476E-2</v>
      </c>
      <c r="BZ57" s="71">
        <f t="shared" si="46"/>
        <v>1.8967290476190477E-2</v>
      </c>
      <c r="CA57" s="71">
        <f t="shared" si="47"/>
        <v>1.1017316017316019E-3</v>
      </c>
      <c r="CB57" s="71">
        <f t="shared" si="48"/>
        <v>0</v>
      </c>
    </row>
    <row r="58" spans="1:80" s="17" customFormat="1" ht="15" x14ac:dyDescent="0.25">
      <c r="A58" s="106">
        <f t="shared" si="0"/>
        <v>40663</v>
      </c>
      <c r="B58" s="163">
        <v>40694</v>
      </c>
      <c r="C58" s="156">
        <v>120896740764</v>
      </c>
      <c r="D58" s="157">
        <v>5120358.9299999969</v>
      </c>
      <c r="E58" s="158">
        <v>10330</v>
      </c>
      <c r="F58" s="157">
        <v>3899894863.3548388</v>
      </c>
      <c r="G58" s="157">
        <v>377530.96450676076</v>
      </c>
      <c r="H58" s="157">
        <v>5120358.9299999969</v>
      </c>
      <c r="I58" s="159">
        <v>1.5458903173397371E-2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22.084215431604491</v>
      </c>
      <c r="O58" s="161">
        <v>12.841407869490807</v>
      </c>
      <c r="P58" s="162">
        <v>1.3776520184348988E-2</v>
      </c>
      <c r="Q58" s="100"/>
      <c r="R58" s="96"/>
      <c r="T58" s="113">
        <f t="shared" si="1"/>
        <v>1.5458903173397371E-2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1"/>
        <v>1.7639630829925097E-2</v>
      </c>
      <c r="AA58" s="125">
        <f t="shared" si="32"/>
        <v>-2.1807276565277266E-3</v>
      </c>
      <c r="AD58" s="133">
        <f t="shared" si="33"/>
        <v>40694</v>
      </c>
      <c r="AE58" s="134">
        <f t="shared" si="49"/>
        <v>1.6823829890483828E-3</v>
      </c>
      <c r="AF58" s="134">
        <f t="shared" si="26"/>
        <v>-2.8057625867578123E-3</v>
      </c>
      <c r="AG58" s="135">
        <f t="shared" si="27"/>
        <v>1.1017316017316019E-3</v>
      </c>
      <c r="AH58" s="136">
        <f t="shared" si="50"/>
        <v>3.6673679653679431E-4</v>
      </c>
      <c r="AI58" s="57"/>
      <c r="AJ58" s="133">
        <f t="shared" si="28"/>
        <v>40694</v>
      </c>
      <c r="AK58" s="143">
        <f t="shared" si="28"/>
        <v>1.6823829890483828E-3</v>
      </c>
      <c r="AL58" s="143">
        <f t="shared" si="28"/>
        <v>-2.8057625867578123E-3</v>
      </c>
      <c r="AM58" s="143">
        <f t="shared" si="29"/>
        <v>1.1017316017316019E-3</v>
      </c>
      <c r="AN58" s="143">
        <f t="shared" si="30"/>
        <v>0</v>
      </c>
      <c r="AO58" s="144">
        <f t="shared" si="51"/>
        <v>3.6673679653679431E-4</v>
      </c>
      <c r="AP58" s="177"/>
      <c r="AQ58" s="93"/>
      <c r="AR58"/>
      <c r="AS58"/>
      <c r="AT58"/>
      <c r="AU58"/>
      <c r="AV58"/>
      <c r="AW58"/>
      <c r="AX58"/>
      <c r="AY58"/>
      <c r="AZ58"/>
      <c r="BA58" s="93"/>
      <c r="BB58" s="93"/>
      <c r="BC58" s="93"/>
      <c r="BD58" s="93"/>
      <c r="BE58" s="93"/>
      <c r="BF58" s="60">
        <f t="shared" si="34"/>
        <v>40694</v>
      </c>
      <c r="BG58" s="71">
        <f t="shared" si="35"/>
        <v>1.5458903173397371E-2</v>
      </c>
      <c r="BH58" s="71">
        <f t="shared" si="36"/>
        <v>1.2433636363636362E-2</v>
      </c>
      <c r="BI58" s="71">
        <f t="shared" si="52"/>
        <v>1.1017316017316019E-3</v>
      </c>
      <c r="BJ58" s="71">
        <f t="shared" si="53"/>
        <v>0</v>
      </c>
      <c r="BK58" s="71">
        <f t="shared" si="54"/>
        <v>1.1017316017316019E-3</v>
      </c>
      <c r="BL58" s="71">
        <f t="shared" si="37"/>
        <v>1.9334027272727271E-2</v>
      </c>
      <c r="BM58" s="71">
        <f t="shared" si="38"/>
        <v>0</v>
      </c>
      <c r="BQ58" s="60">
        <f t="shared" si="39"/>
        <v>40694</v>
      </c>
      <c r="BR58" s="63">
        <f t="shared" si="40"/>
        <v>12.841407869490807</v>
      </c>
      <c r="BS58" s="64">
        <f t="shared" si="41"/>
        <v>10330</v>
      </c>
      <c r="BT58" s="17" t="s">
        <v>102</v>
      </c>
      <c r="BV58" s="60">
        <f t="shared" si="42"/>
        <v>40724</v>
      </c>
      <c r="BW58" s="71">
        <f t="shared" si="43"/>
        <v>1.5859457561297436E-2</v>
      </c>
      <c r="BX58" s="71">
        <f t="shared" si="44"/>
        <v>1.5458903173397371E-2</v>
      </c>
      <c r="BY58" s="71">
        <f t="shared" si="45"/>
        <v>1.2433636363636362E-2</v>
      </c>
      <c r="BZ58" s="71">
        <f t="shared" si="46"/>
        <v>1.9334027272727271E-2</v>
      </c>
      <c r="CA58" s="71">
        <f t="shared" si="47"/>
        <v>3.563636363636373E-4</v>
      </c>
      <c r="CB58" s="71">
        <f t="shared" si="48"/>
        <v>0</v>
      </c>
    </row>
    <row r="59" spans="1:80" s="17" customFormat="1" ht="15.75" thickBot="1" x14ac:dyDescent="0.3">
      <c r="A59" s="106">
        <f t="shared" si="0"/>
        <v>40694</v>
      </c>
      <c r="B59" s="163">
        <v>40724</v>
      </c>
      <c r="C59" s="156">
        <v>127570279764</v>
      </c>
      <c r="D59" s="157">
        <v>5543001.1999999974</v>
      </c>
      <c r="E59" s="158">
        <v>10296</v>
      </c>
      <c r="F59" s="157">
        <v>4252342658.8000002</v>
      </c>
      <c r="G59" s="157">
        <v>413009.19374514377</v>
      </c>
      <c r="H59" s="157">
        <v>5543001.1999999974</v>
      </c>
      <c r="I59" s="159">
        <v>1.5859457561297436E-2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22.170735881855489</v>
      </c>
      <c r="O59" s="161">
        <v>12.931225132579526</v>
      </c>
      <c r="P59" s="162">
        <v>1.5458903173397371E-2</v>
      </c>
      <c r="Q59" s="100"/>
      <c r="R59" s="96"/>
      <c r="T59" s="113">
        <f t="shared" si="1"/>
        <v>1.5859457561297436E-2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1"/>
        <v>2.0154821255831887E-2</v>
      </c>
      <c r="AA59" s="125">
        <f t="shared" si="32"/>
        <v>-4.2953636945344507E-3</v>
      </c>
      <c r="AD59" s="133">
        <f t="shared" si="33"/>
        <v>40724</v>
      </c>
      <c r="AE59" s="134">
        <f t="shared" si="49"/>
        <v>4.0055438790006538E-4</v>
      </c>
      <c r="AF59" s="134">
        <f t="shared" si="26"/>
        <v>-2.1807276565277266E-3</v>
      </c>
      <c r="AG59" s="135">
        <f t="shared" si="27"/>
        <v>3.563636363636373E-4</v>
      </c>
      <c r="AH59" s="136">
        <f t="shared" si="50"/>
        <v>5.904959090909094E-3</v>
      </c>
      <c r="AI59" s="57"/>
      <c r="AJ59" s="133">
        <f t="shared" si="28"/>
        <v>40724</v>
      </c>
      <c r="AK59" s="143">
        <f t="shared" si="28"/>
        <v>4.0055438790006538E-4</v>
      </c>
      <c r="AL59" s="143">
        <f t="shared" si="28"/>
        <v>-2.1807276565277266E-3</v>
      </c>
      <c r="AM59" s="143">
        <f t="shared" si="29"/>
        <v>3.563636363636373E-4</v>
      </c>
      <c r="AN59" s="143">
        <f t="shared" si="30"/>
        <v>0</v>
      </c>
      <c r="AO59" s="144">
        <f t="shared" si="51"/>
        <v>5.904959090909094E-3</v>
      </c>
      <c r="AP59" s="177"/>
      <c r="AQ59" s="93"/>
      <c r="AR59" t="s">
        <v>37</v>
      </c>
      <c r="AS59"/>
      <c r="AT59"/>
      <c r="AU59"/>
      <c r="AV59"/>
      <c r="AW59"/>
      <c r="AX59"/>
      <c r="AY59"/>
      <c r="AZ59"/>
      <c r="BA59" s="93"/>
      <c r="BB59" s="93"/>
      <c r="BC59" s="93"/>
      <c r="BD59" s="93"/>
      <c r="BE59" s="93"/>
      <c r="BF59" s="60">
        <f t="shared" si="34"/>
        <v>40724</v>
      </c>
      <c r="BG59" s="71">
        <f t="shared" si="35"/>
        <v>1.5859457561297436E-2</v>
      </c>
      <c r="BH59" s="71">
        <f t="shared" si="36"/>
        <v>1.2789999999999999E-2</v>
      </c>
      <c r="BI59" s="71">
        <f t="shared" si="52"/>
        <v>3.563636363636373E-4</v>
      </c>
      <c r="BJ59" s="71">
        <f t="shared" si="53"/>
        <v>0</v>
      </c>
      <c r="BK59" s="71">
        <f t="shared" si="54"/>
        <v>3.563636363636373E-4</v>
      </c>
      <c r="BL59" s="71">
        <f t="shared" si="37"/>
        <v>2.5238986363636366E-2</v>
      </c>
      <c r="BM59" s="71">
        <f t="shared" si="38"/>
        <v>0</v>
      </c>
      <c r="BQ59" s="60">
        <f t="shared" si="39"/>
        <v>40724</v>
      </c>
      <c r="BR59" s="63">
        <f t="shared" si="40"/>
        <v>12.931225132579526</v>
      </c>
      <c r="BS59" s="64">
        <f t="shared" si="41"/>
        <v>10296</v>
      </c>
      <c r="BT59" s="17" t="s">
        <v>102</v>
      </c>
      <c r="BV59" s="60">
        <f t="shared" si="42"/>
        <v>40755</v>
      </c>
      <c r="BW59" s="71">
        <f t="shared" si="43"/>
        <v>1.7300894244182984E-2</v>
      </c>
      <c r="BX59" s="71">
        <f t="shared" si="44"/>
        <v>1.5859457561297436E-2</v>
      </c>
      <c r="BY59" s="71">
        <f t="shared" si="45"/>
        <v>1.2789999999999999E-2</v>
      </c>
      <c r="BZ59" s="71">
        <f t="shared" si="46"/>
        <v>2.5238986363636366E-2</v>
      </c>
      <c r="CA59" s="71">
        <f t="shared" si="47"/>
        <v>1.428095238095237E-3</v>
      </c>
      <c r="CB59" s="71">
        <f t="shared" si="48"/>
        <v>0</v>
      </c>
    </row>
    <row r="60" spans="1:80" s="17" customFormat="1" ht="15" x14ac:dyDescent="0.25">
      <c r="A60" s="106">
        <f t="shared" si="0"/>
        <v>40724</v>
      </c>
      <c r="B60" s="163">
        <v>40755</v>
      </c>
      <c r="C60" s="156">
        <v>126313190680</v>
      </c>
      <c r="D60" s="157">
        <v>5987208.6399999987</v>
      </c>
      <c r="E60" s="158">
        <v>10135</v>
      </c>
      <c r="F60" s="157">
        <v>4074619054.1935482</v>
      </c>
      <c r="G60" s="157">
        <v>402034.44047296973</v>
      </c>
      <c r="H60" s="157">
        <v>5987208.6399999987</v>
      </c>
      <c r="I60" s="159">
        <v>1.7300894244182984E-2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22.128043095635885</v>
      </c>
      <c r="O60" s="161">
        <v>12.904293036749785</v>
      </c>
      <c r="P60" s="162">
        <v>1.5859457561297436E-2</v>
      </c>
      <c r="Q60" s="100"/>
      <c r="R60" s="96"/>
      <c r="T60" s="113">
        <f t="shared" si="1"/>
        <v>1.7300894244182984E-2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1"/>
        <v>2.3588495117536402E-2</v>
      </c>
      <c r="AA60" s="125">
        <f t="shared" si="32"/>
        <v>-6.2876008733534182E-3</v>
      </c>
      <c r="AD60" s="133">
        <f t="shared" si="33"/>
        <v>40755</v>
      </c>
      <c r="AE60" s="134">
        <f t="shared" si="49"/>
        <v>1.4414366828855475E-3</v>
      </c>
      <c r="AF60" s="134">
        <f t="shared" si="26"/>
        <v>-4.2953636945344507E-3</v>
      </c>
      <c r="AG60" s="135">
        <f t="shared" si="27"/>
        <v>1.428095238095237E-3</v>
      </c>
      <c r="AH60" s="136">
        <f t="shared" si="50"/>
        <v>5.9686279220779216E-3</v>
      </c>
      <c r="AI60" s="57"/>
      <c r="AJ60" s="133">
        <f t="shared" si="28"/>
        <v>40755</v>
      </c>
      <c r="AK60" s="143">
        <f t="shared" si="28"/>
        <v>1.4414366828855475E-3</v>
      </c>
      <c r="AL60" s="143">
        <f t="shared" si="28"/>
        <v>-4.2953636945344507E-3</v>
      </c>
      <c r="AM60" s="143">
        <f t="shared" si="29"/>
        <v>1.428095238095237E-3</v>
      </c>
      <c r="AN60" s="143">
        <f t="shared" si="30"/>
        <v>0</v>
      </c>
      <c r="AO60" s="144">
        <f t="shared" si="51"/>
        <v>5.9686279220779216E-3</v>
      </c>
      <c r="AP60" s="177"/>
      <c r="AQ60" s="93"/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A60" s="93"/>
      <c r="BB60" s="93"/>
      <c r="BC60" s="93"/>
      <c r="BD60" s="93"/>
      <c r="BE60" s="93"/>
      <c r="BF60" s="60">
        <f t="shared" si="34"/>
        <v>40755</v>
      </c>
      <c r="BG60" s="71">
        <f t="shared" si="35"/>
        <v>1.7300894244182984E-2</v>
      </c>
      <c r="BH60" s="71">
        <f t="shared" si="36"/>
        <v>1.4218095238095236E-2</v>
      </c>
      <c r="BI60" s="71">
        <f t="shared" si="52"/>
        <v>1.428095238095237E-3</v>
      </c>
      <c r="BJ60" s="71">
        <f t="shared" si="53"/>
        <v>0</v>
      </c>
      <c r="BK60" s="71">
        <f t="shared" si="54"/>
        <v>1.428095238095237E-3</v>
      </c>
      <c r="BL60" s="71">
        <f t="shared" si="37"/>
        <v>3.1207614285714287E-2</v>
      </c>
      <c r="BM60" s="71">
        <f t="shared" si="38"/>
        <v>0</v>
      </c>
      <c r="BQ60" s="60">
        <f t="shared" si="39"/>
        <v>40755</v>
      </c>
      <c r="BR60" s="63">
        <f t="shared" si="40"/>
        <v>12.904293036749785</v>
      </c>
      <c r="BS60" s="64">
        <f t="shared" si="41"/>
        <v>10135</v>
      </c>
      <c r="BT60" s="17" t="s">
        <v>102</v>
      </c>
      <c r="BV60" s="60">
        <f t="shared" si="42"/>
        <v>40786</v>
      </c>
      <c r="BW60" s="71">
        <f t="shared" si="43"/>
        <v>1.8805773586569756E-2</v>
      </c>
      <c r="BX60" s="71">
        <f t="shared" si="44"/>
        <v>1.7300894244182984E-2</v>
      </c>
      <c r="BY60" s="71">
        <f t="shared" si="45"/>
        <v>1.4218095238095236E-2</v>
      </c>
      <c r="BZ60" s="71">
        <f t="shared" si="46"/>
        <v>3.1207614285714287E-2</v>
      </c>
      <c r="CA60" s="71">
        <f t="shared" si="47"/>
        <v>-4.8374741200827957E-4</v>
      </c>
      <c r="CB60" s="71">
        <f t="shared" si="48"/>
        <v>0</v>
      </c>
    </row>
    <row r="61" spans="1:80" s="17" customFormat="1" ht="15" x14ac:dyDescent="0.25">
      <c r="A61" s="106">
        <f t="shared" si="0"/>
        <v>40755</v>
      </c>
      <c r="B61" s="163">
        <v>40786</v>
      </c>
      <c r="C61" s="156">
        <v>127188493448</v>
      </c>
      <c r="D61" s="157">
        <v>6553090.4399999967</v>
      </c>
      <c r="E61" s="158">
        <v>10081</v>
      </c>
      <c r="F61" s="157">
        <v>4102854627.3548388</v>
      </c>
      <c r="G61" s="157">
        <v>406988.85302597348</v>
      </c>
      <c r="H61" s="157">
        <v>6553090.4399999967</v>
      </c>
      <c r="I61" s="159">
        <v>1.8805773586569756E-2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22.134948818961039</v>
      </c>
      <c r="O61" s="161">
        <v>12.916541075907098</v>
      </c>
      <c r="P61" s="162">
        <v>1.7300894244182984E-2</v>
      </c>
      <c r="Q61" s="100"/>
      <c r="R61" s="96"/>
      <c r="T61" s="113">
        <f t="shared" si="1"/>
        <v>1.8805773586569756E-2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1"/>
        <v>2.6412380682821132E-2</v>
      </c>
      <c r="AA61" s="125">
        <f t="shared" si="32"/>
        <v>-7.6066070962513763E-3</v>
      </c>
      <c r="AD61" s="133">
        <f t="shared" si="33"/>
        <v>40786</v>
      </c>
      <c r="AE61" s="134">
        <f t="shared" si="49"/>
        <v>1.5048793423867723E-3</v>
      </c>
      <c r="AF61" s="134">
        <f t="shared" si="26"/>
        <v>-6.2876008733534182E-3</v>
      </c>
      <c r="AG61" s="135">
        <f t="shared" si="27"/>
        <v>-4.8374741200827957E-4</v>
      </c>
      <c r="AH61" s="136">
        <f t="shared" si="50"/>
        <v>8.5940161490683162E-3</v>
      </c>
      <c r="AI61" s="57"/>
      <c r="AJ61" s="133">
        <f t="shared" si="28"/>
        <v>40786</v>
      </c>
      <c r="AK61" s="143">
        <f t="shared" si="28"/>
        <v>1.5048793423867723E-3</v>
      </c>
      <c r="AL61" s="143">
        <f t="shared" si="28"/>
        <v>-6.2876008733534182E-3</v>
      </c>
      <c r="AM61" s="143">
        <f t="shared" si="29"/>
        <v>0</v>
      </c>
      <c r="AN61" s="143">
        <f t="shared" si="30"/>
        <v>-4.8374741200827957E-4</v>
      </c>
      <c r="AO61" s="144">
        <f t="shared" si="51"/>
        <v>8.5940161490683162E-3</v>
      </c>
      <c r="AP61" s="177"/>
      <c r="AQ61" s="93"/>
      <c r="AR61" s="1" t="s">
        <v>38</v>
      </c>
      <c r="AS61" s="1">
        <v>2</v>
      </c>
      <c r="AT61" s="1">
        <v>2.7742042656116677E-4</v>
      </c>
      <c r="AU61" s="1">
        <v>1.3871021328058339E-4</v>
      </c>
      <c r="AV61" s="1">
        <v>50.222505189100715</v>
      </c>
      <c r="AW61" s="1">
        <v>3.5460960531523624E-15</v>
      </c>
      <c r="AX61"/>
      <c r="AY61"/>
      <c r="AZ61"/>
      <c r="BA61" s="93"/>
      <c r="BB61" s="93"/>
      <c r="BC61" s="93"/>
      <c r="BD61" s="93"/>
      <c r="BE61" s="93"/>
      <c r="BF61" s="60">
        <f t="shared" si="34"/>
        <v>40786</v>
      </c>
      <c r="BG61" s="71">
        <f t="shared" si="35"/>
        <v>1.8805773586569756E-2</v>
      </c>
      <c r="BH61" s="71">
        <f t="shared" si="36"/>
        <v>1.3734347826086957E-2</v>
      </c>
      <c r="BI61" s="71">
        <f t="shared" si="52"/>
        <v>0</v>
      </c>
      <c r="BJ61" s="71">
        <f t="shared" si="53"/>
        <v>-4.8374741200827957E-4</v>
      </c>
      <c r="BK61" s="71">
        <f t="shared" si="54"/>
        <v>-4.8374741200827957E-4</v>
      </c>
      <c r="BL61" s="71">
        <f t="shared" si="37"/>
        <v>3.9801630434782603E-2</v>
      </c>
      <c r="BM61" s="71">
        <f t="shared" si="38"/>
        <v>0</v>
      </c>
      <c r="BQ61" s="60">
        <f t="shared" si="39"/>
        <v>40786</v>
      </c>
      <c r="BR61" s="63">
        <f t="shared" si="40"/>
        <v>12.916541075907098</v>
      </c>
      <c r="BS61" s="64">
        <f t="shared" si="41"/>
        <v>10081</v>
      </c>
      <c r="BT61" s="17" t="s">
        <v>102</v>
      </c>
      <c r="BV61" s="60">
        <f t="shared" si="42"/>
        <v>40816</v>
      </c>
      <c r="BW61" s="71">
        <f t="shared" si="43"/>
        <v>1.9303957067119834E-2</v>
      </c>
      <c r="BX61" s="71">
        <f t="shared" si="44"/>
        <v>1.8805773586569756E-2</v>
      </c>
      <c r="BY61" s="71">
        <f t="shared" si="45"/>
        <v>1.3734347826086957E-2</v>
      </c>
      <c r="BZ61" s="71">
        <f t="shared" si="46"/>
        <v>3.9801630434782603E-2</v>
      </c>
      <c r="CA61" s="71">
        <f t="shared" si="47"/>
        <v>-2.6252964426877121E-4</v>
      </c>
      <c r="CB61" s="71">
        <f t="shared" si="48"/>
        <v>0</v>
      </c>
    </row>
    <row r="62" spans="1:80" s="17" customFormat="1" ht="15" x14ac:dyDescent="0.25">
      <c r="A62" s="106">
        <f t="shared" si="0"/>
        <v>40786</v>
      </c>
      <c r="B62" s="163">
        <v>40816</v>
      </c>
      <c r="C62" s="156">
        <v>126116380791</v>
      </c>
      <c r="D62" s="157">
        <v>6669986.8500000015</v>
      </c>
      <c r="E62" s="158">
        <v>10164</v>
      </c>
      <c r="F62" s="157">
        <v>4203879359.6999998</v>
      </c>
      <c r="G62" s="157">
        <v>413604.81697166467</v>
      </c>
      <c r="H62" s="157">
        <v>6669986.8500000015</v>
      </c>
      <c r="I62" s="159">
        <v>1.9303957067119834E-2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22.159273592998456</v>
      </c>
      <c r="O62" s="161">
        <v>12.932666248558403</v>
      </c>
      <c r="P62" s="162">
        <v>1.8805773586569756E-2</v>
      </c>
      <c r="Q62" s="100"/>
      <c r="R62" s="96"/>
      <c r="T62" s="113">
        <f t="shared" si="1"/>
        <v>1.9303957067119834E-2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1"/>
        <v>3.0465742090898633E-2</v>
      </c>
      <c r="AA62" s="125">
        <f t="shared" si="32"/>
        <v>-1.1161785023778799E-2</v>
      </c>
      <c r="AD62" s="133">
        <f t="shared" si="33"/>
        <v>40816</v>
      </c>
      <c r="AE62" s="134">
        <f t="shared" si="49"/>
        <v>4.9818348055007816E-4</v>
      </c>
      <c r="AF62" s="134">
        <f t="shared" si="26"/>
        <v>-7.6066070962513763E-3</v>
      </c>
      <c r="AG62" s="135">
        <f t="shared" si="27"/>
        <v>-2.6252964426877121E-4</v>
      </c>
      <c r="AH62" s="136">
        <f t="shared" si="50"/>
        <v>1.1375978656126481E-2</v>
      </c>
      <c r="AI62" s="57"/>
      <c r="AJ62" s="133">
        <f t="shared" si="28"/>
        <v>40816</v>
      </c>
      <c r="AK62" s="143">
        <f t="shared" si="28"/>
        <v>4.9818348055007816E-4</v>
      </c>
      <c r="AL62" s="143">
        <f t="shared" si="28"/>
        <v>-7.6066070962513763E-3</v>
      </c>
      <c r="AM62" s="143">
        <f t="shared" si="29"/>
        <v>0</v>
      </c>
      <c r="AN62" s="143">
        <f t="shared" si="30"/>
        <v>-2.6252964426877121E-4</v>
      </c>
      <c r="AO62" s="144">
        <f t="shared" si="51"/>
        <v>1.1375978656126481E-2</v>
      </c>
      <c r="AP62" s="177"/>
      <c r="AQ62" s="93"/>
      <c r="AR62" s="1" t="s">
        <v>39</v>
      </c>
      <c r="AS62" s="1">
        <v>87</v>
      </c>
      <c r="AT62" s="1">
        <v>2.4028647137319035E-4</v>
      </c>
      <c r="AU62" s="1">
        <v>2.7619134640596594E-6</v>
      </c>
      <c r="AV62" s="1"/>
      <c r="AW62" s="1"/>
      <c r="AX62"/>
      <c r="AY62"/>
      <c r="AZ62"/>
      <c r="BA62" s="93"/>
      <c r="BB62" s="93"/>
      <c r="BC62" s="93"/>
      <c r="BD62" s="93"/>
      <c r="BE62" s="93"/>
      <c r="BF62" s="60">
        <f t="shared" si="34"/>
        <v>40816</v>
      </c>
      <c r="BG62" s="71">
        <f t="shared" si="35"/>
        <v>1.9303957067119834E-2</v>
      </c>
      <c r="BH62" s="71">
        <f t="shared" si="36"/>
        <v>1.3471818181818185E-2</v>
      </c>
      <c r="BI62" s="71">
        <f t="shared" si="52"/>
        <v>0</v>
      </c>
      <c r="BJ62" s="71">
        <f t="shared" si="53"/>
        <v>-2.6252964426877121E-4</v>
      </c>
      <c r="BK62" s="71">
        <f t="shared" si="54"/>
        <v>-2.6252964426877121E-4</v>
      </c>
      <c r="BL62" s="71">
        <f t="shared" si="37"/>
        <v>5.1177609090909085E-2</v>
      </c>
      <c r="BM62" s="71">
        <f t="shared" si="38"/>
        <v>0</v>
      </c>
      <c r="BQ62" s="60">
        <f t="shared" si="39"/>
        <v>40816</v>
      </c>
      <c r="BR62" s="63">
        <f t="shared" si="40"/>
        <v>12.932666248558403</v>
      </c>
      <c r="BS62" s="64">
        <f t="shared" si="41"/>
        <v>10164</v>
      </c>
      <c r="BT62" s="17" t="s">
        <v>102</v>
      </c>
      <c r="BV62" s="60">
        <f t="shared" si="42"/>
        <v>40847</v>
      </c>
      <c r="BW62" s="71">
        <f t="shared" si="43"/>
        <v>1.9622764389803204E-2</v>
      </c>
      <c r="BX62" s="71">
        <f t="shared" si="44"/>
        <v>1.9303957067119834E-2</v>
      </c>
      <c r="BY62" s="71">
        <f t="shared" si="45"/>
        <v>1.3471818181818185E-2</v>
      </c>
      <c r="BZ62" s="71">
        <f t="shared" si="46"/>
        <v>5.1177609090909085E-2</v>
      </c>
      <c r="CA62" s="71">
        <f t="shared" si="47"/>
        <v>1.6294372294371751E-4</v>
      </c>
      <c r="CB62" s="71">
        <f t="shared" si="48"/>
        <v>0</v>
      </c>
    </row>
    <row r="63" spans="1:80" s="17" customFormat="1" ht="15.75" thickBot="1" x14ac:dyDescent="0.3">
      <c r="A63" s="106">
        <f t="shared" si="0"/>
        <v>40816</v>
      </c>
      <c r="B63" s="163">
        <v>40847</v>
      </c>
      <c r="C63" s="156">
        <v>126777309796</v>
      </c>
      <c r="D63" s="157">
        <v>6815674.7399999946</v>
      </c>
      <c r="E63" s="158">
        <v>10191</v>
      </c>
      <c r="F63" s="157">
        <v>4089590638.5806451</v>
      </c>
      <c r="G63" s="157">
        <v>401294.34192725393</v>
      </c>
      <c r="H63" s="157">
        <v>6815674.7399999946</v>
      </c>
      <c r="I63" s="159">
        <v>1.9622764389803204E-2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22.131710713625356</v>
      </c>
      <c r="O63" s="161">
        <v>12.902450456796663</v>
      </c>
      <c r="P63" s="162">
        <v>1.9303957067119834E-2</v>
      </c>
      <c r="Q63" s="100"/>
      <c r="R63" s="96"/>
      <c r="T63" s="113">
        <f t="shared" si="1"/>
        <v>1.9622764389803204E-2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1"/>
        <v>2.8855046233758508E-2</v>
      </c>
      <c r="AA63" s="125">
        <f t="shared" si="32"/>
        <v>-9.2322818439553034E-3</v>
      </c>
      <c r="AD63" s="133">
        <f t="shared" si="33"/>
        <v>40847</v>
      </c>
      <c r="AE63" s="134">
        <f t="shared" si="49"/>
        <v>3.1880732268337042E-4</v>
      </c>
      <c r="AF63" s="134">
        <f t="shared" si="26"/>
        <v>-1.1161785023778799E-2</v>
      </c>
      <c r="AG63" s="135">
        <f t="shared" si="27"/>
        <v>1.6294372294371751E-4</v>
      </c>
      <c r="AH63" s="136">
        <f t="shared" si="50"/>
        <v>-4.6507900432900262E-3</v>
      </c>
      <c r="AI63" s="57"/>
      <c r="AJ63" s="133">
        <f t="shared" si="28"/>
        <v>40847</v>
      </c>
      <c r="AK63" s="143">
        <f t="shared" si="28"/>
        <v>3.1880732268337042E-4</v>
      </c>
      <c r="AL63" s="143">
        <f t="shared" si="28"/>
        <v>-1.1161785023778799E-2</v>
      </c>
      <c r="AM63" s="143">
        <f t="shared" si="29"/>
        <v>1.6294372294371751E-4</v>
      </c>
      <c r="AN63" s="143">
        <f t="shared" si="30"/>
        <v>0</v>
      </c>
      <c r="AO63" s="144">
        <f t="shared" si="51"/>
        <v>-4.6507900432900262E-3</v>
      </c>
      <c r="AP63" s="177"/>
      <c r="AQ63" s="93"/>
      <c r="AR63" s="2" t="s">
        <v>40</v>
      </c>
      <c r="AS63" s="2">
        <v>89</v>
      </c>
      <c r="AT63" s="2">
        <v>5.1770689793435712E-4</v>
      </c>
      <c r="AU63" s="2"/>
      <c r="AV63" s="2"/>
      <c r="AW63" s="2"/>
      <c r="AX63"/>
      <c r="AY63"/>
      <c r="AZ63"/>
      <c r="BA63" s="93"/>
      <c r="BB63" s="93"/>
      <c r="BC63" s="93"/>
      <c r="BD63" s="93"/>
      <c r="BE63" s="93"/>
      <c r="BF63" s="60">
        <f t="shared" si="34"/>
        <v>40847</v>
      </c>
      <c r="BG63" s="71">
        <f t="shared" si="35"/>
        <v>1.9622764389803204E-2</v>
      </c>
      <c r="BH63" s="71">
        <f t="shared" si="36"/>
        <v>1.3634761904761903E-2</v>
      </c>
      <c r="BI63" s="71">
        <f t="shared" si="52"/>
        <v>1.6294372294371751E-4</v>
      </c>
      <c r="BJ63" s="71">
        <f t="shared" si="53"/>
        <v>0</v>
      </c>
      <c r="BK63" s="71">
        <f t="shared" si="54"/>
        <v>1.6294372294371751E-4</v>
      </c>
      <c r="BL63" s="71">
        <f t="shared" si="37"/>
        <v>4.6526819047619059E-2</v>
      </c>
      <c r="BM63" s="71">
        <f t="shared" si="38"/>
        <v>0</v>
      </c>
      <c r="BQ63" s="60">
        <f t="shared" si="39"/>
        <v>40847</v>
      </c>
      <c r="BR63" s="63">
        <f t="shared" si="40"/>
        <v>12.902450456796663</v>
      </c>
      <c r="BS63" s="64">
        <f t="shared" si="41"/>
        <v>10191</v>
      </c>
      <c r="BT63" s="17" t="s">
        <v>102</v>
      </c>
      <c r="BV63" s="60">
        <f t="shared" si="42"/>
        <v>40877</v>
      </c>
      <c r="BW63" s="71">
        <f t="shared" si="43"/>
        <v>2.0374730550242789E-2</v>
      </c>
      <c r="BX63" s="71">
        <f t="shared" si="44"/>
        <v>1.9622764389803204E-2</v>
      </c>
      <c r="BY63" s="71">
        <f t="shared" si="45"/>
        <v>1.3634761904761903E-2</v>
      </c>
      <c r="BZ63" s="71">
        <f t="shared" si="46"/>
        <v>4.6526819047619059E-2</v>
      </c>
      <c r="CA63" s="71">
        <f t="shared" si="47"/>
        <v>-1.3688528138528101E-3</v>
      </c>
      <c r="CB63" s="71">
        <f t="shared" si="48"/>
        <v>0</v>
      </c>
    </row>
    <row r="64" spans="1:80" s="17" customFormat="1" ht="15.75" thickBot="1" x14ac:dyDescent="0.3">
      <c r="A64" s="106">
        <f t="shared" si="0"/>
        <v>40847</v>
      </c>
      <c r="B64" s="163">
        <v>40877</v>
      </c>
      <c r="C64" s="156">
        <v>116826833792</v>
      </c>
      <c r="D64" s="157">
        <v>6521411.6699999971</v>
      </c>
      <c r="E64" s="158">
        <v>10197</v>
      </c>
      <c r="F64" s="157">
        <v>3894227793.0666666</v>
      </c>
      <c r="G64" s="157">
        <v>381899.36187767645</v>
      </c>
      <c r="H64" s="157">
        <v>6521411.6699999971</v>
      </c>
      <c r="I64" s="159">
        <v>2.0374730550242789E-2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22.082761240661739</v>
      </c>
      <c r="O64" s="161">
        <v>12.852912402297513</v>
      </c>
      <c r="P64" s="162">
        <v>1.9622764389803204E-2</v>
      </c>
      <c r="Q64" s="100"/>
      <c r="R64" s="96"/>
      <c r="T64" s="113">
        <f t="shared" si="1"/>
        <v>2.0374730550242789E-2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1"/>
        <v>3.1674180025802828E-2</v>
      </c>
      <c r="AA64" s="125">
        <f t="shared" si="32"/>
        <v>-1.1299449475560039E-2</v>
      </c>
      <c r="AD64" s="133">
        <f t="shared" si="33"/>
        <v>40877</v>
      </c>
      <c r="AE64" s="134">
        <f t="shared" si="49"/>
        <v>7.5196616043958497E-4</v>
      </c>
      <c r="AF64" s="134">
        <f t="shared" si="26"/>
        <v>-9.2322818439553034E-3</v>
      </c>
      <c r="AG64" s="135">
        <f t="shared" si="27"/>
        <v>-1.3688528138528101E-3</v>
      </c>
      <c r="AH64" s="136">
        <f t="shared" si="50"/>
        <v>1.0548485497835478E-2</v>
      </c>
      <c r="AI64" s="57"/>
      <c r="AJ64" s="133">
        <f t="shared" si="28"/>
        <v>40877</v>
      </c>
      <c r="AK64" s="143">
        <f t="shared" si="28"/>
        <v>7.5196616043958497E-4</v>
      </c>
      <c r="AL64" s="143">
        <f t="shared" si="28"/>
        <v>-9.2322818439553034E-3</v>
      </c>
      <c r="AM64" s="143">
        <f t="shared" si="29"/>
        <v>0</v>
      </c>
      <c r="AN64" s="143">
        <f t="shared" si="30"/>
        <v>-1.3688528138528101E-3</v>
      </c>
      <c r="AO64" s="144">
        <f t="shared" si="51"/>
        <v>1.0548485497835478E-2</v>
      </c>
      <c r="AP64" s="177"/>
      <c r="AQ64" s="93"/>
      <c r="AR64"/>
      <c r="AS64"/>
      <c r="AT64"/>
      <c r="AU64"/>
      <c r="AV64"/>
      <c r="AW64"/>
      <c r="AX64"/>
      <c r="AY64"/>
      <c r="AZ64"/>
      <c r="BA64" s="93"/>
      <c r="BB64" s="93"/>
      <c r="BC64" s="93"/>
      <c r="BD64" s="93"/>
      <c r="BE64" s="93"/>
      <c r="BF64" s="60">
        <f t="shared" si="34"/>
        <v>40877</v>
      </c>
      <c r="BG64" s="71">
        <f t="shared" si="35"/>
        <v>2.0374730550242789E-2</v>
      </c>
      <c r="BH64" s="71">
        <f t="shared" si="36"/>
        <v>1.2265909090909093E-2</v>
      </c>
      <c r="BI64" s="71">
        <f t="shared" si="52"/>
        <v>0</v>
      </c>
      <c r="BJ64" s="71">
        <f t="shared" si="53"/>
        <v>-1.3688528138528101E-3</v>
      </c>
      <c r="BK64" s="71">
        <f t="shared" si="54"/>
        <v>-1.3688528138528101E-3</v>
      </c>
      <c r="BL64" s="71">
        <f t="shared" si="37"/>
        <v>5.7075304545454536E-2</v>
      </c>
      <c r="BM64" s="71">
        <f t="shared" si="38"/>
        <v>0</v>
      </c>
      <c r="BQ64" s="60">
        <f t="shared" si="39"/>
        <v>40877</v>
      </c>
      <c r="BR64" s="63">
        <f t="shared" si="40"/>
        <v>12.852912402297513</v>
      </c>
      <c r="BS64" s="64">
        <f t="shared" si="41"/>
        <v>10197</v>
      </c>
      <c r="BT64" s="17" t="s">
        <v>102</v>
      </c>
      <c r="BV64" s="60">
        <f t="shared" si="42"/>
        <v>40908</v>
      </c>
      <c r="BW64" s="71">
        <f t="shared" si="43"/>
        <v>2.2655094657528078E-2</v>
      </c>
      <c r="BX64" s="71">
        <f t="shared" si="44"/>
        <v>2.0374730550242789E-2</v>
      </c>
      <c r="BY64" s="71">
        <f t="shared" si="45"/>
        <v>1.2265909090909093E-2</v>
      </c>
      <c r="BZ64" s="71">
        <f t="shared" si="46"/>
        <v>5.7075304545454536E-2</v>
      </c>
      <c r="CA64" s="71">
        <f t="shared" si="47"/>
        <v>-8.5181818181818275E-4</v>
      </c>
      <c r="CB64" s="71">
        <f t="shared" si="48"/>
        <v>0</v>
      </c>
    </row>
    <row r="65" spans="1:80" s="17" customFormat="1" ht="15" x14ac:dyDescent="0.25">
      <c r="A65" s="106">
        <f t="shared" si="0"/>
        <v>40877</v>
      </c>
      <c r="B65" s="163">
        <v>40908</v>
      </c>
      <c r="C65" s="156">
        <v>131626224835</v>
      </c>
      <c r="D65" s="157">
        <v>8169875.5699999947</v>
      </c>
      <c r="E65" s="158">
        <v>10296</v>
      </c>
      <c r="F65" s="157">
        <v>4246007252.7419353</v>
      </c>
      <c r="G65" s="157">
        <v>412393.86681642727</v>
      </c>
      <c r="H65" s="157">
        <v>8169875.5699999947</v>
      </c>
      <c r="I65" s="159">
        <v>2.2655094657528078E-2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22.169244908361186</v>
      </c>
      <c r="O65" s="161">
        <v>12.929734159085225</v>
      </c>
      <c r="P65" s="162">
        <v>2.0374730550242789E-2</v>
      </c>
      <c r="Q65" s="100"/>
      <c r="R65" s="96"/>
      <c r="T65" s="113">
        <f t="shared" si="1"/>
        <v>2.2655094657528078E-2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1"/>
        <v>3.1398196134687389E-2</v>
      </c>
      <c r="AA65" s="125">
        <f t="shared" si="32"/>
        <v>-8.7431014771593117E-3</v>
      </c>
      <c r="AD65" s="133">
        <f t="shared" si="33"/>
        <v>40908</v>
      </c>
      <c r="AE65" s="134">
        <f t="shared" si="49"/>
        <v>2.2803641072852883E-3</v>
      </c>
      <c r="AF65" s="134">
        <f t="shared" si="26"/>
        <v>-1.1299449475560039E-2</v>
      </c>
      <c r="AG65" s="135">
        <f t="shared" si="27"/>
        <v>-8.5181818181818275E-4</v>
      </c>
      <c r="AH65" s="136">
        <f t="shared" si="50"/>
        <v>1.1583045454545415E-3</v>
      </c>
      <c r="AI65" s="57"/>
      <c r="AJ65" s="133">
        <f t="shared" si="28"/>
        <v>40908</v>
      </c>
      <c r="AK65" s="143">
        <f t="shared" si="28"/>
        <v>2.2803641072852883E-3</v>
      </c>
      <c r="AL65" s="143">
        <f t="shared" si="28"/>
        <v>-1.1299449475560039E-2</v>
      </c>
      <c r="AM65" s="143">
        <f t="shared" si="29"/>
        <v>0</v>
      </c>
      <c r="AN65" s="143">
        <f t="shared" si="30"/>
        <v>-8.5181818181818275E-4</v>
      </c>
      <c r="AO65" s="144">
        <f t="shared" si="51"/>
        <v>1.1583045454545415E-3</v>
      </c>
      <c r="AP65" s="177"/>
      <c r="AQ65" s="93"/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A65" s="93"/>
      <c r="BB65" s="93"/>
      <c r="BC65" s="93"/>
      <c r="BD65" s="93"/>
      <c r="BE65" s="93"/>
      <c r="BF65" s="60">
        <f t="shared" si="34"/>
        <v>40908</v>
      </c>
      <c r="BG65" s="71">
        <f t="shared" si="35"/>
        <v>2.2655094657528078E-2</v>
      </c>
      <c r="BH65" s="71">
        <f t="shared" si="36"/>
        <v>1.141409090909091E-2</v>
      </c>
      <c r="BI65" s="71">
        <f t="shared" si="52"/>
        <v>0</v>
      </c>
      <c r="BJ65" s="71">
        <f t="shared" si="53"/>
        <v>-8.5181818181818275E-4</v>
      </c>
      <c r="BK65" s="71">
        <f t="shared" si="54"/>
        <v>-8.5181818181818275E-4</v>
      </c>
      <c r="BL65" s="71">
        <f t="shared" si="37"/>
        <v>5.8233609090909078E-2</v>
      </c>
      <c r="BM65" s="71">
        <f t="shared" si="38"/>
        <v>0</v>
      </c>
      <c r="BQ65" s="60">
        <f t="shared" si="39"/>
        <v>40908</v>
      </c>
      <c r="BR65" s="63">
        <f t="shared" si="40"/>
        <v>12.929734159085225</v>
      </c>
      <c r="BS65" s="64">
        <f t="shared" si="41"/>
        <v>10296</v>
      </c>
      <c r="BT65" s="17" t="s">
        <v>102</v>
      </c>
      <c r="BV65" s="60">
        <f t="shared" si="42"/>
        <v>40939</v>
      </c>
      <c r="BW65" s="71">
        <f t="shared" si="43"/>
        <v>2.2243030444049398E-2</v>
      </c>
      <c r="BX65" s="71">
        <f t="shared" si="44"/>
        <v>2.2655094657528078E-2</v>
      </c>
      <c r="BY65" s="71">
        <f t="shared" si="45"/>
        <v>1.141409090909091E-2</v>
      </c>
      <c r="BZ65" s="71">
        <f t="shared" si="46"/>
        <v>5.8233609090909078E-2</v>
      </c>
      <c r="CA65" s="71">
        <f t="shared" si="47"/>
        <v>-3.0522727272727264E-3</v>
      </c>
      <c r="CB65" s="71">
        <f t="shared" si="48"/>
        <v>0</v>
      </c>
    </row>
    <row r="66" spans="1:80" s="17" customFormat="1" ht="15" x14ac:dyDescent="0.25">
      <c r="A66" s="106">
        <f t="shared" si="0"/>
        <v>40908</v>
      </c>
      <c r="B66" s="163">
        <v>40939</v>
      </c>
      <c r="C66" s="156">
        <v>132672393988</v>
      </c>
      <c r="D66" s="157">
        <v>8062940.1600000011</v>
      </c>
      <c r="E66" s="158">
        <v>10140</v>
      </c>
      <c r="F66" s="157">
        <v>4279754644.7741938</v>
      </c>
      <c r="G66" s="157">
        <v>422066.53301520651</v>
      </c>
      <c r="H66" s="157">
        <v>8062940.1600000011</v>
      </c>
      <c r="I66" s="159">
        <v>2.2243030444049398E-2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22.177161518909582</v>
      </c>
      <c r="O66" s="161">
        <v>12.952918241764408</v>
      </c>
      <c r="P66" s="162">
        <v>2.2655094657528078E-2</v>
      </c>
      <c r="Q66" s="100"/>
      <c r="R66" s="96"/>
      <c r="T66" s="113">
        <f t="shared" si="1"/>
        <v>2.2243030444049398E-2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1"/>
        <v>2.5976297219420505E-2</v>
      </c>
      <c r="AA66" s="125">
        <f t="shared" si="32"/>
        <v>-3.7332667753711066E-3</v>
      </c>
      <c r="AD66" s="133">
        <f t="shared" si="33"/>
        <v>40939</v>
      </c>
      <c r="AE66" s="134">
        <f t="shared" si="49"/>
        <v>-4.1206421347867936E-4</v>
      </c>
      <c r="AF66" s="134">
        <f t="shared" si="26"/>
        <v>-8.7431014771593117E-3</v>
      </c>
      <c r="AG66" s="135">
        <f t="shared" si="27"/>
        <v>-3.0522727272727264E-3</v>
      </c>
      <c r="AH66" s="136">
        <f t="shared" si="50"/>
        <v>-7.6528045454545349E-3</v>
      </c>
      <c r="AI66" s="57"/>
      <c r="AJ66" s="133">
        <f t="shared" si="28"/>
        <v>40939</v>
      </c>
      <c r="AK66" s="143">
        <f t="shared" si="28"/>
        <v>-4.1206421347867936E-4</v>
      </c>
      <c r="AL66" s="143">
        <f t="shared" si="28"/>
        <v>-8.7431014771593117E-3</v>
      </c>
      <c r="AM66" s="143">
        <f t="shared" si="29"/>
        <v>0</v>
      </c>
      <c r="AN66" s="143">
        <f t="shared" si="30"/>
        <v>-3.0522727272727264E-3</v>
      </c>
      <c r="AO66" s="144">
        <f t="shared" si="51"/>
        <v>-7.6528045454545349E-3</v>
      </c>
      <c r="AP66" s="177"/>
      <c r="AQ66" s="93"/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A66" s="93"/>
      <c r="BB66" s="93"/>
      <c r="BC66" s="93"/>
      <c r="BD66" s="93"/>
      <c r="BE66" s="93"/>
      <c r="BF66" s="60">
        <f t="shared" si="34"/>
        <v>40939</v>
      </c>
      <c r="BG66" s="71">
        <f t="shared" si="35"/>
        <v>2.2243030444049398E-2</v>
      </c>
      <c r="BH66" s="71">
        <f t="shared" si="36"/>
        <v>8.3618181818181838E-3</v>
      </c>
      <c r="BI66" s="71">
        <f t="shared" si="52"/>
        <v>0</v>
      </c>
      <c r="BJ66" s="71">
        <f t="shared" si="53"/>
        <v>-3.0522727272727264E-3</v>
      </c>
      <c r="BK66" s="71">
        <f t="shared" si="54"/>
        <v>-3.0522727272727264E-3</v>
      </c>
      <c r="BL66" s="71">
        <f t="shared" si="37"/>
        <v>5.0580804545454543E-2</v>
      </c>
      <c r="BM66" s="71">
        <f t="shared" si="38"/>
        <v>0</v>
      </c>
      <c r="BQ66" s="60">
        <f t="shared" si="39"/>
        <v>40939</v>
      </c>
      <c r="BR66" s="63">
        <f t="shared" si="40"/>
        <v>12.952918241764408</v>
      </c>
      <c r="BS66" s="64">
        <f t="shared" si="41"/>
        <v>10140</v>
      </c>
      <c r="BT66" s="17" t="s">
        <v>102</v>
      </c>
      <c r="BV66" s="60">
        <f t="shared" si="42"/>
        <v>40968</v>
      </c>
      <c r="BW66" s="71">
        <f t="shared" si="43"/>
        <v>2.1312076374753252E-2</v>
      </c>
      <c r="BX66" s="71">
        <f t="shared" si="44"/>
        <v>2.2243030444049398E-2</v>
      </c>
      <c r="BY66" s="71">
        <f t="shared" si="45"/>
        <v>8.3618181818181838E-3</v>
      </c>
      <c r="BZ66" s="71">
        <f t="shared" si="46"/>
        <v>5.0580804545454543E-2</v>
      </c>
      <c r="CA66" s="71">
        <f t="shared" si="47"/>
        <v>-2.1018181818181839E-3</v>
      </c>
      <c r="CB66" s="71">
        <f t="shared" si="48"/>
        <v>0</v>
      </c>
    </row>
    <row r="67" spans="1:80" s="17" customFormat="1" ht="15" x14ac:dyDescent="0.25">
      <c r="A67" s="106">
        <f t="shared" si="0"/>
        <v>40939</v>
      </c>
      <c r="B67" s="163">
        <v>40968</v>
      </c>
      <c r="C67" s="156">
        <v>115131140082</v>
      </c>
      <c r="D67" s="157">
        <v>6704053.6899999985</v>
      </c>
      <c r="E67" s="158">
        <v>10186</v>
      </c>
      <c r="F67" s="157">
        <v>3970039313.1724138</v>
      </c>
      <c r="G67" s="157">
        <v>389754.4976607514</v>
      </c>
      <c r="H67" s="157">
        <v>6704053.6899999985</v>
      </c>
      <c r="I67" s="159">
        <v>2.1312076374753252E-2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22.102041834158801</v>
      </c>
      <c r="O67" s="161">
        <v>12.87327232671425</v>
      </c>
      <c r="P67" s="162">
        <v>2.2243030444049398E-2</v>
      </c>
      <c r="Q67" s="100"/>
      <c r="R67" s="96"/>
      <c r="T67" s="113">
        <f t="shared" si="1"/>
        <v>2.1312076374753252E-2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1"/>
        <v>2.0120624220425716E-2</v>
      </c>
      <c r="AA67" s="125">
        <f t="shared" si="32"/>
        <v>1.191452154327536E-3</v>
      </c>
      <c r="AD67" s="133">
        <f t="shared" si="33"/>
        <v>40968</v>
      </c>
      <c r="AE67" s="134">
        <f t="shared" si="49"/>
        <v>-9.3095406929614641E-4</v>
      </c>
      <c r="AF67" s="134">
        <f t="shared" si="26"/>
        <v>-3.7332667753711066E-3</v>
      </c>
      <c r="AG67" s="135">
        <f t="shared" si="27"/>
        <v>-2.1018181818181839E-3</v>
      </c>
      <c r="AH67" s="136">
        <f t="shared" si="50"/>
        <v>-1.0920133116883113E-2</v>
      </c>
      <c r="AI67" s="57"/>
      <c r="AJ67" s="133">
        <f t="shared" si="28"/>
        <v>40968</v>
      </c>
      <c r="AK67" s="143">
        <f t="shared" si="28"/>
        <v>-9.3095406929614641E-4</v>
      </c>
      <c r="AL67" s="143">
        <f t="shared" si="28"/>
        <v>-3.7332667753711066E-3</v>
      </c>
      <c r="AM67" s="143">
        <f t="shared" si="29"/>
        <v>0</v>
      </c>
      <c r="AN67" s="143">
        <f t="shared" si="30"/>
        <v>-2.1018181818181839E-3</v>
      </c>
      <c r="AO67" s="144">
        <f t="shared" si="51"/>
        <v>-1.0920133116883113E-2</v>
      </c>
      <c r="AP67" s="177"/>
      <c r="AQ67" s="93"/>
      <c r="AR67" s="1" t="s">
        <v>52</v>
      </c>
      <c r="AS67" s="1">
        <v>-0.13557277304245227</v>
      </c>
      <c r="AT67" s="1">
        <v>3.319029001254583E-2</v>
      </c>
      <c r="AU67" s="1">
        <v>-4.0847119139726162</v>
      </c>
      <c r="AV67" s="1">
        <v>9.7847228092108528E-5</v>
      </c>
      <c r="AW67" s="1">
        <v>-0.20154206833973151</v>
      </c>
      <c r="AX67" s="1">
        <v>-6.9603477745173031E-2</v>
      </c>
      <c r="AY67" s="1">
        <v>-0.20154206833973151</v>
      </c>
      <c r="AZ67" s="1">
        <v>-6.9603477745173031E-2</v>
      </c>
      <c r="BA67" s="93"/>
      <c r="BB67" s="93"/>
      <c r="BC67" s="93"/>
      <c r="BD67" s="93"/>
      <c r="BE67" s="93"/>
      <c r="BF67" s="60">
        <f t="shared" si="34"/>
        <v>40968</v>
      </c>
      <c r="BG67" s="71">
        <f t="shared" si="35"/>
        <v>2.1312076374753252E-2</v>
      </c>
      <c r="BH67" s="71">
        <f t="shared" si="36"/>
        <v>6.2599999999999999E-3</v>
      </c>
      <c r="BI67" s="71">
        <f t="shared" si="52"/>
        <v>0</v>
      </c>
      <c r="BJ67" s="71">
        <f t="shared" si="53"/>
        <v>-2.1018181818181839E-3</v>
      </c>
      <c r="BK67" s="71">
        <f t="shared" si="54"/>
        <v>-2.1018181818181839E-3</v>
      </c>
      <c r="BL67" s="71">
        <f t="shared" si="37"/>
        <v>3.966067142857143E-2</v>
      </c>
      <c r="BM67" s="71">
        <f t="shared" si="38"/>
        <v>0</v>
      </c>
      <c r="BQ67" s="60">
        <f t="shared" si="39"/>
        <v>40968</v>
      </c>
      <c r="BR67" s="63">
        <f t="shared" si="40"/>
        <v>12.87327232671425</v>
      </c>
      <c r="BS67" s="64">
        <f t="shared" si="41"/>
        <v>10186</v>
      </c>
      <c r="BT67" s="17" t="s">
        <v>102</v>
      </c>
      <c r="BV67" s="60">
        <f t="shared" si="42"/>
        <v>40999</v>
      </c>
      <c r="BW67" s="71">
        <f t="shared" si="43"/>
        <v>2.092626455762479E-2</v>
      </c>
      <c r="BX67" s="71">
        <f t="shared" si="44"/>
        <v>2.1312076374753252E-2</v>
      </c>
      <c r="BY67" s="71">
        <f t="shared" si="45"/>
        <v>6.2599999999999999E-3</v>
      </c>
      <c r="BZ67" s="71">
        <f t="shared" si="46"/>
        <v>3.966067142857143E-2</v>
      </c>
      <c r="CA67" s="71">
        <f t="shared" si="47"/>
        <v>-1.5859090909090892E-3</v>
      </c>
      <c r="CB67" s="71">
        <f t="shared" si="48"/>
        <v>0</v>
      </c>
    </row>
    <row r="68" spans="1:80" s="17" customFormat="1" ht="15.75" thickBot="1" x14ac:dyDescent="0.3">
      <c r="A68" s="106">
        <f t="shared" si="0"/>
        <v>40968</v>
      </c>
      <c r="B68" s="163">
        <v>40999</v>
      </c>
      <c r="C68" s="156">
        <v>131104265040</v>
      </c>
      <c r="D68" s="157">
        <v>7495963.2099999972</v>
      </c>
      <c r="E68" s="158">
        <v>10247</v>
      </c>
      <c r="F68" s="157">
        <v>4229169840</v>
      </c>
      <c r="G68" s="157">
        <v>412722.73250707524</v>
      </c>
      <c r="H68" s="157">
        <v>7495963.2099999972</v>
      </c>
      <c r="I68" s="159">
        <v>2.092626455762479E-2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22.165271555424855</v>
      </c>
      <c r="O68" s="161">
        <v>12.930531296625135</v>
      </c>
      <c r="P68" s="162">
        <v>2.1312076374753252E-2</v>
      </c>
      <c r="Q68" s="100"/>
      <c r="R68" s="96"/>
      <c r="T68" s="113">
        <f t="shared" si="1"/>
        <v>2.092626455762479E-2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1"/>
        <v>1.8589482116525433E-2</v>
      </c>
      <c r="AA68" s="125">
        <f t="shared" si="32"/>
        <v>2.3367824410993575E-3</v>
      </c>
      <c r="AD68" s="133">
        <f t="shared" si="33"/>
        <v>40999</v>
      </c>
      <c r="AE68" s="134">
        <f t="shared" si="49"/>
        <v>-3.8581181712846191E-4</v>
      </c>
      <c r="AF68" s="134">
        <f t="shared" si="26"/>
        <v>1.191452154327536E-3</v>
      </c>
      <c r="AG68" s="135">
        <f t="shared" si="27"/>
        <v>-1.5859090909090892E-3</v>
      </c>
      <c r="AH68" s="136">
        <f t="shared" si="50"/>
        <v>-5.5219415584415593E-4</v>
      </c>
      <c r="AI68" s="57"/>
      <c r="AJ68" s="133">
        <f t="shared" si="28"/>
        <v>40999</v>
      </c>
      <c r="AK68" s="143">
        <f t="shared" si="28"/>
        <v>-3.8581181712846191E-4</v>
      </c>
      <c r="AL68" s="143">
        <f t="shared" si="28"/>
        <v>1.191452154327536E-3</v>
      </c>
      <c r="AM68" s="143">
        <f t="shared" si="29"/>
        <v>0</v>
      </c>
      <c r="AN68" s="143">
        <f t="shared" si="30"/>
        <v>-1.5859090909090892E-3</v>
      </c>
      <c r="AO68" s="144">
        <f t="shared" si="51"/>
        <v>-5.5219415584415593E-4</v>
      </c>
      <c r="AP68" s="177"/>
      <c r="AQ68" s="93"/>
      <c r="AR68" s="2" t="s">
        <v>100</v>
      </c>
      <c r="AS68" s="2">
        <v>0.76596720695391685</v>
      </c>
      <c r="AT68" s="2">
        <v>8.949823894410458E-2</v>
      </c>
      <c r="AU68" s="2">
        <v>8.5584612165642238</v>
      </c>
      <c r="AV68" s="2">
        <v>3.5975732177679173E-13</v>
      </c>
      <c r="AW68" s="2">
        <v>0.58807976604097678</v>
      </c>
      <c r="AX68" s="2">
        <v>0.94385464786685691</v>
      </c>
      <c r="AY68" s="2">
        <v>0.58807976604097678</v>
      </c>
      <c r="AZ68" s="2">
        <v>0.94385464786685691</v>
      </c>
      <c r="BA68" s="93"/>
      <c r="BB68" s="93"/>
      <c r="BC68" s="93"/>
      <c r="BD68" s="93"/>
      <c r="BE68" s="93"/>
      <c r="BF68" s="60">
        <f t="shared" si="34"/>
        <v>40999</v>
      </c>
      <c r="BG68" s="71">
        <f t="shared" si="35"/>
        <v>2.092626455762479E-2</v>
      </c>
      <c r="BH68" s="71">
        <f t="shared" si="36"/>
        <v>4.6740909090909107E-3</v>
      </c>
      <c r="BI68" s="71">
        <f t="shared" si="52"/>
        <v>0</v>
      </c>
      <c r="BJ68" s="71">
        <f t="shared" si="53"/>
        <v>-1.5859090909090892E-3</v>
      </c>
      <c r="BK68" s="71">
        <f t="shared" si="54"/>
        <v>-1.5859090909090892E-3</v>
      </c>
      <c r="BL68" s="71">
        <f t="shared" si="37"/>
        <v>3.9108477272727274E-2</v>
      </c>
      <c r="BM68" s="71">
        <f t="shared" si="38"/>
        <v>0</v>
      </c>
      <c r="BQ68" s="60">
        <f t="shared" si="39"/>
        <v>40999</v>
      </c>
      <c r="BR68" s="63">
        <f t="shared" si="40"/>
        <v>12.930531296625135</v>
      </c>
      <c r="BS68" s="64">
        <f t="shared" si="41"/>
        <v>10247</v>
      </c>
      <c r="BT68" s="17" t="s">
        <v>102</v>
      </c>
      <c r="BV68" s="60">
        <f t="shared" si="42"/>
        <v>41029</v>
      </c>
      <c r="BW68" s="71">
        <f t="shared" si="43"/>
        <v>1.9655124600540592E-2</v>
      </c>
      <c r="BX68" s="71">
        <f t="shared" si="44"/>
        <v>2.092626455762479E-2</v>
      </c>
      <c r="BY68" s="71">
        <f t="shared" si="45"/>
        <v>4.6740909090909107E-3</v>
      </c>
      <c r="BZ68" s="71">
        <f t="shared" si="46"/>
        <v>3.9108477272727274E-2</v>
      </c>
      <c r="CA68" s="71">
        <f t="shared" si="47"/>
        <v>-5.8566985645933101E-4</v>
      </c>
      <c r="CB68" s="71">
        <f t="shared" si="48"/>
        <v>0</v>
      </c>
    </row>
    <row r="69" spans="1:80" s="17" customFormat="1" ht="15" x14ac:dyDescent="0.25">
      <c r="A69" s="106">
        <f t="shared" si="0"/>
        <v>40999</v>
      </c>
      <c r="B69" s="163">
        <v>41029</v>
      </c>
      <c r="C69" s="156">
        <v>129486708504</v>
      </c>
      <c r="D69" s="157">
        <v>6953763.3599999975</v>
      </c>
      <c r="E69" s="158">
        <v>10150</v>
      </c>
      <c r="F69" s="157">
        <v>4316223616.8000002</v>
      </c>
      <c r="G69" s="157">
        <v>425243.70608866995</v>
      </c>
      <c r="H69" s="157">
        <v>6953763.3599999975</v>
      </c>
      <c r="I69" s="159">
        <v>1.9655124600540592E-2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22.185646694121559</v>
      </c>
      <c r="O69" s="161">
        <v>12.960417709651624</v>
      </c>
      <c r="P69" s="162">
        <v>2.092626455762479E-2</v>
      </c>
      <c r="Q69" s="100"/>
      <c r="R69" s="96"/>
      <c r="T69" s="113">
        <f t="shared" si="1"/>
        <v>1.9655124600540592E-2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1"/>
        <v>2.1977340684508993E-2</v>
      </c>
      <c r="AA69" s="125">
        <f t="shared" si="32"/>
        <v>-2.3222160839684002E-3</v>
      </c>
      <c r="AD69" s="133">
        <f t="shared" si="33"/>
        <v>41029</v>
      </c>
      <c r="AE69" s="134">
        <f t="shared" si="49"/>
        <v>-1.2711399570841976E-3</v>
      </c>
      <c r="AF69" s="134">
        <f t="shared" si="26"/>
        <v>2.3367824410993575E-3</v>
      </c>
      <c r="AG69" s="135">
        <f t="shared" si="27"/>
        <v>-5.8566985645933101E-4</v>
      </c>
      <c r="AH69" s="136">
        <f t="shared" si="50"/>
        <v>1.0322175108225105E-2</v>
      </c>
      <c r="AI69" s="57"/>
      <c r="AJ69" s="133">
        <f t="shared" si="28"/>
        <v>41029</v>
      </c>
      <c r="AK69" s="143">
        <f t="shared" si="28"/>
        <v>-1.2711399570841976E-3</v>
      </c>
      <c r="AL69" s="143">
        <f t="shared" si="28"/>
        <v>2.3367824410993575E-3</v>
      </c>
      <c r="AM69" s="143">
        <f t="shared" si="29"/>
        <v>0</v>
      </c>
      <c r="AN69" s="143">
        <f t="shared" si="30"/>
        <v>-5.8566985645933101E-4</v>
      </c>
      <c r="AO69" s="144">
        <f t="shared" si="51"/>
        <v>1.0322175108225105E-2</v>
      </c>
      <c r="AP69" s="177"/>
      <c r="AQ69" s="93"/>
      <c r="AR69"/>
      <c r="AS69"/>
      <c r="AT69"/>
      <c r="AU69"/>
      <c r="AV69"/>
      <c r="AW69"/>
      <c r="AX69"/>
      <c r="AY69"/>
      <c r="AZ69"/>
      <c r="BA69" s="93"/>
      <c r="BB69" s="93"/>
      <c r="BC69" s="93"/>
      <c r="BD69" s="93"/>
      <c r="BE69" s="93"/>
      <c r="BF69" s="60">
        <f t="shared" si="34"/>
        <v>41029</v>
      </c>
      <c r="BG69" s="71">
        <f t="shared" si="35"/>
        <v>1.9655124600540592E-2</v>
      </c>
      <c r="BH69" s="71">
        <f t="shared" si="36"/>
        <v>4.0884210526315797E-3</v>
      </c>
      <c r="BI69" s="71">
        <f t="shared" si="52"/>
        <v>0</v>
      </c>
      <c r="BJ69" s="71">
        <f t="shared" si="53"/>
        <v>-5.8566985645933101E-4</v>
      </c>
      <c r="BK69" s="71">
        <f t="shared" si="54"/>
        <v>-5.8566985645933101E-4</v>
      </c>
      <c r="BL69" s="71">
        <f t="shared" si="37"/>
        <v>4.9430652380952379E-2</v>
      </c>
      <c r="BM69" s="71">
        <f t="shared" si="38"/>
        <v>0</v>
      </c>
      <c r="BQ69" s="60">
        <f t="shared" si="39"/>
        <v>41029</v>
      </c>
      <c r="BR69" s="63">
        <f t="shared" si="40"/>
        <v>12.960417709651624</v>
      </c>
      <c r="BS69" s="64">
        <f t="shared" si="41"/>
        <v>10150</v>
      </c>
      <c r="BT69" s="17" t="s">
        <v>102</v>
      </c>
      <c r="BV69" s="60">
        <f t="shared" si="42"/>
        <v>41060</v>
      </c>
      <c r="BW69" s="71">
        <f t="shared" si="43"/>
        <v>2.1928156628459438E-2</v>
      </c>
      <c r="BX69" s="71">
        <f t="shared" si="44"/>
        <v>1.9655124600540592E-2</v>
      </c>
      <c r="BY69" s="71">
        <f t="shared" si="45"/>
        <v>4.0884210526315797E-3</v>
      </c>
      <c r="BZ69" s="71">
        <f t="shared" si="46"/>
        <v>4.9430652380952379E-2</v>
      </c>
      <c r="CA69" s="71">
        <f t="shared" si="47"/>
        <v>-1.5023923444976162E-4</v>
      </c>
      <c r="CB69" s="71">
        <f t="shared" si="48"/>
        <v>0</v>
      </c>
    </row>
    <row r="70" spans="1:80" s="17" customFormat="1" ht="15" x14ac:dyDescent="0.25">
      <c r="A70" s="106">
        <f t="shared" si="0"/>
        <v>41029</v>
      </c>
      <c r="B70" s="163">
        <v>41060</v>
      </c>
      <c r="C70" s="156">
        <v>134405388875</v>
      </c>
      <c r="D70" s="157">
        <v>8052629.5599999987</v>
      </c>
      <c r="E70" s="158">
        <v>10241</v>
      </c>
      <c r="F70" s="157">
        <v>4335657705.6451616</v>
      </c>
      <c r="G70" s="157">
        <v>423362.72880042589</v>
      </c>
      <c r="H70" s="157">
        <v>8052629.5599999987</v>
      </c>
      <c r="I70" s="159">
        <v>2.1928156628459438E-2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22.190139155542631</v>
      </c>
      <c r="O70" s="161">
        <v>12.955984605467192</v>
      </c>
      <c r="P70" s="162">
        <v>1.9655124600540592E-2</v>
      </c>
      <c r="Q70" s="100"/>
      <c r="R70" s="96"/>
      <c r="T70" s="113">
        <f t="shared" si="1"/>
        <v>2.1928156628459438E-2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1"/>
        <v>2.5924636066679631E-2</v>
      </c>
      <c r="AA70" s="125">
        <f t="shared" si="32"/>
        <v>-3.9964794382201935E-3</v>
      </c>
      <c r="AD70" s="133">
        <f t="shared" si="33"/>
        <v>41060</v>
      </c>
      <c r="AE70" s="134">
        <f t="shared" si="49"/>
        <v>2.2730320279188455E-3</v>
      </c>
      <c r="AF70" s="134">
        <f t="shared" si="26"/>
        <v>-2.3222160839684002E-3</v>
      </c>
      <c r="AG70" s="135">
        <f t="shared" si="27"/>
        <v>-1.5023923444976162E-4</v>
      </c>
      <c r="AH70" s="136">
        <f t="shared" si="50"/>
        <v>1.0844004140786741E-2</v>
      </c>
      <c r="AI70" s="57"/>
      <c r="AJ70" s="133">
        <f t="shared" si="28"/>
        <v>41060</v>
      </c>
      <c r="AK70" s="143">
        <f t="shared" si="28"/>
        <v>2.2730320279188455E-3</v>
      </c>
      <c r="AL70" s="143">
        <f t="shared" si="28"/>
        <v>-2.3222160839684002E-3</v>
      </c>
      <c r="AM70" s="143">
        <f t="shared" si="29"/>
        <v>0</v>
      </c>
      <c r="AN70" s="143">
        <f t="shared" si="30"/>
        <v>-1.5023923444976162E-4</v>
      </c>
      <c r="AO70" s="144">
        <f t="shared" si="51"/>
        <v>1.0844004140786741E-2</v>
      </c>
      <c r="AP70" s="177"/>
      <c r="AQ70" s="93"/>
      <c r="AR70"/>
      <c r="AS70"/>
      <c r="AT70"/>
      <c r="AU70"/>
      <c r="AV70"/>
      <c r="AW70"/>
      <c r="AX70"/>
      <c r="AY70"/>
      <c r="AZ70"/>
      <c r="BA70" s="93"/>
      <c r="BB70" s="93"/>
      <c r="BC70" s="93"/>
      <c r="BD70" s="93"/>
      <c r="BE70" s="93"/>
      <c r="BF70" s="60">
        <f t="shared" si="34"/>
        <v>41060</v>
      </c>
      <c r="BG70" s="71">
        <f t="shared" si="35"/>
        <v>2.1928156628459438E-2</v>
      </c>
      <c r="BH70" s="71">
        <f t="shared" si="36"/>
        <v>3.9381818181818181E-3</v>
      </c>
      <c r="BI70" s="71">
        <f t="shared" si="52"/>
        <v>0</v>
      </c>
      <c r="BJ70" s="71">
        <f t="shared" si="53"/>
        <v>-1.5023923444976162E-4</v>
      </c>
      <c r="BK70" s="71">
        <f t="shared" si="54"/>
        <v>-1.5023923444976162E-4</v>
      </c>
      <c r="BL70" s="71">
        <f t="shared" si="37"/>
        <v>6.027465652173912E-2</v>
      </c>
      <c r="BM70" s="71">
        <f t="shared" si="38"/>
        <v>0</v>
      </c>
      <c r="BQ70" s="60">
        <f t="shared" si="39"/>
        <v>41060</v>
      </c>
      <c r="BR70" s="63">
        <f t="shared" si="40"/>
        <v>12.955984605467192</v>
      </c>
      <c r="BS70" s="64">
        <f t="shared" si="41"/>
        <v>10241</v>
      </c>
      <c r="BT70" s="17" t="s">
        <v>102</v>
      </c>
      <c r="BV70" s="60">
        <f t="shared" si="42"/>
        <v>41090</v>
      </c>
      <c r="BW70" s="71">
        <f t="shared" si="43"/>
        <v>2.1695381296615704E-2</v>
      </c>
      <c r="BX70" s="71">
        <f t="shared" si="44"/>
        <v>2.1928156628459438E-2</v>
      </c>
      <c r="BY70" s="71">
        <f t="shared" si="45"/>
        <v>3.9381818181818181E-3</v>
      </c>
      <c r="BZ70" s="71">
        <f t="shared" si="46"/>
        <v>6.027465652173912E-2</v>
      </c>
      <c r="CA70" s="71">
        <f t="shared" si="47"/>
        <v>-1.3865800865800817E-4</v>
      </c>
      <c r="CB70" s="71">
        <f t="shared" si="48"/>
        <v>0</v>
      </c>
    </row>
    <row r="71" spans="1:80" s="17" customFormat="1" ht="15" x14ac:dyDescent="0.25">
      <c r="A71" s="106">
        <f t="shared" si="0"/>
        <v>41060</v>
      </c>
      <c r="B71" s="163">
        <v>41090</v>
      </c>
      <c r="C71" s="156">
        <v>129526312717</v>
      </c>
      <c r="D71" s="157">
        <v>7677930.9899999965</v>
      </c>
      <c r="E71" s="158">
        <v>10291</v>
      </c>
      <c r="F71" s="157">
        <v>4317543757.2333336</v>
      </c>
      <c r="G71" s="157">
        <v>419545.59879830276</v>
      </c>
      <c r="H71" s="157">
        <v>7677930.9899999965</v>
      </c>
      <c r="I71" s="159">
        <v>2.1695381296615704E-2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22.185952502788027</v>
      </c>
      <c r="O71" s="161">
        <v>12.946927496951934</v>
      </c>
      <c r="P71" s="162">
        <v>2.1928156628459438E-2</v>
      </c>
      <c r="Q71" s="100"/>
      <c r="R71" s="96"/>
      <c r="T71" s="113">
        <f t="shared" si="1"/>
        <v>2.1695381296615704E-2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1"/>
        <v>2.842825301331724E-2</v>
      </c>
      <c r="AA71" s="125">
        <f t="shared" si="32"/>
        <v>-6.7328717167015363E-3</v>
      </c>
      <c r="AD71" s="133">
        <f t="shared" si="33"/>
        <v>41090</v>
      </c>
      <c r="AE71" s="134">
        <f t="shared" si="49"/>
        <v>-2.3277533184373408E-4</v>
      </c>
      <c r="AF71" s="134">
        <f t="shared" si="26"/>
        <v>-3.9964794382201935E-3</v>
      </c>
      <c r="AG71" s="135">
        <f t="shared" si="27"/>
        <v>-1.3865800865800817E-4</v>
      </c>
      <c r="AH71" s="136">
        <f t="shared" si="50"/>
        <v>6.974314906832299E-3</v>
      </c>
      <c r="AI71" s="57"/>
      <c r="AJ71" s="133">
        <f t="shared" si="28"/>
        <v>41090</v>
      </c>
      <c r="AK71" s="143">
        <f t="shared" si="28"/>
        <v>-2.3277533184373408E-4</v>
      </c>
      <c r="AL71" s="143">
        <f t="shared" si="28"/>
        <v>-3.9964794382201935E-3</v>
      </c>
      <c r="AM71" s="143">
        <f t="shared" si="29"/>
        <v>0</v>
      </c>
      <c r="AN71" s="143">
        <f t="shared" si="30"/>
        <v>-1.3865800865800817E-4</v>
      </c>
      <c r="AO71" s="144">
        <f t="shared" si="51"/>
        <v>6.974314906832299E-3</v>
      </c>
      <c r="AP71" s="177"/>
      <c r="AQ71" s="93"/>
      <c r="AR71"/>
      <c r="AS71"/>
      <c r="AT71"/>
      <c r="AU71"/>
      <c r="AV71"/>
      <c r="AW71"/>
      <c r="AX71"/>
      <c r="AY71"/>
      <c r="AZ71"/>
      <c r="BA71" s="93"/>
      <c r="BB71" s="93"/>
      <c r="BC71" s="93"/>
      <c r="BD71" s="93"/>
      <c r="BE71" s="93"/>
      <c r="BF71" s="60">
        <f t="shared" si="34"/>
        <v>41090</v>
      </c>
      <c r="BG71" s="71">
        <f t="shared" si="35"/>
        <v>2.1695381296615704E-2</v>
      </c>
      <c r="BH71" s="71">
        <f t="shared" si="36"/>
        <v>3.7995238095238099E-3</v>
      </c>
      <c r="BI71" s="71">
        <f t="shared" si="52"/>
        <v>0</v>
      </c>
      <c r="BJ71" s="71">
        <f t="shared" si="53"/>
        <v>-1.3865800865800817E-4</v>
      </c>
      <c r="BK71" s="71">
        <f t="shared" si="54"/>
        <v>-1.3865800865800817E-4</v>
      </c>
      <c r="BL71" s="71">
        <f t="shared" si="37"/>
        <v>6.7248971428571419E-2</v>
      </c>
      <c r="BM71" s="71">
        <f t="shared" si="38"/>
        <v>0</v>
      </c>
      <c r="BQ71" s="60">
        <f t="shared" si="39"/>
        <v>41090</v>
      </c>
      <c r="BR71" s="63">
        <f t="shared" si="40"/>
        <v>12.946927496951934</v>
      </c>
      <c r="BS71" s="64">
        <f t="shared" si="41"/>
        <v>10291</v>
      </c>
      <c r="BT71" s="17" t="s">
        <v>102</v>
      </c>
      <c r="BV71" s="60">
        <f t="shared" si="42"/>
        <v>41121</v>
      </c>
      <c r="BW71" s="71">
        <f t="shared" si="43"/>
        <v>2.2996152888294132E-2</v>
      </c>
      <c r="BX71" s="71">
        <f t="shared" si="44"/>
        <v>2.1695381296615704E-2</v>
      </c>
      <c r="BY71" s="71">
        <f t="shared" si="45"/>
        <v>3.7995238095238099E-3</v>
      </c>
      <c r="BZ71" s="71">
        <f t="shared" si="46"/>
        <v>6.7248971428571419E-2</v>
      </c>
      <c r="CA71" s="71">
        <f t="shared" si="47"/>
        <v>-1.6054329004329014E-3</v>
      </c>
      <c r="CB71" s="71">
        <f t="shared" si="48"/>
        <v>0</v>
      </c>
    </row>
    <row r="72" spans="1:80" s="17" customFormat="1" ht="15" x14ac:dyDescent="0.25">
      <c r="A72" s="106">
        <f t="shared" si="0"/>
        <v>41090</v>
      </c>
      <c r="B72" s="163">
        <v>41121</v>
      </c>
      <c r="C72" s="156">
        <v>142969381981</v>
      </c>
      <c r="D72" s="157">
        <v>8982911.9300000016</v>
      </c>
      <c r="E72" s="158">
        <v>10268</v>
      </c>
      <c r="F72" s="157">
        <v>4611915547.7741938</v>
      </c>
      <c r="G72" s="157">
        <v>449154.22163753345</v>
      </c>
      <c r="H72" s="157">
        <v>8982911.9300000016</v>
      </c>
      <c r="I72" s="159">
        <v>2.2996152888294132E-2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22.25190912777494</v>
      </c>
      <c r="O72" s="161">
        <v>13.015121585783911</v>
      </c>
      <c r="P72" s="162">
        <v>2.1695381296615704E-2</v>
      </c>
      <c r="Q72" s="100"/>
      <c r="R72" s="96"/>
      <c r="T72" s="113">
        <f t="shared" si="1"/>
        <v>2.2996152888294132E-2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1"/>
        <v>3.0380473957487161E-2</v>
      </c>
      <c r="AA72" s="125">
        <f t="shared" si="32"/>
        <v>-7.384321069193029E-3</v>
      </c>
      <c r="AD72" s="133">
        <f t="shared" si="33"/>
        <v>41121</v>
      </c>
      <c r="AE72" s="134">
        <f t="shared" si="49"/>
        <v>1.3007715916784277E-3</v>
      </c>
      <c r="AF72" s="134">
        <f t="shared" si="26"/>
        <v>-6.7328717167015363E-3</v>
      </c>
      <c r="AG72" s="135">
        <f t="shared" si="27"/>
        <v>-1.6054329004329014E-3</v>
      </c>
      <c r="AH72" s="136">
        <f t="shared" si="50"/>
        <v>8.766028571428594E-3</v>
      </c>
      <c r="AI72" s="57"/>
      <c r="AJ72" s="133">
        <f t="shared" si="28"/>
        <v>41121</v>
      </c>
      <c r="AK72" s="143">
        <f t="shared" si="28"/>
        <v>1.3007715916784277E-3</v>
      </c>
      <c r="AL72" s="143">
        <f t="shared" si="28"/>
        <v>-6.7328717167015363E-3</v>
      </c>
      <c r="AM72" s="143">
        <f t="shared" si="29"/>
        <v>0</v>
      </c>
      <c r="AN72" s="143">
        <f t="shared" si="30"/>
        <v>-1.6054329004329014E-3</v>
      </c>
      <c r="AO72" s="144">
        <f t="shared" si="51"/>
        <v>8.766028571428594E-3</v>
      </c>
      <c r="AP72" s="177"/>
      <c r="AQ72" s="93"/>
      <c r="AR72"/>
      <c r="AS72"/>
      <c r="AT72"/>
      <c r="AU72"/>
      <c r="AV72"/>
      <c r="AW72"/>
      <c r="AX72"/>
      <c r="AY72"/>
      <c r="AZ72"/>
      <c r="BA72" s="93"/>
      <c r="BB72" s="93"/>
      <c r="BC72" s="93"/>
      <c r="BD72" s="93"/>
      <c r="BE72" s="93"/>
      <c r="BF72" s="60">
        <f t="shared" si="34"/>
        <v>41121</v>
      </c>
      <c r="BG72" s="71">
        <f t="shared" si="35"/>
        <v>2.2996152888294132E-2</v>
      </c>
      <c r="BH72" s="71">
        <f t="shared" si="36"/>
        <v>2.1940909090909086E-3</v>
      </c>
      <c r="BI72" s="71">
        <f t="shared" si="52"/>
        <v>0</v>
      </c>
      <c r="BJ72" s="71">
        <f t="shared" si="53"/>
        <v>-1.6054329004329014E-3</v>
      </c>
      <c r="BK72" s="71">
        <f t="shared" si="54"/>
        <v>-1.6054329004329014E-3</v>
      </c>
      <c r="BL72" s="71">
        <f t="shared" si="37"/>
        <v>7.6015000000000013E-2</v>
      </c>
      <c r="BM72" s="71">
        <f t="shared" si="38"/>
        <v>0</v>
      </c>
      <c r="BQ72" s="60">
        <f t="shared" si="39"/>
        <v>41121</v>
      </c>
      <c r="BR72" s="63">
        <f t="shared" si="40"/>
        <v>13.015121585783911</v>
      </c>
      <c r="BS72" s="64">
        <f t="shared" si="41"/>
        <v>10268</v>
      </c>
      <c r="BT72" s="17" t="s">
        <v>102</v>
      </c>
      <c r="BV72" s="60">
        <f t="shared" si="42"/>
        <v>41152</v>
      </c>
      <c r="BW72" s="71">
        <f t="shared" si="43"/>
        <v>2.6738700332307984E-2</v>
      </c>
      <c r="BX72" s="71">
        <f t="shared" si="44"/>
        <v>2.2996152888294132E-2</v>
      </c>
      <c r="BY72" s="71">
        <f t="shared" si="45"/>
        <v>2.1940909090909086E-3</v>
      </c>
      <c r="BZ72" s="71">
        <f t="shared" si="46"/>
        <v>7.6015000000000013E-2</v>
      </c>
      <c r="CA72" s="71">
        <f t="shared" si="47"/>
        <v>-8.7843873517786525E-4</v>
      </c>
      <c r="CB72" s="71">
        <f t="shared" si="48"/>
        <v>0</v>
      </c>
    </row>
    <row r="73" spans="1:80" s="17" customFormat="1" ht="15" x14ac:dyDescent="0.25">
      <c r="A73" s="106">
        <f t="shared" si="0"/>
        <v>41121</v>
      </c>
      <c r="B73" s="163">
        <v>41152</v>
      </c>
      <c r="C73" s="156">
        <v>130897112381</v>
      </c>
      <c r="D73" s="157">
        <v>9562892.5199999996</v>
      </c>
      <c r="E73" s="158">
        <v>10224</v>
      </c>
      <c r="F73" s="157">
        <v>4222487496.1612902</v>
      </c>
      <c r="G73" s="157">
        <v>412997.60330216063</v>
      </c>
      <c r="H73" s="157">
        <v>9562892.5199999996</v>
      </c>
      <c r="I73" s="159">
        <v>2.6738700332307984E-2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22.163690245401181</v>
      </c>
      <c r="O73" s="161">
        <v>12.931197068783863</v>
      </c>
      <c r="P73" s="162">
        <v>2.2996152888294132E-2</v>
      </c>
      <c r="Q73" s="100"/>
      <c r="R73" s="96"/>
      <c r="T73" s="113">
        <f t="shared" si="1"/>
        <v>2.6738700332307984E-2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1"/>
        <v>3.007237276686546E-2</v>
      </c>
      <c r="AA73" s="125">
        <f t="shared" si="32"/>
        <v>-3.3336724345574761E-3</v>
      </c>
      <c r="AD73" s="133">
        <f t="shared" si="33"/>
        <v>41152</v>
      </c>
      <c r="AE73" s="134">
        <f t="shared" si="49"/>
        <v>3.7425474440138523E-3</v>
      </c>
      <c r="AF73" s="134">
        <f t="shared" si="26"/>
        <v>-7.384321069193029E-3</v>
      </c>
      <c r="AG73" s="135">
        <f t="shared" si="27"/>
        <v>-8.7843873517786525E-4</v>
      </c>
      <c r="AH73" s="136">
        <f t="shared" si="50"/>
        <v>1.1319521739130423E-3</v>
      </c>
      <c r="AI73" s="57"/>
      <c r="AJ73" s="133">
        <f t="shared" si="28"/>
        <v>41152</v>
      </c>
      <c r="AK73" s="143">
        <f t="shared" si="28"/>
        <v>3.7425474440138523E-3</v>
      </c>
      <c r="AL73" s="143">
        <f t="shared" si="28"/>
        <v>-7.384321069193029E-3</v>
      </c>
      <c r="AM73" s="143">
        <f t="shared" si="29"/>
        <v>0</v>
      </c>
      <c r="AN73" s="143">
        <f t="shared" si="30"/>
        <v>-8.7843873517786525E-4</v>
      </c>
      <c r="AO73" s="144">
        <f t="shared" si="51"/>
        <v>1.1319521739130423E-3</v>
      </c>
      <c r="AP73" s="177"/>
      <c r="AQ73" s="93"/>
      <c r="AR73"/>
      <c r="AS73"/>
      <c r="AT73"/>
      <c r="AU73"/>
      <c r="AV73"/>
      <c r="AW73"/>
      <c r="AX73"/>
      <c r="AY73"/>
      <c r="AZ73"/>
      <c r="BA73" s="93"/>
      <c r="BB73" s="93"/>
      <c r="BC73" s="93"/>
      <c r="BD73" s="93"/>
      <c r="BE73" s="93"/>
      <c r="BF73" s="60">
        <f t="shared" si="34"/>
        <v>41152</v>
      </c>
      <c r="BG73" s="71">
        <f t="shared" si="35"/>
        <v>2.6738700332307984E-2</v>
      </c>
      <c r="BH73" s="71">
        <f t="shared" si="36"/>
        <v>1.3156521739130433E-3</v>
      </c>
      <c r="BI73" s="71">
        <f t="shared" si="52"/>
        <v>0</v>
      </c>
      <c r="BJ73" s="71">
        <f t="shared" si="53"/>
        <v>-8.7843873517786525E-4</v>
      </c>
      <c r="BK73" s="71">
        <f t="shared" si="54"/>
        <v>-8.7843873517786525E-4</v>
      </c>
      <c r="BL73" s="71">
        <f t="shared" si="37"/>
        <v>7.7146952173913055E-2</v>
      </c>
      <c r="BM73" s="71">
        <f t="shared" si="38"/>
        <v>0</v>
      </c>
      <c r="BQ73" s="60">
        <f t="shared" si="39"/>
        <v>41152</v>
      </c>
      <c r="BR73" s="63">
        <f t="shared" si="40"/>
        <v>12.931197068783863</v>
      </c>
      <c r="BS73" s="64">
        <f t="shared" si="41"/>
        <v>10224</v>
      </c>
      <c r="BT73" s="17" t="s">
        <v>102</v>
      </c>
      <c r="BV73" s="60">
        <f t="shared" si="42"/>
        <v>41182</v>
      </c>
      <c r="BW73" s="71">
        <f t="shared" si="43"/>
        <v>2.6795985181921271E-2</v>
      </c>
      <c r="BX73" s="71">
        <f t="shared" si="44"/>
        <v>2.6738700332307984E-2</v>
      </c>
      <c r="BY73" s="71">
        <f t="shared" si="45"/>
        <v>1.3156521739130433E-3</v>
      </c>
      <c r="BZ73" s="71">
        <f t="shared" si="46"/>
        <v>7.7146952173913055E-2</v>
      </c>
      <c r="CA73" s="71">
        <f t="shared" si="47"/>
        <v>-1.281521739130429E-4</v>
      </c>
      <c r="CB73" s="71">
        <f t="shared" si="48"/>
        <v>0</v>
      </c>
    </row>
    <row r="74" spans="1:80" s="17" customFormat="1" x14ac:dyDescent="0.2">
      <c r="A74" s="106">
        <f t="shared" si="0"/>
        <v>41152</v>
      </c>
      <c r="B74" s="163">
        <v>41182</v>
      </c>
      <c r="C74" s="156">
        <v>121089923196</v>
      </c>
      <c r="D74" s="157">
        <v>8865365.5400000028</v>
      </c>
      <c r="E74" s="158">
        <v>10302</v>
      </c>
      <c r="F74" s="157">
        <v>4036330773.1999998</v>
      </c>
      <c r="G74" s="157">
        <v>391800.69629198214</v>
      </c>
      <c r="H74" s="157">
        <v>8865365.5400000028</v>
      </c>
      <c r="I74" s="159">
        <v>2.6795985181921271E-2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22.118601891778301</v>
      </c>
      <c r="O74" s="161">
        <v>12.878508561652771</v>
      </c>
      <c r="P74" s="162">
        <v>2.6738700332307984E-2</v>
      </c>
      <c r="Q74" s="100"/>
      <c r="R74" s="96"/>
      <c r="T74" s="113">
        <f t="shared" si="1"/>
        <v>2.6795985181921271E-2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1"/>
        <v>2.4457383770136069E-2</v>
      </c>
      <c r="AA74" s="125">
        <f t="shared" si="32"/>
        <v>2.3386014117852023E-3</v>
      </c>
      <c r="AD74" s="133">
        <f t="shared" si="33"/>
        <v>41182</v>
      </c>
      <c r="AE74" s="134">
        <f t="shared" si="49"/>
        <v>5.728484961328717E-5</v>
      </c>
      <c r="AF74" s="134">
        <f t="shared" si="26"/>
        <v>-3.3336724345574761E-3</v>
      </c>
      <c r="AG74" s="135">
        <f t="shared" si="27"/>
        <v>-1.281521739130429E-4</v>
      </c>
      <c r="AH74" s="136">
        <f t="shared" si="50"/>
        <v>-1.4665702173913046E-2</v>
      </c>
      <c r="AI74" s="57"/>
      <c r="AJ74" s="133">
        <f t="shared" si="28"/>
        <v>41182</v>
      </c>
      <c r="AK74" s="143">
        <f t="shared" si="28"/>
        <v>5.728484961328717E-5</v>
      </c>
      <c r="AL74" s="143">
        <f t="shared" si="28"/>
        <v>-3.3336724345574761E-3</v>
      </c>
      <c r="AM74" s="143">
        <f t="shared" si="29"/>
        <v>0</v>
      </c>
      <c r="AN74" s="143">
        <f t="shared" si="30"/>
        <v>-1.281521739130429E-4</v>
      </c>
      <c r="AO74" s="144">
        <f t="shared" si="51"/>
        <v>-1.4665702173913046E-2</v>
      </c>
      <c r="AP74" s="177"/>
      <c r="AQ74" s="93"/>
      <c r="AR74" s="35"/>
      <c r="AS74" s="93"/>
      <c r="AT74" s="93"/>
      <c r="AU74" s="93"/>
      <c r="AV74" s="93"/>
      <c r="AX74" s="93"/>
      <c r="AY74" s="93"/>
      <c r="AZ74" s="93"/>
      <c r="BA74" s="93"/>
      <c r="BB74" s="93"/>
      <c r="BC74" s="93"/>
      <c r="BD74" s="93"/>
      <c r="BE74" s="93"/>
      <c r="BF74" s="60">
        <f t="shared" si="34"/>
        <v>41182</v>
      </c>
      <c r="BG74" s="71">
        <f t="shared" si="35"/>
        <v>2.6795985181921271E-2</v>
      </c>
      <c r="BH74" s="71">
        <f t="shared" si="36"/>
        <v>1.1875000000000004E-3</v>
      </c>
      <c r="BI74" s="71">
        <f t="shared" si="52"/>
        <v>0</v>
      </c>
      <c r="BJ74" s="71">
        <f t="shared" si="53"/>
        <v>-1.281521739130429E-4</v>
      </c>
      <c r="BK74" s="71">
        <f t="shared" si="54"/>
        <v>-1.281521739130429E-4</v>
      </c>
      <c r="BL74" s="71">
        <f t="shared" si="37"/>
        <v>6.2481250000000009E-2</v>
      </c>
      <c r="BM74" s="71">
        <f t="shared" si="38"/>
        <v>0</v>
      </c>
      <c r="BQ74" s="60">
        <f t="shared" si="39"/>
        <v>41182</v>
      </c>
      <c r="BR74" s="63">
        <f t="shared" si="40"/>
        <v>12.878508561652771</v>
      </c>
      <c r="BS74" s="64">
        <f t="shared" si="41"/>
        <v>10302</v>
      </c>
      <c r="BT74" s="17" t="s">
        <v>102</v>
      </c>
      <c r="BV74" s="60">
        <f t="shared" si="42"/>
        <v>41213</v>
      </c>
      <c r="BW74" s="71">
        <f t="shared" si="43"/>
        <v>2.6887568236815821E-2</v>
      </c>
      <c r="BX74" s="71">
        <f t="shared" si="44"/>
        <v>2.6795985181921271E-2</v>
      </c>
      <c r="BY74" s="71">
        <f t="shared" si="45"/>
        <v>1.1875000000000004E-3</v>
      </c>
      <c r="BZ74" s="71">
        <f t="shared" si="46"/>
        <v>6.2481250000000009E-2</v>
      </c>
      <c r="CA74" s="71">
        <f t="shared" si="47"/>
        <v>-7.5326086956522187E-5</v>
      </c>
      <c r="CB74" s="71">
        <f t="shared" si="48"/>
        <v>0</v>
      </c>
    </row>
    <row r="75" spans="1:80" s="17" customFormat="1" x14ac:dyDescent="0.2">
      <c r="A75" s="106">
        <f t="shared" si="0"/>
        <v>41182</v>
      </c>
      <c r="B75" s="163">
        <v>41213</v>
      </c>
      <c r="C75" s="156">
        <v>133734774784</v>
      </c>
      <c r="D75" s="157">
        <v>9824598.0399999898</v>
      </c>
      <c r="E75" s="158">
        <v>10314</v>
      </c>
      <c r="F75" s="157">
        <v>4314024993.032258</v>
      </c>
      <c r="G75" s="157">
        <v>418268.85718753713</v>
      </c>
      <c r="H75" s="157">
        <v>9824598.0399999898</v>
      </c>
      <c r="I75" s="159">
        <v>2.6887568236815821E-2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22.185137178367214</v>
      </c>
      <c r="O75" s="161">
        <v>12.943879703756311</v>
      </c>
      <c r="P75" s="162">
        <v>2.6795985181921271E-2</v>
      </c>
      <c r="Q75" s="100"/>
      <c r="R75" s="96"/>
      <c r="T75" s="113">
        <f t="shared" si="1"/>
        <v>2.6887568236815821E-2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1"/>
        <v>2.1948461491471092E-2</v>
      </c>
      <c r="AA75" s="125">
        <f t="shared" si="32"/>
        <v>4.939106745344729E-3</v>
      </c>
      <c r="AD75" s="133">
        <f t="shared" si="33"/>
        <v>41213</v>
      </c>
      <c r="AE75" s="134">
        <f t="shared" si="49"/>
        <v>9.1583054894549959E-5</v>
      </c>
      <c r="AF75" s="134">
        <f t="shared" si="26"/>
        <v>2.3386014117852023E-3</v>
      </c>
      <c r="AG75" s="135">
        <f t="shared" si="27"/>
        <v>-7.5326086956522187E-5</v>
      </c>
      <c r="AH75" s="136">
        <f t="shared" si="50"/>
        <v>-6.5128673913043694E-3</v>
      </c>
      <c r="AI75" s="57"/>
      <c r="AJ75" s="133">
        <f t="shared" si="28"/>
        <v>41213</v>
      </c>
      <c r="AK75" s="143">
        <f t="shared" si="28"/>
        <v>9.1583054894549959E-5</v>
      </c>
      <c r="AL75" s="143">
        <f t="shared" si="28"/>
        <v>2.3386014117852023E-3</v>
      </c>
      <c r="AM75" s="143">
        <f t="shared" si="29"/>
        <v>0</v>
      </c>
      <c r="AN75" s="143">
        <f t="shared" si="30"/>
        <v>-7.5326086956522187E-5</v>
      </c>
      <c r="AO75" s="144">
        <f t="shared" si="51"/>
        <v>-6.5128673913043694E-3</v>
      </c>
      <c r="AP75" s="177"/>
      <c r="AQ75" s="93"/>
      <c r="AS75" s="93"/>
      <c r="AT75" s="93"/>
      <c r="AU75" s="93"/>
      <c r="AV75" s="93"/>
      <c r="AW75" s="35"/>
      <c r="AX75" s="93"/>
      <c r="AY75" s="93"/>
      <c r="AZ75" s="93"/>
      <c r="BA75" s="93"/>
      <c r="BB75" s="93"/>
      <c r="BC75" s="93"/>
      <c r="BD75" s="93"/>
      <c r="BE75" s="93"/>
      <c r="BF75" s="60">
        <f t="shared" si="34"/>
        <v>41213</v>
      </c>
      <c r="BG75" s="71">
        <f t="shared" si="35"/>
        <v>2.6887568236815821E-2</v>
      </c>
      <c r="BH75" s="71">
        <f t="shared" si="36"/>
        <v>1.1121739130434782E-3</v>
      </c>
      <c r="BI75" s="71">
        <f t="shared" si="52"/>
        <v>0</v>
      </c>
      <c r="BJ75" s="71">
        <f t="shared" si="53"/>
        <v>-7.5326086956522187E-5</v>
      </c>
      <c r="BK75" s="71">
        <f t="shared" si="54"/>
        <v>-7.5326086956522187E-5</v>
      </c>
      <c r="BL75" s="71">
        <f t="shared" si="37"/>
        <v>5.596838260869564E-2</v>
      </c>
      <c r="BM75" s="71">
        <f t="shared" si="38"/>
        <v>0</v>
      </c>
      <c r="BQ75" s="60">
        <f t="shared" si="39"/>
        <v>41213</v>
      </c>
      <c r="BR75" s="63">
        <f t="shared" si="40"/>
        <v>12.943879703756311</v>
      </c>
      <c r="BS75" s="64">
        <f t="shared" si="41"/>
        <v>10314</v>
      </c>
      <c r="BT75" s="17" t="s">
        <v>102</v>
      </c>
      <c r="BV75" s="60">
        <f t="shared" si="42"/>
        <v>41243</v>
      </c>
      <c r="BW75" s="71">
        <f t="shared" si="43"/>
        <v>2.7434494721218561E-2</v>
      </c>
      <c r="BX75" s="71">
        <f t="shared" si="44"/>
        <v>2.6887568236815821E-2</v>
      </c>
      <c r="BY75" s="71">
        <f t="shared" si="45"/>
        <v>1.1121739130434782E-3</v>
      </c>
      <c r="BZ75" s="71">
        <f t="shared" si="46"/>
        <v>5.596838260869564E-2</v>
      </c>
      <c r="CA75" s="71">
        <f t="shared" si="47"/>
        <v>-2.7173913043477974E-5</v>
      </c>
      <c r="CB75" s="71">
        <f t="shared" si="48"/>
        <v>0</v>
      </c>
    </row>
    <row r="76" spans="1:80" s="17" customFormat="1" x14ac:dyDescent="0.2">
      <c r="A76" s="106">
        <f t="shared" si="0"/>
        <v>41213</v>
      </c>
      <c r="B76" s="163">
        <v>41243</v>
      </c>
      <c r="C76" s="156">
        <v>131813099465</v>
      </c>
      <c r="D76" s="157">
        <v>9880398.3099999987</v>
      </c>
      <c r="E76" s="158">
        <v>10321</v>
      </c>
      <c r="F76" s="157">
        <v>4393769982.166667</v>
      </c>
      <c r="G76" s="157">
        <v>425711.6541194329</v>
      </c>
      <c r="H76" s="157">
        <v>9880398.3099999987</v>
      </c>
      <c r="I76" s="159">
        <v>2.7434494721218561E-2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22.203453461374455</v>
      </c>
      <c r="O76" s="161">
        <v>12.961517527808521</v>
      </c>
      <c r="P76" s="162">
        <v>2.6887568236815821E-2</v>
      </c>
      <c r="Q76" s="100"/>
      <c r="R76" s="96"/>
      <c r="T76" s="113">
        <f t="shared" si="1"/>
        <v>2.7434494721218561E-2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1"/>
        <v>2.140311845140308E-2</v>
      </c>
      <c r="AA76" s="125">
        <f t="shared" si="32"/>
        <v>6.0313762698154805E-3</v>
      </c>
      <c r="AD76" s="133">
        <f t="shared" si="33"/>
        <v>41243</v>
      </c>
      <c r="AE76" s="134">
        <f t="shared" si="49"/>
        <v>5.469264844027398E-4</v>
      </c>
      <c r="AF76" s="134">
        <f t="shared" si="26"/>
        <v>4.939106745344729E-3</v>
      </c>
      <c r="AG76" s="135">
        <f t="shared" si="27"/>
        <v>-2.7173913043477974E-5</v>
      </c>
      <c r="AH76" s="136">
        <f t="shared" si="50"/>
        <v>-1.3916416996047273E-3</v>
      </c>
      <c r="AI76" s="57"/>
      <c r="AJ76" s="133">
        <f t="shared" si="28"/>
        <v>41243</v>
      </c>
      <c r="AK76" s="143">
        <f t="shared" si="28"/>
        <v>5.469264844027398E-4</v>
      </c>
      <c r="AL76" s="143">
        <f t="shared" si="28"/>
        <v>4.939106745344729E-3</v>
      </c>
      <c r="AM76" s="143">
        <f t="shared" si="29"/>
        <v>0</v>
      </c>
      <c r="AN76" s="143">
        <f t="shared" si="30"/>
        <v>-2.7173913043477974E-5</v>
      </c>
      <c r="AO76" s="144">
        <f t="shared" si="51"/>
        <v>-1.3916416996047273E-3</v>
      </c>
      <c r="AP76" s="177"/>
      <c r="AQ76" s="93"/>
      <c r="AR76" s="35"/>
      <c r="AS76" s="93"/>
      <c r="AT76" s="93"/>
      <c r="AU76" s="93"/>
      <c r="AV76" s="93"/>
      <c r="AX76" s="93"/>
      <c r="AY76" s="93"/>
      <c r="AZ76" s="93"/>
      <c r="BA76" s="93"/>
      <c r="BB76" s="93"/>
      <c r="BC76" s="93"/>
      <c r="BD76" s="93"/>
      <c r="BE76" s="93"/>
      <c r="BF76" s="60">
        <f t="shared" si="34"/>
        <v>41243</v>
      </c>
      <c r="BG76" s="71">
        <f t="shared" si="35"/>
        <v>2.7434494721218561E-2</v>
      </c>
      <c r="BH76" s="71">
        <f t="shared" si="36"/>
        <v>1.0850000000000002E-3</v>
      </c>
      <c r="BI76" s="71">
        <f t="shared" si="52"/>
        <v>0</v>
      </c>
      <c r="BJ76" s="71">
        <f t="shared" si="53"/>
        <v>-2.7173913043477974E-5</v>
      </c>
      <c r="BK76" s="71">
        <f t="shared" si="54"/>
        <v>-2.7173913043477974E-5</v>
      </c>
      <c r="BL76" s="71">
        <f t="shared" si="37"/>
        <v>5.4576740909090912E-2</v>
      </c>
      <c r="BM76" s="71">
        <f t="shared" si="38"/>
        <v>0</v>
      </c>
      <c r="BQ76" s="60">
        <f t="shared" si="39"/>
        <v>41243</v>
      </c>
      <c r="BR76" s="63">
        <f t="shared" si="40"/>
        <v>12.961517527808521</v>
      </c>
      <c r="BS76" s="64">
        <f t="shared" si="41"/>
        <v>10321</v>
      </c>
      <c r="BT76" s="17" t="s">
        <v>102</v>
      </c>
      <c r="BV76" s="60">
        <f t="shared" si="42"/>
        <v>41274</v>
      </c>
      <c r="BW76" s="71">
        <f t="shared" si="43"/>
        <v>2.9318581483781681E-2</v>
      </c>
      <c r="BX76" s="71">
        <f t="shared" si="44"/>
        <v>2.7434494721218561E-2</v>
      </c>
      <c r="BY76" s="71">
        <f t="shared" si="45"/>
        <v>1.0850000000000002E-3</v>
      </c>
      <c r="BZ76" s="71">
        <f t="shared" si="46"/>
        <v>5.4576740909090912E-2</v>
      </c>
      <c r="CA76" s="71">
        <f t="shared" si="47"/>
        <v>2.0238095238095518E-5</v>
      </c>
      <c r="CB76" s="71">
        <f t="shared" si="48"/>
        <v>0</v>
      </c>
    </row>
    <row r="77" spans="1:80" s="17" customFormat="1" x14ac:dyDescent="0.2">
      <c r="A77" s="106">
        <f t="shared" si="0"/>
        <v>41243</v>
      </c>
      <c r="B77" s="163">
        <v>41274</v>
      </c>
      <c r="C77" s="156">
        <v>135977083708</v>
      </c>
      <c r="D77" s="157">
        <v>10892500.57</v>
      </c>
      <c r="E77" s="158">
        <v>10312</v>
      </c>
      <c r="F77" s="157">
        <v>4386357538.967742</v>
      </c>
      <c r="G77" s="157">
        <v>425364.38508220925</v>
      </c>
      <c r="H77" s="157">
        <v>10892500.57</v>
      </c>
      <c r="I77" s="159">
        <v>2.9318581483781681E-2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22.201765001852177</v>
      </c>
      <c r="O77" s="161">
        <v>12.960701457233153</v>
      </c>
      <c r="P77" s="162">
        <v>2.7434494721218561E-2</v>
      </c>
      <c r="Q77" s="100"/>
      <c r="R77" s="96"/>
      <c r="T77" s="113">
        <f t="shared" si="1"/>
        <v>2.9318581483781681E-2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1"/>
        <v>1.9212014098321406E-2</v>
      </c>
      <c r="AA77" s="125">
        <f t="shared" si="32"/>
        <v>1.0106567385460275E-2</v>
      </c>
      <c r="AD77" s="133">
        <f t="shared" si="33"/>
        <v>41274</v>
      </c>
      <c r="AE77" s="134">
        <f t="shared" si="49"/>
        <v>1.8840867625631204E-3</v>
      </c>
      <c r="AF77" s="134">
        <f t="shared" si="26"/>
        <v>6.0313762698154805E-3</v>
      </c>
      <c r="AG77" s="135">
        <f t="shared" si="27"/>
        <v>2.0238095238095518E-5</v>
      </c>
      <c r="AH77" s="136">
        <f t="shared" si="50"/>
        <v>-5.8790313852813969E-3</v>
      </c>
      <c r="AI77" s="57"/>
      <c r="AJ77" s="133">
        <f t="shared" si="28"/>
        <v>41274</v>
      </c>
      <c r="AK77" s="143">
        <f t="shared" si="28"/>
        <v>1.8840867625631204E-3</v>
      </c>
      <c r="AL77" s="143">
        <f t="shared" si="28"/>
        <v>6.0313762698154805E-3</v>
      </c>
      <c r="AM77" s="143">
        <f t="shared" si="29"/>
        <v>2.0238095238095518E-5</v>
      </c>
      <c r="AN77" s="143">
        <f t="shared" si="30"/>
        <v>0</v>
      </c>
      <c r="AO77" s="144">
        <f t="shared" si="51"/>
        <v>-5.8790313852813969E-3</v>
      </c>
      <c r="AP77" s="177"/>
      <c r="AQ77" s="93"/>
      <c r="AR77" s="35"/>
      <c r="AS77" s="93"/>
      <c r="AT77" s="93"/>
      <c r="AU77" s="93"/>
      <c r="AV77" s="93"/>
      <c r="AW77" s="35"/>
      <c r="AX77" s="93"/>
      <c r="AY77" s="93"/>
      <c r="AZ77" s="93"/>
      <c r="BA77" s="93"/>
      <c r="BB77" s="93"/>
      <c r="BC77" s="93"/>
      <c r="BD77" s="93"/>
      <c r="BE77" s="93"/>
      <c r="BF77" s="60">
        <f t="shared" si="34"/>
        <v>41274</v>
      </c>
      <c r="BG77" s="71">
        <f t="shared" si="35"/>
        <v>2.9318581483781681E-2</v>
      </c>
      <c r="BH77" s="71">
        <f t="shared" si="36"/>
        <v>1.1052380952380958E-3</v>
      </c>
      <c r="BI77" s="71">
        <f t="shared" si="52"/>
        <v>2.0238095238095518E-5</v>
      </c>
      <c r="BJ77" s="71">
        <f t="shared" si="53"/>
        <v>0</v>
      </c>
      <c r="BK77" s="71">
        <f t="shared" si="54"/>
        <v>2.0238095238095518E-5</v>
      </c>
      <c r="BL77" s="71">
        <f t="shared" si="37"/>
        <v>4.8697709523809515E-2</v>
      </c>
      <c r="BM77" s="71">
        <f t="shared" si="38"/>
        <v>0</v>
      </c>
      <c r="BQ77" s="60">
        <f t="shared" si="39"/>
        <v>41274</v>
      </c>
      <c r="BR77" s="63">
        <f t="shared" si="40"/>
        <v>12.960701457233153</v>
      </c>
      <c r="BS77" s="64">
        <f t="shared" si="41"/>
        <v>10312</v>
      </c>
      <c r="BT77" s="17" t="s">
        <v>102</v>
      </c>
      <c r="BV77" s="60">
        <f t="shared" si="42"/>
        <v>41305</v>
      </c>
      <c r="BW77" s="71">
        <f t="shared" si="43"/>
        <v>2.8757749953492416E-2</v>
      </c>
      <c r="BX77" s="71">
        <f t="shared" si="44"/>
        <v>2.9318581483781681E-2</v>
      </c>
      <c r="BY77" s="71">
        <f t="shared" si="45"/>
        <v>1.1052380952380958E-3</v>
      </c>
      <c r="BZ77" s="71">
        <f t="shared" si="46"/>
        <v>4.8697709523809515E-2</v>
      </c>
      <c r="CA77" s="71">
        <f t="shared" si="47"/>
        <v>1.8674948240165416E-5</v>
      </c>
      <c r="CB77" s="71">
        <f t="shared" si="48"/>
        <v>0</v>
      </c>
    </row>
    <row r="78" spans="1:80" s="17" customFormat="1" x14ac:dyDescent="0.2">
      <c r="A78" s="106">
        <f t="shared" si="0"/>
        <v>41274</v>
      </c>
      <c r="B78" s="163">
        <v>41305</v>
      </c>
      <c r="C78" s="156">
        <v>146096023816</v>
      </c>
      <c r="D78" s="157">
        <v>11510665.540000003</v>
      </c>
      <c r="E78" s="158">
        <v>10580</v>
      </c>
      <c r="F78" s="157">
        <v>4712774961.8064518</v>
      </c>
      <c r="G78" s="157">
        <v>445441.86784560035</v>
      </c>
      <c r="H78" s="157">
        <v>11510665.540000003</v>
      </c>
      <c r="I78" s="159">
        <v>2.8757749953492416E-2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22.273542735351334</v>
      </c>
      <c r="O78" s="161">
        <v>13.006822029939045</v>
      </c>
      <c r="P78" s="162">
        <v>2.9318581483781681E-2</v>
      </c>
      <c r="Q78" s="100"/>
      <c r="R78" s="96"/>
      <c r="T78" s="113">
        <f t="shared" ref="T78:U93" si="55">+I78</f>
        <v>2.8757749953492416E-2</v>
      </c>
      <c r="U78" s="114">
        <f t="shared" si="55"/>
        <v>1.1239130434782612E-3</v>
      </c>
      <c r="V78" s="115">
        <f>VLOOKUP(B78,'cds bmps'!$E:$I,5,0)/10000</f>
        <v>4.3495743478260879E-2</v>
      </c>
      <c r="Z78" s="124">
        <f t="shared" si="31"/>
        <v>1.7273891481867237E-2</v>
      </c>
      <c r="AA78" s="125">
        <f t="shared" si="32"/>
        <v>1.1483858471625179E-2</v>
      </c>
      <c r="AD78" s="133">
        <f t="shared" si="33"/>
        <v>41305</v>
      </c>
      <c r="AE78" s="134">
        <f t="shared" si="49"/>
        <v>-5.6083153028926511E-4</v>
      </c>
      <c r="AF78" s="134">
        <f t="shared" si="26"/>
        <v>1.0106567385460275E-2</v>
      </c>
      <c r="AG78" s="135">
        <f t="shared" si="27"/>
        <v>1.8674948240165416E-5</v>
      </c>
      <c r="AH78" s="136">
        <f t="shared" si="50"/>
        <v>-5.2019660455486366E-3</v>
      </c>
      <c r="AI78" s="57"/>
      <c r="AJ78" s="133">
        <f t="shared" si="28"/>
        <v>41305</v>
      </c>
      <c r="AK78" s="143">
        <f t="shared" si="28"/>
        <v>-5.6083153028926511E-4</v>
      </c>
      <c r="AL78" s="143">
        <f t="shared" si="28"/>
        <v>1.0106567385460275E-2</v>
      </c>
      <c r="AM78" s="143">
        <f t="shared" si="29"/>
        <v>1.8674948240165416E-5</v>
      </c>
      <c r="AN78" s="143">
        <f t="shared" si="30"/>
        <v>0</v>
      </c>
      <c r="AO78" s="144">
        <f t="shared" si="51"/>
        <v>-5.2019660455486366E-3</v>
      </c>
      <c r="AP78" s="177"/>
      <c r="AQ78" s="93"/>
      <c r="AR78" s="35"/>
      <c r="AS78" s="93"/>
      <c r="AT78" s="93"/>
      <c r="AU78" s="93"/>
      <c r="AV78" s="93"/>
      <c r="AW78" s="35"/>
      <c r="AX78" s="93"/>
      <c r="AY78" s="93"/>
      <c r="AZ78" s="93"/>
      <c r="BA78" s="93"/>
      <c r="BB78" s="93"/>
      <c r="BC78" s="93"/>
      <c r="BD78" s="93"/>
      <c r="BE78" s="93"/>
      <c r="BF78" s="60">
        <f t="shared" si="34"/>
        <v>41305</v>
      </c>
      <c r="BG78" s="71">
        <f t="shared" si="35"/>
        <v>2.8757749953492416E-2</v>
      </c>
      <c r="BH78" s="71">
        <f t="shared" si="36"/>
        <v>1.1239130434782612E-3</v>
      </c>
      <c r="BI78" s="71">
        <f t="shared" si="52"/>
        <v>1.8674948240165416E-5</v>
      </c>
      <c r="BJ78" s="71">
        <f t="shared" si="53"/>
        <v>0</v>
      </c>
      <c r="BK78" s="71">
        <f t="shared" si="54"/>
        <v>1.8674948240165416E-5</v>
      </c>
      <c r="BL78" s="71">
        <f t="shared" si="37"/>
        <v>4.3495743478260879E-2</v>
      </c>
      <c r="BM78" s="71">
        <f t="shared" si="38"/>
        <v>0</v>
      </c>
      <c r="BQ78" s="60">
        <f t="shared" si="39"/>
        <v>41305</v>
      </c>
      <c r="BR78" s="63">
        <f t="shared" si="40"/>
        <v>13.006822029939045</v>
      </c>
      <c r="BS78" s="64">
        <f t="shared" si="41"/>
        <v>10580</v>
      </c>
      <c r="BT78" s="17" t="s">
        <v>102</v>
      </c>
      <c r="BV78" s="60">
        <f t="shared" si="42"/>
        <v>41333</v>
      </c>
      <c r="BW78" s="71">
        <f t="shared" si="43"/>
        <v>2.7297472649906531E-2</v>
      </c>
      <c r="BX78" s="71">
        <f t="shared" si="44"/>
        <v>2.8757749953492416E-2</v>
      </c>
      <c r="BY78" s="71">
        <f t="shared" si="45"/>
        <v>1.1239130434782612E-3</v>
      </c>
      <c r="BZ78" s="71">
        <f t="shared" si="46"/>
        <v>4.3495743478260879E-2</v>
      </c>
      <c r="CA78" s="71">
        <f t="shared" si="47"/>
        <v>7.8586956521738832E-5</v>
      </c>
      <c r="CB78" s="71">
        <f t="shared" si="48"/>
        <v>0</v>
      </c>
    </row>
    <row r="79" spans="1:80" s="17" customFormat="1" x14ac:dyDescent="0.2">
      <c r="A79" s="106">
        <f t="shared" si="0"/>
        <v>41305</v>
      </c>
      <c r="B79" s="163">
        <v>41333</v>
      </c>
      <c r="C79" s="156">
        <v>111434285392</v>
      </c>
      <c r="D79" s="157">
        <v>8333902.3499999959</v>
      </c>
      <c r="E79" s="158">
        <v>10562</v>
      </c>
      <c r="F79" s="157">
        <v>3979795906.8571429</v>
      </c>
      <c r="G79" s="157">
        <v>376803.24814023316</v>
      </c>
      <c r="H79" s="157">
        <v>8333902.3499999959</v>
      </c>
      <c r="I79" s="159">
        <v>2.7297472649906531E-2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22.104496375243773</v>
      </c>
      <c r="O79" s="161">
        <v>12.839478441976896</v>
      </c>
      <c r="P79" s="162">
        <v>2.8757749953492416E-2</v>
      </c>
      <c r="Q79" s="100"/>
      <c r="R79" s="96"/>
      <c r="T79" s="113">
        <f t="shared" si="55"/>
        <v>2.7297472649906531E-2</v>
      </c>
      <c r="U79" s="114">
        <f t="shared" si="55"/>
        <v>1.2025E-3</v>
      </c>
      <c r="V79" s="115">
        <f>VLOOKUP(B79,'cds bmps'!$E:$I,5,0)/10000</f>
        <v>5.650091500000002E-2</v>
      </c>
      <c r="Z79" s="124">
        <f t="shared" si="31"/>
        <v>2.2223860436920949E-2</v>
      </c>
      <c r="AA79" s="125">
        <f t="shared" si="32"/>
        <v>5.0736122129855822E-3</v>
      </c>
      <c r="AD79" s="133">
        <f t="shared" si="33"/>
        <v>41333</v>
      </c>
      <c r="AE79" s="134">
        <f t="shared" si="49"/>
        <v>-1.460277303585885E-3</v>
      </c>
      <c r="AF79" s="134">
        <f t="shared" si="26"/>
        <v>1.1483858471625179E-2</v>
      </c>
      <c r="AG79" s="135">
        <f t="shared" si="27"/>
        <v>7.8586956521738832E-5</v>
      </c>
      <c r="AH79" s="136">
        <f t="shared" si="50"/>
        <v>1.3005171521739141E-2</v>
      </c>
      <c r="AI79" s="57"/>
      <c r="AJ79" s="133">
        <f t="shared" si="28"/>
        <v>41333</v>
      </c>
      <c r="AK79" s="143">
        <f t="shared" si="28"/>
        <v>-1.460277303585885E-3</v>
      </c>
      <c r="AL79" s="143">
        <f t="shared" si="28"/>
        <v>1.1483858471625179E-2</v>
      </c>
      <c r="AM79" s="143">
        <f t="shared" si="29"/>
        <v>7.8586956521738832E-5</v>
      </c>
      <c r="AN79" s="143">
        <f t="shared" si="30"/>
        <v>0</v>
      </c>
      <c r="AO79" s="144">
        <f t="shared" si="51"/>
        <v>1.3005171521739141E-2</v>
      </c>
      <c r="AP79" s="177"/>
      <c r="AQ79" s="93"/>
      <c r="AR79" s="35"/>
      <c r="AS79" s="93"/>
      <c r="AT79" s="93"/>
      <c r="AU79" s="93"/>
      <c r="AV79" s="93"/>
      <c r="AX79" s="93"/>
      <c r="AY79" s="93"/>
      <c r="AZ79" s="93"/>
      <c r="BA79" s="93"/>
      <c r="BB79" s="93"/>
      <c r="BC79" s="93"/>
      <c r="BD79" s="93"/>
      <c r="BE79" s="93"/>
      <c r="BF79" s="60">
        <f t="shared" si="34"/>
        <v>41333</v>
      </c>
      <c r="BG79" s="71">
        <f t="shared" si="35"/>
        <v>2.7297472649906531E-2</v>
      </c>
      <c r="BH79" s="71">
        <f t="shared" si="36"/>
        <v>1.2025E-3</v>
      </c>
      <c r="BI79" s="71">
        <f t="shared" si="52"/>
        <v>7.8586956521738832E-5</v>
      </c>
      <c r="BJ79" s="71">
        <f t="shared" si="53"/>
        <v>0</v>
      </c>
      <c r="BK79" s="71">
        <f t="shared" si="54"/>
        <v>7.8586956521738832E-5</v>
      </c>
      <c r="BL79" s="71">
        <f t="shared" si="37"/>
        <v>5.650091500000002E-2</v>
      </c>
      <c r="BM79" s="71">
        <f t="shared" si="38"/>
        <v>0</v>
      </c>
      <c r="BQ79" s="60">
        <f t="shared" si="39"/>
        <v>41333</v>
      </c>
      <c r="BR79" s="63">
        <f t="shared" si="40"/>
        <v>12.839478441976896</v>
      </c>
      <c r="BS79" s="64">
        <f t="shared" si="41"/>
        <v>10562</v>
      </c>
      <c r="BT79" s="17" t="s">
        <v>102</v>
      </c>
      <c r="BV79" s="60">
        <f t="shared" si="42"/>
        <v>41364</v>
      </c>
      <c r="BW79" s="71">
        <f t="shared" si="43"/>
        <v>2.8669647229990183E-2</v>
      </c>
      <c r="BX79" s="71">
        <f t="shared" si="44"/>
        <v>2.7297472649906531E-2</v>
      </c>
      <c r="BY79" s="71">
        <f t="shared" si="45"/>
        <v>1.2025E-3</v>
      </c>
      <c r="BZ79" s="71">
        <f t="shared" si="46"/>
        <v>5.650091500000002E-2</v>
      </c>
      <c r="CA79" s="71">
        <f t="shared" si="47"/>
        <v>-2.3000000000000451E-5</v>
      </c>
      <c r="CB79" s="71">
        <f t="shared" si="48"/>
        <v>0</v>
      </c>
    </row>
    <row r="80" spans="1:80" s="17" customFormat="1" x14ac:dyDescent="0.2">
      <c r="A80" s="106">
        <f t="shared" si="0"/>
        <v>41333</v>
      </c>
      <c r="B80" s="163">
        <v>41364</v>
      </c>
      <c r="C80" s="156">
        <v>119399116220</v>
      </c>
      <c r="D80" s="157">
        <v>9378439.8399999961</v>
      </c>
      <c r="E80" s="158">
        <v>10664</v>
      </c>
      <c r="F80" s="157">
        <v>3851584394.1935482</v>
      </c>
      <c r="G80" s="157">
        <v>361176.33103840472</v>
      </c>
      <c r="H80" s="157">
        <v>9378439.8399999961</v>
      </c>
      <c r="I80" s="159">
        <v>2.8669647229990183E-2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22.071750431549827</v>
      </c>
      <c r="O80" s="161">
        <v>12.797121569691281</v>
      </c>
      <c r="P80" s="162">
        <v>2.7297472649906531E-2</v>
      </c>
      <c r="Q80" s="100"/>
      <c r="R80" s="96"/>
      <c r="T80" s="113">
        <f t="shared" si="55"/>
        <v>2.8669647229990183E-2</v>
      </c>
      <c r="U80" s="114">
        <f t="shared" si="55"/>
        <v>1.1794999999999996E-3</v>
      </c>
      <c r="V80" s="115">
        <f>VLOOKUP(B80,'cds bmps'!$E:$I,5,0)/10000</f>
        <v>5.8889761904761903E-2</v>
      </c>
      <c r="Z80" s="124">
        <f t="shared" si="31"/>
        <v>2.3101845380422398E-2</v>
      </c>
      <c r="AA80" s="125">
        <f t="shared" si="32"/>
        <v>5.5678018495677849E-3</v>
      </c>
      <c r="AD80" s="133">
        <f t="shared" si="33"/>
        <v>41364</v>
      </c>
      <c r="AE80" s="134">
        <f t="shared" si="49"/>
        <v>1.3721745800836516E-3</v>
      </c>
      <c r="AF80" s="134">
        <f t="shared" si="26"/>
        <v>5.0736122129855822E-3</v>
      </c>
      <c r="AG80" s="135">
        <f t="shared" si="27"/>
        <v>-2.3000000000000451E-5</v>
      </c>
      <c r="AH80" s="136">
        <f t="shared" si="50"/>
        <v>2.3888469047618835E-3</v>
      </c>
      <c r="AI80" s="57"/>
      <c r="AJ80" s="133">
        <f t="shared" si="28"/>
        <v>41364</v>
      </c>
      <c r="AK80" s="143">
        <f t="shared" si="28"/>
        <v>1.3721745800836516E-3</v>
      </c>
      <c r="AL80" s="143">
        <f t="shared" si="28"/>
        <v>5.0736122129855822E-3</v>
      </c>
      <c r="AM80" s="143">
        <f t="shared" si="29"/>
        <v>0</v>
      </c>
      <c r="AN80" s="143">
        <f t="shared" si="30"/>
        <v>-2.3000000000000451E-5</v>
      </c>
      <c r="AO80" s="144">
        <f t="shared" si="51"/>
        <v>2.3888469047618835E-3</v>
      </c>
      <c r="AP80" s="177"/>
      <c r="AQ80" s="93"/>
      <c r="AR80" s="35"/>
      <c r="AS80" s="93"/>
      <c r="AT80" s="93"/>
      <c r="AU80" s="93"/>
      <c r="AV80" s="93"/>
      <c r="AW80" s="37"/>
      <c r="AX80" s="93"/>
      <c r="AY80" s="93"/>
      <c r="AZ80" s="93"/>
      <c r="BA80" s="93"/>
      <c r="BB80" s="93"/>
      <c r="BC80" s="93"/>
      <c r="BD80" s="93"/>
      <c r="BE80" s="93"/>
      <c r="BF80" s="60">
        <f t="shared" si="34"/>
        <v>41364</v>
      </c>
      <c r="BG80" s="71">
        <f t="shared" si="35"/>
        <v>2.8669647229990183E-2</v>
      </c>
      <c r="BH80" s="71">
        <f t="shared" si="36"/>
        <v>1.1794999999999996E-3</v>
      </c>
      <c r="BI80" s="71">
        <f t="shared" si="52"/>
        <v>0</v>
      </c>
      <c r="BJ80" s="71">
        <f t="shared" si="53"/>
        <v>-2.3000000000000451E-5</v>
      </c>
      <c r="BK80" s="71">
        <f t="shared" si="54"/>
        <v>-2.3000000000000451E-5</v>
      </c>
      <c r="BL80" s="71">
        <f t="shared" si="37"/>
        <v>5.8889761904761903E-2</v>
      </c>
      <c r="BM80" s="71">
        <f t="shared" si="38"/>
        <v>0</v>
      </c>
      <c r="BQ80" s="60">
        <f t="shared" si="39"/>
        <v>41364</v>
      </c>
      <c r="BR80" s="63">
        <f t="shared" si="40"/>
        <v>12.797121569691281</v>
      </c>
      <c r="BS80" s="64">
        <f t="shared" si="41"/>
        <v>10664</v>
      </c>
      <c r="BT80" s="17" t="s">
        <v>102</v>
      </c>
      <c r="BV80" s="60">
        <f t="shared" si="42"/>
        <v>41394</v>
      </c>
      <c r="BW80" s="71">
        <f t="shared" si="43"/>
        <v>2.9332719042476658E-2</v>
      </c>
      <c r="BX80" s="71">
        <f t="shared" si="44"/>
        <v>2.8669647229990183E-2</v>
      </c>
      <c r="BY80" s="71">
        <f t="shared" si="45"/>
        <v>1.1794999999999996E-3</v>
      </c>
      <c r="BZ80" s="71">
        <f t="shared" si="46"/>
        <v>5.8889761904761903E-2</v>
      </c>
      <c r="CA80" s="71">
        <f t="shared" si="47"/>
        <v>-4.5238095238071298E-7</v>
      </c>
      <c r="CB80" s="71">
        <f t="shared" si="48"/>
        <v>0</v>
      </c>
    </row>
    <row r="81" spans="1:80" s="17" customFormat="1" x14ac:dyDescent="0.2">
      <c r="A81" s="106">
        <f t="shared" si="0"/>
        <v>41364</v>
      </c>
      <c r="B81" s="163">
        <v>41394</v>
      </c>
      <c r="C81" s="156">
        <v>124363764340</v>
      </c>
      <c r="D81" s="157">
        <v>9994321.5299999919</v>
      </c>
      <c r="E81" s="158">
        <v>11004</v>
      </c>
      <c r="F81" s="157">
        <v>4145458811.3333335</v>
      </c>
      <c r="G81" s="157">
        <v>376722.90179328731</v>
      </c>
      <c r="H81" s="157">
        <v>9994321.5299999919</v>
      </c>
      <c r="I81" s="159">
        <v>2.9332719042476658E-2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22.145279309717559</v>
      </c>
      <c r="O81" s="161">
        <v>12.839265187673094</v>
      </c>
      <c r="P81" s="162">
        <v>2.8669647229990183E-2</v>
      </c>
      <c r="Q81" s="100"/>
      <c r="R81" s="96"/>
      <c r="T81" s="113">
        <f t="shared" si="55"/>
        <v>2.9332719042476658E-2</v>
      </c>
      <c r="U81" s="114">
        <f t="shared" si="55"/>
        <v>1.1790476190476188E-3</v>
      </c>
      <c r="V81" s="115">
        <f>VLOOKUP(B81,'cds bmps'!$E:$I,5,0)/10000</f>
        <v>6.6684945454545452E-2</v>
      </c>
      <c r="Z81" s="124">
        <f t="shared" si="31"/>
        <v>2.6029117083082674E-2</v>
      </c>
      <c r="AA81" s="125">
        <f t="shared" si="32"/>
        <v>3.3036019593939842E-3</v>
      </c>
      <c r="AD81" s="133">
        <f t="shared" si="33"/>
        <v>41394</v>
      </c>
      <c r="AE81" s="134">
        <f t="shared" si="49"/>
        <v>6.6307181248647512E-4</v>
      </c>
      <c r="AF81" s="134">
        <f t="shared" si="26"/>
        <v>5.5678018495677849E-3</v>
      </c>
      <c r="AG81" s="135">
        <f t="shared" si="27"/>
        <v>-4.5238095238071298E-7</v>
      </c>
      <c r="AH81" s="136">
        <f t="shared" si="50"/>
        <v>7.7951835497835492E-3</v>
      </c>
      <c r="AI81" s="57"/>
      <c r="AJ81" s="133">
        <f t="shared" si="28"/>
        <v>41394</v>
      </c>
      <c r="AK81" s="143">
        <f t="shared" si="28"/>
        <v>6.6307181248647512E-4</v>
      </c>
      <c r="AL81" s="143">
        <f t="shared" si="28"/>
        <v>5.5678018495677849E-3</v>
      </c>
      <c r="AM81" s="143">
        <f t="shared" si="29"/>
        <v>0</v>
      </c>
      <c r="AN81" s="143">
        <f t="shared" si="30"/>
        <v>-4.5238095238071298E-7</v>
      </c>
      <c r="AO81" s="144">
        <f t="shared" si="51"/>
        <v>7.7951835497835492E-3</v>
      </c>
      <c r="AP81" s="177"/>
      <c r="AQ81" s="93"/>
      <c r="AR81" s="35"/>
      <c r="AS81" s="93"/>
      <c r="AT81" s="93"/>
      <c r="AU81" s="93"/>
      <c r="AV81" s="93"/>
      <c r="AW81" s="37"/>
      <c r="AX81" s="93"/>
      <c r="AY81" s="93"/>
      <c r="AZ81" s="93"/>
      <c r="BA81" s="93"/>
      <c r="BB81" s="93"/>
      <c r="BC81" s="93"/>
      <c r="BD81" s="93"/>
      <c r="BE81" s="93"/>
      <c r="BF81" s="60">
        <f t="shared" si="34"/>
        <v>41394</v>
      </c>
      <c r="BG81" s="71">
        <f t="shared" si="35"/>
        <v>2.9332719042476658E-2</v>
      </c>
      <c r="BH81" s="71">
        <f t="shared" si="36"/>
        <v>1.1790476190476188E-3</v>
      </c>
      <c r="BI81" s="71">
        <f t="shared" si="52"/>
        <v>0</v>
      </c>
      <c r="BJ81" s="71">
        <f t="shared" si="53"/>
        <v>-4.5238095238071298E-7</v>
      </c>
      <c r="BK81" s="71">
        <f t="shared" si="54"/>
        <v>-4.5238095238071298E-7</v>
      </c>
      <c r="BL81" s="71">
        <f t="shared" si="37"/>
        <v>6.6684945454545452E-2</v>
      </c>
      <c r="BM81" s="71">
        <f t="shared" si="38"/>
        <v>0</v>
      </c>
      <c r="BQ81" s="60">
        <f t="shared" si="39"/>
        <v>41394</v>
      </c>
      <c r="BR81" s="63">
        <f t="shared" si="40"/>
        <v>12.839265187673094</v>
      </c>
      <c r="BS81" s="64">
        <f t="shared" si="41"/>
        <v>11004</v>
      </c>
      <c r="BT81" s="17" t="s">
        <v>102</v>
      </c>
      <c r="BV81" s="60">
        <f t="shared" si="42"/>
        <v>41425</v>
      </c>
      <c r="BW81" s="71">
        <f t="shared" si="43"/>
        <v>2.9739690589578288E-2</v>
      </c>
      <c r="BX81" s="71">
        <f t="shared" si="44"/>
        <v>2.9332719042476658E-2</v>
      </c>
      <c r="BY81" s="71">
        <f t="shared" si="45"/>
        <v>1.1790476190476188E-3</v>
      </c>
      <c r="BZ81" s="71">
        <f t="shared" si="46"/>
        <v>6.6684945454545452E-2</v>
      </c>
      <c r="CA81" s="71">
        <f t="shared" si="47"/>
        <v>-5.5865800865800321E-5</v>
      </c>
      <c r="CB81" s="71">
        <f t="shared" si="48"/>
        <v>0</v>
      </c>
    </row>
    <row r="82" spans="1:80" s="17" customFormat="1" x14ac:dyDescent="0.2">
      <c r="A82" s="106">
        <f t="shared" si="0"/>
        <v>41394</v>
      </c>
      <c r="B82" s="163">
        <v>41425</v>
      </c>
      <c r="C82" s="156">
        <v>144252423603</v>
      </c>
      <c r="D82" s="157">
        <v>11753486.15</v>
      </c>
      <c r="E82" s="158">
        <v>11104</v>
      </c>
      <c r="F82" s="157">
        <v>4653303987.1935482</v>
      </c>
      <c r="G82" s="157">
        <v>419065.56080633542</v>
      </c>
      <c r="H82" s="157">
        <v>11753486.15</v>
      </c>
      <c r="I82" s="159">
        <v>2.9739690589578288E-2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22.26084333911561</v>
      </c>
      <c r="O82" s="161">
        <v>12.945782656369024</v>
      </c>
      <c r="P82" s="162">
        <v>2.9332719042476658E-2</v>
      </c>
      <c r="Q82" s="100"/>
      <c r="R82" s="96"/>
      <c r="T82" s="113">
        <f t="shared" si="55"/>
        <v>2.9739690589578288E-2</v>
      </c>
      <c r="U82" s="114">
        <f t="shared" si="55"/>
        <v>1.1231818181818185E-3</v>
      </c>
      <c r="V82" s="115">
        <f>VLOOKUP(B82,'cds bmps'!$E:$I,5,0)/10000</f>
        <v>5.7309269565217404E-2</v>
      </c>
      <c r="Z82" s="124">
        <f t="shared" si="31"/>
        <v>2.2461248773616219E-2</v>
      </c>
      <c r="AA82" s="125">
        <f t="shared" si="32"/>
        <v>7.2784418159620688E-3</v>
      </c>
      <c r="AD82" s="133">
        <f t="shared" si="33"/>
        <v>41425</v>
      </c>
      <c r="AE82" s="134">
        <f t="shared" si="49"/>
        <v>4.0697154710163039E-4</v>
      </c>
      <c r="AF82" s="134">
        <f t="shared" si="26"/>
        <v>3.3036019593939842E-3</v>
      </c>
      <c r="AG82" s="135">
        <f t="shared" si="27"/>
        <v>-5.5865800865800321E-5</v>
      </c>
      <c r="AH82" s="136">
        <f t="shared" si="50"/>
        <v>-9.3756758893280487E-3</v>
      </c>
      <c r="AI82" s="57"/>
      <c r="AJ82" s="133">
        <f t="shared" si="28"/>
        <v>41425</v>
      </c>
      <c r="AK82" s="143">
        <f t="shared" si="28"/>
        <v>4.0697154710163039E-4</v>
      </c>
      <c r="AL82" s="143">
        <f t="shared" si="28"/>
        <v>3.3036019593939842E-3</v>
      </c>
      <c r="AM82" s="143">
        <f t="shared" si="29"/>
        <v>0</v>
      </c>
      <c r="AN82" s="143">
        <f t="shared" si="30"/>
        <v>-5.5865800865800321E-5</v>
      </c>
      <c r="AO82" s="144">
        <f t="shared" si="51"/>
        <v>-9.3756758893280487E-3</v>
      </c>
      <c r="AP82" s="177"/>
      <c r="AQ82" s="93"/>
      <c r="AR82" s="35"/>
      <c r="AS82" s="93"/>
      <c r="AT82" s="93"/>
      <c r="AU82" s="93"/>
      <c r="AV82" s="93"/>
      <c r="AW82" s="37"/>
      <c r="AX82" s="93"/>
      <c r="AY82" s="93"/>
      <c r="AZ82" s="93"/>
      <c r="BA82" s="93"/>
      <c r="BB82" s="93"/>
      <c r="BC82" s="93"/>
      <c r="BD82" s="93"/>
      <c r="BE82" s="93"/>
      <c r="BF82" s="60">
        <f t="shared" si="34"/>
        <v>41425</v>
      </c>
      <c r="BG82" s="71">
        <f t="shared" si="35"/>
        <v>2.9739690589578288E-2</v>
      </c>
      <c r="BH82" s="71">
        <f t="shared" si="36"/>
        <v>1.1231818181818185E-3</v>
      </c>
      <c r="BI82" s="71">
        <f t="shared" si="52"/>
        <v>0</v>
      </c>
      <c r="BJ82" s="71">
        <f t="shared" si="53"/>
        <v>-5.5865800865800321E-5</v>
      </c>
      <c r="BK82" s="71">
        <f t="shared" si="54"/>
        <v>-5.5865800865800321E-5</v>
      </c>
      <c r="BL82" s="71">
        <f t="shared" si="37"/>
        <v>5.7309269565217404E-2</v>
      </c>
      <c r="BM82" s="71">
        <f t="shared" si="38"/>
        <v>0</v>
      </c>
      <c r="BQ82" s="60">
        <f t="shared" si="39"/>
        <v>41425</v>
      </c>
      <c r="BR82" s="63">
        <f t="shared" si="40"/>
        <v>12.945782656369024</v>
      </c>
      <c r="BS82" s="64">
        <f t="shared" si="41"/>
        <v>11104</v>
      </c>
      <c r="BT82" s="17" t="s">
        <v>102</v>
      </c>
      <c r="BV82" s="60">
        <f t="shared" si="42"/>
        <v>41455</v>
      </c>
      <c r="BW82" s="71">
        <f t="shared" si="43"/>
        <v>3.0058641034171218E-2</v>
      </c>
      <c r="BX82" s="71">
        <f t="shared" si="44"/>
        <v>2.9739690589578288E-2</v>
      </c>
      <c r="BY82" s="71">
        <f t="shared" si="45"/>
        <v>1.1231818181818185E-3</v>
      </c>
      <c r="BZ82" s="71">
        <f t="shared" si="46"/>
        <v>5.7309269565217404E-2</v>
      </c>
      <c r="CA82" s="71">
        <f t="shared" si="47"/>
        <v>8.2318181818181665E-5</v>
      </c>
      <c r="CB82" s="71">
        <f t="shared" si="48"/>
        <v>0</v>
      </c>
    </row>
    <row r="83" spans="1:80" s="17" customFormat="1" x14ac:dyDescent="0.2">
      <c r="A83" s="106">
        <f t="shared" ref="A83:A108" si="56">+EOMONTH(B83,-1)</f>
        <v>41425</v>
      </c>
      <c r="B83" s="163">
        <v>41455</v>
      </c>
      <c r="C83" s="156">
        <v>144222561207</v>
      </c>
      <c r="D83" s="157">
        <v>11877079.990000002</v>
      </c>
      <c r="E83" s="158">
        <v>10966</v>
      </c>
      <c r="F83" s="157">
        <v>4807418706.8999996</v>
      </c>
      <c r="G83" s="157">
        <v>438393.09747401054</v>
      </c>
      <c r="H83" s="157">
        <v>11877079.990000002</v>
      </c>
      <c r="I83" s="159">
        <v>3.0058641034171218E-2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22.293426125643055</v>
      </c>
      <c r="O83" s="161">
        <v>12.99087126967906</v>
      </c>
      <c r="P83" s="162">
        <v>2.9739690589578288E-2</v>
      </c>
      <c r="Q83" s="100"/>
      <c r="R83" s="96"/>
      <c r="T83" s="113">
        <f t="shared" si="55"/>
        <v>3.0058641034171218E-2</v>
      </c>
      <c r="U83" s="114">
        <f t="shared" si="55"/>
        <v>1.2055000000000002E-3</v>
      </c>
      <c r="V83" s="115">
        <f>VLOOKUP(B83,'cds bmps'!$E:$I,5,0)/10000</f>
        <v>6.382926500000001E-2</v>
      </c>
      <c r="Z83" s="124">
        <f t="shared" ref="Z83:Z108" si="57">+$AS$38+$AS$39*U83+$AS$40*V83</f>
        <v>2.4978684423871297E-2</v>
      </c>
      <c r="AA83" s="125">
        <f t="shared" ref="AA83:AA108" si="58">+I83-Z83</f>
        <v>5.0799566102999218E-3</v>
      </c>
      <c r="AD83" s="133">
        <f t="shared" ref="AD83:AD108" si="59">+B83</f>
        <v>41455</v>
      </c>
      <c r="AE83" s="134">
        <f t="shared" si="49"/>
        <v>3.1895044459293032E-4</v>
      </c>
      <c r="AF83" s="134">
        <f t="shared" si="26"/>
        <v>7.2784418159620688E-3</v>
      </c>
      <c r="AG83" s="135">
        <f t="shared" si="27"/>
        <v>8.2318181818181665E-5</v>
      </c>
      <c r="AH83" s="136">
        <f t="shared" si="50"/>
        <v>6.5199954347826064E-3</v>
      </c>
      <c r="AI83" s="57"/>
      <c r="AJ83" s="133">
        <f t="shared" si="28"/>
        <v>41455</v>
      </c>
      <c r="AK83" s="143">
        <f t="shared" si="28"/>
        <v>3.1895044459293032E-4</v>
      </c>
      <c r="AL83" s="143">
        <f t="shared" si="28"/>
        <v>7.2784418159620688E-3</v>
      </c>
      <c r="AM83" s="143">
        <f t="shared" si="29"/>
        <v>8.2318181818181665E-5</v>
      </c>
      <c r="AN83" s="143">
        <f t="shared" si="30"/>
        <v>0</v>
      </c>
      <c r="AO83" s="144">
        <f t="shared" si="51"/>
        <v>6.5199954347826064E-3</v>
      </c>
      <c r="AP83" s="177"/>
      <c r="AQ83" s="93"/>
      <c r="AR83" s="36"/>
      <c r="AS83" s="93"/>
      <c r="AT83" s="93"/>
      <c r="AU83" s="93"/>
      <c r="AV83" s="93"/>
      <c r="AX83" s="93"/>
      <c r="AY83" s="93"/>
      <c r="AZ83" s="93"/>
      <c r="BA83" s="93"/>
      <c r="BB83" s="93"/>
      <c r="BC83" s="93"/>
      <c r="BD83" s="93"/>
      <c r="BE83" s="93"/>
      <c r="BF83" s="60">
        <f t="shared" ref="BF83:BF108" si="60">+B83</f>
        <v>41455</v>
      </c>
      <c r="BG83" s="71">
        <f t="shared" ref="BG83:BG108" si="61">+I83</f>
        <v>3.0058641034171218E-2</v>
      </c>
      <c r="BH83" s="71">
        <f t="shared" ref="BH83:BH108" si="62">+J83</f>
        <v>1.2055000000000002E-3</v>
      </c>
      <c r="BI83" s="71">
        <f t="shared" si="52"/>
        <v>8.2318181818181665E-5</v>
      </c>
      <c r="BJ83" s="71">
        <f t="shared" si="53"/>
        <v>0</v>
      </c>
      <c r="BK83" s="71">
        <f t="shared" si="54"/>
        <v>8.2318181818181665E-5</v>
      </c>
      <c r="BL83" s="71">
        <f t="shared" ref="BL83:BL108" si="63">+V83</f>
        <v>6.382926500000001E-2</v>
      </c>
      <c r="BM83" s="71">
        <f t="shared" ref="BM83:BM108" si="64">+W83</f>
        <v>0</v>
      </c>
      <c r="BQ83" s="60">
        <f t="shared" ref="BQ83:BQ104" si="65">+B83</f>
        <v>41455</v>
      </c>
      <c r="BR83" s="63">
        <f t="shared" ref="BR83:BR104" si="66">+O83</f>
        <v>12.99087126967906</v>
      </c>
      <c r="BS83" s="64">
        <f t="shared" ref="BS83:BS104" si="67">+E83</f>
        <v>10966</v>
      </c>
      <c r="BT83" s="17" t="s">
        <v>102</v>
      </c>
      <c r="BV83" s="60">
        <f t="shared" ref="BV83:BV107" si="68">+B84</f>
        <v>41486</v>
      </c>
      <c r="BW83" s="71">
        <f t="shared" ref="BW83:BW107" si="69">+I84</f>
        <v>2.8286542151664609E-2</v>
      </c>
      <c r="BX83" s="71">
        <f t="shared" ref="BX83:BX107" si="70">+I83</f>
        <v>3.0058641034171218E-2</v>
      </c>
      <c r="BY83" s="71">
        <f t="shared" ref="BY83:BY107" si="71">+J83</f>
        <v>1.2055000000000002E-3</v>
      </c>
      <c r="BZ83" s="71">
        <f t="shared" ref="BZ83:BZ107" si="72">+V83</f>
        <v>6.382926500000001E-2</v>
      </c>
      <c r="CA83" s="71">
        <f t="shared" ref="CA83:CA107" si="73">+M83</f>
        <v>4.4499999999999835E-5</v>
      </c>
      <c r="CB83" s="71">
        <f t="shared" ref="CB83:CB107" si="74">+W83</f>
        <v>0</v>
      </c>
    </row>
    <row r="84" spans="1:80" s="17" customFormat="1" x14ac:dyDescent="0.2">
      <c r="A84" s="106">
        <f t="shared" si="56"/>
        <v>41455</v>
      </c>
      <c r="B84" s="163">
        <v>41486</v>
      </c>
      <c r="C84" s="156">
        <v>163477058366</v>
      </c>
      <c r="D84" s="157">
        <v>12669043.019999985</v>
      </c>
      <c r="E84" s="158">
        <v>10819</v>
      </c>
      <c r="F84" s="157">
        <v>5273453495.6774197</v>
      </c>
      <c r="G84" s="157">
        <v>487425.22374317585</v>
      </c>
      <c r="H84" s="157">
        <v>12669043.019999985</v>
      </c>
      <c r="I84" s="159">
        <v>2.8286542151664609E-2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22.385951297149109</v>
      </c>
      <c r="O84" s="161">
        <v>13.096892170461535</v>
      </c>
      <c r="P84" s="162">
        <v>3.0058641034171218E-2</v>
      </c>
      <c r="Q84" s="100"/>
      <c r="R84" s="96"/>
      <c r="T84" s="113">
        <f t="shared" si="55"/>
        <v>2.8286542151664609E-2</v>
      </c>
      <c r="U84" s="114">
        <f t="shared" si="55"/>
        <v>1.25E-3</v>
      </c>
      <c r="V84" s="115">
        <f>VLOOKUP(B84,'cds bmps'!$E:$I,5,0)/10000</f>
        <v>6.9793669565217389E-2</v>
      </c>
      <c r="Z84" s="124">
        <f t="shared" si="57"/>
        <v>2.7255889214685015E-2</v>
      </c>
      <c r="AA84" s="125">
        <f t="shared" si="58"/>
        <v>1.0306529369795946E-3</v>
      </c>
      <c r="AD84" s="133">
        <f t="shared" si="59"/>
        <v>41486</v>
      </c>
      <c r="AE84" s="134">
        <f t="shared" ref="AE84:AE108" si="75">+I84-I83</f>
        <v>-1.7720988825066092E-3</v>
      </c>
      <c r="AF84" s="134">
        <f t="shared" ref="AF84:AF108" si="76">+AA83</f>
        <v>5.0799566102999218E-3</v>
      </c>
      <c r="AG84" s="135">
        <f t="shared" si="27"/>
        <v>4.4499999999999835E-5</v>
      </c>
      <c r="AH84" s="136">
        <f t="shared" ref="AH84:AH108" si="77">+V84-V83</f>
        <v>5.9644045652173794E-3</v>
      </c>
      <c r="AI84" s="57"/>
      <c r="AJ84" s="133">
        <f t="shared" si="28"/>
        <v>41486</v>
      </c>
      <c r="AK84" s="143">
        <f t="shared" si="28"/>
        <v>-1.7720988825066092E-3</v>
      </c>
      <c r="AL84" s="143">
        <f t="shared" si="28"/>
        <v>5.0799566102999218E-3</v>
      </c>
      <c r="AM84" s="143">
        <f t="shared" si="29"/>
        <v>4.4499999999999835E-5</v>
      </c>
      <c r="AN84" s="143">
        <f t="shared" si="30"/>
        <v>0</v>
      </c>
      <c r="AO84" s="144">
        <f t="shared" ref="AO84:AO108" si="78">+V84-V83</f>
        <v>5.9644045652173794E-3</v>
      </c>
      <c r="AP84" s="177"/>
      <c r="AQ84" s="93"/>
      <c r="AS84" s="93"/>
      <c r="AT84" s="93"/>
      <c r="AU84" s="93"/>
      <c r="AV84" s="93"/>
      <c r="AW84" s="35"/>
      <c r="AX84" s="93"/>
      <c r="AY84" s="93"/>
      <c r="AZ84" s="93"/>
      <c r="BA84" s="93"/>
      <c r="BB84" s="93"/>
      <c r="BC84" s="93"/>
      <c r="BD84" s="93"/>
      <c r="BE84" s="93"/>
      <c r="BF84" s="60">
        <f t="shared" si="60"/>
        <v>41486</v>
      </c>
      <c r="BG84" s="71">
        <f t="shared" si="61"/>
        <v>2.8286542151664609E-2</v>
      </c>
      <c r="BH84" s="71">
        <f t="shared" si="62"/>
        <v>1.25E-3</v>
      </c>
      <c r="BI84" s="71">
        <f t="shared" ref="BI84:BI108" si="79">+K83</f>
        <v>4.4499999999999835E-5</v>
      </c>
      <c r="BJ84" s="71">
        <f t="shared" ref="BJ84:BJ108" si="80">+L83</f>
        <v>0</v>
      </c>
      <c r="BK84" s="71">
        <f t="shared" ref="BK84:BK108" si="81">+M83</f>
        <v>4.4499999999999835E-5</v>
      </c>
      <c r="BL84" s="71">
        <f t="shared" si="63"/>
        <v>6.9793669565217389E-2</v>
      </c>
      <c r="BM84" s="71">
        <f t="shared" si="64"/>
        <v>0</v>
      </c>
      <c r="BQ84" s="60">
        <f t="shared" si="65"/>
        <v>41486</v>
      </c>
      <c r="BR84" s="63">
        <f t="shared" si="66"/>
        <v>13.096892170461535</v>
      </c>
      <c r="BS84" s="64">
        <f t="shared" si="67"/>
        <v>10819</v>
      </c>
      <c r="BT84" s="17" t="s">
        <v>102</v>
      </c>
      <c r="BV84" s="60">
        <f t="shared" si="68"/>
        <v>41517</v>
      </c>
      <c r="BW84" s="71">
        <f t="shared" si="69"/>
        <v>2.7529893569529396E-2</v>
      </c>
      <c r="BX84" s="71">
        <f t="shared" si="70"/>
        <v>2.8286542151664609E-2</v>
      </c>
      <c r="BY84" s="71">
        <f t="shared" si="71"/>
        <v>1.25E-3</v>
      </c>
      <c r="BZ84" s="71">
        <f t="shared" si="72"/>
        <v>6.9793669565217389E-2</v>
      </c>
      <c r="CA84" s="71">
        <f t="shared" si="73"/>
        <v>2.8181818181818039E-5</v>
      </c>
      <c r="CB84" s="71">
        <f t="shared" si="74"/>
        <v>0</v>
      </c>
    </row>
    <row r="85" spans="1:80" s="17" customFormat="1" x14ac:dyDescent="0.2">
      <c r="A85" s="106">
        <f t="shared" si="56"/>
        <v>41486</v>
      </c>
      <c r="B85" s="163">
        <v>41517</v>
      </c>
      <c r="C85" s="156">
        <v>168834888973</v>
      </c>
      <c r="D85" s="157">
        <v>12734264.450000005</v>
      </c>
      <c r="E85" s="158">
        <v>10798</v>
      </c>
      <c r="F85" s="157">
        <v>5446286741.0645161</v>
      </c>
      <c r="G85" s="157">
        <v>504379.21291577292</v>
      </c>
      <c r="H85" s="157">
        <v>12734264.450000005</v>
      </c>
      <c r="I85" s="159">
        <v>2.7529893569529396E-2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22.418199881494726</v>
      </c>
      <c r="O85" s="161">
        <v>13.131083670716492</v>
      </c>
      <c r="P85" s="162">
        <v>2.8286542151664609E-2</v>
      </c>
      <c r="Q85" s="100"/>
      <c r="R85" s="96"/>
      <c r="T85" s="113">
        <f t="shared" si="55"/>
        <v>2.7529893569529396E-2</v>
      </c>
      <c r="U85" s="114">
        <f t="shared" si="55"/>
        <v>1.2781818181818181E-3</v>
      </c>
      <c r="V85" s="115">
        <f>VLOOKUP(B85,'cds bmps'!$E:$I,5,0)/10000</f>
        <v>6.8958627272727266E-2</v>
      </c>
      <c r="Z85" s="124">
        <f t="shared" si="57"/>
        <v>2.696579435327822E-2</v>
      </c>
      <c r="AA85" s="125">
        <f t="shared" si="58"/>
        <v>5.6409921625117515E-4</v>
      </c>
      <c r="AD85" s="133">
        <f t="shared" si="59"/>
        <v>41517</v>
      </c>
      <c r="AE85" s="134">
        <f t="shared" si="75"/>
        <v>-7.5664858213521369E-4</v>
      </c>
      <c r="AF85" s="134">
        <f t="shared" si="76"/>
        <v>1.0306529369795946E-3</v>
      </c>
      <c r="AG85" s="135">
        <f t="shared" ref="AG85:AG108" si="82">+M84</f>
        <v>2.8181818181818039E-5</v>
      </c>
      <c r="AH85" s="136">
        <f t="shared" si="77"/>
        <v>-8.3504229249012352E-4</v>
      </c>
      <c r="AI85" s="57"/>
      <c r="AJ85" s="133">
        <f t="shared" ref="AJ85:AL104" si="83">+AD85</f>
        <v>41517</v>
      </c>
      <c r="AK85" s="143">
        <f t="shared" si="83"/>
        <v>-7.5664858213521369E-4</v>
      </c>
      <c r="AL85" s="143">
        <f t="shared" si="83"/>
        <v>1.0306529369795946E-3</v>
      </c>
      <c r="AM85" s="143">
        <f t="shared" ref="AM85:AM108" si="84">+K84</f>
        <v>2.8181818181818039E-5</v>
      </c>
      <c r="AN85" s="143">
        <f t="shared" ref="AN85:AN108" si="85">+L84</f>
        <v>0</v>
      </c>
      <c r="AO85" s="144">
        <f t="shared" si="78"/>
        <v>-8.3504229249012352E-4</v>
      </c>
      <c r="AP85" s="177"/>
      <c r="AQ85" s="93"/>
      <c r="AR85" s="37"/>
      <c r="AS85" s="93"/>
      <c r="AT85" s="93"/>
      <c r="AU85" s="93"/>
      <c r="AV85" s="93"/>
      <c r="AX85" s="93"/>
      <c r="AY85" s="93"/>
      <c r="AZ85" s="93"/>
      <c r="BA85" s="93"/>
      <c r="BB85" s="93"/>
      <c r="BC85" s="93"/>
      <c r="BD85" s="93"/>
      <c r="BE85" s="93"/>
      <c r="BF85" s="60">
        <f t="shared" si="60"/>
        <v>41517</v>
      </c>
      <c r="BG85" s="71">
        <f t="shared" si="61"/>
        <v>2.7529893569529396E-2</v>
      </c>
      <c r="BH85" s="71">
        <f t="shared" si="62"/>
        <v>1.2781818181818181E-3</v>
      </c>
      <c r="BI85" s="71">
        <f t="shared" si="79"/>
        <v>2.8181818181818039E-5</v>
      </c>
      <c r="BJ85" s="71">
        <f t="shared" si="80"/>
        <v>0</v>
      </c>
      <c r="BK85" s="71">
        <f t="shared" si="81"/>
        <v>2.8181818181818039E-5</v>
      </c>
      <c r="BL85" s="71">
        <f t="shared" si="63"/>
        <v>6.8958627272727266E-2</v>
      </c>
      <c r="BM85" s="71">
        <f t="shared" si="64"/>
        <v>0</v>
      </c>
      <c r="BQ85" s="60">
        <f t="shared" si="65"/>
        <v>41517</v>
      </c>
      <c r="BR85" s="63">
        <f t="shared" si="66"/>
        <v>13.131083670716492</v>
      </c>
      <c r="BS85" s="64">
        <f t="shared" si="67"/>
        <v>10798</v>
      </c>
      <c r="BT85" s="17" t="s">
        <v>102</v>
      </c>
      <c r="BV85" s="60">
        <f t="shared" si="68"/>
        <v>41547</v>
      </c>
      <c r="BW85" s="71">
        <f t="shared" si="69"/>
        <v>2.6723418950071815E-2</v>
      </c>
      <c r="BX85" s="71">
        <f t="shared" si="70"/>
        <v>2.7529893569529396E-2</v>
      </c>
      <c r="BY85" s="71">
        <f t="shared" si="71"/>
        <v>1.2781818181818181E-3</v>
      </c>
      <c r="BZ85" s="71">
        <f t="shared" si="72"/>
        <v>6.8958627272727266E-2</v>
      </c>
      <c r="CA85" s="71">
        <f t="shared" si="73"/>
        <v>3.2467532467535341E-6</v>
      </c>
      <c r="CB85" s="71">
        <f t="shared" si="74"/>
        <v>0</v>
      </c>
    </row>
    <row r="86" spans="1:80" s="17" customFormat="1" x14ac:dyDescent="0.2">
      <c r="A86" s="106">
        <f t="shared" si="56"/>
        <v>41517</v>
      </c>
      <c r="B86" s="163">
        <v>41547</v>
      </c>
      <c r="C86" s="156">
        <v>164843103784</v>
      </c>
      <c r="D86" s="157">
        <v>12068962.530000001</v>
      </c>
      <c r="E86" s="158">
        <v>10913</v>
      </c>
      <c r="F86" s="157">
        <v>5494770126.1333332</v>
      </c>
      <c r="G86" s="157">
        <v>503506.83827850572</v>
      </c>
      <c r="H86" s="157">
        <v>12068962.530000001</v>
      </c>
      <c r="I86" s="159">
        <v>2.6723418950071815E-2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22.427062590648223</v>
      </c>
      <c r="O86" s="161">
        <v>13.129352572535131</v>
      </c>
      <c r="P86" s="162">
        <v>2.7529893569529396E-2</v>
      </c>
      <c r="Q86" s="100"/>
      <c r="R86" s="96"/>
      <c r="T86" s="113">
        <f t="shared" si="55"/>
        <v>2.6723418950071815E-2</v>
      </c>
      <c r="U86" s="114">
        <f t="shared" si="55"/>
        <v>1.2814285714285716E-3</v>
      </c>
      <c r="V86" s="115">
        <f>VLOOKUP(B86,'cds bmps'!$E:$I,5,0)/10000</f>
        <v>6.4340461904761906E-2</v>
      </c>
      <c r="Z86" s="124">
        <f t="shared" si="57"/>
        <v>2.5234052803102279E-2</v>
      </c>
      <c r="AA86" s="125">
        <f t="shared" si="58"/>
        <v>1.4893661469695361E-3</v>
      </c>
      <c r="AD86" s="133">
        <f t="shared" si="59"/>
        <v>41547</v>
      </c>
      <c r="AE86" s="134">
        <f t="shared" si="75"/>
        <v>-8.0647461945758045E-4</v>
      </c>
      <c r="AF86" s="134">
        <f t="shared" si="76"/>
        <v>5.6409921625117515E-4</v>
      </c>
      <c r="AG86" s="135">
        <f t="shared" si="82"/>
        <v>3.2467532467535341E-6</v>
      </c>
      <c r="AH86" s="136">
        <f t="shared" si="77"/>
        <v>-4.61816536796536E-3</v>
      </c>
      <c r="AI86" s="57"/>
      <c r="AJ86" s="133">
        <f t="shared" si="83"/>
        <v>41547</v>
      </c>
      <c r="AK86" s="143">
        <f t="shared" si="83"/>
        <v>-8.0647461945758045E-4</v>
      </c>
      <c r="AL86" s="143">
        <f t="shared" si="83"/>
        <v>5.6409921625117515E-4</v>
      </c>
      <c r="AM86" s="143">
        <f t="shared" si="84"/>
        <v>3.2467532467535341E-6</v>
      </c>
      <c r="AN86" s="143">
        <f t="shared" si="85"/>
        <v>0</v>
      </c>
      <c r="AO86" s="144">
        <f t="shared" si="78"/>
        <v>-4.61816536796536E-3</v>
      </c>
      <c r="AP86" s="177"/>
      <c r="AQ86" s="93"/>
      <c r="AR86" s="37"/>
      <c r="AS86" s="93"/>
      <c r="AT86" s="93"/>
      <c r="AU86" s="93"/>
      <c r="AV86" s="93"/>
      <c r="AW86" s="35"/>
      <c r="AX86" s="93"/>
      <c r="AY86" s="93"/>
      <c r="AZ86" s="93"/>
      <c r="BA86" s="93"/>
      <c r="BB86" s="93"/>
      <c r="BC86" s="93"/>
      <c r="BD86" s="93"/>
      <c r="BE86" s="93"/>
      <c r="BF86" s="60">
        <f t="shared" si="60"/>
        <v>41547</v>
      </c>
      <c r="BG86" s="71">
        <f t="shared" si="61"/>
        <v>2.6723418950071815E-2</v>
      </c>
      <c r="BH86" s="71">
        <f t="shared" si="62"/>
        <v>1.2814285714285716E-3</v>
      </c>
      <c r="BI86" s="71">
        <f t="shared" si="79"/>
        <v>3.2467532467535341E-6</v>
      </c>
      <c r="BJ86" s="71">
        <f t="shared" si="80"/>
        <v>0</v>
      </c>
      <c r="BK86" s="71">
        <f t="shared" si="81"/>
        <v>3.2467532467535341E-6</v>
      </c>
      <c r="BL86" s="71">
        <f t="shared" si="63"/>
        <v>6.4340461904761906E-2</v>
      </c>
      <c r="BM86" s="71">
        <f t="shared" si="64"/>
        <v>0</v>
      </c>
      <c r="BQ86" s="60">
        <f t="shared" si="65"/>
        <v>41547</v>
      </c>
      <c r="BR86" s="63">
        <f t="shared" si="66"/>
        <v>13.129352572535131</v>
      </c>
      <c r="BS86" s="64">
        <f t="shared" si="67"/>
        <v>10913</v>
      </c>
      <c r="BT86" s="17" t="s">
        <v>102</v>
      </c>
      <c r="BV86" s="60">
        <f t="shared" si="68"/>
        <v>41578</v>
      </c>
      <c r="BW86" s="71">
        <f t="shared" si="69"/>
        <v>2.276247697585182E-2</v>
      </c>
      <c r="BX86" s="71">
        <f t="shared" si="70"/>
        <v>2.6723418950071815E-2</v>
      </c>
      <c r="BY86" s="71">
        <f t="shared" si="71"/>
        <v>1.2814285714285716E-3</v>
      </c>
      <c r="BZ86" s="71">
        <f t="shared" si="72"/>
        <v>6.4340461904761906E-2</v>
      </c>
      <c r="CA86" s="71">
        <f t="shared" si="73"/>
        <v>1.1801242236024728E-6</v>
      </c>
      <c r="CB86" s="71">
        <f t="shared" si="74"/>
        <v>0</v>
      </c>
    </row>
    <row r="87" spans="1:80" s="17" customFormat="1" x14ac:dyDescent="0.2">
      <c r="A87" s="106">
        <f t="shared" si="56"/>
        <v>41547</v>
      </c>
      <c r="B87" s="163">
        <v>41578</v>
      </c>
      <c r="C87" s="156">
        <v>170122153534</v>
      </c>
      <c r="D87" s="157">
        <v>10609319.460000008</v>
      </c>
      <c r="E87" s="158">
        <v>11018</v>
      </c>
      <c r="F87" s="157">
        <v>5487811404.3225803</v>
      </c>
      <c r="G87" s="157">
        <v>498076.91090239427</v>
      </c>
      <c r="H87" s="157">
        <v>10609319.460000008</v>
      </c>
      <c r="I87" s="159">
        <v>2.276247697585182E-2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22.425795361677931</v>
      </c>
      <c r="O87" s="161">
        <v>13.118509783645269</v>
      </c>
      <c r="P87" s="162">
        <v>2.6723418950071815E-2</v>
      </c>
      <c r="Q87" s="100"/>
      <c r="R87" s="96"/>
      <c r="T87" s="113">
        <f t="shared" si="55"/>
        <v>2.276247697585182E-2</v>
      </c>
      <c r="U87" s="114">
        <f t="shared" si="55"/>
        <v>1.2826086956521741E-3</v>
      </c>
      <c r="V87" s="115">
        <f>VLOOKUP(B87,'cds bmps'!$E:$I,5,0)/10000</f>
        <v>4.7221191304347827E-2</v>
      </c>
      <c r="Z87" s="124">
        <f t="shared" si="57"/>
        <v>1.8805526557735402E-2</v>
      </c>
      <c r="AA87" s="125">
        <f t="shared" si="58"/>
        <v>3.9569504181164172E-3</v>
      </c>
      <c r="AD87" s="133">
        <f t="shared" si="59"/>
        <v>41578</v>
      </c>
      <c r="AE87" s="134">
        <f t="shared" si="75"/>
        <v>-3.9609419742199954E-3</v>
      </c>
      <c r="AF87" s="134">
        <f t="shared" si="76"/>
        <v>1.4893661469695361E-3</v>
      </c>
      <c r="AG87" s="135">
        <f t="shared" si="82"/>
        <v>1.1801242236024728E-6</v>
      </c>
      <c r="AH87" s="136">
        <f t="shared" si="77"/>
        <v>-1.7119270600414078E-2</v>
      </c>
      <c r="AI87" s="57"/>
      <c r="AJ87" s="133">
        <f t="shared" si="83"/>
        <v>41578</v>
      </c>
      <c r="AK87" s="143">
        <f t="shared" si="83"/>
        <v>-3.9609419742199954E-3</v>
      </c>
      <c r="AL87" s="143">
        <f t="shared" si="83"/>
        <v>1.4893661469695361E-3</v>
      </c>
      <c r="AM87" s="143">
        <f t="shared" si="84"/>
        <v>1.1801242236024728E-6</v>
      </c>
      <c r="AN87" s="143">
        <f t="shared" si="85"/>
        <v>0</v>
      </c>
      <c r="AO87" s="144">
        <f t="shared" si="78"/>
        <v>-1.7119270600414078E-2</v>
      </c>
      <c r="AP87" s="177"/>
      <c r="AQ87" s="93"/>
      <c r="AS87" s="93"/>
      <c r="AT87" s="93"/>
      <c r="AU87" s="93"/>
      <c r="AV87" s="93"/>
      <c r="AW87" s="35"/>
      <c r="AX87" s="93"/>
      <c r="AY87" s="93"/>
      <c r="AZ87" s="93"/>
      <c r="BA87" s="93"/>
      <c r="BB87" s="93"/>
      <c r="BC87" s="93"/>
      <c r="BD87" s="93"/>
      <c r="BE87" s="93"/>
      <c r="BF87" s="60">
        <f t="shared" si="60"/>
        <v>41578</v>
      </c>
      <c r="BG87" s="71">
        <f t="shared" si="61"/>
        <v>2.276247697585182E-2</v>
      </c>
      <c r="BH87" s="71">
        <f t="shared" si="62"/>
        <v>1.2826086956521741E-3</v>
      </c>
      <c r="BI87" s="71">
        <f t="shared" si="79"/>
        <v>1.1801242236024728E-6</v>
      </c>
      <c r="BJ87" s="71">
        <f t="shared" si="80"/>
        <v>0</v>
      </c>
      <c r="BK87" s="71">
        <f t="shared" si="81"/>
        <v>1.1801242236024728E-6</v>
      </c>
      <c r="BL87" s="71">
        <f t="shared" si="63"/>
        <v>4.7221191304347827E-2</v>
      </c>
      <c r="BM87" s="71">
        <f t="shared" si="64"/>
        <v>0</v>
      </c>
      <c r="BQ87" s="60">
        <f t="shared" si="65"/>
        <v>41578</v>
      </c>
      <c r="BR87" s="63">
        <f t="shared" si="66"/>
        <v>13.118509783645269</v>
      </c>
      <c r="BS87" s="64">
        <f t="shared" si="67"/>
        <v>11018</v>
      </c>
      <c r="BT87" s="17" t="s">
        <v>102</v>
      </c>
      <c r="BV87" s="60">
        <f t="shared" si="68"/>
        <v>41608</v>
      </c>
      <c r="BW87" s="71">
        <f t="shared" si="69"/>
        <v>2.1901353513023785E-2</v>
      </c>
      <c r="BX87" s="71">
        <f t="shared" si="70"/>
        <v>2.276247697585182E-2</v>
      </c>
      <c r="BY87" s="71">
        <f t="shared" si="71"/>
        <v>1.2826086956521741E-3</v>
      </c>
      <c r="BZ87" s="71">
        <f t="shared" si="72"/>
        <v>4.7221191304347827E-2</v>
      </c>
      <c r="CA87" s="71">
        <f t="shared" si="73"/>
        <v>3.7867494824016202E-5</v>
      </c>
      <c r="CB87" s="71">
        <f t="shared" si="74"/>
        <v>0</v>
      </c>
    </row>
    <row r="88" spans="1:80" s="17" customFormat="1" x14ac:dyDescent="0.2">
      <c r="A88" s="106">
        <f t="shared" si="56"/>
        <v>41578</v>
      </c>
      <c r="B88" s="163">
        <v>41608</v>
      </c>
      <c r="C88" s="156">
        <v>163512407572</v>
      </c>
      <c r="D88" s="157">
        <v>9811350.799999997</v>
      </c>
      <c r="E88" s="158">
        <v>10878</v>
      </c>
      <c r="F88" s="157">
        <v>5450413585.7333336</v>
      </c>
      <c r="G88" s="157">
        <v>501049.23568057857</v>
      </c>
      <c r="H88" s="157">
        <v>9811350.799999997</v>
      </c>
      <c r="I88" s="159">
        <v>2.1901353513023785E-2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22.418957330032789</v>
      </c>
      <c r="O88" s="161">
        <v>13.124459650049882</v>
      </c>
      <c r="P88" s="162">
        <v>2.276247697585182E-2</v>
      </c>
      <c r="Q88" s="100"/>
      <c r="R88" s="96"/>
      <c r="T88" s="113">
        <f t="shared" si="55"/>
        <v>2.1901353513023785E-2</v>
      </c>
      <c r="U88" s="114">
        <f t="shared" si="55"/>
        <v>1.3204761904761903E-3</v>
      </c>
      <c r="V88" s="115">
        <f>VLOOKUP(B88,'cds bmps'!$E:$I,5,0)/10000</f>
        <v>3.7903714285714298E-2</v>
      </c>
      <c r="Z88" s="124">
        <f t="shared" si="57"/>
        <v>1.5337754997091278E-2</v>
      </c>
      <c r="AA88" s="125">
        <f t="shared" si="58"/>
        <v>6.5635985159325071E-3</v>
      </c>
      <c r="AD88" s="133">
        <f t="shared" si="59"/>
        <v>41608</v>
      </c>
      <c r="AE88" s="134">
        <f t="shared" si="75"/>
        <v>-8.6112346282803467E-4</v>
      </c>
      <c r="AF88" s="134">
        <f t="shared" si="76"/>
        <v>3.9569504181164172E-3</v>
      </c>
      <c r="AG88" s="135">
        <f t="shared" si="82"/>
        <v>3.7867494824016202E-5</v>
      </c>
      <c r="AH88" s="136">
        <f t="shared" si="77"/>
        <v>-9.3174770186335298E-3</v>
      </c>
      <c r="AI88" s="57"/>
      <c r="AJ88" s="133">
        <f t="shared" si="83"/>
        <v>41608</v>
      </c>
      <c r="AK88" s="143">
        <f t="shared" si="83"/>
        <v>-8.6112346282803467E-4</v>
      </c>
      <c r="AL88" s="143">
        <f t="shared" si="83"/>
        <v>3.9569504181164172E-3</v>
      </c>
      <c r="AM88" s="143">
        <f t="shared" si="84"/>
        <v>3.7867494824016202E-5</v>
      </c>
      <c r="AN88" s="143">
        <f t="shared" si="85"/>
        <v>0</v>
      </c>
      <c r="AO88" s="144">
        <f t="shared" si="78"/>
        <v>-9.3174770186335298E-3</v>
      </c>
      <c r="AP88" s="177"/>
      <c r="AQ88" s="93"/>
      <c r="AR88" s="35"/>
      <c r="AS88" s="93"/>
      <c r="AT88" s="93"/>
      <c r="AU88" s="93"/>
      <c r="AV88" s="93"/>
      <c r="AX88" s="93"/>
      <c r="AY88" s="93"/>
      <c r="AZ88" s="93"/>
      <c r="BA88" s="93"/>
      <c r="BB88" s="93"/>
      <c r="BC88" s="93"/>
      <c r="BD88" s="93"/>
      <c r="BE88" s="93"/>
      <c r="BF88" s="60">
        <f t="shared" si="60"/>
        <v>41608</v>
      </c>
      <c r="BG88" s="71">
        <f t="shared" si="61"/>
        <v>2.1901353513023785E-2</v>
      </c>
      <c r="BH88" s="71">
        <f t="shared" si="62"/>
        <v>1.3204761904761903E-3</v>
      </c>
      <c r="BI88" s="71">
        <f t="shared" si="79"/>
        <v>3.7867494824016202E-5</v>
      </c>
      <c r="BJ88" s="71">
        <f t="shared" si="80"/>
        <v>0</v>
      </c>
      <c r="BK88" s="71">
        <f t="shared" si="81"/>
        <v>3.7867494824016202E-5</v>
      </c>
      <c r="BL88" s="71">
        <f t="shared" si="63"/>
        <v>3.7903714285714298E-2</v>
      </c>
      <c r="BM88" s="71">
        <f t="shared" si="64"/>
        <v>0</v>
      </c>
      <c r="BQ88" s="60">
        <f t="shared" si="65"/>
        <v>41608</v>
      </c>
      <c r="BR88" s="63">
        <f t="shared" si="66"/>
        <v>13.124459650049882</v>
      </c>
      <c r="BS88" s="64">
        <f t="shared" si="67"/>
        <v>10878</v>
      </c>
      <c r="BT88" s="17" t="s">
        <v>102</v>
      </c>
      <c r="BV88" s="60">
        <f t="shared" si="68"/>
        <v>41639</v>
      </c>
      <c r="BW88" s="71">
        <f t="shared" si="69"/>
        <v>2.3238800113455523E-2</v>
      </c>
      <c r="BX88" s="71">
        <f t="shared" si="70"/>
        <v>2.1901353513023785E-2</v>
      </c>
      <c r="BY88" s="71">
        <f t="shared" si="71"/>
        <v>1.3204761904761903E-3</v>
      </c>
      <c r="BZ88" s="71">
        <f t="shared" si="72"/>
        <v>3.7903714285714298E-2</v>
      </c>
      <c r="CA88" s="71">
        <f t="shared" si="73"/>
        <v>8.3906926406926495E-4</v>
      </c>
      <c r="CB88" s="71">
        <f t="shared" si="74"/>
        <v>0</v>
      </c>
    </row>
    <row r="89" spans="1:80" s="17" customFormat="1" x14ac:dyDescent="0.2">
      <c r="A89" s="106">
        <f t="shared" si="56"/>
        <v>41608</v>
      </c>
      <c r="B89" s="163">
        <v>41639</v>
      </c>
      <c r="C89" s="156">
        <v>167333622337</v>
      </c>
      <c r="D89" s="157">
        <v>10653787.949999997</v>
      </c>
      <c r="E89" s="158">
        <v>10856</v>
      </c>
      <c r="F89" s="157">
        <v>5397858785.0645161</v>
      </c>
      <c r="G89" s="157">
        <v>497223.54320785886</v>
      </c>
      <c r="H89" s="157">
        <v>10653787.949999997</v>
      </c>
      <c r="I89" s="159">
        <v>2.3238800113455523E-2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22.40926819059694</v>
      </c>
      <c r="O89" s="161">
        <v>13.116794989082234</v>
      </c>
      <c r="P89" s="162">
        <v>2.1901353513023785E-2</v>
      </c>
      <c r="Q89" s="100"/>
      <c r="R89" s="96"/>
      <c r="T89" s="113">
        <f t="shared" si="55"/>
        <v>2.3238800113455523E-2</v>
      </c>
      <c r="U89" s="114">
        <f t="shared" si="55"/>
        <v>2.1595454545454552E-3</v>
      </c>
      <c r="V89" s="115">
        <f>VLOOKUP(B89,'cds bmps'!$E:$I,5,0)/10000</f>
        <v>3.5344265000000007E-2</v>
      </c>
      <c r="Z89" s="124">
        <f t="shared" si="57"/>
        <v>1.5076867277643489E-2</v>
      </c>
      <c r="AA89" s="125">
        <f t="shared" si="58"/>
        <v>8.1619328358120344E-3</v>
      </c>
      <c r="AD89" s="133">
        <f t="shared" si="59"/>
        <v>41639</v>
      </c>
      <c r="AE89" s="134">
        <f t="shared" si="75"/>
        <v>1.3374466004317381E-3</v>
      </c>
      <c r="AF89" s="134">
        <f t="shared" si="76"/>
        <v>6.5635985159325071E-3</v>
      </c>
      <c r="AG89" s="135">
        <f t="shared" si="82"/>
        <v>8.3906926406926495E-4</v>
      </c>
      <c r="AH89" s="136">
        <f t="shared" si="77"/>
        <v>-2.5594492857142909E-3</v>
      </c>
      <c r="AI89" s="57"/>
      <c r="AJ89" s="133">
        <f t="shared" si="83"/>
        <v>41639</v>
      </c>
      <c r="AK89" s="143">
        <f t="shared" si="83"/>
        <v>1.3374466004317381E-3</v>
      </c>
      <c r="AL89" s="143">
        <f t="shared" si="83"/>
        <v>6.5635985159325071E-3</v>
      </c>
      <c r="AM89" s="143">
        <f t="shared" si="84"/>
        <v>8.3906926406926495E-4</v>
      </c>
      <c r="AN89" s="143">
        <f t="shared" si="85"/>
        <v>0</v>
      </c>
      <c r="AO89" s="144">
        <f t="shared" si="78"/>
        <v>-2.5594492857142909E-3</v>
      </c>
      <c r="AP89" s="177"/>
      <c r="AQ89" s="93"/>
      <c r="AS89" s="93"/>
      <c r="AT89" s="93"/>
      <c r="AU89" s="93"/>
      <c r="AV89" s="93"/>
      <c r="AW89" s="37"/>
      <c r="AX89" s="93"/>
      <c r="AY89" s="93"/>
      <c r="AZ89" s="93"/>
      <c r="BA89" s="93"/>
      <c r="BB89" s="93"/>
      <c r="BC89" s="93"/>
      <c r="BD89" s="93"/>
      <c r="BE89" s="93"/>
      <c r="BF89" s="60">
        <f t="shared" si="60"/>
        <v>41639</v>
      </c>
      <c r="BG89" s="71">
        <f t="shared" si="61"/>
        <v>2.3238800113455523E-2</v>
      </c>
      <c r="BH89" s="71">
        <f t="shared" si="62"/>
        <v>2.1595454545454552E-3</v>
      </c>
      <c r="BI89" s="71">
        <f t="shared" si="79"/>
        <v>8.3906926406926495E-4</v>
      </c>
      <c r="BJ89" s="71">
        <f t="shared" si="80"/>
        <v>0</v>
      </c>
      <c r="BK89" s="71">
        <f t="shared" si="81"/>
        <v>8.3906926406926495E-4</v>
      </c>
      <c r="BL89" s="71">
        <f t="shared" si="63"/>
        <v>3.5344265000000007E-2</v>
      </c>
      <c r="BM89" s="71">
        <f t="shared" si="64"/>
        <v>0</v>
      </c>
      <c r="BQ89" s="60">
        <f t="shared" si="65"/>
        <v>41639</v>
      </c>
      <c r="BR89" s="63">
        <f t="shared" si="66"/>
        <v>13.116794989082234</v>
      </c>
      <c r="BS89" s="64">
        <f t="shared" si="67"/>
        <v>10856</v>
      </c>
      <c r="BT89" s="17" t="s">
        <v>102</v>
      </c>
      <c r="BV89" s="60">
        <f t="shared" si="68"/>
        <v>41670</v>
      </c>
      <c r="BW89" s="71">
        <f t="shared" si="69"/>
        <v>2.1169298346110685E-2</v>
      </c>
      <c r="BX89" s="71">
        <f t="shared" si="70"/>
        <v>2.3238800113455523E-2</v>
      </c>
      <c r="BY89" s="71">
        <f t="shared" si="71"/>
        <v>2.1595454545454552E-3</v>
      </c>
      <c r="BZ89" s="71">
        <f t="shared" si="72"/>
        <v>3.5344265000000007E-2</v>
      </c>
      <c r="CA89" s="71">
        <f t="shared" si="73"/>
        <v>7.8715415019762515E-5</v>
      </c>
      <c r="CB89" s="71">
        <f t="shared" si="74"/>
        <v>0</v>
      </c>
    </row>
    <row r="90" spans="1:80" s="17" customFormat="1" ht="13.5" customHeight="1" x14ac:dyDescent="0.2">
      <c r="A90" s="106">
        <f t="shared" si="56"/>
        <v>41639</v>
      </c>
      <c r="B90" s="163">
        <v>41670</v>
      </c>
      <c r="C90" s="156">
        <v>164492821742</v>
      </c>
      <c r="D90" s="157">
        <v>9540267.4500000011</v>
      </c>
      <c r="E90" s="158">
        <v>10780</v>
      </c>
      <c r="F90" s="157">
        <v>5306220056.1935482</v>
      </c>
      <c r="G90" s="157">
        <v>492228.20558381709</v>
      </c>
      <c r="H90" s="157">
        <v>9540267.4500000011</v>
      </c>
      <c r="I90" s="159">
        <v>2.1169298346110685E-2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22.39214556488783</v>
      </c>
      <c r="O90" s="161">
        <v>13.106697720424842</v>
      </c>
      <c r="P90" s="162">
        <v>2.3238800113455523E-2</v>
      </c>
      <c r="Q90" s="100"/>
      <c r="R90" s="96"/>
      <c r="T90" s="113">
        <f t="shared" si="55"/>
        <v>2.1169298346110685E-2</v>
      </c>
      <c r="U90" s="114">
        <f t="shared" si="55"/>
        <v>2.2382608695652177E-3</v>
      </c>
      <c r="V90" s="115">
        <f>VLOOKUP(B90,'cds bmps'!$E:$I,5,0)/10000</f>
        <v>3.672470869565217E-2</v>
      </c>
      <c r="Z90" s="124">
        <f t="shared" si="57"/>
        <v>1.5661026206753113E-2</v>
      </c>
      <c r="AA90" s="125">
        <f t="shared" si="58"/>
        <v>5.5082721393575722E-3</v>
      </c>
      <c r="AD90" s="133">
        <f t="shared" si="59"/>
        <v>41670</v>
      </c>
      <c r="AE90" s="134">
        <f t="shared" si="75"/>
        <v>-2.0695017673448383E-3</v>
      </c>
      <c r="AF90" s="134">
        <f t="shared" si="76"/>
        <v>8.1619328358120344E-3</v>
      </c>
      <c r="AG90" s="135">
        <f t="shared" si="82"/>
        <v>7.8715415019762515E-5</v>
      </c>
      <c r="AH90" s="136">
        <f t="shared" si="77"/>
        <v>1.3804436956521629E-3</v>
      </c>
      <c r="AI90" s="57"/>
      <c r="AJ90" s="133">
        <f t="shared" si="83"/>
        <v>41670</v>
      </c>
      <c r="AK90" s="143">
        <f t="shared" si="83"/>
        <v>-2.0695017673448383E-3</v>
      </c>
      <c r="AL90" s="143">
        <f t="shared" si="83"/>
        <v>8.1619328358120344E-3</v>
      </c>
      <c r="AM90" s="143">
        <f t="shared" si="84"/>
        <v>7.8715415019762515E-5</v>
      </c>
      <c r="AN90" s="143">
        <f t="shared" si="85"/>
        <v>0</v>
      </c>
      <c r="AO90" s="144">
        <f t="shared" si="78"/>
        <v>1.3804436956521629E-3</v>
      </c>
      <c r="AP90" s="177"/>
      <c r="AQ90" s="93"/>
      <c r="AR90" s="35"/>
      <c r="AS90" s="93"/>
      <c r="AT90" s="93"/>
      <c r="AU90" s="93"/>
      <c r="AV90" s="93"/>
      <c r="AW90" s="37"/>
      <c r="AX90" s="93"/>
      <c r="AY90" s="93"/>
      <c r="AZ90" s="93"/>
      <c r="BA90" s="93"/>
      <c r="BB90" s="93"/>
      <c r="BC90" s="93"/>
      <c r="BD90" s="93"/>
      <c r="BE90" s="93"/>
      <c r="BF90" s="60">
        <f t="shared" si="60"/>
        <v>41670</v>
      </c>
      <c r="BG90" s="71">
        <f t="shared" si="61"/>
        <v>2.1169298346110685E-2</v>
      </c>
      <c r="BH90" s="71">
        <f t="shared" si="62"/>
        <v>2.2382608695652177E-3</v>
      </c>
      <c r="BI90" s="71">
        <f t="shared" si="79"/>
        <v>7.8715415019762515E-5</v>
      </c>
      <c r="BJ90" s="71">
        <f t="shared" si="80"/>
        <v>0</v>
      </c>
      <c r="BK90" s="71">
        <f t="shared" si="81"/>
        <v>7.8715415019762515E-5</v>
      </c>
      <c r="BL90" s="71">
        <f t="shared" si="63"/>
        <v>3.672470869565217E-2</v>
      </c>
      <c r="BM90" s="71">
        <f t="shared" si="64"/>
        <v>0</v>
      </c>
      <c r="BQ90" s="60">
        <f t="shared" si="65"/>
        <v>41670</v>
      </c>
      <c r="BR90" s="63">
        <f t="shared" si="66"/>
        <v>13.106697720424842</v>
      </c>
      <c r="BS90" s="64">
        <f t="shared" si="67"/>
        <v>10780</v>
      </c>
      <c r="BT90" s="17" t="s">
        <v>102</v>
      </c>
      <c r="BV90" s="60">
        <f t="shared" si="68"/>
        <v>41698</v>
      </c>
      <c r="BW90" s="71">
        <f t="shared" si="69"/>
        <v>2.068702423226778E-2</v>
      </c>
      <c r="BX90" s="71">
        <f t="shared" si="70"/>
        <v>2.1169298346110685E-2</v>
      </c>
      <c r="BY90" s="71">
        <f t="shared" si="71"/>
        <v>2.2382608695652177E-3</v>
      </c>
      <c r="BZ90" s="71">
        <f t="shared" si="72"/>
        <v>3.672470869565217E-2</v>
      </c>
      <c r="CA90" s="71">
        <f t="shared" si="73"/>
        <v>7.3913043478280108E-7</v>
      </c>
      <c r="CB90" s="71">
        <f t="shared" si="74"/>
        <v>0</v>
      </c>
    </row>
    <row r="91" spans="1:80" s="17" customFormat="1" x14ac:dyDescent="0.2">
      <c r="A91" s="106">
        <f t="shared" si="56"/>
        <v>41670</v>
      </c>
      <c r="B91" s="163">
        <v>41698</v>
      </c>
      <c r="C91" s="156">
        <v>136900359467</v>
      </c>
      <c r="D91" s="157">
        <v>7759071.3799999971</v>
      </c>
      <c r="E91" s="158">
        <v>11041</v>
      </c>
      <c r="F91" s="157">
        <v>4889298552.3928576</v>
      </c>
      <c r="G91" s="157">
        <v>442831.13417198241</v>
      </c>
      <c r="H91" s="157">
        <v>7759071.3799999971</v>
      </c>
      <c r="I91" s="159">
        <v>2.068702423226778E-2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22.310314684825496</v>
      </c>
      <c r="O91" s="161">
        <v>13.000943789386357</v>
      </c>
      <c r="P91" s="162">
        <v>2.1169298346110685E-2</v>
      </c>
      <c r="Q91" s="100"/>
      <c r="R91" s="96"/>
      <c r="T91" s="113">
        <f t="shared" si="55"/>
        <v>2.068702423226778E-2</v>
      </c>
      <c r="U91" s="114">
        <f t="shared" si="55"/>
        <v>2.2390000000000005E-3</v>
      </c>
      <c r="V91" s="115">
        <f>VLOOKUP(B91,'cds bmps'!$E:$I,5,0)/10000</f>
        <v>3.2807865000000005E-2</v>
      </c>
      <c r="Z91" s="124">
        <f t="shared" si="57"/>
        <v>1.4190588030851194E-2</v>
      </c>
      <c r="AA91" s="125">
        <f t="shared" si="58"/>
        <v>6.4964362014165861E-3</v>
      </c>
      <c r="AD91" s="133">
        <f t="shared" si="59"/>
        <v>41698</v>
      </c>
      <c r="AE91" s="134">
        <f t="shared" si="75"/>
        <v>-4.8227411384290514E-4</v>
      </c>
      <c r="AF91" s="134">
        <f t="shared" si="76"/>
        <v>5.5082721393575722E-3</v>
      </c>
      <c r="AG91" s="135">
        <f t="shared" si="82"/>
        <v>7.3913043478280108E-7</v>
      </c>
      <c r="AH91" s="136">
        <f t="shared" si="77"/>
        <v>-3.9168436956521641E-3</v>
      </c>
      <c r="AI91" s="57"/>
      <c r="AJ91" s="133">
        <f t="shared" si="83"/>
        <v>41698</v>
      </c>
      <c r="AK91" s="143">
        <f t="shared" si="83"/>
        <v>-4.8227411384290514E-4</v>
      </c>
      <c r="AL91" s="143">
        <f t="shared" si="83"/>
        <v>5.5082721393575722E-3</v>
      </c>
      <c r="AM91" s="143">
        <f t="shared" si="84"/>
        <v>7.3913043478280108E-7</v>
      </c>
      <c r="AN91" s="143">
        <f t="shared" si="85"/>
        <v>0</v>
      </c>
      <c r="AO91" s="144">
        <f t="shared" si="78"/>
        <v>-3.9168436956521641E-3</v>
      </c>
      <c r="AP91" s="177"/>
      <c r="AQ91" s="93"/>
      <c r="AR91" s="35"/>
      <c r="AS91" s="93"/>
      <c r="AT91" s="93"/>
      <c r="AU91" s="93"/>
      <c r="AV91" s="93"/>
      <c r="AW91" s="37"/>
      <c r="AX91" s="93"/>
      <c r="AY91" s="93"/>
      <c r="AZ91" s="93"/>
      <c r="BA91" s="93"/>
      <c r="BB91" s="93"/>
      <c r="BC91" s="93"/>
      <c r="BD91" s="93"/>
      <c r="BE91" s="93"/>
      <c r="BF91" s="60">
        <f t="shared" si="60"/>
        <v>41698</v>
      </c>
      <c r="BG91" s="71">
        <f t="shared" si="61"/>
        <v>2.068702423226778E-2</v>
      </c>
      <c r="BH91" s="71">
        <f t="shared" si="62"/>
        <v>2.2390000000000005E-3</v>
      </c>
      <c r="BI91" s="71">
        <f t="shared" si="79"/>
        <v>7.3913043478280108E-7</v>
      </c>
      <c r="BJ91" s="71">
        <f t="shared" si="80"/>
        <v>0</v>
      </c>
      <c r="BK91" s="71">
        <f t="shared" si="81"/>
        <v>7.3913043478280108E-7</v>
      </c>
      <c r="BL91" s="71">
        <f t="shared" si="63"/>
        <v>3.2807865000000005E-2</v>
      </c>
      <c r="BM91" s="71">
        <f t="shared" si="64"/>
        <v>0</v>
      </c>
      <c r="BQ91" s="60">
        <f t="shared" si="65"/>
        <v>41698</v>
      </c>
      <c r="BR91" s="63">
        <f t="shared" si="66"/>
        <v>13.000943789386357</v>
      </c>
      <c r="BS91" s="64">
        <f t="shared" si="67"/>
        <v>11041</v>
      </c>
      <c r="BT91" s="17" t="s">
        <v>102</v>
      </c>
      <c r="BV91" s="60">
        <f t="shared" si="68"/>
        <v>41729</v>
      </c>
      <c r="BW91" s="71">
        <f t="shared" si="69"/>
        <v>2.106002364561619E-2</v>
      </c>
      <c r="BX91" s="71">
        <f t="shared" si="70"/>
        <v>2.068702423226778E-2</v>
      </c>
      <c r="BY91" s="71">
        <f t="shared" si="71"/>
        <v>2.2390000000000005E-3</v>
      </c>
      <c r="BZ91" s="71">
        <f t="shared" si="72"/>
        <v>3.2807865000000005E-2</v>
      </c>
      <c r="CA91" s="71">
        <f t="shared" si="73"/>
        <v>7.9095238095237917E-5</v>
      </c>
      <c r="CB91" s="71">
        <f t="shared" si="74"/>
        <v>0</v>
      </c>
    </row>
    <row r="92" spans="1:80" s="17" customFormat="1" x14ac:dyDescent="0.2">
      <c r="A92" s="106">
        <f t="shared" si="56"/>
        <v>41698</v>
      </c>
      <c r="B92" s="163">
        <v>41729</v>
      </c>
      <c r="C92" s="156">
        <v>151451153136</v>
      </c>
      <c r="D92" s="157">
        <v>8738533.8799999952</v>
      </c>
      <c r="E92" s="158">
        <v>11090</v>
      </c>
      <c r="F92" s="157">
        <v>4885521068.9032259</v>
      </c>
      <c r="G92" s="157">
        <v>440533.91063149017</v>
      </c>
      <c r="H92" s="157">
        <v>8738533.8799999952</v>
      </c>
      <c r="I92" s="159">
        <v>2.106002364561619E-2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22.309541783877133</v>
      </c>
      <c r="O92" s="161">
        <v>12.99574270353272</v>
      </c>
      <c r="P92" s="162">
        <v>2.068702423226778E-2</v>
      </c>
      <c r="Q92" s="100"/>
      <c r="R92" s="96"/>
      <c r="T92" s="113">
        <f t="shared" si="55"/>
        <v>2.106002364561619E-2</v>
      </c>
      <c r="U92" s="114">
        <f t="shared" si="55"/>
        <v>2.3180952380952385E-3</v>
      </c>
      <c r="V92" s="115">
        <f>VLOOKUP(B92,'cds bmps'!$E:$I,5,0)/10000</f>
        <v>2.6218933333333343E-2</v>
      </c>
      <c r="Z92" s="124">
        <f t="shared" si="57"/>
        <v>1.1781993201396274E-2</v>
      </c>
      <c r="AA92" s="125">
        <f t="shared" si="58"/>
        <v>9.2780304442199157E-3</v>
      </c>
      <c r="AD92" s="133">
        <f t="shared" si="59"/>
        <v>41729</v>
      </c>
      <c r="AE92" s="134">
        <f t="shared" si="75"/>
        <v>3.7299941334840991E-4</v>
      </c>
      <c r="AF92" s="134">
        <f t="shared" si="76"/>
        <v>6.4964362014165861E-3</v>
      </c>
      <c r="AG92" s="135">
        <f t="shared" si="82"/>
        <v>7.9095238095237917E-5</v>
      </c>
      <c r="AH92" s="136">
        <f t="shared" si="77"/>
        <v>-6.5889316666666621E-3</v>
      </c>
      <c r="AI92" s="57"/>
      <c r="AJ92" s="133">
        <f t="shared" si="83"/>
        <v>41729</v>
      </c>
      <c r="AK92" s="143">
        <f t="shared" si="83"/>
        <v>3.7299941334840991E-4</v>
      </c>
      <c r="AL92" s="143">
        <f t="shared" si="83"/>
        <v>6.4964362014165861E-3</v>
      </c>
      <c r="AM92" s="143">
        <f t="shared" si="84"/>
        <v>7.9095238095237917E-5</v>
      </c>
      <c r="AN92" s="143">
        <f t="shared" si="85"/>
        <v>0</v>
      </c>
      <c r="AO92" s="144">
        <f t="shared" si="78"/>
        <v>-6.5889316666666621E-3</v>
      </c>
      <c r="AP92" s="177"/>
      <c r="AQ92" s="93"/>
      <c r="AS92" s="93"/>
      <c r="AT92" s="93"/>
      <c r="AU92" s="93"/>
      <c r="AV92" s="93"/>
      <c r="AX92" s="93"/>
      <c r="AY92" s="93"/>
      <c r="AZ92" s="93"/>
      <c r="BA92" s="93"/>
      <c r="BB92" s="93"/>
      <c r="BC92" s="93"/>
      <c r="BD92" s="93"/>
      <c r="BE92" s="93"/>
      <c r="BF92" s="60">
        <f t="shared" si="60"/>
        <v>41729</v>
      </c>
      <c r="BG92" s="71">
        <f t="shared" si="61"/>
        <v>2.106002364561619E-2</v>
      </c>
      <c r="BH92" s="71">
        <f t="shared" si="62"/>
        <v>2.3180952380952385E-3</v>
      </c>
      <c r="BI92" s="71">
        <f t="shared" si="79"/>
        <v>7.9095238095237917E-5</v>
      </c>
      <c r="BJ92" s="71">
        <f t="shared" si="80"/>
        <v>0</v>
      </c>
      <c r="BK92" s="71">
        <f t="shared" si="81"/>
        <v>7.9095238095237917E-5</v>
      </c>
      <c r="BL92" s="71">
        <f t="shared" si="63"/>
        <v>2.6218933333333343E-2</v>
      </c>
      <c r="BM92" s="71">
        <f t="shared" si="64"/>
        <v>0</v>
      </c>
      <c r="BQ92" s="60">
        <f t="shared" si="65"/>
        <v>41729</v>
      </c>
      <c r="BR92" s="63">
        <f t="shared" si="66"/>
        <v>12.99574270353272</v>
      </c>
      <c r="BS92" s="64">
        <f t="shared" si="67"/>
        <v>11090</v>
      </c>
      <c r="BT92" s="17" t="s">
        <v>102</v>
      </c>
      <c r="BV92" s="60">
        <f t="shared" si="68"/>
        <v>41759</v>
      </c>
      <c r="BW92" s="71">
        <f t="shared" si="69"/>
        <v>1.9194625445063555E-2</v>
      </c>
      <c r="BX92" s="71">
        <f t="shared" si="70"/>
        <v>2.106002364561619E-2</v>
      </c>
      <c r="BY92" s="71">
        <f t="shared" si="71"/>
        <v>2.3180952380952385E-3</v>
      </c>
      <c r="BZ92" s="71">
        <f t="shared" si="72"/>
        <v>2.6218933333333343E-2</v>
      </c>
      <c r="CA92" s="71">
        <f t="shared" si="73"/>
        <v>2.0740476190476151E-4</v>
      </c>
      <c r="CB92" s="71">
        <f t="shared" si="74"/>
        <v>0</v>
      </c>
    </row>
    <row r="93" spans="1:80" s="17" customFormat="1" x14ac:dyDescent="0.2">
      <c r="A93" s="106">
        <f t="shared" si="56"/>
        <v>41729</v>
      </c>
      <c r="B93" s="163">
        <v>41759</v>
      </c>
      <c r="C93" s="156">
        <v>145438548725</v>
      </c>
      <c r="D93" s="157">
        <v>7648324.5700000012</v>
      </c>
      <c r="E93" s="158">
        <v>10987</v>
      </c>
      <c r="F93" s="157">
        <v>4847951624.166667</v>
      </c>
      <c r="G93" s="157">
        <v>441244.34551439586</v>
      </c>
      <c r="H93" s="157">
        <v>7648324.5700000012</v>
      </c>
      <c r="I93" s="159">
        <v>1.9194625445063555E-2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22.301822107150162</v>
      </c>
      <c r="O93" s="161">
        <v>12.997354072449282</v>
      </c>
      <c r="P93" s="162">
        <v>2.106002364561619E-2</v>
      </c>
      <c r="Q93" s="100"/>
      <c r="R93" s="96"/>
      <c r="T93" s="113">
        <f t="shared" si="55"/>
        <v>1.9194625445063555E-2</v>
      </c>
      <c r="U93" s="114">
        <f t="shared" si="55"/>
        <v>2.5255E-3</v>
      </c>
      <c r="V93" s="115">
        <f>VLOOKUP(B93,'cds bmps'!$E:$I,5,0)/10000</f>
        <v>2.0012786363636362E-2</v>
      </c>
      <c r="Z93" s="124">
        <f t="shared" si="57"/>
        <v>9.6242610047573597E-3</v>
      </c>
      <c r="AA93" s="125">
        <f t="shared" si="58"/>
        <v>9.5703644403061956E-3</v>
      </c>
      <c r="AD93" s="133">
        <f t="shared" si="59"/>
        <v>41759</v>
      </c>
      <c r="AE93" s="134">
        <f t="shared" si="75"/>
        <v>-1.8653982005526343E-3</v>
      </c>
      <c r="AF93" s="134">
        <f t="shared" si="76"/>
        <v>9.2780304442199157E-3</v>
      </c>
      <c r="AG93" s="135">
        <f t="shared" si="82"/>
        <v>2.0740476190476151E-4</v>
      </c>
      <c r="AH93" s="136">
        <f t="shared" si="77"/>
        <v>-6.2061469696969816E-3</v>
      </c>
      <c r="AI93" s="57"/>
      <c r="AJ93" s="133">
        <f t="shared" si="83"/>
        <v>41759</v>
      </c>
      <c r="AK93" s="143">
        <f t="shared" si="83"/>
        <v>-1.8653982005526343E-3</v>
      </c>
      <c r="AL93" s="143">
        <f t="shared" si="83"/>
        <v>9.2780304442199157E-3</v>
      </c>
      <c r="AM93" s="143">
        <f t="shared" si="84"/>
        <v>2.0740476190476151E-4</v>
      </c>
      <c r="AN93" s="143">
        <f t="shared" si="85"/>
        <v>0</v>
      </c>
      <c r="AO93" s="144">
        <f t="shared" si="78"/>
        <v>-6.2061469696969816E-3</v>
      </c>
      <c r="AP93" s="177"/>
      <c r="AQ93" s="93"/>
      <c r="AR93" s="37"/>
      <c r="AS93" s="93"/>
      <c r="AT93" s="93"/>
      <c r="AU93" s="93"/>
      <c r="AV93" s="93"/>
      <c r="AW93" s="35"/>
      <c r="AX93" s="93"/>
      <c r="AY93" s="93"/>
      <c r="AZ93" s="93"/>
      <c r="BA93" s="93"/>
      <c r="BB93" s="93"/>
      <c r="BC93" s="93"/>
      <c r="BD93" s="93"/>
      <c r="BE93" s="93"/>
      <c r="BF93" s="60">
        <f t="shared" si="60"/>
        <v>41759</v>
      </c>
      <c r="BG93" s="71">
        <f t="shared" si="61"/>
        <v>1.9194625445063555E-2</v>
      </c>
      <c r="BH93" s="71">
        <f t="shared" si="62"/>
        <v>2.5255E-3</v>
      </c>
      <c r="BI93" s="71">
        <f t="shared" si="79"/>
        <v>2.0740476190476151E-4</v>
      </c>
      <c r="BJ93" s="71">
        <f t="shared" si="80"/>
        <v>0</v>
      </c>
      <c r="BK93" s="71">
        <f t="shared" si="81"/>
        <v>2.0740476190476151E-4</v>
      </c>
      <c r="BL93" s="71">
        <f t="shared" si="63"/>
        <v>2.0012786363636362E-2</v>
      </c>
      <c r="BM93" s="71">
        <f t="shared" si="64"/>
        <v>0</v>
      </c>
      <c r="BQ93" s="60">
        <f t="shared" si="65"/>
        <v>41759</v>
      </c>
      <c r="BR93" s="63">
        <f t="shared" si="66"/>
        <v>12.997354072449282</v>
      </c>
      <c r="BS93" s="64">
        <f t="shared" si="67"/>
        <v>10987</v>
      </c>
      <c r="BT93" s="17" t="s">
        <v>102</v>
      </c>
      <c r="BV93" s="60">
        <f t="shared" si="68"/>
        <v>41790</v>
      </c>
      <c r="BW93" s="71">
        <f t="shared" si="69"/>
        <v>1.945881877201212E-2</v>
      </c>
      <c r="BX93" s="71">
        <f t="shared" si="70"/>
        <v>1.9194625445063555E-2</v>
      </c>
      <c r="BY93" s="71">
        <f t="shared" si="71"/>
        <v>2.5255E-3</v>
      </c>
      <c r="BZ93" s="71">
        <f t="shared" si="72"/>
        <v>2.0012786363636362E-2</v>
      </c>
      <c r="CA93" s="71">
        <f t="shared" si="73"/>
        <v>6.6880952380951944E-5</v>
      </c>
      <c r="CB93" s="71">
        <f t="shared" si="74"/>
        <v>0</v>
      </c>
    </row>
    <row r="94" spans="1:80" s="17" customFormat="1" x14ac:dyDescent="0.2">
      <c r="A94" s="106">
        <f t="shared" si="56"/>
        <v>41759</v>
      </c>
      <c r="B94" s="163">
        <v>41790</v>
      </c>
      <c r="C94" s="156">
        <v>154110472346</v>
      </c>
      <c r="D94" s="157">
        <v>8215911.6499999985</v>
      </c>
      <c r="E94" s="158">
        <v>11065</v>
      </c>
      <c r="F94" s="157">
        <v>4971305559.5483875</v>
      </c>
      <c r="G94" s="157">
        <v>449282.02074544848</v>
      </c>
      <c r="H94" s="157">
        <v>8215911.6499999985</v>
      </c>
      <c r="I94" s="159">
        <v>1.945881877201212E-2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22.326948330596391</v>
      </c>
      <c r="O94" s="161">
        <v>13.015406078111242</v>
      </c>
      <c r="P94" s="162">
        <v>1.9194625445063555E-2</v>
      </c>
      <c r="Q94" s="100"/>
      <c r="R94" s="96"/>
      <c r="T94" s="113">
        <f t="shared" ref="T94:U108" si="86">+I94</f>
        <v>1.945881877201212E-2</v>
      </c>
      <c r="U94" s="114">
        <f t="shared" si="86"/>
        <v>2.5923809523809519E-3</v>
      </c>
      <c r="V94" s="115">
        <f>VLOOKUP(B94,'cds bmps'!$E:$I,5,0)/10000</f>
        <v>1.8005336363636364E-2</v>
      </c>
      <c r="Z94" s="124">
        <f t="shared" si="57"/>
        <v>8.9261451971646977E-3</v>
      </c>
      <c r="AA94" s="125">
        <f t="shared" si="58"/>
        <v>1.0532673574847422E-2</v>
      </c>
      <c r="AD94" s="133">
        <f t="shared" si="59"/>
        <v>41790</v>
      </c>
      <c r="AE94" s="134">
        <f t="shared" si="75"/>
        <v>2.6419332694856482E-4</v>
      </c>
      <c r="AF94" s="134">
        <f t="shared" si="76"/>
        <v>9.5703644403061956E-3</v>
      </c>
      <c r="AG94" s="135">
        <f t="shared" si="82"/>
        <v>6.6880952380951944E-5</v>
      </c>
      <c r="AH94" s="136">
        <f t="shared" si="77"/>
        <v>-2.0074499999999974E-3</v>
      </c>
      <c r="AI94" s="57"/>
      <c r="AJ94" s="133">
        <f t="shared" si="83"/>
        <v>41790</v>
      </c>
      <c r="AK94" s="143">
        <f t="shared" si="83"/>
        <v>2.6419332694856482E-4</v>
      </c>
      <c r="AL94" s="143">
        <f t="shared" si="83"/>
        <v>9.5703644403061956E-3</v>
      </c>
      <c r="AM94" s="143">
        <f t="shared" si="84"/>
        <v>6.6880952380951944E-5</v>
      </c>
      <c r="AN94" s="143">
        <f t="shared" si="85"/>
        <v>0</v>
      </c>
      <c r="AO94" s="144">
        <f t="shared" si="78"/>
        <v>-2.0074499999999974E-3</v>
      </c>
      <c r="AP94" s="177"/>
      <c r="AQ94" s="93"/>
      <c r="AR94" s="37"/>
      <c r="AS94" s="93"/>
      <c r="AT94" s="93"/>
      <c r="AU94" s="93"/>
      <c r="AV94" s="93"/>
      <c r="AX94" s="93"/>
      <c r="AY94" s="93"/>
      <c r="AZ94" s="93"/>
      <c r="BA94" s="93"/>
      <c r="BB94" s="93"/>
      <c r="BC94" s="93"/>
      <c r="BD94" s="93"/>
      <c r="BE94" s="93"/>
      <c r="BF94" s="60">
        <f t="shared" si="60"/>
        <v>41790</v>
      </c>
      <c r="BG94" s="71">
        <f t="shared" si="61"/>
        <v>1.945881877201212E-2</v>
      </c>
      <c r="BH94" s="71">
        <f t="shared" si="62"/>
        <v>2.5923809523809519E-3</v>
      </c>
      <c r="BI94" s="71">
        <f t="shared" si="79"/>
        <v>6.6880952380951944E-5</v>
      </c>
      <c r="BJ94" s="71">
        <f t="shared" si="80"/>
        <v>0</v>
      </c>
      <c r="BK94" s="71">
        <f t="shared" si="81"/>
        <v>6.6880952380951944E-5</v>
      </c>
      <c r="BL94" s="71">
        <f t="shared" si="63"/>
        <v>1.8005336363636364E-2</v>
      </c>
      <c r="BM94" s="71">
        <f t="shared" si="64"/>
        <v>0</v>
      </c>
      <c r="BQ94" s="60">
        <f t="shared" si="65"/>
        <v>41790</v>
      </c>
      <c r="BR94" s="63">
        <f t="shared" si="66"/>
        <v>13.015406078111242</v>
      </c>
      <c r="BS94" s="64">
        <f t="shared" si="67"/>
        <v>11065</v>
      </c>
      <c r="BT94" s="17" t="s">
        <v>102</v>
      </c>
      <c r="BV94" s="60">
        <f t="shared" si="68"/>
        <v>41820</v>
      </c>
      <c r="BW94" s="71">
        <f t="shared" si="69"/>
        <v>1.7979200663069749E-2</v>
      </c>
      <c r="BX94" s="71">
        <f t="shared" si="70"/>
        <v>1.945881877201212E-2</v>
      </c>
      <c r="BY94" s="71">
        <f t="shared" si="71"/>
        <v>2.5923809523809519E-3</v>
      </c>
      <c r="BZ94" s="71">
        <f t="shared" si="72"/>
        <v>1.8005336363636364E-2</v>
      </c>
      <c r="CA94" s="71">
        <f t="shared" si="73"/>
        <v>-1.0633333333333326E-3</v>
      </c>
      <c r="CB94" s="71">
        <f t="shared" si="74"/>
        <v>0</v>
      </c>
    </row>
    <row r="95" spans="1:80" s="17" customFormat="1" x14ac:dyDescent="0.2">
      <c r="A95" s="106">
        <f t="shared" si="56"/>
        <v>41790</v>
      </c>
      <c r="B95" s="163">
        <v>41820</v>
      </c>
      <c r="C95" s="156">
        <v>150865833489</v>
      </c>
      <c r="D95" s="157">
        <v>7431361.8999999985</v>
      </c>
      <c r="E95" s="158">
        <v>11086</v>
      </c>
      <c r="F95" s="157">
        <v>5028861116.3000002</v>
      </c>
      <c r="G95" s="157">
        <v>453622.68774129532</v>
      </c>
      <c r="H95" s="157">
        <v>7431361.8999999985</v>
      </c>
      <c r="I95" s="159">
        <v>1.7979200663069749E-2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22.338459377190965</v>
      </c>
      <c r="O95" s="161">
        <v>13.025021047211215</v>
      </c>
      <c r="P95" s="162">
        <v>1.945881877201212E-2</v>
      </c>
      <c r="Q95" s="100"/>
      <c r="R95" s="96"/>
      <c r="T95" s="113">
        <f t="shared" si="86"/>
        <v>1.7979200663069749E-2</v>
      </c>
      <c r="U95" s="114">
        <f t="shared" si="86"/>
        <v>1.5290476190476193E-3</v>
      </c>
      <c r="V95" s="115">
        <f>VLOOKUP(B95,'cds bmps'!$E:$I,5,0)/10000</f>
        <v>1.6739757142857137E-2</v>
      </c>
      <c r="Z95" s="124">
        <f t="shared" si="57"/>
        <v>7.563268402570985E-3</v>
      </c>
      <c r="AA95" s="125">
        <f t="shared" si="58"/>
        <v>1.0415932260498764E-2</v>
      </c>
      <c r="AD95" s="133">
        <f t="shared" si="59"/>
        <v>41820</v>
      </c>
      <c r="AE95" s="134">
        <f t="shared" si="75"/>
        <v>-1.479618108942371E-3</v>
      </c>
      <c r="AF95" s="134">
        <f t="shared" si="76"/>
        <v>1.0532673574847422E-2</v>
      </c>
      <c r="AG95" s="135">
        <f t="shared" si="82"/>
        <v>-1.0633333333333326E-3</v>
      </c>
      <c r="AH95" s="136">
        <f t="shared" si="77"/>
        <v>-1.2655792207792275E-3</v>
      </c>
      <c r="AI95" s="57"/>
      <c r="AJ95" s="133">
        <f t="shared" si="83"/>
        <v>41820</v>
      </c>
      <c r="AK95" s="143">
        <f t="shared" si="83"/>
        <v>-1.479618108942371E-3</v>
      </c>
      <c r="AL95" s="143">
        <f t="shared" si="83"/>
        <v>1.0532673574847422E-2</v>
      </c>
      <c r="AM95" s="143">
        <f t="shared" si="84"/>
        <v>0</v>
      </c>
      <c r="AN95" s="143">
        <f t="shared" si="85"/>
        <v>-1.0633333333333326E-3</v>
      </c>
      <c r="AO95" s="144">
        <f t="shared" si="78"/>
        <v>-1.2655792207792275E-3</v>
      </c>
      <c r="AP95" s="177"/>
      <c r="AQ95" s="93"/>
      <c r="AR95" s="37"/>
      <c r="AS95" s="93"/>
      <c r="AT95" s="93"/>
      <c r="AU95" s="93"/>
      <c r="AV95" s="93"/>
      <c r="AW95" s="35"/>
      <c r="AX95" s="93"/>
      <c r="AY95" s="93"/>
      <c r="AZ95" s="93"/>
      <c r="BA95" s="93"/>
      <c r="BB95" s="93"/>
      <c r="BC95" s="93"/>
      <c r="BD95" s="93"/>
      <c r="BE95" s="93"/>
      <c r="BF95" s="60">
        <f t="shared" si="60"/>
        <v>41820</v>
      </c>
      <c r="BG95" s="71">
        <f t="shared" si="61"/>
        <v>1.7979200663069749E-2</v>
      </c>
      <c r="BH95" s="71">
        <f t="shared" si="62"/>
        <v>1.5290476190476193E-3</v>
      </c>
      <c r="BI95" s="71">
        <f t="shared" si="79"/>
        <v>0</v>
      </c>
      <c r="BJ95" s="71">
        <f t="shared" si="80"/>
        <v>-1.0633333333333326E-3</v>
      </c>
      <c r="BK95" s="71">
        <f t="shared" si="81"/>
        <v>-1.0633333333333326E-3</v>
      </c>
      <c r="BL95" s="71">
        <f t="shared" si="63"/>
        <v>1.6739757142857137E-2</v>
      </c>
      <c r="BM95" s="71">
        <f t="shared" si="64"/>
        <v>0</v>
      </c>
      <c r="BQ95" s="60">
        <f t="shared" si="65"/>
        <v>41820</v>
      </c>
      <c r="BR95" s="63">
        <f t="shared" si="66"/>
        <v>13.025021047211215</v>
      </c>
      <c r="BS95" s="64">
        <f t="shared" si="67"/>
        <v>11086</v>
      </c>
      <c r="BT95" s="17" t="s">
        <v>102</v>
      </c>
      <c r="BV95" s="60">
        <f t="shared" si="68"/>
        <v>41851</v>
      </c>
      <c r="BW95" s="71">
        <f t="shared" si="69"/>
        <v>1.60682218548002E-2</v>
      </c>
      <c r="BX95" s="71">
        <f t="shared" si="70"/>
        <v>1.7979200663069749E-2</v>
      </c>
      <c r="BY95" s="71">
        <f t="shared" si="71"/>
        <v>1.5290476190476193E-3</v>
      </c>
      <c r="BZ95" s="71">
        <f t="shared" si="72"/>
        <v>1.6739757142857137E-2</v>
      </c>
      <c r="CA95" s="71">
        <f t="shared" si="73"/>
        <v>-5.7078674948240191E-4</v>
      </c>
      <c r="CB95" s="71">
        <f t="shared" si="74"/>
        <v>0</v>
      </c>
    </row>
    <row r="96" spans="1:80" s="17" customFormat="1" x14ac:dyDescent="0.2">
      <c r="A96" s="106">
        <f t="shared" si="56"/>
        <v>41820</v>
      </c>
      <c r="B96" s="163">
        <v>41851</v>
      </c>
      <c r="C96" s="156">
        <v>160128476483</v>
      </c>
      <c r="D96" s="157">
        <v>7049259.9600000018</v>
      </c>
      <c r="E96" s="158">
        <v>11099</v>
      </c>
      <c r="F96" s="157">
        <v>5165434725.2580643</v>
      </c>
      <c r="G96" s="157">
        <v>465396.40735724516</v>
      </c>
      <c r="H96" s="157">
        <v>7049259.9600000018</v>
      </c>
      <c r="I96" s="159">
        <v>1.60682218548002E-2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22.365255103499468</v>
      </c>
      <c r="O96" s="161">
        <v>13.050644810347489</v>
      </c>
      <c r="P96" s="162">
        <v>1.7979200663069749E-2</v>
      </c>
      <c r="Q96" s="100"/>
      <c r="R96" s="96"/>
      <c r="T96" s="113">
        <f t="shared" si="86"/>
        <v>1.60682218548002E-2</v>
      </c>
      <c r="U96" s="114">
        <f t="shared" si="86"/>
        <v>9.5826086956521742E-4</v>
      </c>
      <c r="V96" s="115">
        <f>VLOOKUP(B96,'cds bmps'!$E:$I,5,0)/10000</f>
        <v>2.1330356521739129E-2</v>
      </c>
      <c r="Z96" s="124">
        <f t="shared" si="57"/>
        <v>8.810932976253058E-3</v>
      </c>
      <c r="AA96" s="125">
        <f t="shared" si="58"/>
        <v>7.2572888785471419E-3</v>
      </c>
      <c r="AD96" s="133">
        <f t="shared" si="59"/>
        <v>41851</v>
      </c>
      <c r="AE96" s="134">
        <f t="shared" si="75"/>
        <v>-1.9109788082695492E-3</v>
      </c>
      <c r="AF96" s="134">
        <f t="shared" si="76"/>
        <v>1.0415932260498764E-2</v>
      </c>
      <c r="AG96" s="135">
        <f t="shared" si="82"/>
        <v>-5.7078674948240191E-4</v>
      </c>
      <c r="AH96" s="136">
        <f t="shared" si="77"/>
        <v>4.5905993788819925E-3</v>
      </c>
      <c r="AI96" s="57"/>
      <c r="AJ96" s="133">
        <f t="shared" si="83"/>
        <v>41851</v>
      </c>
      <c r="AK96" s="143">
        <f t="shared" si="83"/>
        <v>-1.9109788082695492E-3</v>
      </c>
      <c r="AL96" s="143">
        <f t="shared" si="83"/>
        <v>1.0415932260498764E-2</v>
      </c>
      <c r="AM96" s="143">
        <f t="shared" si="84"/>
        <v>0</v>
      </c>
      <c r="AN96" s="143">
        <f t="shared" si="85"/>
        <v>-5.7078674948240191E-4</v>
      </c>
      <c r="AO96" s="144">
        <f t="shared" si="78"/>
        <v>4.5905993788819925E-3</v>
      </c>
      <c r="AP96" s="177"/>
      <c r="AQ96" s="93"/>
      <c r="AS96" s="93"/>
      <c r="AT96" s="93"/>
      <c r="AU96" s="93"/>
      <c r="AV96" s="93"/>
      <c r="AW96" s="35"/>
      <c r="AX96" s="93"/>
      <c r="AY96" s="93"/>
      <c r="AZ96" s="93"/>
      <c r="BA96" s="93"/>
      <c r="BB96" s="93"/>
      <c r="BC96" s="93"/>
      <c r="BD96" s="93"/>
      <c r="BE96" s="93"/>
      <c r="BF96" s="60">
        <f t="shared" si="60"/>
        <v>41851</v>
      </c>
      <c r="BG96" s="71">
        <f t="shared" si="61"/>
        <v>1.60682218548002E-2</v>
      </c>
      <c r="BH96" s="71">
        <f t="shared" si="62"/>
        <v>9.5826086956521742E-4</v>
      </c>
      <c r="BI96" s="71">
        <f t="shared" si="79"/>
        <v>0</v>
      </c>
      <c r="BJ96" s="71">
        <f t="shared" si="80"/>
        <v>-5.7078674948240191E-4</v>
      </c>
      <c r="BK96" s="71">
        <f t="shared" si="81"/>
        <v>-5.7078674948240191E-4</v>
      </c>
      <c r="BL96" s="71">
        <f t="shared" si="63"/>
        <v>2.1330356521739129E-2</v>
      </c>
      <c r="BM96" s="71">
        <f t="shared" si="64"/>
        <v>0</v>
      </c>
      <c r="BQ96" s="60">
        <f t="shared" si="65"/>
        <v>41851</v>
      </c>
      <c r="BR96" s="63">
        <f t="shared" si="66"/>
        <v>13.050644810347489</v>
      </c>
      <c r="BS96" s="64">
        <f t="shared" si="67"/>
        <v>11099</v>
      </c>
      <c r="BT96" s="17" t="s">
        <v>102</v>
      </c>
      <c r="BV96" s="60">
        <f t="shared" si="68"/>
        <v>41882</v>
      </c>
      <c r="BW96" s="71">
        <f t="shared" si="69"/>
        <v>1.4788024135539807E-2</v>
      </c>
      <c r="BX96" s="71">
        <f t="shared" si="70"/>
        <v>1.60682218548002E-2</v>
      </c>
      <c r="BY96" s="71">
        <f t="shared" si="71"/>
        <v>9.5826086956521742E-4</v>
      </c>
      <c r="BZ96" s="71">
        <f t="shared" si="72"/>
        <v>2.1330356521739129E-2</v>
      </c>
      <c r="CA96" s="71">
        <f t="shared" si="73"/>
        <v>-1.0826086956521735E-4</v>
      </c>
      <c r="CB96" s="71">
        <f t="shared" si="74"/>
        <v>0</v>
      </c>
    </row>
    <row r="97" spans="1:80" s="17" customFormat="1" x14ac:dyDescent="0.2">
      <c r="A97" s="106">
        <f t="shared" si="56"/>
        <v>41851</v>
      </c>
      <c r="B97" s="163">
        <v>41882</v>
      </c>
      <c r="C97" s="156">
        <v>147355650581</v>
      </c>
      <c r="D97" s="157">
        <v>5970134.0199999949</v>
      </c>
      <c r="E97" s="158">
        <v>11018</v>
      </c>
      <c r="F97" s="157">
        <v>4753408083.2580643</v>
      </c>
      <c r="G97" s="157">
        <v>431422.04422382143</v>
      </c>
      <c r="H97" s="157">
        <v>5970134.0199999949</v>
      </c>
      <c r="I97" s="159">
        <v>1.4788024135539807E-2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22.282127688931418</v>
      </c>
      <c r="O97" s="161">
        <v>12.974842110898757</v>
      </c>
      <c r="P97" s="162">
        <v>1.60682218548002E-2</v>
      </c>
      <c r="Q97" s="100"/>
      <c r="R97" s="96"/>
      <c r="T97" s="113">
        <f t="shared" si="86"/>
        <v>1.4788024135539807E-2</v>
      </c>
      <c r="U97" s="114">
        <f t="shared" si="86"/>
        <v>8.5000000000000006E-4</v>
      </c>
      <c r="V97" s="115">
        <f>VLOOKUP(B97,'cds bmps'!$E:$I,5,0)/10000</f>
        <v>2.3160223809523806E-2</v>
      </c>
      <c r="Z97" s="124">
        <f t="shared" si="57"/>
        <v>9.4078140704466004E-3</v>
      </c>
      <c r="AA97" s="125">
        <f t="shared" si="58"/>
        <v>5.3802100650932067E-3</v>
      </c>
      <c r="AD97" s="133">
        <f t="shared" si="59"/>
        <v>41882</v>
      </c>
      <c r="AE97" s="134">
        <f t="shared" si="75"/>
        <v>-1.2801977192603928E-3</v>
      </c>
      <c r="AF97" s="134">
        <f t="shared" si="76"/>
        <v>7.2572888785471419E-3</v>
      </c>
      <c r="AG97" s="135">
        <f t="shared" si="82"/>
        <v>-1.0826086956521735E-4</v>
      </c>
      <c r="AH97" s="136">
        <f t="shared" si="77"/>
        <v>1.8298672877846769E-3</v>
      </c>
      <c r="AI97" s="57"/>
      <c r="AJ97" s="133">
        <f t="shared" si="83"/>
        <v>41882</v>
      </c>
      <c r="AK97" s="143">
        <f t="shared" si="83"/>
        <v>-1.2801977192603928E-3</v>
      </c>
      <c r="AL97" s="143">
        <f t="shared" si="83"/>
        <v>7.2572888785471419E-3</v>
      </c>
      <c r="AM97" s="143">
        <f t="shared" si="84"/>
        <v>0</v>
      </c>
      <c r="AN97" s="143">
        <f t="shared" si="85"/>
        <v>-1.0826086956521735E-4</v>
      </c>
      <c r="AO97" s="144">
        <f t="shared" si="78"/>
        <v>1.8298672877846769E-3</v>
      </c>
      <c r="AP97" s="177"/>
      <c r="AQ97" s="93"/>
      <c r="AR97" s="35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60">
        <f t="shared" si="60"/>
        <v>41882</v>
      </c>
      <c r="BG97" s="71">
        <f t="shared" si="61"/>
        <v>1.4788024135539807E-2</v>
      </c>
      <c r="BH97" s="71">
        <f t="shared" si="62"/>
        <v>8.5000000000000006E-4</v>
      </c>
      <c r="BI97" s="71">
        <f t="shared" si="79"/>
        <v>0</v>
      </c>
      <c r="BJ97" s="71">
        <f t="shared" si="80"/>
        <v>-1.0826086956521735E-4</v>
      </c>
      <c r="BK97" s="71">
        <f t="shared" si="81"/>
        <v>-1.0826086956521735E-4</v>
      </c>
      <c r="BL97" s="71">
        <f t="shared" si="63"/>
        <v>2.3160223809523806E-2</v>
      </c>
      <c r="BM97" s="71">
        <f t="shared" si="64"/>
        <v>0</v>
      </c>
      <c r="BQ97" s="60">
        <f t="shared" si="65"/>
        <v>41882</v>
      </c>
      <c r="BR97" s="63">
        <f t="shared" si="66"/>
        <v>12.974842110898757</v>
      </c>
      <c r="BS97" s="64">
        <f t="shared" si="67"/>
        <v>11018</v>
      </c>
      <c r="BT97" s="17" t="s">
        <v>102</v>
      </c>
      <c r="BV97" s="60">
        <f t="shared" si="68"/>
        <v>41912</v>
      </c>
      <c r="BW97" s="71">
        <f t="shared" si="69"/>
        <v>1.3843979260629347E-2</v>
      </c>
      <c r="BX97" s="71">
        <f t="shared" si="70"/>
        <v>1.4788024135539807E-2</v>
      </c>
      <c r="BY97" s="71">
        <f t="shared" si="71"/>
        <v>8.5000000000000006E-4</v>
      </c>
      <c r="BZ97" s="71">
        <f t="shared" si="72"/>
        <v>2.3160223809523806E-2</v>
      </c>
      <c r="CA97" s="71">
        <f t="shared" si="73"/>
        <v>-6.4590909000000003E-4</v>
      </c>
      <c r="CB97" s="71">
        <f t="shared" si="74"/>
        <v>0</v>
      </c>
    </row>
    <row r="98" spans="1:80" s="17" customFormat="1" x14ac:dyDescent="0.2">
      <c r="A98" s="106">
        <f t="shared" si="56"/>
        <v>41882</v>
      </c>
      <c r="B98" s="163">
        <v>41912</v>
      </c>
      <c r="C98" s="156">
        <v>141658623957</v>
      </c>
      <c r="D98" s="157">
        <v>5372928.9099999983</v>
      </c>
      <c r="E98" s="158">
        <v>11064</v>
      </c>
      <c r="F98" s="157">
        <v>4721954131.8999996</v>
      </c>
      <c r="G98" s="157">
        <v>426785.44214569771</v>
      </c>
      <c r="H98" s="157">
        <v>5372928.9099999983</v>
      </c>
      <c r="I98" s="159">
        <v>1.3843979260629347E-2</v>
      </c>
      <c r="J98" s="159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22.275488561860733</v>
      </c>
      <c r="O98" s="161">
        <v>12.964036688516138</v>
      </c>
      <c r="P98" s="162">
        <v>1.4788024135539807E-2</v>
      </c>
      <c r="Q98" s="40"/>
      <c r="T98" s="113">
        <f t="shared" si="86"/>
        <v>1.3843979260629347E-2</v>
      </c>
      <c r="U98" s="114">
        <f t="shared" si="86"/>
        <v>2.0409091E-4</v>
      </c>
      <c r="V98" s="115">
        <f>VLOOKUP(B98,'cds bmps'!$E:$I,5,0)/10000</f>
        <v>1.9146977272727274E-2</v>
      </c>
      <c r="Z98" s="124">
        <f t="shared" si="57"/>
        <v>7.3614143502870504E-3</v>
      </c>
      <c r="AA98" s="125">
        <f t="shared" si="58"/>
        <v>6.4825649103422969E-3</v>
      </c>
      <c r="AD98" s="133">
        <f t="shared" si="59"/>
        <v>41912</v>
      </c>
      <c r="AE98" s="134">
        <f t="shared" si="75"/>
        <v>-9.4404487491045984E-4</v>
      </c>
      <c r="AF98" s="134">
        <f t="shared" si="76"/>
        <v>5.3802100650932067E-3</v>
      </c>
      <c r="AG98" s="135">
        <f t="shared" si="82"/>
        <v>-6.4590909000000003E-4</v>
      </c>
      <c r="AH98" s="136">
        <f t="shared" si="77"/>
        <v>-4.0132465367965324E-3</v>
      </c>
      <c r="AI98" s="57"/>
      <c r="AJ98" s="133">
        <f t="shared" si="83"/>
        <v>41912</v>
      </c>
      <c r="AK98" s="143">
        <f t="shared" si="83"/>
        <v>-9.4404487491045984E-4</v>
      </c>
      <c r="AL98" s="143">
        <f t="shared" si="83"/>
        <v>5.3802100650932067E-3</v>
      </c>
      <c r="AM98" s="143">
        <f t="shared" si="84"/>
        <v>0</v>
      </c>
      <c r="AN98" s="143">
        <f t="shared" si="85"/>
        <v>-6.4590909000000003E-4</v>
      </c>
      <c r="AO98" s="144">
        <f t="shared" si="78"/>
        <v>-4.0132465367965324E-3</v>
      </c>
      <c r="AP98" s="177"/>
      <c r="AQ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60">
        <f t="shared" si="60"/>
        <v>41912</v>
      </c>
      <c r="BG98" s="71">
        <f t="shared" si="61"/>
        <v>1.3843979260629347E-2</v>
      </c>
      <c r="BH98" s="71">
        <f t="shared" si="62"/>
        <v>2.0409091E-4</v>
      </c>
      <c r="BI98" s="71">
        <f t="shared" si="79"/>
        <v>0</v>
      </c>
      <c r="BJ98" s="71">
        <f t="shared" si="80"/>
        <v>-6.4590909000000003E-4</v>
      </c>
      <c r="BK98" s="71">
        <f t="shared" si="81"/>
        <v>-6.4590909000000003E-4</v>
      </c>
      <c r="BL98" s="71">
        <f t="shared" si="63"/>
        <v>1.9146977272727274E-2</v>
      </c>
      <c r="BM98" s="71">
        <f t="shared" si="64"/>
        <v>0</v>
      </c>
      <c r="BQ98" s="60">
        <f t="shared" si="65"/>
        <v>41912</v>
      </c>
      <c r="BR98" s="63">
        <f t="shared" si="66"/>
        <v>12.964036688516138</v>
      </c>
      <c r="BS98" s="64">
        <f t="shared" si="67"/>
        <v>11064</v>
      </c>
      <c r="BT98" s="17" t="s">
        <v>102</v>
      </c>
      <c r="BV98" s="60">
        <f t="shared" si="68"/>
        <v>41943</v>
      </c>
      <c r="BW98" s="71">
        <f t="shared" si="69"/>
        <v>1.0906257942481703E-2</v>
      </c>
      <c r="BX98" s="71">
        <f t="shared" si="70"/>
        <v>1.3843979260629347E-2</v>
      </c>
      <c r="BY98" s="71">
        <f t="shared" si="71"/>
        <v>2.0409091E-4</v>
      </c>
      <c r="BZ98" s="71">
        <f t="shared" si="72"/>
        <v>1.9146977272727274E-2</v>
      </c>
      <c r="CA98" s="71">
        <f t="shared" si="73"/>
        <v>-1.2626481999999999E-4</v>
      </c>
      <c r="CB98" s="71">
        <f t="shared" si="74"/>
        <v>0</v>
      </c>
    </row>
    <row r="99" spans="1:80" s="17" customFormat="1" x14ac:dyDescent="0.2">
      <c r="A99" s="106">
        <f t="shared" si="56"/>
        <v>41912</v>
      </c>
      <c r="B99" s="163">
        <v>41943</v>
      </c>
      <c r="C99" s="156">
        <v>126029350846</v>
      </c>
      <c r="D99" s="157">
        <v>3765777.0100000016</v>
      </c>
      <c r="E99" s="158">
        <v>11050</v>
      </c>
      <c r="F99" s="157">
        <v>4065462930.516129</v>
      </c>
      <c r="G99" s="157">
        <v>367915.19733177638</v>
      </c>
      <c r="H99" s="157">
        <v>3765777.0100000016</v>
      </c>
      <c r="I99" s="159">
        <v>1.0906257942481703E-2</v>
      </c>
      <c r="J99" s="159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22.125793455507907</v>
      </c>
      <c r="O99" s="161">
        <v>12.815607748562007</v>
      </c>
      <c r="P99" s="162">
        <v>1.3843979260629347E-2</v>
      </c>
      <c r="Q99" s="40"/>
      <c r="T99" s="113">
        <f t="shared" si="86"/>
        <v>1.0906257942481703E-2</v>
      </c>
      <c r="U99" s="114">
        <f t="shared" si="86"/>
        <v>7.7826090000000003E-5</v>
      </c>
      <c r="V99" s="115">
        <f>VLOOKUP(B99,'cds bmps'!$E:$I,5,0)/10000</f>
        <v>2.5163552173913042E-2</v>
      </c>
      <c r="Z99" s="124">
        <f t="shared" si="57"/>
        <v>9.5156759401943819E-3</v>
      </c>
      <c r="AA99" s="125">
        <f t="shared" si="58"/>
        <v>1.390582002287321E-3</v>
      </c>
      <c r="AD99" s="133">
        <f t="shared" si="59"/>
        <v>41943</v>
      </c>
      <c r="AE99" s="134">
        <f t="shared" si="75"/>
        <v>-2.9377213181476444E-3</v>
      </c>
      <c r="AF99" s="134">
        <f t="shared" si="76"/>
        <v>6.4825649103422969E-3</v>
      </c>
      <c r="AG99" s="135">
        <f t="shared" si="82"/>
        <v>-1.2626481999999999E-4</v>
      </c>
      <c r="AH99" s="136">
        <f t="shared" si="77"/>
        <v>6.0165749011857686E-3</v>
      </c>
      <c r="AI99" s="57"/>
      <c r="AJ99" s="133">
        <f t="shared" si="83"/>
        <v>41943</v>
      </c>
      <c r="AK99" s="143">
        <f t="shared" si="83"/>
        <v>-2.9377213181476444E-3</v>
      </c>
      <c r="AL99" s="143">
        <f t="shared" si="83"/>
        <v>6.4825649103422969E-3</v>
      </c>
      <c r="AM99" s="143">
        <f t="shared" si="84"/>
        <v>0</v>
      </c>
      <c r="AN99" s="143">
        <f t="shared" si="85"/>
        <v>-1.2626481999999999E-4</v>
      </c>
      <c r="AO99" s="144">
        <f t="shared" si="78"/>
        <v>6.0165749011857686E-3</v>
      </c>
      <c r="AP99" s="177"/>
      <c r="AQ99" s="93"/>
      <c r="AR99" s="35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60">
        <f t="shared" si="60"/>
        <v>41943</v>
      </c>
      <c r="BG99" s="71">
        <f t="shared" si="61"/>
        <v>1.0906257942481703E-2</v>
      </c>
      <c r="BH99" s="71">
        <f t="shared" si="62"/>
        <v>7.7826090000000003E-5</v>
      </c>
      <c r="BI99" s="71">
        <f t="shared" si="79"/>
        <v>0</v>
      </c>
      <c r="BJ99" s="71">
        <f t="shared" si="80"/>
        <v>-1.2626481999999999E-4</v>
      </c>
      <c r="BK99" s="71">
        <f t="shared" si="81"/>
        <v>-1.2626481999999999E-4</v>
      </c>
      <c r="BL99" s="71">
        <f t="shared" si="63"/>
        <v>2.5163552173913042E-2</v>
      </c>
      <c r="BM99" s="71">
        <f t="shared" si="64"/>
        <v>0</v>
      </c>
      <c r="BQ99" s="60">
        <f t="shared" si="65"/>
        <v>41943</v>
      </c>
      <c r="BR99" s="63">
        <f t="shared" si="66"/>
        <v>12.815607748562007</v>
      </c>
      <c r="BS99" s="64">
        <f t="shared" si="67"/>
        <v>11050</v>
      </c>
      <c r="BT99" s="17" t="s">
        <v>102</v>
      </c>
      <c r="BV99" s="60">
        <f t="shared" si="68"/>
        <v>41973</v>
      </c>
      <c r="BW99" s="71">
        <f t="shared" si="69"/>
        <v>9.2339876240253149E-3</v>
      </c>
      <c r="BX99" s="71">
        <f t="shared" si="70"/>
        <v>1.0906257942481703E-2</v>
      </c>
      <c r="BY99" s="71">
        <f t="shared" si="71"/>
        <v>7.7826090000000003E-5</v>
      </c>
      <c r="BZ99" s="71">
        <f t="shared" si="72"/>
        <v>2.5163552173913042E-2</v>
      </c>
      <c r="CA99" s="71">
        <f t="shared" si="73"/>
        <v>1.4673909999999996E-5</v>
      </c>
      <c r="CB99" s="71">
        <f t="shared" si="74"/>
        <v>0</v>
      </c>
    </row>
    <row r="100" spans="1:80" s="17" customFormat="1" x14ac:dyDescent="0.2">
      <c r="A100" s="106">
        <f t="shared" si="56"/>
        <v>41943</v>
      </c>
      <c r="B100" s="163">
        <v>41973</v>
      </c>
      <c r="C100" s="156">
        <v>117024263839</v>
      </c>
      <c r="D100" s="157">
        <v>2960549.5999999978</v>
      </c>
      <c r="E100" s="158">
        <v>10976</v>
      </c>
      <c r="F100" s="157">
        <v>3900808794.6333332</v>
      </c>
      <c r="G100" s="157">
        <v>355394.38726615644</v>
      </c>
      <c r="H100" s="157">
        <v>2960549.5999999978</v>
      </c>
      <c r="I100" s="159">
        <v>9.2339876240253149E-3</v>
      </c>
      <c r="J100" s="159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22.084449751820397</v>
      </c>
      <c r="O100" s="161">
        <v>12.78098340185473</v>
      </c>
      <c r="P100" s="162">
        <v>1.0906257942481703E-2</v>
      </c>
      <c r="Q100" s="40"/>
      <c r="T100" s="113">
        <f t="shared" si="86"/>
        <v>9.2339876240253149E-3</v>
      </c>
      <c r="U100" s="114">
        <f t="shared" si="86"/>
        <v>9.2499999999999999E-5</v>
      </c>
      <c r="V100" s="115">
        <f>VLOOKUP(B100,'cds bmps'!$E:$I,5,0)/10000</f>
        <v>2.1953339999999998E-2</v>
      </c>
      <c r="Z100" s="124">
        <f t="shared" si="57"/>
        <v>8.3222597922070519E-3</v>
      </c>
      <c r="AA100" s="125">
        <f t="shared" si="58"/>
        <v>9.117278318182629E-4</v>
      </c>
      <c r="AD100" s="133">
        <f t="shared" si="59"/>
        <v>41973</v>
      </c>
      <c r="AE100" s="134">
        <f t="shared" si="75"/>
        <v>-1.672270318456388E-3</v>
      </c>
      <c r="AF100" s="134">
        <f t="shared" si="76"/>
        <v>1.390582002287321E-3</v>
      </c>
      <c r="AG100" s="135">
        <f t="shared" si="82"/>
        <v>1.4673909999999996E-5</v>
      </c>
      <c r="AH100" s="136">
        <f t="shared" si="77"/>
        <v>-3.2102121739130442E-3</v>
      </c>
      <c r="AI100" s="57"/>
      <c r="AJ100" s="133">
        <f t="shared" si="83"/>
        <v>41973</v>
      </c>
      <c r="AK100" s="143">
        <f t="shared" si="83"/>
        <v>-1.672270318456388E-3</v>
      </c>
      <c r="AL100" s="143">
        <f t="shared" si="83"/>
        <v>1.390582002287321E-3</v>
      </c>
      <c r="AM100" s="143">
        <f t="shared" si="84"/>
        <v>1.4673909999999996E-5</v>
      </c>
      <c r="AN100" s="143">
        <f t="shared" si="85"/>
        <v>0</v>
      </c>
      <c r="AO100" s="144">
        <f t="shared" si="78"/>
        <v>-3.2102121739130442E-3</v>
      </c>
      <c r="AP100" s="177"/>
      <c r="AQ100" s="93"/>
      <c r="AR100" s="35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60">
        <f t="shared" si="60"/>
        <v>41973</v>
      </c>
      <c r="BG100" s="71">
        <f t="shared" si="61"/>
        <v>9.2339876240253149E-3</v>
      </c>
      <c r="BH100" s="71">
        <f t="shared" si="62"/>
        <v>9.2499999999999999E-5</v>
      </c>
      <c r="BI100" s="71">
        <f t="shared" si="79"/>
        <v>1.4673909999999996E-5</v>
      </c>
      <c r="BJ100" s="71">
        <f t="shared" si="80"/>
        <v>0</v>
      </c>
      <c r="BK100" s="71">
        <f t="shared" si="81"/>
        <v>1.4673909999999996E-5</v>
      </c>
      <c r="BL100" s="71">
        <f t="shared" si="63"/>
        <v>2.1953339999999998E-2</v>
      </c>
      <c r="BM100" s="71">
        <f t="shared" si="64"/>
        <v>0</v>
      </c>
      <c r="BQ100" s="60">
        <f t="shared" si="65"/>
        <v>41973</v>
      </c>
      <c r="BR100" s="63">
        <f t="shared" si="66"/>
        <v>12.78098340185473</v>
      </c>
      <c r="BS100" s="64">
        <f t="shared" si="67"/>
        <v>10976</v>
      </c>
      <c r="BT100" s="17" t="s">
        <v>102</v>
      </c>
      <c r="BV100" s="60">
        <f t="shared" si="68"/>
        <v>42004</v>
      </c>
      <c r="BW100" s="71">
        <f t="shared" si="69"/>
        <v>8.7150026711633587E-3</v>
      </c>
      <c r="BX100" s="71">
        <f t="shared" si="70"/>
        <v>9.2339876240253149E-3</v>
      </c>
      <c r="BY100" s="71">
        <f t="shared" si="71"/>
        <v>9.2499999999999999E-5</v>
      </c>
      <c r="BZ100" s="71">
        <f t="shared" si="72"/>
        <v>2.1953339999999998E-2</v>
      </c>
      <c r="CA100" s="71">
        <f t="shared" si="73"/>
        <v>1.3967391000000001E-4</v>
      </c>
      <c r="CB100" s="71">
        <f t="shared" si="74"/>
        <v>0</v>
      </c>
    </row>
    <row r="101" spans="1:80" s="17" customFormat="1" x14ac:dyDescent="0.2">
      <c r="A101" s="106">
        <f t="shared" si="56"/>
        <v>41973</v>
      </c>
      <c r="B101" s="163">
        <v>42004</v>
      </c>
      <c r="C101" s="156">
        <v>102834964614</v>
      </c>
      <c r="D101" s="157">
        <v>2455361.6199999987</v>
      </c>
      <c r="E101" s="158">
        <v>5721</v>
      </c>
      <c r="F101" s="157">
        <v>3317256923.032258</v>
      </c>
      <c r="G101" s="157">
        <v>579838.6511155843</v>
      </c>
      <c r="H101" s="157">
        <v>2455361.6199999987</v>
      </c>
      <c r="I101" s="159">
        <v>8.7150026711633587E-3</v>
      </c>
      <c r="J101" s="159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21.922404050357994</v>
      </c>
      <c r="O101" s="161">
        <v>13.270505156089467</v>
      </c>
      <c r="P101" s="162">
        <v>9.2339876240253149E-3</v>
      </c>
      <c r="Q101" s="40"/>
      <c r="T101" s="113">
        <f t="shared" si="86"/>
        <v>8.7150026711633587E-3</v>
      </c>
      <c r="U101" s="114">
        <f t="shared" si="86"/>
        <v>2.3217391000000001E-4</v>
      </c>
      <c r="V101" s="115">
        <f>VLOOKUP(B101,'cds bmps'!$E:$I,5,0)/10000</f>
        <v>2.368588695652174E-2</v>
      </c>
      <c r="Z101" s="124">
        <f t="shared" si="57"/>
        <v>9.08954057232963E-3</v>
      </c>
      <c r="AA101" s="125">
        <f t="shared" si="58"/>
        <v>-3.7453790116627125E-4</v>
      </c>
      <c r="AD101" s="133">
        <f t="shared" si="59"/>
        <v>42004</v>
      </c>
      <c r="AE101" s="134">
        <f t="shared" si="75"/>
        <v>-5.1898495286195612E-4</v>
      </c>
      <c r="AF101" s="134">
        <f t="shared" si="76"/>
        <v>9.117278318182629E-4</v>
      </c>
      <c r="AG101" s="135">
        <f t="shared" si="82"/>
        <v>1.3967391000000001E-4</v>
      </c>
      <c r="AH101" s="136">
        <f t="shared" si="77"/>
        <v>1.7325469565217418E-3</v>
      </c>
      <c r="AI101" s="57"/>
      <c r="AJ101" s="133">
        <f t="shared" si="83"/>
        <v>42004</v>
      </c>
      <c r="AK101" s="143">
        <f t="shared" si="83"/>
        <v>-5.1898495286195612E-4</v>
      </c>
      <c r="AL101" s="143">
        <f t="shared" si="83"/>
        <v>9.117278318182629E-4</v>
      </c>
      <c r="AM101" s="143">
        <f t="shared" si="84"/>
        <v>1.3967391000000001E-4</v>
      </c>
      <c r="AN101" s="143">
        <f t="shared" si="85"/>
        <v>0</v>
      </c>
      <c r="AO101" s="144">
        <f t="shared" si="78"/>
        <v>1.7325469565217418E-3</v>
      </c>
      <c r="AP101" s="177"/>
      <c r="AQ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60">
        <f t="shared" si="60"/>
        <v>42004</v>
      </c>
      <c r="BG101" s="71">
        <f t="shared" si="61"/>
        <v>8.7150026711633587E-3</v>
      </c>
      <c r="BH101" s="71">
        <f t="shared" si="62"/>
        <v>2.3217391000000001E-4</v>
      </c>
      <c r="BI101" s="71">
        <f t="shared" si="79"/>
        <v>1.3967391000000001E-4</v>
      </c>
      <c r="BJ101" s="71">
        <f t="shared" si="80"/>
        <v>0</v>
      </c>
      <c r="BK101" s="71">
        <f t="shared" si="81"/>
        <v>1.3967391000000001E-4</v>
      </c>
      <c r="BL101" s="71">
        <f t="shared" si="63"/>
        <v>2.368588695652174E-2</v>
      </c>
      <c r="BM101" s="71">
        <f t="shared" si="64"/>
        <v>0</v>
      </c>
      <c r="BQ101" s="60">
        <f t="shared" si="65"/>
        <v>42004</v>
      </c>
      <c r="BR101" s="63">
        <f t="shared" si="66"/>
        <v>13.270505156089467</v>
      </c>
      <c r="BS101" s="64">
        <f t="shared" si="67"/>
        <v>5721</v>
      </c>
      <c r="BT101" s="17" t="s">
        <v>102</v>
      </c>
      <c r="BV101" s="60">
        <f t="shared" si="68"/>
        <v>42035</v>
      </c>
      <c r="BW101" s="71">
        <f t="shared" si="69"/>
        <v>7.6309001026120243E-3</v>
      </c>
      <c r="BX101" s="71">
        <f t="shared" si="70"/>
        <v>8.7150026711633587E-3</v>
      </c>
      <c r="BY101" s="71">
        <f t="shared" si="71"/>
        <v>2.3217391000000001E-4</v>
      </c>
      <c r="BZ101" s="71">
        <f t="shared" si="72"/>
        <v>2.368588695652174E-2</v>
      </c>
      <c r="CA101" s="71">
        <f t="shared" si="73"/>
        <v>-1.6671936000000001E-4</v>
      </c>
      <c r="CB101" s="71">
        <f t="shared" si="74"/>
        <v>0</v>
      </c>
    </row>
    <row r="102" spans="1:80" s="17" customFormat="1" x14ac:dyDescent="0.2">
      <c r="A102" s="106">
        <f t="shared" si="56"/>
        <v>42004</v>
      </c>
      <c r="B102" s="163">
        <v>42035</v>
      </c>
      <c r="C102" s="156">
        <v>102880242500</v>
      </c>
      <c r="D102" s="157">
        <v>2150873.5699999998</v>
      </c>
      <c r="E102" s="158">
        <v>5587</v>
      </c>
      <c r="F102" s="157">
        <v>3318717500</v>
      </c>
      <c r="G102" s="157">
        <v>594007.06998389121</v>
      </c>
      <c r="H102" s="157">
        <v>2150873.5699999998</v>
      </c>
      <c r="I102" s="159">
        <v>7.6309001026120243E-3</v>
      </c>
      <c r="J102" s="159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21.92284425006288</v>
      </c>
      <c r="O102" s="161">
        <v>13.294646500603733</v>
      </c>
      <c r="P102" s="162">
        <v>8.7150026711633587E-3</v>
      </c>
      <c r="Q102" s="40"/>
      <c r="T102" s="113">
        <f t="shared" si="86"/>
        <v>7.6309001026120243E-3</v>
      </c>
      <c r="U102" s="114">
        <f t="shared" si="86"/>
        <v>6.5454549999999998E-5</v>
      </c>
      <c r="V102" s="115">
        <f>VLOOKUP(B102,'cds bmps'!$E:$I,5,0)/10000</f>
        <v>2.6615049999999998E-2</v>
      </c>
      <c r="Z102" s="124">
        <f t="shared" si="57"/>
        <v>1.0050490765519478E-2</v>
      </c>
      <c r="AA102" s="125">
        <f t="shared" si="58"/>
        <v>-2.4195906629074539E-3</v>
      </c>
      <c r="AD102" s="133">
        <f t="shared" si="59"/>
        <v>42035</v>
      </c>
      <c r="AE102" s="134">
        <f t="shared" si="75"/>
        <v>-1.0841025685513345E-3</v>
      </c>
      <c r="AF102" s="134">
        <f t="shared" si="76"/>
        <v>-3.7453790116627125E-4</v>
      </c>
      <c r="AG102" s="135">
        <f t="shared" si="82"/>
        <v>-1.6671936000000001E-4</v>
      </c>
      <c r="AH102" s="136">
        <f t="shared" si="77"/>
        <v>2.9291630434782577E-3</v>
      </c>
      <c r="AI102" s="57"/>
      <c r="AJ102" s="133">
        <f t="shared" si="83"/>
        <v>42035</v>
      </c>
      <c r="AK102" s="143">
        <f t="shared" si="83"/>
        <v>-1.0841025685513345E-3</v>
      </c>
      <c r="AL102" s="143">
        <f t="shared" si="83"/>
        <v>-3.7453790116627125E-4</v>
      </c>
      <c r="AM102" s="143">
        <f t="shared" si="84"/>
        <v>0</v>
      </c>
      <c r="AN102" s="143">
        <f t="shared" si="85"/>
        <v>-1.6671936000000001E-4</v>
      </c>
      <c r="AO102" s="144">
        <f t="shared" si="78"/>
        <v>2.9291630434782577E-3</v>
      </c>
      <c r="AP102" s="177"/>
      <c r="AQ102" s="93"/>
      <c r="AR102" s="37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60">
        <f t="shared" si="60"/>
        <v>42035</v>
      </c>
      <c r="BG102" s="71">
        <f t="shared" si="61"/>
        <v>7.6309001026120243E-3</v>
      </c>
      <c r="BH102" s="71">
        <f t="shared" si="62"/>
        <v>6.5454549999999998E-5</v>
      </c>
      <c r="BI102" s="71">
        <f t="shared" si="79"/>
        <v>0</v>
      </c>
      <c r="BJ102" s="71">
        <f t="shared" si="80"/>
        <v>-1.6671936000000001E-4</v>
      </c>
      <c r="BK102" s="71">
        <f t="shared" si="81"/>
        <v>-1.6671936000000001E-4</v>
      </c>
      <c r="BL102" s="71">
        <f t="shared" si="63"/>
        <v>2.6615049999999998E-2</v>
      </c>
      <c r="BM102" s="71">
        <f t="shared" si="64"/>
        <v>0</v>
      </c>
      <c r="BQ102" s="60">
        <f t="shared" si="65"/>
        <v>42035</v>
      </c>
      <c r="BR102" s="63">
        <f t="shared" si="66"/>
        <v>13.294646500603733</v>
      </c>
      <c r="BS102" s="64">
        <f t="shared" si="67"/>
        <v>5587</v>
      </c>
      <c r="BT102" s="17" t="s">
        <v>102</v>
      </c>
      <c r="BV102" s="60">
        <f t="shared" si="68"/>
        <v>42063</v>
      </c>
      <c r="BW102" s="71">
        <f t="shared" si="69"/>
        <v>8.7723765341770621E-3</v>
      </c>
      <c r="BX102" s="71">
        <f t="shared" si="70"/>
        <v>7.6309001026120243E-3</v>
      </c>
      <c r="BY102" s="71">
        <f t="shared" si="71"/>
        <v>6.5454549999999998E-5</v>
      </c>
      <c r="BZ102" s="71">
        <f t="shared" si="72"/>
        <v>2.6615049999999998E-2</v>
      </c>
      <c r="CA102" s="71">
        <f t="shared" si="73"/>
        <v>-5.8454549999999998E-5</v>
      </c>
      <c r="CB102" s="71">
        <f t="shared" si="74"/>
        <v>0</v>
      </c>
    </row>
    <row r="103" spans="1:80" s="17" customFormat="1" x14ac:dyDescent="0.2">
      <c r="A103" s="106">
        <f t="shared" si="56"/>
        <v>42035</v>
      </c>
      <c r="B103" s="163">
        <v>42063</v>
      </c>
      <c r="C103" s="156">
        <v>101052166730</v>
      </c>
      <c r="D103" s="157">
        <v>2428678.5100000002</v>
      </c>
      <c r="E103" s="158">
        <v>5607</v>
      </c>
      <c r="F103" s="157">
        <v>3609005954.6428571</v>
      </c>
      <c r="G103" s="157">
        <v>643660.773077021</v>
      </c>
      <c r="H103" s="157">
        <v>2428678.5100000002</v>
      </c>
      <c r="I103" s="159">
        <v>8.7723765341770621E-3</v>
      </c>
      <c r="J103" s="159">
        <v>6.9999999999999999E-6</v>
      </c>
      <c r="K103" s="160">
        <v>0</v>
      </c>
      <c r="L103" s="160">
        <v>-1.0563636E-4</v>
      </c>
      <c r="M103" s="160">
        <v>-1.0563636E-4</v>
      </c>
      <c r="N103" s="161">
        <v>22.006698212548304</v>
      </c>
      <c r="O103" s="161">
        <v>13.374927116424633</v>
      </c>
      <c r="P103" s="162">
        <v>7.6309001026120243E-3</v>
      </c>
      <c r="Q103" s="40"/>
      <c r="T103" s="113">
        <f t="shared" si="86"/>
        <v>8.7723765341770621E-3</v>
      </c>
      <c r="U103" s="114">
        <f t="shared" si="86"/>
        <v>6.9999999999999999E-6</v>
      </c>
      <c r="V103" s="115">
        <f>VLOOKUP(B103,'cds bmps'!$E:$I,5,0)/10000</f>
        <v>2.4227889999999995E-2</v>
      </c>
      <c r="Z103" s="124">
        <f t="shared" si="57"/>
        <v>9.1051495008581257E-3</v>
      </c>
      <c r="AA103" s="125">
        <f t="shared" si="58"/>
        <v>-3.327729666810636E-4</v>
      </c>
      <c r="AD103" s="133">
        <f t="shared" si="59"/>
        <v>42063</v>
      </c>
      <c r="AE103" s="134">
        <f t="shared" si="75"/>
        <v>1.1414764315650378E-3</v>
      </c>
      <c r="AF103" s="134">
        <f t="shared" si="76"/>
        <v>-2.4195906629074539E-3</v>
      </c>
      <c r="AG103" s="135">
        <f t="shared" si="82"/>
        <v>-5.8454549999999998E-5</v>
      </c>
      <c r="AH103" s="136">
        <f t="shared" si="77"/>
        <v>-2.3871600000000028E-3</v>
      </c>
      <c r="AI103" s="57"/>
      <c r="AJ103" s="133">
        <f t="shared" si="83"/>
        <v>42063</v>
      </c>
      <c r="AK103" s="143">
        <f t="shared" si="83"/>
        <v>1.1414764315650378E-3</v>
      </c>
      <c r="AL103" s="143">
        <f t="shared" si="83"/>
        <v>-2.4195906629074539E-3</v>
      </c>
      <c r="AM103" s="143">
        <f t="shared" si="84"/>
        <v>0</v>
      </c>
      <c r="AN103" s="143">
        <f t="shared" si="85"/>
        <v>-5.8454549999999998E-5</v>
      </c>
      <c r="AO103" s="144">
        <f t="shared" si="78"/>
        <v>-2.3871600000000028E-3</v>
      </c>
      <c r="AP103" s="177"/>
      <c r="AQ103" s="93"/>
      <c r="AR103" s="37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60">
        <f t="shared" si="60"/>
        <v>42063</v>
      </c>
      <c r="BG103" s="71">
        <f t="shared" si="61"/>
        <v>8.7723765341770621E-3</v>
      </c>
      <c r="BH103" s="71">
        <f t="shared" si="62"/>
        <v>6.9999999999999999E-6</v>
      </c>
      <c r="BI103" s="71">
        <f t="shared" si="79"/>
        <v>0</v>
      </c>
      <c r="BJ103" s="71">
        <f t="shared" si="80"/>
        <v>-5.8454549999999998E-5</v>
      </c>
      <c r="BK103" s="71">
        <f t="shared" si="81"/>
        <v>-5.8454549999999998E-5</v>
      </c>
      <c r="BL103" s="71">
        <f t="shared" si="63"/>
        <v>2.4227889999999995E-2</v>
      </c>
      <c r="BM103" s="71">
        <f t="shared" si="64"/>
        <v>0</v>
      </c>
      <c r="BQ103" s="60">
        <f t="shared" si="65"/>
        <v>42063</v>
      </c>
      <c r="BR103" s="63">
        <f t="shared" si="66"/>
        <v>13.374927116424633</v>
      </c>
      <c r="BS103" s="64">
        <f t="shared" si="67"/>
        <v>5607</v>
      </c>
      <c r="BT103" s="17" t="s">
        <v>102</v>
      </c>
      <c r="BV103" s="60">
        <f t="shared" si="68"/>
        <v>42094</v>
      </c>
      <c r="BW103" s="71">
        <f t="shared" si="69"/>
        <v>8.5366382074799681E-3</v>
      </c>
      <c r="BX103" s="71">
        <f t="shared" si="70"/>
        <v>8.7723765341770621E-3</v>
      </c>
      <c r="BY103" s="71">
        <f t="shared" si="71"/>
        <v>6.9999999999999999E-6</v>
      </c>
      <c r="BZ103" s="71">
        <f t="shared" si="72"/>
        <v>2.4227889999999995E-2</v>
      </c>
      <c r="CA103" s="71">
        <f t="shared" si="73"/>
        <v>-1.0563636E-4</v>
      </c>
      <c r="CB103" s="71">
        <f t="shared" si="74"/>
        <v>0</v>
      </c>
    </row>
    <row r="104" spans="1:80" s="17" customFormat="1" x14ac:dyDescent="0.2">
      <c r="A104" s="106">
        <f t="shared" si="56"/>
        <v>42063</v>
      </c>
      <c r="B104" s="163">
        <v>42094</v>
      </c>
      <c r="C104" s="156">
        <v>110995180570</v>
      </c>
      <c r="D104" s="157">
        <v>2595960.8200000008</v>
      </c>
      <c r="E104" s="158">
        <v>5578</v>
      </c>
      <c r="F104" s="157">
        <v>3580489695.8064518</v>
      </c>
      <c r="G104" s="157">
        <v>641894.8898900057</v>
      </c>
      <c r="H104" s="157">
        <v>2595960.8200000008</v>
      </c>
      <c r="I104" s="159">
        <v>8.5366382074799681E-3</v>
      </c>
      <c r="J104" s="159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21.99876541454271</v>
      </c>
      <c r="O104" s="161">
        <v>13.372179846355275</v>
      </c>
      <c r="P104" s="162">
        <v>8.7723765341770621E-3</v>
      </c>
      <c r="Q104" s="40"/>
      <c r="T104" s="113">
        <f t="shared" si="86"/>
        <v>8.5366382074799681E-3</v>
      </c>
      <c r="U104" s="114">
        <f t="shared" si="86"/>
        <v>-9.8636360000000007E-5</v>
      </c>
      <c r="V104" s="115">
        <f>VLOOKUP(B104,'cds bmps'!$E:$I,5,0)/10000</f>
        <v>1.951408181818182E-2</v>
      </c>
      <c r="Z104" s="124">
        <f t="shared" si="57"/>
        <v>7.2466028130388216E-3</v>
      </c>
      <c r="AA104" s="125">
        <f t="shared" si="58"/>
        <v>1.2900353944411466E-3</v>
      </c>
      <c r="AD104" s="133">
        <f t="shared" si="59"/>
        <v>42094</v>
      </c>
      <c r="AE104" s="134">
        <f t="shared" si="75"/>
        <v>-2.3573832669709395E-4</v>
      </c>
      <c r="AF104" s="134">
        <f t="shared" si="76"/>
        <v>-3.327729666810636E-4</v>
      </c>
      <c r="AG104" s="135">
        <f t="shared" si="82"/>
        <v>-1.0563636E-4</v>
      </c>
      <c r="AH104" s="136">
        <f t="shared" si="77"/>
        <v>-4.713808181818175E-3</v>
      </c>
      <c r="AI104" s="57"/>
      <c r="AJ104" s="133">
        <f t="shared" si="83"/>
        <v>42094</v>
      </c>
      <c r="AK104" s="143">
        <f t="shared" si="83"/>
        <v>-2.3573832669709395E-4</v>
      </c>
      <c r="AL104" s="143">
        <f t="shared" si="83"/>
        <v>-3.327729666810636E-4</v>
      </c>
      <c r="AM104" s="143">
        <f t="shared" si="84"/>
        <v>0</v>
      </c>
      <c r="AN104" s="143">
        <f t="shared" si="85"/>
        <v>-1.0563636E-4</v>
      </c>
      <c r="AO104" s="144">
        <f t="shared" si="78"/>
        <v>-4.713808181818175E-3</v>
      </c>
      <c r="AP104" s="177"/>
      <c r="AQ104" s="93"/>
      <c r="AR104" s="37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60">
        <f t="shared" si="60"/>
        <v>42094</v>
      </c>
      <c r="BG104" s="71">
        <f t="shared" si="61"/>
        <v>8.5366382074799681E-3</v>
      </c>
      <c r="BH104" s="71">
        <f t="shared" si="62"/>
        <v>-9.8636360000000007E-5</v>
      </c>
      <c r="BI104" s="71">
        <f t="shared" si="79"/>
        <v>0</v>
      </c>
      <c r="BJ104" s="71">
        <f t="shared" si="80"/>
        <v>-1.0563636E-4</v>
      </c>
      <c r="BK104" s="71">
        <f t="shared" si="81"/>
        <v>-1.0563636E-4</v>
      </c>
      <c r="BL104" s="71">
        <f t="shared" si="63"/>
        <v>1.951408181818182E-2</v>
      </c>
      <c r="BM104" s="71">
        <f t="shared" si="64"/>
        <v>0</v>
      </c>
      <c r="BQ104" s="60">
        <f t="shared" si="65"/>
        <v>42094</v>
      </c>
      <c r="BR104" s="63">
        <f t="shared" si="66"/>
        <v>13.372179846355275</v>
      </c>
      <c r="BS104" s="64">
        <f t="shared" si="67"/>
        <v>5578</v>
      </c>
      <c r="BT104" s="17" t="s">
        <v>102</v>
      </c>
      <c r="BV104" s="60">
        <f t="shared" si="68"/>
        <v>42124</v>
      </c>
      <c r="BW104" s="71">
        <f t="shared" si="69"/>
        <v>8.6575202621465373E-3</v>
      </c>
      <c r="BX104" s="71">
        <f t="shared" si="70"/>
        <v>8.5366382074799681E-3</v>
      </c>
      <c r="BY104" s="71">
        <f t="shared" si="71"/>
        <v>-9.8636360000000007E-5</v>
      </c>
      <c r="BZ104" s="71">
        <f t="shared" si="72"/>
        <v>1.951408181818182E-2</v>
      </c>
      <c r="CA104" s="71">
        <f t="shared" si="73"/>
        <v>-1.6863636999999999E-4</v>
      </c>
      <c r="CB104" s="71">
        <f t="shared" si="74"/>
        <v>0</v>
      </c>
    </row>
    <row r="105" spans="1:80" s="17" customFormat="1" x14ac:dyDescent="0.2">
      <c r="A105" s="106">
        <f t="shared" si="56"/>
        <v>42094</v>
      </c>
      <c r="B105" s="163">
        <v>42124</v>
      </c>
      <c r="C105" s="156">
        <v>114136043189</v>
      </c>
      <c r="D105" s="157">
        <v>2707219.4699999993</v>
      </c>
      <c r="E105" s="158">
        <v>5569</v>
      </c>
      <c r="F105" s="157">
        <v>3804534772.9666667</v>
      </c>
      <c r="G105" s="157">
        <v>683163.00466271618</v>
      </c>
      <c r="H105" s="157">
        <v>2707219.4699999993</v>
      </c>
      <c r="I105" s="159">
        <v>8.6575202621465373E-3</v>
      </c>
      <c r="J105" s="159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22.059459553496151</v>
      </c>
      <c r="O105" s="161">
        <v>13.434488769906482</v>
      </c>
      <c r="P105" s="162">
        <v>8.5366382074799681E-3</v>
      </c>
      <c r="Q105" s="40"/>
      <c r="T105" s="113">
        <f t="shared" si="86"/>
        <v>8.6575202621465373E-3</v>
      </c>
      <c r="U105" s="114">
        <f t="shared" si="86"/>
        <v>-2.6727273E-4</v>
      </c>
      <c r="V105" s="115">
        <f>VLOOKUP(B105,'cds bmps'!$E:$I,5,0)/10000</f>
        <v>1.9441727272727274E-2</v>
      </c>
      <c r="Z105" s="124">
        <f t="shared" si="57"/>
        <v>7.0786682182291897E-3</v>
      </c>
      <c r="AA105" s="125">
        <f t="shared" si="58"/>
        <v>1.5788520439173476E-3</v>
      </c>
      <c r="AD105" s="133">
        <f t="shared" si="59"/>
        <v>42124</v>
      </c>
      <c r="AE105" s="134">
        <f t="shared" si="75"/>
        <v>1.2088205466656912E-4</v>
      </c>
      <c r="AF105" s="134">
        <f t="shared" si="76"/>
        <v>1.2900353944411466E-3</v>
      </c>
      <c r="AG105" s="135">
        <f t="shared" si="82"/>
        <v>-1.6863636999999999E-4</v>
      </c>
      <c r="AH105" s="136">
        <f t="shared" si="77"/>
        <v>-7.2354545454546282E-5</v>
      </c>
      <c r="AI105" s="57"/>
      <c r="AJ105" s="133">
        <f t="shared" ref="AJ105:AL108" si="87">+AD105</f>
        <v>42124</v>
      </c>
      <c r="AK105" s="143">
        <f t="shared" si="87"/>
        <v>1.2088205466656912E-4</v>
      </c>
      <c r="AL105" s="143">
        <f t="shared" si="87"/>
        <v>1.2900353944411466E-3</v>
      </c>
      <c r="AM105" s="143">
        <f t="shared" si="84"/>
        <v>0</v>
      </c>
      <c r="AN105" s="143">
        <f t="shared" si="85"/>
        <v>-1.6863636999999999E-4</v>
      </c>
      <c r="AO105" s="144">
        <f t="shared" si="78"/>
        <v>-7.2354545454546282E-5</v>
      </c>
      <c r="AP105" s="177"/>
      <c r="AQ105" s="93"/>
      <c r="AR105" s="37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60">
        <f t="shared" si="60"/>
        <v>42124</v>
      </c>
      <c r="BG105" s="71">
        <f t="shared" si="61"/>
        <v>8.6575202621465373E-3</v>
      </c>
      <c r="BH105" s="71">
        <f t="shared" si="62"/>
        <v>-2.6727273E-4</v>
      </c>
      <c r="BI105" s="71">
        <f t="shared" si="79"/>
        <v>0</v>
      </c>
      <c r="BJ105" s="71">
        <f t="shared" si="80"/>
        <v>-1.6863636999999999E-4</v>
      </c>
      <c r="BK105" s="71">
        <f t="shared" si="81"/>
        <v>-1.6863636999999999E-4</v>
      </c>
      <c r="BL105" s="71">
        <f t="shared" si="63"/>
        <v>1.9441727272727274E-2</v>
      </c>
      <c r="BM105" s="71">
        <f t="shared" si="64"/>
        <v>0</v>
      </c>
      <c r="BQ105" s="60">
        <f t="shared" ref="BQ105:BQ108" si="88">+B105</f>
        <v>42124</v>
      </c>
      <c r="BR105" s="63">
        <f t="shared" ref="BR105:BR108" si="89">+O105</f>
        <v>13.434488769906482</v>
      </c>
      <c r="BS105" s="64">
        <f t="shared" ref="BS105:BS108" si="90">+E105</f>
        <v>5569</v>
      </c>
      <c r="BT105" s="17" t="s">
        <v>102</v>
      </c>
      <c r="BV105" s="60">
        <f t="shared" si="68"/>
        <v>42155</v>
      </c>
      <c r="BW105" s="71">
        <f t="shared" si="69"/>
        <v>8.8043931385663778E-3</v>
      </c>
      <c r="BX105" s="71">
        <f t="shared" si="70"/>
        <v>8.6575202621465373E-3</v>
      </c>
      <c r="BY105" s="71">
        <f t="shared" si="71"/>
        <v>-2.6727273E-4</v>
      </c>
      <c r="BZ105" s="71">
        <f t="shared" si="72"/>
        <v>1.9441727272727274E-2</v>
      </c>
      <c r="CA105" s="71">
        <f t="shared" si="73"/>
        <v>-2.1415584142857162E-4</v>
      </c>
      <c r="CB105" s="71">
        <f t="shared" si="74"/>
        <v>0</v>
      </c>
    </row>
    <row r="106" spans="1:80" s="17" customFormat="1" x14ac:dyDescent="0.2">
      <c r="A106" s="106">
        <f t="shared" si="56"/>
        <v>42124</v>
      </c>
      <c r="B106" s="163">
        <v>42155</v>
      </c>
      <c r="C106" s="156">
        <v>116428440276</v>
      </c>
      <c r="D106" s="157">
        <v>2808443.1799999988</v>
      </c>
      <c r="E106" s="158">
        <v>5625</v>
      </c>
      <c r="F106" s="157">
        <v>3755756137.9354839</v>
      </c>
      <c r="G106" s="157">
        <v>667689.98007741931</v>
      </c>
      <c r="H106" s="157">
        <v>2808443.1799999988</v>
      </c>
      <c r="I106" s="159">
        <v>8.8043931385663778E-3</v>
      </c>
      <c r="J106" s="159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22.046555470182376</v>
      </c>
      <c r="O106" s="161">
        <v>13.411579243109756</v>
      </c>
      <c r="P106" s="162">
        <v>8.6575202621465373E-3</v>
      </c>
      <c r="Q106" s="40"/>
      <c r="T106" s="113">
        <f t="shared" si="86"/>
        <v>8.8043931385663778E-3</v>
      </c>
      <c r="U106" s="114">
        <f t="shared" si="86"/>
        <v>-4.8142857142857161E-4</v>
      </c>
      <c r="V106" s="115">
        <f>VLOOKUP(B106,'cds bmps'!$E:$I,5,0)/10000</f>
        <v>1.8832076190476194E-2</v>
      </c>
      <c r="Z106" s="124">
        <f t="shared" si="57"/>
        <v>6.6709453512990569E-3</v>
      </c>
      <c r="AA106" s="125">
        <f t="shared" si="58"/>
        <v>2.1334477872673209E-3</v>
      </c>
      <c r="AD106" s="133">
        <f t="shared" si="59"/>
        <v>42155</v>
      </c>
      <c r="AE106" s="134">
        <f t="shared" si="75"/>
        <v>1.468728764198405E-4</v>
      </c>
      <c r="AF106" s="134">
        <f t="shared" si="76"/>
        <v>1.5788520439173476E-3</v>
      </c>
      <c r="AG106" s="135">
        <f t="shared" si="82"/>
        <v>-2.1415584142857162E-4</v>
      </c>
      <c r="AH106" s="136">
        <f t="shared" si="77"/>
        <v>-6.096510822510802E-4</v>
      </c>
      <c r="AI106" s="57"/>
      <c r="AJ106" s="133">
        <f t="shared" si="87"/>
        <v>42155</v>
      </c>
      <c r="AK106" s="143">
        <f t="shared" si="87"/>
        <v>1.468728764198405E-4</v>
      </c>
      <c r="AL106" s="143">
        <f t="shared" si="87"/>
        <v>1.5788520439173476E-3</v>
      </c>
      <c r="AM106" s="143">
        <f t="shared" si="84"/>
        <v>0</v>
      </c>
      <c r="AN106" s="143">
        <f t="shared" si="85"/>
        <v>-2.1415584142857162E-4</v>
      </c>
      <c r="AO106" s="144">
        <f t="shared" si="78"/>
        <v>-6.096510822510802E-4</v>
      </c>
      <c r="AP106" s="177"/>
      <c r="AQ106" s="93"/>
      <c r="AR106" s="37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60">
        <f t="shared" si="60"/>
        <v>42155</v>
      </c>
      <c r="BG106" s="71">
        <f t="shared" si="61"/>
        <v>8.8043931385663778E-3</v>
      </c>
      <c r="BH106" s="71">
        <f t="shared" si="62"/>
        <v>-4.8142857142857161E-4</v>
      </c>
      <c r="BI106" s="71">
        <f t="shared" si="79"/>
        <v>0</v>
      </c>
      <c r="BJ106" s="71">
        <f t="shared" si="80"/>
        <v>-2.1415584142857162E-4</v>
      </c>
      <c r="BK106" s="71">
        <f t="shared" si="81"/>
        <v>-2.1415584142857162E-4</v>
      </c>
      <c r="BL106" s="71">
        <f t="shared" si="63"/>
        <v>1.8832076190476194E-2</v>
      </c>
      <c r="BM106" s="71">
        <f t="shared" si="64"/>
        <v>0</v>
      </c>
      <c r="BQ106" s="60">
        <f t="shared" si="88"/>
        <v>42155</v>
      </c>
      <c r="BR106" s="63">
        <f t="shared" si="89"/>
        <v>13.411579243109756</v>
      </c>
      <c r="BS106" s="64">
        <f t="shared" si="90"/>
        <v>5625</v>
      </c>
      <c r="BT106" s="17" t="s">
        <v>102</v>
      </c>
      <c r="BV106" s="60">
        <f t="shared" si="68"/>
        <v>42185</v>
      </c>
      <c r="BW106" s="71">
        <f t="shared" si="69"/>
        <v>8.5277213748581812E-3</v>
      </c>
      <c r="BX106" s="71">
        <f t="shared" si="70"/>
        <v>8.8043931385663778E-3</v>
      </c>
      <c r="BY106" s="71">
        <f t="shared" si="71"/>
        <v>-4.8142857142857161E-4</v>
      </c>
      <c r="BZ106" s="71">
        <f t="shared" si="72"/>
        <v>1.8832076190476194E-2</v>
      </c>
      <c r="CA106" s="71">
        <f t="shared" si="73"/>
        <v>-1.49935064935065E-4</v>
      </c>
      <c r="CB106" s="71">
        <f t="shared" si="74"/>
        <v>0</v>
      </c>
    </row>
    <row r="107" spans="1:80" s="17" customFormat="1" x14ac:dyDescent="0.2">
      <c r="A107" s="106">
        <f t="shared" si="56"/>
        <v>42155</v>
      </c>
      <c r="B107" s="163">
        <v>42185</v>
      </c>
      <c r="C107" s="156">
        <v>114390246740</v>
      </c>
      <c r="D107" s="157">
        <v>2672570.2799999984</v>
      </c>
      <c r="E107" s="158">
        <v>5649</v>
      </c>
      <c r="F107" s="157">
        <v>3813008224.6666665</v>
      </c>
      <c r="G107" s="157">
        <v>674988.17926476663</v>
      </c>
      <c r="H107" s="157">
        <v>2672570.2799999984</v>
      </c>
      <c r="I107" s="159">
        <v>8.5277213748581812E-3</v>
      </c>
      <c r="J107" s="159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22.061684274826241</v>
      </c>
      <c r="O107" s="161">
        <v>13.422450457500981</v>
      </c>
      <c r="P107" s="162">
        <v>8.8043931385663778E-3</v>
      </c>
      <c r="Q107" s="40"/>
      <c r="T107" s="113">
        <f t="shared" si="86"/>
        <v>8.5277213748581812E-3</v>
      </c>
      <c r="U107" s="114">
        <f t="shared" si="86"/>
        <v>-6.3136363636363661E-4</v>
      </c>
      <c r="V107" s="115">
        <f>VLOOKUP(B107,'cds bmps'!$E:$I,5,0)/10000</f>
        <v>2.1152890909090907E-2</v>
      </c>
      <c r="Z107" s="124">
        <f t="shared" si="57"/>
        <v>7.4174270126094403E-3</v>
      </c>
      <c r="AA107" s="125">
        <f t="shared" si="58"/>
        <v>1.1102943622487409E-3</v>
      </c>
      <c r="AD107" s="133">
        <f t="shared" si="59"/>
        <v>42185</v>
      </c>
      <c r="AE107" s="134">
        <f t="shared" si="75"/>
        <v>-2.7667176370819654E-4</v>
      </c>
      <c r="AF107" s="134">
        <f t="shared" si="76"/>
        <v>2.1334477872673209E-3</v>
      </c>
      <c r="AG107" s="135">
        <f t="shared" si="82"/>
        <v>-1.49935064935065E-4</v>
      </c>
      <c r="AH107" s="136">
        <f t="shared" si="77"/>
        <v>2.3208147186147138E-3</v>
      </c>
      <c r="AI107" s="57"/>
      <c r="AJ107" s="133">
        <f t="shared" si="87"/>
        <v>42185</v>
      </c>
      <c r="AK107" s="143">
        <f t="shared" si="87"/>
        <v>-2.7667176370819654E-4</v>
      </c>
      <c r="AL107" s="143">
        <f t="shared" si="87"/>
        <v>2.1334477872673209E-3</v>
      </c>
      <c r="AM107" s="143">
        <f t="shared" si="84"/>
        <v>0</v>
      </c>
      <c r="AN107" s="143">
        <f t="shared" si="85"/>
        <v>-1.49935064935065E-4</v>
      </c>
      <c r="AO107" s="144">
        <f t="shared" si="78"/>
        <v>2.3208147186147138E-3</v>
      </c>
      <c r="AP107" s="177"/>
      <c r="AQ107" s="93"/>
      <c r="AR107" s="37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60">
        <f t="shared" si="60"/>
        <v>42185</v>
      </c>
      <c r="BG107" s="71">
        <f t="shared" si="61"/>
        <v>8.5277213748581812E-3</v>
      </c>
      <c r="BH107" s="71">
        <f t="shared" si="62"/>
        <v>-6.3136363636363661E-4</v>
      </c>
      <c r="BI107" s="71">
        <f t="shared" si="79"/>
        <v>0</v>
      </c>
      <c r="BJ107" s="71">
        <f t="shared" si="80"/>
        <v>-1.49935064935065E-4</v>
      </c>
      <c r="BK107" s="71">
        <f t="shared" si="81"/>
        <v>-1.49935064935065E-4</v>
      </c>
      <c r="BL107" s="71">
        <f t="shared" si="63"/>
        <v>2.1152890909090907E-2</v>
      </c>
      <c r="BM107" s="71">
        <f t="shared" si="64"/>
        <v>0</v>
      </c>
      <c r="BQ107" s="60">
        <f t="shared" si="88"/>
        <v>42185</v>
      </c>
      <c r="BR107" s="63">
        <f t="shared" si="89"/>
        <v>13.422450457500981</v>
      </c>
      <c r="BS107" s="64">
        <f t="shared" si="90"/>
        <v>5649</v>
      </c>
      <c r="BT107" s="17" t="s">
        <v>102</v>
      </c>
      <c r="BV107" s="60">
        <f t="shared" si="68"/>
        <v>42216</v>
      </c>
      <c r="BW107" s="71">
        <f t="shared" si="69"/>
        <v>7.6735734308853356E-3</v>
      </c>
      <c r="BX107" s="71">
        <f t="shared" si="70"/>
        <v>8.5277213748581812E-3</v>
      </c>
      <c r="BY107" s="71">
        <f t="shared" si="71"/>
        <v>-6.3136363636363661E-4</v>
      </c>
      <c r="BZ107" s="71">
        <f t="shared" si="72"/>
        <v>2.1152890909090907E-2</v>
      </c>
      <c r="CA107" s="71">
        <f t="shared" si="73"/>
        <v>-7.6897233201580692E-5</v>
      </c>
      <c r="CB107" s="71">
        <f t="shared" si="74"/>
        <v>0</v>
      </c>
    </row>
    <row r="108" spans="1:80" s="17" customFormat="1" x14ac:dyDescent="0.2">
      <c r="A108" s="106">
        <f t="shared" si="56"/>
        <v>42185</v>
      </c>
      <c r="B108" s="163">
        <v>42216</v>
      </c>
      <c r="C108" s="156">
        <v>119966231475</v>
      </c>
      <c r="D108" s="157">
        <v>2522108.73</v>
      </c>
      <c r="E108" s="158">
        <v>5639</v>
      </c>
      <c r="F108" s="157">
        <v>3869878434.6774192</v>
      </c>
      <c r="G108" s="157">
        <v>686270.33776865038</v>
      </c>
      <c r="H108" s="157">
        <v>2522108.73</v>
      </c>
      <c r="I108" s="159">
        <v>7.6735734308853356E-3</v>
      </c>
      <c r="J108" s="159">
        <v>-7.082608695652173E-4</v>
      </c>
      <c r="K108" s="160">
        <v>7.082608695652173E-4</v>
      </c>
      <c r="L108" s="160">
        <v>0</v>
      </c>
      <c r="M108" s="160">
        <v>7.082608695652173E-4</v>
      </c>
      <c r="N108" s="161">
        <v>22.07648893126667</v>
      </c>
      <c r="O108" s="161">
        <v>13.439026907459487</v>
      </c>
      <c r="P108" s="162">
        <v>8.5277213748581812E-3</v>
      </c>
      <c r="Q108" s="40"/>
      <c r="T108" s="113">
        <f t="shared" si="86"/>
        <v>7.6735734308853356E-3</v>
      </c>
      <c r="U108" s="114">
        <f t="shared" si="86"/>
        <v>-7.082608695652173E-4</v>
      </c>
      <c r="V108" s="115">
        <f>VLOOKUP(B108,'cds bmps'!$E:$I,5,0)/10000</f>
        <v>2.1922699999999996E-2</v>
      </c>
      <c r="Z108" s="124">
        <f t="shared" si="57"/>
        <v>7.6423595238326271E-3</v>
      </c>
      <c r="AA108" s="125">
        <f t="shared" si="58"/>
        <v>3.1213907052708538E-5</v>
      </c>
      <c r="AD108" s="133">
        <f t="shared" si="59"/>
        <v>42216</v>
      </c>
      <c r="AE108" s="134">
        <f t="shared" si="75"/>
        <v>-8.5414794397284562E-4</v>
      </c>
      <c r="AF108" s="134">
        <f t="shared" si="76"/>
        <v>1.1102943622487409E-3</v>
      </c>
      <c r="AG108" s="135">
        <f t="shared" si="82"/>
        <v>-7.6897233201580692E-5</v>
      </c>
      <c r="AH108" s="136">
        <f t="shared" si="77"/>
        <v>7.6980909090908906E-4</v>
      </c>
      <c r="AI108" s="57"/>
      <c r="AJ108" s="133">
        <f t="shared" si="87"/>
        <v>42216</v>
      </c>
      <c r="AK108" s="143">
        <f t="shared" si="87"/>
        <v>-8.5414794397284562E-4</v>
      </c>
      <c r="AL108" s="143">
        <f t="shared" si="87"/>
        <v>1.1102943622487409E-3</v>
      </c>
      <c r="AM108" s="143">
        <f t="shared" si="84"/>
        <v>0</v>
      </c>
      <c r="AN108" s="143">
        <f t="shared" si="85"/>
        <v>-7.6897233201580692E-5</v>
      </c>
      <c r="AO108" s="144">
        <f t="shared" si="78"/>
        <v>7.6980909090908906E-4</v>
      </c>
      <c r="AP108" s="177"/>
      <c r="AQ108" s="93"/>
      <c r="AR108" s="37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60">
        <f t="shared" si="60"/>
        <v>42216</v>
      </c>
      <c r="BG108" s="71">
        <f t="shared" si="61"/>
        <v>7.6735734308853356E-3</v>
      </c>
      <c r="BH108" s="71">
        <f t="shared" si="62"/>
        <v>-7.082608695652173E-4</v>
      </c>
      <c r="BI108" s="71">
        <f t="shared" si="79"/>
        <v>0</v>
      </c>
      <c r="BJ108" s="71">
        <f t="shared" si="80"/>
        <v>-7.6897233201580692E-5</v>
      </c>
      <c r="BK108" s="71">
        <f t="shared" si="81"/>
        <v>-7.6897233201580692E-5</v>
      </c>
      <c r="BL108" s="71">
        <f t="shared" si="63"/>
        <v>2.1922699999999996E-2</v>
      </c>
      <c r="BM108" s="71">
        <f t="shared" si="64"/>
        <v>0</v>
      </c>
      <c r="BQ108" s="60">
        <f t="shared" si="88"/>
        <v>42216</v>
      </c>
      <c r="BR108" s="63">
        <f t="shared" si="89"/>
        <v>13.439026907459487</v>
      </c>
      <c r="BS108" s="64">
        <f t="shared" si="90"/>
        <v>5639</v>
      </c>
      <c r="BT108" s="17" t="s">
        <v>102</v>
      </c>
      <c r="BV108" s="60"/>
      <c r="BW108" s="71"/>
      <c r="BX108" s="71"/>
      <c r="BY108" s="71"/>
      <c r="BZ108" s="71"/>
      <c r="CA108" s="71"/>
      <c r="CB108" s="71"/>
    </row>
    <row r="109" spans="1:80" s="247" customFormat="1" x14ac:dyDescent="0.2">
      <c r="T109" s="250"/>
      <c r="U109" s="250"/>
      <c r="V109" s="250"/>
    </row>
    <row r="110" spans="1:80" s="247" customFormat="1" x14ac:dyDescent="0.2">
      <c r="T110" s="250"/>
      <c r="U110" s="250"/>
      <c r="V110" s="250"/>
    </row>
    <row r="111" spans="1:80" x14ac:dyDescent="0.2">
      <c r="A111" s="247"/>
      <c r="B111" s="269"/>
      <c r="C111" s="97"/>
      <c r="D111" s="97"/>
      <c r="E111" s="97"/>
      <c r="F111" s="97"/>
      <c r="G111" s="97"/>
      <c r="H111" s="97"/>
      <c r="I111" s="98"/>
      <c r="J111" s="98"/>
      <c r="K111" s="99"/>
      <c r="L111" s="99"/>
      <c r="M111" s="99"/>
      <c r="N111" s="100"/>
      <c r="O111" s="100"/>
      <c r="P111" s="98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R111" s="262"/>
      <c r="BQ111" s="258"/>
      <c r="BR111" s="264"/>
    </row>
    <row r="112" spans="1:80" x14ac:dyDescent="0.2">
      <c r="A112" s="247"/>
      <c r="B112" s="269"/>
      <c r="C112" s="97"/>
      <c r="D112" s="97"/>
      <c r="E112" s="97"/>
      <c r="F112" s="97"/>
      <c r="G112" s="97"/>
      <c r="H112" s="97"/>
      <c r="I112" s="98"/>
      <c r="J112" s="98"/>
      <c r="K112" s="99"/>
      <c r="L112" s="99"/>
      <c r="M112" s="99"/>
      <c r="N112" s="100"/>
      <c r="O112" s="100"/>
      <c r="P112" s="98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R112" s="262"/>
      <c r="BQ112" s="258"/>
      <c r="BR112" s="264"/>
    </row>
    <row r="113" spans="1:70" x14ac:dyDescent="0.2">
      <c r="A113" s="247"/>
      <c r="B113" s="269"/>
      <c r="C113" s="97"/>
      <c r="D113" s="97"/>
      <c r="E113" s="97"/>
      <c r="F113" s="97"/>
      <c r="G113" s="97"/>
      <c r="H113" s="97"/>
      <c r="I113" s="98"/>
      <c r="J113" s="98"/>
      <c r="K113" s="99"/>
      <c r="L113" s="99"/>
      <c r="M113" s="99"/>
      <c r="N113" s="100"/>
      <c r="O113" s="100"/>
      <c r="P113" s="98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R113" s="262"/>
      <c r="BQ113" s="258"/>
      <c r="BR113" s="264"/>
    </row>
    <row r="114" spans="1:70" x14ac:dyDescent="0.2">
      <c r="A114" s="247"/>
      <c r="B114" s="269"/>
      <c r="C114" s="97"/>
      <c r="D114" s="97"/>
      <c r="E114" s="97"/>
      <c r="F114" s="97"/>
      <c r="G114" s="97"/>
      <c r="H114" s="97"/>
      <c r="I114" s="98"/>
      <c r="J114" s="98"/>
      <c r="K114" s="99"/>
      <c r="L114" s="99"/>
      <c r="M114" s="99"/>
      <c r="N114" s="100"/>
      <c r="O114" s="100"/>
      <c r="P114" s="98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R114" s="262"/>
      <c r="BQ114" s="258"/>
      <c r="BR114" s="264"/>
    </row>
    <row r="115" spans="1:70" x14ac:dyDescent="0.2">
      <c r="A115" s="247"/>
      <c r="B115" s="269"/>
      <c r="C115" s="97"/>
      <c r="D115" s="97"/>
      <c r="E115" s="97"/>
      <c r="F115" s="97"/>
      <c r="G115" s="97"/>
      <c r="H115" s="97"/>
      <c r="I115" s="98"/>
      <c r="J115" s="98"/>
      <c r="K115" s="99"/>
      <c r="L115" s="99"/>
      <c r="M115" s="99"/>
      <c r="N115" s="100"/>
      <c r="O115" s="100"/>
      <c r="P115" s="98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R115" s="262"/>
      <c r="BQ115" s="258"/>
      <c r="BR115" s="264"/>
    </row>
    <row r="116" spans="1:70" x14ac:dyDescent="0.2">
      <c r="A116" s="247"/>
      <c r="B116" s="269"/>
      <c r="C116" s="97"/>
      <c r="D116" s="97"/>
      <c r="E116" s="97"/>
      <c r="F116" s="97"/>
      <c r="G116" s="97"/>
      <c r="H116" s="97"/>
      <c r="I116" s="98"/>
      <c r="J116" s="98"/>
      <c r="K116" s="99"/>
      <c r="L116" s="99"/>
      <c r="M116" s="99"/>
      <c r="N116" s="100"/>
      <c r="O116" s="100"/>
      <c r="P116" s="98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R116" s="262"/>
      <c r="BQ116" s="258"/>
      <c r="BR116" s="264"/>
    </row>
    <row r="117" spans="1:70" x14ac:dyDescent="0.2">
      <c r="A117" s="247"/>
      <c r="B117" s="269"/>
      <c r="C117" s="97"/>
      <c r="D117" s="97"/>
      <c r="E117" s="97"/>
      <c r="F117" s="97"/>
      <c r="G117" s="97"/>
      <c r="H117" s="97"/>
      <c r="I117" s="98"/>
      <c r="J117" s="98"/>
      <c r="K117" s="99"/>
      <c r="L117" s="99"/>
      <c r="M117" s="99"/>
      <c r="N117" s="100"/>
      <c r="O117" s="100"/>
      <c r="P117" s="98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R117" s="262"/>
      <c r="BQ117" s="258"/>
      <c r="BR117" s="264"/>
    </row>
    <row r="118" spans="1:70" x14ac:dyDescent="0.2">
      <c r="A118" s="247"/>
      <c r="B118" s="269"/>
      <c r="C118" s="97"/>
      <c r="D118" s="97"/>
      <c r="E118" s="97"/>
      <c r="F118" s="97"/>
      <c r="G118" s="97"/>
      <c r="H118" s="97"/>
      <c r="I118" s="98"/>
      <c r="J118" s="98"/>
      <c r="K118" s="99"/>
      <c r="L118" s="99"/>
      <c r="M118" s="99"/>
      <c r="N118" s="100"/>
      <c r="O118" s="100"/>
      <c r="P118" s="98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R118" s="262"/>
      <c r="BQ118" s="258"/>
      <c r="BR118" s="264"/>
    </row>
    <row r="119" spans="1:70" x14ac:dyDescent="0.2">
      <c r="A119" s="247"/>
      <c r="B119" s="269"/>
      <c r="C119" s="97"/>
      <c r="D119" s="97"/>
      <c r="E119" s="97"/>
      <c r="F119" s="97"/>
      <c r="G119" s="97"/>
      <c r="H119" s="97"/>
      <c r="I119" s="98"/>
      <c r="J119" s="98"/>
      <c r="K119" s="99"/>
      <c r="L119" s="99"/>
      <c r="M119" s="99"/>
      <c r="N119" s="100"/>
      <c r="O119" s="100"/>
      <c r="P119" s="98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R119" s="262"/>
      <c r="BQ119" s="258"/>
      <c r="BR119" s="264"/>
    </row>
    <row r="120" spans="1:70" x14ac:dyDescent="0.2">
      <c r="A120" s="247"/>
      <c r="B120" s="269"/>
      <c r="C120" s="97"/>
      <c r="D120" s="97"/>
      <c r="E120" s="97"/>
      <c r="F120" s="97"/>
      <c r="G120" s="97"/>
      <c r="H120" s="97"/>
      <c r="I120" s="98"/>
      <c r="J120" s="98"/>
      <c r="K120" s="99"/>
      <c r="L120" s="99"/>
      <c r="M120" s="99"/>
      <c r="N120" s="100"/>
      <c r="O120" s="100"/>
      <c r="P120" s="98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R120" s="262"/>
      <c r="BQ120" s="258"/>
      <c r="BR120" s="264"/>
    </row>
    <row r="121" spans="1:70" x14ac:dyDescent="0.2">
      <c r="A121" s="247"/>
      <c r="B121" s="269"/>
      <c r="C121" s="97"/>
      <c r="D121" s="97"/>
      <c r="E121" s="97"/>
      <c r="F121" s="97"/>
      <c r="G121" s="97"/>
      <c r="H121" s="97"/>
      <c r="I121" s="98"/>
      <c r="J121" s="98"/>
      <c r="K121" s="99"/>
      <c r="L121" s="99"/>
      <c r="M121" s="99"/>
      <c r="N121" s="100"/>
      <c r="O121" s="100"/>
      <c r="P121" s="98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R121" s="262"/>
      <c r="BQ121" s="258"/>
      <c r="BR121" s="264"/>
    </row>
    <row r="122" spans="1:70" x14ac:dyDescent="0.2">
      <c r="A122" s="247"/>
      <c r="B122" s="269"/>
      <c r="C122" s="97"/>
      <c r="D122" s="97"/>
      <c r="E122" s="97"/>
      <c r="F122" s="97"/>
      <c r="G122" s="97"/>
      <c r="H122" s="97"/>
      <c r="I122" s="98"/>
      <c r="J122" s="98"/>
      <c r="K122" s="99"/>
      <c r="L122" s="99"/>
      <c r="M122" s="99"/>
      <c r="N122" s="100"/>
      <c r="O122" s="100"/>
      <c r="P122" s="98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R122" s="262"/>
      <c r="BQ122" s="258"/>
      <c r="BR122" s="264"/>
    </row>
    <row r="123" spans="1:70" x14ac:dyDescent="0.2">
      <c r="A123" s="247"/>
      <c r="B123" s="269"/>
      <c r="C123" s="97"/>
      <c r="D123" s="97"/>
      <c r="E123" s="97"/>
      <c r="F123" s="97"/>
      <c r="G123" s="97"/>
      <c r="H123" s="97"/>
      <c r="I123" s="98"/>
      <c r="J123" s="98"/>
      <c r="K123" s="99"/>
      <c r="L123" s="99"/>
      <c r="M123" s="99"/>
      <c r="N123" s="100"/>
      <c r="O123" s="100"/>
      <c r="P123" s="98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R123" s="262"/>
      <c r="BQ123" s="258"/>
      <c r="BR123" s="264"/>
    </row>
    <row r="124" spans="1:70" x14ac:dyDescent="0.2">
      <c r="A124" s="247"/>
      <c r="B124" s="269"/>
      <c r="C124" s="97"/>
      <c r="D124" s="97"/>
      <c r="E124" s="97"/>
      <c r="F124" s="97"/>
      <c r="G124" s="97"/>
      <c r="H124" s="97"/>
      <c r="I124" s="98"/>
      <c r="J124" s="98"/>
      <c r="K124" s="99"/>
      <c r="L124" s="99"/>
      <c r="M124" s="99"/>
      <c r="N124" s="100"/>
      <c r="O124" s="100"/>
      <c r="P124" s="98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R124" s="262"/>
      <c r="BQ124" s="258"/>
      <c r="BR124" s="264"/>
    </row>
    <row r="125" spans="1:70" x14ac:dyDescent="0.2">
      <c r="A125" s="247"/>
      <c r="B125" s="269"/>
      <c r="C125" s="97"/>
      <c r="D125" s="97"/>
      <c r="E125" s="97"/>
      <c r="F125" s="97"/>
      <c r="G125" s="97"/>
      <c r="H125" s="97"/>
      <c r="I125" s="98"/>
      <c r="J125" s="98"/>
      <c r="K125" s="99"/>
      <c r="L125" s="99"/>
      <c r="M125" s="99"/>
      <c r="N125" s="100"/>
      <c r="O125" s="100"/>
      <c r="P125" s="98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R125" s="262"/>
      <c r="BQ125" s="258"/>
      <c r="BR125" s="264"/>
    </row>
    <row r="126" spans="1:70" x14ac:dyDescent="0.2">
      <c r="A126" s="247"/>
      <c r="B126" s="269"/>
      <c r="C126" s="97"/>
      <c r="D126" s="97"/>
      <c r="E126" s="97"/>
      <c r="F126" s="97"/>
      <c r="G126" s="97"/>
      <c r="H126" s="97"/>
      <c r="I126" s="98"/>
      <c r="J126" s="98"/>
      <c r="K126" s="99"/>
      <c r="L126" s="99"/>
      <c r="M126" s="99"/>
      <c r="N126" s="100"/>
      <c r="O126" s="100"/>
      <c r="P126" s="98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R126" s="262"/>
      <c r="BQ126" s="258"/>
      <c r="BR126" s="264"/>
    </row>
    <row r="127" spans="1:70" x14ac:dyDescent="0.2">
      <c r="A127" s="247"/>
      <c r="B127" s="269"/>
      <c r="C127" s="97"/>
      <c r="D127" s="97"/>
      <c r="E127" s="97"/>
      <c r="F127" s="97"/>
      <c r="G127" s="97"/>
      <c r="H127" s="97"/>
      <c r="I127" s="98"/>
      <c r="J127" s="98"/>
      <c r="K127" s="99"/>
      <c r="L127" s="99"/>
      <c r="M127" s="99"/>
      <c r="N127" s="100"/>
      <c r="O127" s="100"/>
      <c r="P127" s="98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R127" s="262"/>
      <c r="BQ127" s="258"/>
      <c r="BR127" s="264"/>
    </row>
    <row r="128" spans="1:70" x14ac:dyDescent="0.2">
      <c r="A128" s="247"/>
      <c r="B128" s="269"/>
      <c r="C128" s="97"/>
      <c r="D128" s="97"/>
      <c r="E128" s="97"/>
      <c r="F128" s="97"/>
      <c r="G128" s="97"/>
      <c r="H128" s="97"/>
      <c r="I128" s="98"/>
      <c r="J128" s="98"/>
      <c r="K128" s="99"/>
      <c r="L128" s="99"/>
      <c r="M128" s="99"/>
      <c r="N128" s="100"/>
      <c r="O128" s="100"/>
      <c r="P128" s="98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R128" s="262"/>
      <c r="BQ128" s="258"/>
      <c r="BR128" s="264"/>
    </row>
    <row r="129" spans="1:70" x14ac:dyDescent="0.2">
      <c r="A129" s="247"/>
      <c r="B129" s="269"/>
      <c r="C129" s="97"/>
      <c r="D129" s="97"/>
      <c r="E129" s="97"/>
      <c r="F129" s="97"/>
      <c r="G129" s="97"/>
      <c r="H129" s="97"/>
      <c r="I129" s="98"/>
      <c r="J129" s="98"/>
      <c r="K129" s="99"/>
      <c r="L129" s="99"/>
      <c r="M129" s="99"/>
      <c r="N129" s="100"/>
      <c r="O129" s="100"/>
      <c r="P129" s="98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R129" s="262"/>
      <c r="BQ129" s="258"/>
      <c r="BR129" s="264"/>
    </row>
    <row r="130" spans="1:70" x14ac:dyDescent="0.2">
      <c r="A130" s="247"/>
      <c r="B130" s="269"/>
      <c r="C130" s="97"/>
      <c r="D130" s="97"/>
      <c r="E130" s="97"/>
      <c r="F130" s="97"/>
      <c r="G130" s="97"/>
      <c r="H130" s="97"/>
      <c r="I130" s="98"/>
      <c r="J130" s="98"/>
      <c r="K130" s="99"/>
      <c r="L130" s="99"/>
      <c r="M130" s="99"/>
      <c r="N130" s="100"/>
      <c r="O130" s="100"/>
      <c r="P130" s="98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R130" s="262"/>
      <c r="BQ130" s="258"/>
      <c r="BR130" s="264"/>
    </row>
    <row r="131" spans="1:70" x14ac:dyDescent="0.2">
      <c r="A131" s="247"/>
      <c r="B131" s="269"/>
      <c r="C131" s="97"/>
      <c r="D131" s="97"/>
      <c r="E131" s="97"/>
      <c r="F131" s="97"/>
      <c r="G131" s="97"/>
      <c r="H131" s="97"/>
      <c r="I131" s="98"/>
      <c r="J131" s="98"/>
      <c r="K131" s="99"/>
      <c r="L131" s="99"/>
      <c r="M131" s="99"/>
      <c r="N131" s="100"/>
      <c r="O131" s="100"/>
      <c r="P131" s="98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R131" s="262"/>
      <c r="BQ131" s="258"/>
      <c r="BR131" s="264"/>
    </row>
    <row r="132" spans="1:70" x14ac:dyDescent="0.2">
      <c r="A132" s="247"/>
      <c r="B132" s="269"/>
      <c r="C132" s="97"/>
      <c r="D132" s="97"/>
      <c r="E132" s="97"/>
      <c r="F132" s="97"/>
      <c r="G132" s="97"/>
      <c r="H132" s="97"/>
      <c r="I132" s="98"/>
      <c r="J132" s="98"/>
      <c r="K132" s="99"/>
      <c r="L132" s="99"/>
      <c r="M132" s="99"/>
      <c r="N132" s="100"/>
      <c r="O132" s="100"/>
      <c r="P132" s="98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R132" s="262"/>
      <c r="BQ132" s="258"/>
      <c r="BR132" s="264"/>
    </row>
    <row r="133" spans="1:70" x14ac:dyDescent="0.2">
      <c r="A133" s="247"/>
      <c r="B133" s="269"/>
      <c r="C133" s="97"/>
      <c r="D133" s="97"/>
      <c r="E133" s="97"/>
      <c r="F133" s="97"/>
      <c r="G133" s="97"/>
      <c r="H133" s="97"/>
      <c r="I133" s="98"/>
      <c r="J133" s="98"/>
      <c r="K133" s="99"/>
      <c r="L133" s="99"/>
      <c r="M133" s="99"/>
      <c r="N133" s="100"/>
      <c r="O133" s="100"/>
      <c r="P133" s="98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R133" s="262"/>
      <c r="BQ133" s="258"/>
      <c r="BR133" s="264"/>
    </row>
    <row r="134" spans="1:70" x14ac:dyDescent="0.2">
      <c r="A134" s="247"/>
      <c r="B134" s="269"/>
      <c r="C134" s="97"/>
      <c r="D134" s="97"/>
      <c r="E134" s="97"/>
      <c r="F134" s="97"/>
      <c r="G134" s="97"/>
      <c r="H134" s="97"/>
      <c r="I134" s="98"/>
      <c r="J134" s="98"/>
      <c r="K134" s="99"/>
      <c r="L134" s="99"/>
      <c r="M134" s="99"/>
      <c r="N134" s="100"/>
      <c r="O134" s="100"/>
      <c r="P134" s="98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R134" s="262"/>
      <c r="BQ134" s="258"/>
      <c r="BR134" s="264"/>
    </row>
    <row r="135" spans="1:70" x14ac:dyDescent="0.2">
      <c r="A135" s="247"/>
      <c r="B135" s="269"/>
      <c r="C135" s="97"/>
      <c r="D135" s="97"/>
      <c r="E135" s="97"/>
      <c r="F135" s="97"/>
      <c r="G135" s="97"/>
      <c r="H135" s="97"/>
      <c r="I135" s="98"/>
      <c r="J135" s="98"/>
      <c r="K135" s="99"/>
      <c r="L135" s="99"/>
      <c r="M135" s="99"/>
      <c r="N135" s="100"/>
      <c r="O135" s="100"/>
      <c r="P135" s="98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R135" s="262"/>
      <c r="BQ135" s="258"/>
      <c r="BR135" s="264"/>
    </row>
    <row r="136" spans="1:70" x14ac:dyDescent="0.2">
      <c r="A136" s="247"/>
      <c r="B136" s="269"/>
      <c r="C136" s="97"/>
      <c r="D136" s="97"/>
      <c r="E136" s="97"/>
      <c r="F136" s="97"/>
      <c r="G136" s="97"/>
      <c r="H136" s="97"/>
      <c r="I136" s="98"/>
      <c r="J136" s="98"/>
      <c r="K136" s="99"/>
      <c r="L136" s="99"/>
      <c r="M136" s="99"/>
      <c r="N136" s="100"/>
      <c r="O136" s="100"/>
      <c r="P136" s="98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R136" s="262"/>
      <c r="BQ136" s="258"/>
      <c r="BR136" s="264"/>
    </row>
    <row r="137" spans="1:70" x14ac:dyDescent="0.2">
      <c r="A137" s="247"/>
      <c r="B137" s="269"/>
      <c r="C137" s="97"/>
      <c r="D137" s="97"/>
      <c r="E137" s="97"/>
      <c r="F137" s="97"/>
      <c r="G137" s="97"/>
      <c r="H137" s="97"/>
      <c r="I137" s="98"/>
      <c r="J137" s="98"/>
      <c r="K137" s="99"/>
      <c r="L137" s="99"/>
      <c r="M137" s="99"/>
      <c r="N137" s="100"/>
      <c r="O137" s="100"/>
      <c r="P137" s="98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R137" s="262"/>
      <c r="BQ137" s="258"/>
      <c r="BR137" s="264"/>
    </row>
    <row r="138" spans="1:70" x14ac:dyDescent="0.2">
      <c r="A138" s="247"/>
      <c r="B138" s="269"/>
      <c r="C138" s="97"/>
      <c r="D138" s="97"/>
      <c r="E138" s="97"/>
      <c r="F138" s="97"/>
      <c r="G138" s="97"/>
      <c r="H138" s="97"/>
      <c r="I138" s="98"/>
      <c r="J138" s="98"/>
      <c r="K138" s="99"/>
      <c r="L138" s="99"/>
      <c r="M138" s="99"/>
      <c r="N138" s="100"/>
      <c r="O138" s="100"/>
      <c r="P138" s="98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R138" s="262"/>
      <c r="BQ138" s="258"/>
      <c r="BR138" s="264"/>
    </row>
    <row r="139" spans="1:70" x14ac:dyDescent="0.2">
      <c r="A139" s="247"/>
      <c r="B139" s="269"/>
      <c r="C139" s="97"/>
      <c r="D139" s="97"/>
      <c r="E139" s="97"/>
      <c r="F139" s="97"/>
      <c r="G139" s="97"/>
      <c r="H139" s="97"/>
      <c r="I139" s="98"/>
      <c r="J139" s="98"/>
      <c r="K139" s="99"/>
      <c r="L139" s="99"/>
      <c r="M139" s="99"/>
      <c r="N139" s="100"/>
      <c r="O139" s="100"/>
      <c r="P139" s="98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R139" s="262"/>
      <c r="BQ139" s="258"/>
      <c r="BR139" s="264"/>
    </row>
    <row r="140" spans="1:70" x14ac:dyDescent="0.2">
      <c r="A140" s="247"/>
      <c r="B140" s="269"/>
      <c r="C140" s="97"/>
      <c r="D140" s="97"/>
      <c r="E140" s="97"/>
      <c r="F140" s="97"/>
      <c r="G140" s="97"/>
      <c r="H140" s="97"/>
      <c r="I140" s="98"/>
      <c r="J140" s="98"/>
      <c r="K140" s="99"/>
      <c r="L140" s="99"/>
      <c r="M140" s="99"/>
      <c r="N140" s="100"/>
      <c r="O140" s="100"/>
      <c r="P140" s="98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R140" s="262"/>
      <c r="BQ140" s="258"/>
      <c r="BR140" s="264"/>
    </row>
    <row r="141" spans="1:70" x14ac:dyDescent="0.2">
      <c r="A141" s="247"/>
      <c r="B141" s="269"/>
      <c r="C141" s="97"/>
      <c r="D141" s="97"/>
      <c r="E141" s="97"/>
      <c r="F141" s="97"/>
      <c r="G141" s="97"/>
      <c r="H141" s="97"/>
      <c r="I141" s="98"/>
      <c r="J141" s="98"/>
      <c r="K141" s="99"/>
      <c r="L141" s="99"/>
      <c r="M141" s="99"/>
      <c r="N141" s="100"/>
      <c r="O141" s="100"/>
      <c r="P141" s="98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R141" s="262"/>
      <c r="BQ141" s="258"/>
      <c r="BR141" s="264"/>
    </row>
    <row r="142" spans="1:70" x14ac:dyDescent="0.2">
      <c r="A142" s="247"/>
      <c r="B142" s="269"/>
      <c r="C142" s="97"/>
      <c r="D142" s="97"/>
      <c r="E142" s="97"/>
      <c r="F142" s="97"/>
      <c r="G142" s="97"/>
      <c r="H142" s="97"/>
      <c r="I142" s="98"/>
      <c r="J142" s="98"/>
      <c r="K142" s="99"/>
      <c r="L142" s="99"/>
      <c r="M142" s="99"/>
      <c r="N142" s="100"/>
      <c r="O142" s="100"/>
      <c r="P142" s="98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R142" s="262"/>
      <c r="BQ142" s="258"/>
      <c r="BR142" s="264"/>
    </row>
    <row r="143" spans="1:70" x14ac:dyDescent="0.2">
      <c r="A143" s="247"/>
      <c r="B143" s="269"/>
      <c r="C143" s="97"/>
      <c r="D143" s="97"/>
      <c r="E143" s="97"/>
      <c r="F143" s="97"/>
      <c r="G143" s="97"/>
      <c r="H143" s="97"/>
      <c r="I143" s="98"/>
      <c r="J143" s="98"/>
      <c r="K143" s="99"/>
      <c r="L143" s="99"/>
      <c r="M143" s="99"/>
      <c r="N143" s="100"/>
      <c r="O143" s="100"/>
      <c r="P143" s="98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R143" s="262"/>
      <c r="BQ143" s="258"/>
      <c r="BR143" s="264"/>
    </row>
    <row r="144" spans="1:70" x14ac:dyDescent="0.2">
      <c r="A144" s="247"/>
      <c r="B144" s="269"/>
      <c r="C144" s="97"/>
      <c r="D144" s="97"/>
      <c r="E144" s="97"/>
      <c r="F144" s="97"/>
      <c r="G144" s="97"/>
      <c r="H144" s="97"/>
      <c r="I144" s="98"/>
      <c r="J144" s="98"/>
      <c r="K144" s="99"/>
      <c r="L144" s="99"/>
      <c r="M144" s="99"/>
      <c r="N144" s="100"/>
      <c r="O144" s="100"/>
      <c r="P144" s="98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R144" s="262"/>
      <c r="BQ144" s="258"/>
      <c r="BR144" s="264"/>
    </row>
    <row r="145" spans="1:70" x14ac:dyDescent="0.2">
      <c r="A145" s="247"/>
      <c r="B145" s="269"/>
      <c r="C145" s="97"/>
      <c r="D145" s="97"/>
      <c r="E145" s="97"/>
      <c r="F145" s="97"/>
      <c r="G145" s="97"/>
      <c r="H145" s="97"/>
      <c r="I145" s="98"/>
      <c r="J145" s="98"/>
      <c r="K145" s="99"/>
      <c r="L145" s="99"/>
      <c r="M145" s="99"/>
      <c r="N145" s="100"/>
      <c r="O145" s="100"/>
      <c r="P145" s="98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R145" s="262"/>
      <c r="BQ145" s="258"/>
      <c r="BR145" s="264"/>
    </row>
    <row r="146" spans="1:70" x14ac:dyDescent="0.2">
      <c r="A146" s="247"/>
      <c r="B146" s="269"/>
      <c r="C146" s="97"/>
      <c r="D146" s="97"/>
      <c r="E146" s="97"/>
      <c r="F146" s="97"/>
      <c r="G146" s="97"/>
      <c r="H146" s="97"/>
      <c r="I146" s="98"/>
      <c r="J146" s="98"/>
      <c r="K146" s="99"/>
      <c r="L146" s="99"/>
      <c r="M146" s="99"/>
      <c r="N146" s="100"/>
      <c r="O146" s="100"/>
      <c r="P146" s="98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R146" s="262"/>
      <c r="BQ146" s="258"/>
      <c r="BR146" s="264"/>
    </row>
    <row r="147" spans="1:70" x14ac:dyDescent="0.2">
      <c r="A147" s="247"/>
      <c r="B147" s="269"/>
      <c r="C147" s="97"/>
      <c r="D147" s="97"/>
      <c r="E147" s="97"/>
      <c r="F147" s="97"/>
      <c r="G147" s="97"/>
      <c r="H147" s="97"/>
      <c r="I147" s="98"/>
      <c r="J147" s="98"/>
      <c r="K147" s="99"/>
      <c r="L147" s="99"/>
      <c r="M147" s="99"/>
      <c r="N147" s="100"/>
      <c r="O147" s="100"/>
      <c r="P147" s="98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R147" s="262"/>
      <c r="BQ147" s="258"/>
      <c r="BR147" s="264"/>
    </row>
    <row r="148" spans="1:70" x14ac:dyDescent="0.2">
      <c r="A148" s="247"/>
      <c r="B148" s="269"/>
      <c r="C148" s="97"/>
      <c r="D148" s="97"/>
      <c r="E148" s="97"/>
      <c r="F148" s="97"/>
      <c r="G148" s="97"/>
      <c r="H148" s="97"/>
      <c r="I148" s="98"/>
      <c r="J148" s="98"/>
      <c r="K148" s="99"/>
      <c r="L148" s="99"/>
      <c r="M148" s="99"/>
      <c r="N148" s="100"/>
      <c r="O148" s="100"/>
      <c r="P148" s="98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R148" s="262"/>
      <c r="BQ148" s="258"/>
      <c r="BR148" s="264"/>
    </row>
    <row r="149" spans="1:70" x14ac:dyDescent="0.2">
      <c r="A149" s="247"/>
      <c r="B149" s="269"/>
      <c r="C149" s="97"/>
      <c r="D149" s="97"/>
      <c r="E149" s="97"/>
      <c r="F149" s="97"/>
      <c r="G149" s="97"/>
      <c r="H149" s="97"/>
      <c r="I149" s="98"/>
      <c r="J149" s="98"/>
      <c r="K149" s="99"/>
      <c r="L149" s="99"/>
      <c r="M149" s="99"/>
      <c r="N149" s="100"/>
      <c r="O149" s="100"/>
      <c r="P149" s="98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R149" s="262"/>
      <c r="BQ149" s="258"/>
      <c r="BR149" s="264"/>
    </row>
    <row r="150" spans="1:70" x14ac:dyDescent="0.2">
      <c r="A150" s="247"/>
      <c r="B150" s="269"/>
      <c r="C150" s="97"/>
      <c r="D150" s="97"/>
      <c r="E150" s="97"/>
      <c r="F150" s="97"/>
      <c r="G150" s="97"/>
      <c r="H150" s="97"/>
      <c r="I150" s="98"/>
      <c r="J150" s="98"/>
      <c r="K150" s="99"/>
      <c r="L150" s="99"/>
      <c r="M150" s="99"/>
      <c r="N150" s="100"/>
      <c r="O150" s="100"/>
      <c r="P150" s="98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R150" s="262"/>
      <c r="BQ150" s="258"/>
      <c r="BR150" s="264"/>
    </row>
    <row r="151" spans="1:70" x14ac:dyDescent="0.2">
      <c r="A151" s="247"/>
      <c r="B151" s="269"/>
      <c r="C151" s="97"/>
      <c r="D151" s="97"/>
      <c r="E151" s="97"/>
      <c r="F151" s="97"/>
      <c r="G151" s="97"/>
      <c r="H151" s="97"/>
      <c r="I151" s="98"/>
      <c r="J151" s="98"/>
      <c r="K151" s="99"/>
      <c r="L151" s="99"/>
      <c r="M151" s="99"/>
      <c r="N151" s="100"/>
      <c r="O151" s="100"/>
      <c r="P151" s="98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R151" s="262"/>
      <c r="BQ151" s="258"/>
      <c r="BR151" s="264"/>
    </row>
    <row r="152" spans="1:70" x14ac:dyDescent="0.2">
      <c r="A152" s="247"/>
      <c r="B152" s="269"/>
      <c r="C152" s="97"/>
      <c r="D152" s="97"/>
      <c r="E152" s="97"/>
      <c r="F152" s="97"/>
      <c r="G152" s="97"/>
      <c r="H152" s="97"/>
      <c r="I152" s="98"/>
      <c r="J152" s="98"/>
      <c r="K152" s="99"/>
      <c r="L152" s="99"/>
      <c r="M152" s="99"/>
      <c r="N152" s="100"/>
      <c r="O152" s="100"/>
      <c r="P152" s="98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R152" s="262"/>
      <c r="BQ152" s="258"/>
      <c r="BR152" s="264"/>
    </row>
    <row r="153" spans="1:70" x14ac:dyDescent="0.2">
      <c r="A153" s="247"/>
      <c r="B153" s="269"/>
      <c r="C153" s="97"/>
      <c r="D153" s="97"/>
      <c r="E153" s="97"/>
      <c r="F153" s="97"/>
      <c r="G153" s="97"/>
      <c r="H153" s="97"/>
      <c r="I153" s="98"/>
      <c r="J153" s="98"/>
      <c r="K153" s="99"/>
      <c r="L153" s="99"/>
      <c r="M153" s="99"/>
      <c r="N153" s="100"/>
      <c r="O153" s="100"/>
      <c r="P153" s="98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R153" s="262"/>
      <c r="BQ153" s="258"/>
      <c r="BR153" s="264"/>
    </row>
    <row r="154" spans="1:70" x14ac:dyDescent="0.2">
      <c r="A154" s="247"/>
      <c r="B154" s="269"/>
      <c r="C154" s="97"/>
      <c r="D154" s="97"/>
      <c r="E154" s="97"/>
      <c r="F154" s="97"/>
      <c r="G154" s="97"/>
      <c r="H154" s="97"/>
      <c r="I154" s="98"/>
      <c r="J154" s="98"/>
      <c r="K154" s="99"/>
      <c r="L154" s="99"/>
      <c r="M154" s="99"/>
      <c r="N154" s="100"/>
      <c r="O154" s="100"/>
      <c r="P154" s="98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R154" s="262"/>
      <c r="BQ154" s="258"/>
      <c r="BR154" s="264"/>
    </row>
    <row r="155" spans="1:70" x14ac:dyDescent="0.2">
      <c r="A155" s="247"/>
      <c r="B155" s="269"/>
      <c r="C155" s="97"/>
      <c r="D155" s="97"/>
      <c r="E155" s="97"/>
      <c r="F155" s="97"/>
      <c r="G155" s="97"/>
      <c r="H155" s="97"/>
      <c r="I155" s="98"/>
      <c r="J155" s="98"/>
      <c r="K155" s="99"/>
      <c r="L155" s="99"/>
      <c r="M155" s="99"/>
      <c r="N155" s="100"/>
      <c r="O155" s="100"/>
      <c r="P155" s="98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R155" s="262"/>
      <c r="BQ155" s="258"/>
      <c r="BR155" s="264"/>
    </row>
    <row r="156" spans="1:70" x14ac:dyDescent="0.2">
      <c r="A156" s="247"/>
      <c r="B156" s="269"/>
      <c r="C156" s="97"/>
      <c r="D156" s="97"/>
      <c r="E156" s="97"/>
      <c r="F156" s="97"/>
      <c r="G156" s="97"/>
      <c r="H156" s="97"/>
      <c r="I156" s="98"/>
      <c r="J156" s="98"/>
      <c r="K156" s="99"/>
      <c r="L156" s="99"/>
      <c r="M156" s="99"/>
      <c r="N156" s="100"/>
      <c r="O156" s="100"/>
      <c r="P156" s="98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R156" s="262"/>
      <c r="BQ156" s="258"/>
      <c r="BR156" s="264"/>
    </row>
    <row r="157" spans="1:70" x14ac:dyDescent="0.2">
      <c r="A157" s="247"/>
      <c r="B157" s="269"/>
      <c r="C157" s="97"/>
      <c r="D157" s="97"/>
      <c r="E157" s="97"/>
      <c r="F157" s="97"/>
      <c r="G157" s="97"/>
      <c r="H157" s="97"/>
      <c r="I157" s="98"/>
      <c r="J157" s="98"/>
      <c r="K157" s="99"/>
      <c r="L157" s="99"/>
      <c r="M157" s="99"/>
      <c r="N157" s="100"/>
      <c r="O157" s="100"/>
      <c r="P157" s="98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R157" s="262"/>
      <c r="BQ157" s="258"/>
      <c r="BR157" s="264"/>
    </row>
    <row r="158" spans="1:70" x14ac:dyDescent="0.2">
      <c r="A158" s="247"/>
      <c r="B158" s="269"/>
      <c r="C158" s="97"/>
      <c r="D158" s="97"/>
      <c r="E158" s="97"/>
      <c r="F158" s="97"/>
      <c r="G158" s="97"/>
      <c r="H158" s="97"/>
      <c r="I158" s="98"/>
      <c r="J158" s="98"/>
      <c r="K158" s="99"/>
      <c r="L158" s="99"/>
      <c r="M158" s="99"/>
      <c r="N158" s="100"/>
      <c r="O158" s="100"/>
      <c r="P158" s="98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R158" s="262"/>
      <c r="BQ158" s="258"/>
      <c r="BR158" s="264"/>
    </row>
    <row r="159" spans="1:70" x14ac:dyDescent="0.2">
      <c r="A159" s="247"/>
      <c r="B159" s="269"/>
      <c r="C159" s="97"/>
      <c r="D159" s="97"/>
      <c r="E159" s="97"/>
      <c r="F159" s="97"/>
      <c r="G159" s="97"/>
      <c r="H159" s="97"/>
      <c r="I159" s="98"/>
      <c r="J159" s="98"/>
      <c r="K159" s="99"/>
      <c r="L159" s="99"/>
      <c r="M159" s="99"/>
      <c r="N159" s="100"/>
      <c r="O159" s="100"/>
      <c r="P159" s="98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R159" s="262"/>
      <c r="BQ159" s="258"/>
      <c r="BR159" s="264"/>
    </row>
    <row r="160" spans="1:70" x14ac:dyDescent="0.2">
      <c r="A160" s="247"/>
      <c r="B160" s="269"/>
      <c r="C160" s="97"/>
      <c r="D160" s="97"/>
      <c r="E160" s="97"/>
      <c r="F160" s="97"/>
      <c r="G160" s="97"/>
      <c r="H160" s="97"/>
      <c r="I160" s="98"/>
      <c r="J160" s="98"/>
      <c r="K160" s="99"/>
      <c r="L160" s="99"/>
      <c r="M160" s="99"/>
      <c r="N160" s="100"/>
      <c r="O160" s="100"/>
      <c r="P160" s="98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R160" s="262"/>
      <c r="BQ160" s="258"/>
      <c r="BR160" s="264"/>
    </row>
    <row r="161" spans="1:70" x14ac:dyDescent="0.2">
      <c r="A161" s="247"/>
      <c r="B161" s="269"/>
      <c r="C161" s="97"/>
      <c r="D161" s="97"/>
      <c r="E161" s="97"/>
      <c r="F161" s="97"/>
      <c r="G161" s="97"/>
      <c r="H161" s="97"/>
      <c r="I161" s="98"/>
      <c r="J161" s="98"/>
      <c r="K161" s="99"/>
      <c r="L161" s="99"/>
      <c r="M161" s="99"/>
      <c r="N161" s="100"/>
      <c r="O161" s="100"/>
      <c r="P161" s="98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R161" s="262"/>
      <c r="BQ161" s="258"/>
      <c r="BR161" s="264"/>
    </row>
    <row r="162" spans="1:70" x14ac:dyDescent="0.2">
      <c r="A162" s="247"/>
      <c r="B162" s="269"/>
      <c r="C162" s="97"/>
      <c r="D162" s="97"/>
      <c r="E162" s="97"/>
      <c r="F162" s="97"/>
      <c r="G162" s="97"/>
      <c r="H162" s="97"/>
      <c r="I162" s="98"/>
      <c r="J162" s="98"/>
      <c r="K162" s="99"/>
      <c r="L162" s="99"/>
      <c r="M162" s="99"/>
      <c r="N162" s="100"/>
      <c r="O162" s="100"/>
      <c r="P162" s="98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R162" s="262"/>
      <c r="BQ162" s="258"/>
      <c r="BR162" s="264"/>
    </row>
    <row r="163" spans="1:70" x14ac:dyDescent="0.2">
      <c r="A163" s="247"/>
      <c r="B163" s="269"/>
      <c r="C163" s="97"/>
      <c r="D163" s="97"/>
      <c r="E163" s="97"/>
      <c r="F163" s="97"/>
      <c r="G163" s="97"/>
      <c r="H163" s="97"/>
      <c r="I163" s="98"/>
      <c r="J163" s="98"/>
      <c r="K163" s="99"/>
      <c r="L163" s="99"/>
      <c r="M163" s="99"/>
      <c r="N163" s="100"/>
      <c r="O163" s="100"/>
      <c r="P163" s="98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R163" s="262"/>
      <c r="BQ163" s="258"/>
      <c r="BR163" s="264"/>
    </row>
    <row r="164" spans="1:70" x14ac:dyDescent="0.2">
      <c r="A164" s="247"/>
      <c r="B164" s="269"/>
      <c r="C164" s="97"/>
      <c r="D164" s="97"/>
      <c r="E164" s="97"/>
      <c r="F164" s="97"/>
      <c r="G164" s="97"/>
      <c r="H164" s="97"/>
      <c r="I164" s="98"/>
      <c r="J164" s="98"/>
      <c r="K164" s="99"/>
      <c r="L164" s="99"/>
      <c r="M164" s="99"/>
      <c r="N164" s="100"/>
      <c r="O164" s="100"/>
      <c r="P164" s="98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R164" s="262"/>
      <c r="BQ164" s="258"/>
      <c r="BR164" s="264"/>
    </row>
    <row r="165" spans="1:70" x14ac:dyDescent="0.2">
      <c r="A165" s="247"/>
      <c r="B165" s="269"/>
      <c r="C165" s="97"/>
      <c r="D165" s="97"/>
      <c r="E165" s="97"/>
      <c r="F165" s="97"/>
      <c r="G165" s="97"/>
      <c r="H165" s="97"/>
      <c r="I165" s="98"/>
      <c r="J165" s="98"/>
      <c r="K165" s="99"/>
      <c r="L165" s="99"/>
      <c r="M165" s="99"/>
      <c r="N165" s="100"/>
      <c r="O165" s="100"/>
      <c r="P165" s="98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R165" s="262"/>
      <c r="BQ165" s="258"/>
      <c r="BR165" s="264"/>
    </row>
    <row r="166" spans="1:70" x14ac:dyDescent="0.2">
      <c r="A166" s="247"/>
      <c r="B166" s="269"/>
      <c r="C166" s="97"/>
      <c r="D166" s="97"/>
      <c r="E166" s="97"/>
      <c r="F166" s="97"/>
      <c r="G166" s="97"/>
      <c r="H166" s="97"/>
      <c r="I166" s="98"/>
      <c r="J166" s="98"/>
      <c r="K166" s="99"/>
      <c r="L166" s="99"/>
      <c r="M166" s="99"/>
      <c r="N166" s="100"/>
      <c r="O166" s="100"/>
      <c r="P166" s="98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R166" s="262"/>
      <c r="BQ166" s="258"/>
      <c r="BR166" s="264"/>
    </row>
    <row r="167" spans="1:70" x14ac:dyDescent="0.2">
      <c r="A167" s="247"/>
      <c r="B167" s="269"/>
      <c r="C167" s="97"/>
      <c r="D167" s="97"/>
      <c r="E167" s="97"/>
      <c r="F167" s="97"/>
      <c r="G167" s="97"/>
      <c r="H167" s="97"/>
      <c r="I167" s="98"/>
      <c r="J167" s="98"/>
      <c r="K167" s="99"/>
      <c r="L167" s="99"/>
      <c r="M167" s="99"/>
      <c r="N167" s="100"/>
      <c r="O167" s="100"/>
      <c r="P167" s="98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R167" s="262"/>
      <c r="BQ167" s="258"/>
      <c r="BR167" s="264"/>
    </row>
    <row r="168" spans="1:70" x14ac:dyDescent="0.2">
      <c r="A168" s="247"/>
      <c r="B168" s="269"/>
      <c r="C168" s="97"/>
      <c r="D168" s="97"/>
      <c r="E168" s="97"/>
      <c r="F168" s="97"/>
      <c r="G168" s="97"/>
      <c r="H168" s="97"/>
      <c r="I168" s="98"/>
      <c r="J168" s="98"/>
      <c r="K168" s="99"/>
      <c r="L168" s="99"/>
      <c r="M168" s="99"/>
      <c r="N168" s="100"/>
      <c r="O168" s="100"/>
      <c r="P168" s="98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R168" s="262"/>
      <c r="BQ168" s="258"/>
      <c r="BR168" s="264"/>
    </row>
    <row r="169" spans="1:70" x14ac:dyDescent="0.2">
      <c r="A169" s="247"/>
      <c r="B169" s="269"/>
      <c r="C169" s="97"/>
      <c r="D169" s="97"/>
      <c r="E169" s="97"/>
      <c r="F169" s="97"/>
      <c r="G169" s="97"/>
      <c r="H169" s="97"/>
      <c r="I169" s="98"/>
      <c r="J169" s="98"/>
      <c r="K169" s="99"/>
      <c r="L169" s="99"/>
      <c r="M169" s="99"/>
      <c r="N169" s="100"/>
      <c r="O169" s="100"/>
      <c r="P169" s="98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R169" s="262"/>
      <c r="BQ169" s="258"/>
      <c r="BR169" s="264"/>
    </row>
    <row r="170" spans="1:70" x14ac:dyDescent="0.2">
      <c r="A170" s="247"/>
      <c r="B170" s="269"/>
      <c r="C170" s="97"/>
      <c r="D170" s="97"/>
      <c r="E170" s="97"/>
      <c r="F170" s="97"/>
      <c r="G170" s="97"/>
      <c r="H170" s="97"/>
      <c r="I170" s="98"/>
      <c r="J170" s="98"/>
      <c r="K170" s="99"/>
      <c r="L170" s="99"/>
      <c r="M170" s="99"/>
      <c r="N170" s="100"/>
      <c r="O170" s="100"/>
      <c r="P170" s="98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R170" s="262"/>
      <c r="BQ170" s="258"/>
      <c r="BR170" s="264"/>
    </row>
    <row r="171" spans="1:70" x14ac:dyDescent="0.2">
      <c r="A171" s="247"/>
      <c r="B171" s="269"/>
      <c r="C171" s="97"/>
      <c r="D171" s="97"/>
      <c r="E171" s="97"/>
      <c r="F171" s="97"/>
      <c r="G171" s="97"/>
      <c r="H171" s="97"/>
      <c r="I171" s="98"/>
      <c r="J171" s="98"/>
      <c r="K171" s="99"/>
      <c r="L171" s="99"/>
      <c r="M171" s="99"/>
      <c r="N171" s="100"/>
      <c r="O171" s="100"/>
      <c r="P171" s="98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R171" s="262"/>
      <c r="BQ171" s="258"/>
      <c r="BR171" s="264"/>
    </row>
    <row r="172" spans="1:70" x14ac:dyDescent="0.2">
      <c r="A172" s="247"/>
      <c r="B172" s="269"/>
      <c r="C172" s="97"/>
      <c r="D172" s="97"/>
      <c r="E172" s="97"/>
      <c r="F172" s="97"/>
      <c r="G172" s="97"/>
      <c r="H172" s="97"/>
      <c r="I172" s="98"/>
      <c r="J172" s="98"/>
      <c r="K172" s="99"/>
      <c r="L172" s="99"/>
      <c r="M172" s="99"/>
      <c r="N172" s="100"/>
      <c r="O172" s="100"/>
      <c r="P172" s="98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R172" s="262"/>
      <c r="BQ172" s="258"/>
      <c r="BR172" s="264"/>
    </row>
    <row r="173" spans="1:70" x14ac:dyDescent="0.2">
      <c r="A173" s="247"/>
      <c r="B173" s="269"/>
      <c r="C173" s="97"/>
      <c r="D173" s="97"/>
      <c r="E173" s="97"/>
      <c r="F173" s="97"/>
      <c r="G173" s="97"/>
      <c r="H173" s="97"/>
      <c r="I173" s="98"/>
      <c r="J173" s="98"/>
      <c r="K173" s="99"/>
      <c r="L173" s="99"/>
      <c r="M173" s="99"/>
      <c r="N173" s="100"/>
      <c r="O173" s="100"/>
      <c r="P173" s="98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R173" s="262"/>
      <c r="BQ173" s="258"/>
      <c r="BR173" s="264"/>
    </row>
    <row r="174" spans="1:70" x14ac:dyDescent="0.2">
      <c r="A174" s="247"/>
      <c r="B174" s="269"/>
      <c r="C174" s="97"/>
      <c r="D174" s="97"/>
      <c r="E174" s="97"/>
      <c r="F174" s="97"/>
      <c r="G174" s="97"/>
      <c r="H174" s="97"/>
      <c r="I174" s="98"/>
      <c r="J174" s="98"/>
      <c r="K174" s="99"/>
      <c r="L174" s="99"/>
      <c r="M174" s="99"/>
      <c r="N174" s="100"/>
      <c r="O174" s="100"/>
      <c r="P174" s="98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R174" s="262"/>
      <c r="BQ174" s="258"/>
      <c r="BR174" s="264"/>
    </row>
    <row r="175" spans="1:70" x14ac:dyDescent="0.2">
      <c r="A175" s="247"/>
      <c r="B175" s="269"/>
      <c r="C175" s="97"/>
      <c r="D175" s="97"/>
      <c r="E175" s="97"/>
      <c r="F175" s="97"/>
      <c r="G175" s="97"/>
      <c r="H175" s="97"/>
      <c r="I175" s="98"/>
      <c r="J175" s="98"/>
      <c r="K175" s="99"/>
      <c r="L175" s="99"/>
      <c r="M175" s="99"/>
      <c r="N175" s="100"/>
      <c r="O175" s="100"/>
      <c r="P175" s="98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R175" s="262"/>
      <c r="BQ175" s="258"/>
      <c r="BR175" s="264"/>
    </row>
    <row r="176" spans="1:70" x14ac:dyDescent="0.2">
      <c r="A176" s="247"/>
      <c r="B176" s="269"/>
      <c r="C176" s="97"/>
      <c r="D176" s="97"/>
      <c r="E176" s="97"/>
      <c r="F176" s="97"/>
      <c r="G176" s="97"/>
      <c r="H176" s="97"/>
      <c r="I176" s="98"/>
      <c r="J176" s="98"/>
      <c r="K176" s="99"/>
      <c r="L176" s="99"/>
      <c r="M176" s="99"/>
      <c r="N176" s="100"/>
      <c r="O176" s="100"/>
      <c r="P176" s="98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R176" s="262"/>
      <c r="BQ176" s="258"/>
      <c r="BR176" s="264"/>
    </row>
    <row r="177" spans="1:70" x14ac:dyDescent="0.2">
      <c r="A177" s="247"/>
      <c r="B177" s="269"/>
      <c r="C177" s="97"/>
      <c r="D177" s="97"/>
      <c r="E177" s="97"/>
      <c r="F177" s="97"/>
      <c r="G177" s="97"/>
      <c r="H177" s="97"/>
      <c r="I177" s="98"/>
      <c r="J177" s="98"/>
      <c r="K177" s="99"/>
      <c r="L177" s="99"/>
      <c r="M177" s="99"/>
      <c r="N177" s="100"/>
      <c r="O177" s="100"/>
      <c r="P177" s="98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R177" s="262"/>
      <c r="BQ177" s="258"/>
      <c r="BR177" s="264"/>
    </row>
    <row r="178" spans="1:70" x14ac:dyDescent="0.2">
      <c r="A178" s="247"/>
      <c r="B178" s="269"/>
      <c r="C178" s="97"/>
      <c r="D178" s="97"/>
      <c r="E178" s="97"/>
      <c r="F178" s="97"/>
      <c r="G178" s="97"/>
      <c r="H178" s="97"/>
      <c r="I178" s="98"/>
      <c r="J178" s="98"/>
      <c r="K178" s="99"/>
      <c r="L178" s="99"/>
      <c r="M178" s="99"/>
      <c r="N178" s="100"/>
      <c r="O178" s="100"/>
      <c r="P178" s="98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R178" s="262"/>
      <c r="BQ178" s="258"/>
      <c r="BR178" s="264"/>
    </row>
    <row r="179" spans="1:70" x14ac:dyDescent="0.2">
      <c r="A179" s="247"/>
      <c r="B179" s="269"/>
      <c r="C179" s="97"/>
      <c r="D179" s="97"/>
      <c r="E179" s="97"/>
      <c r="F179" s="97"/>
      <c r="G179" s="97"/>
      <c r="H179" s="97"/>
      <c r="I179" s="98"/>
      <c r="J179" s="98"/>
      <c r="K179" s="99"/>
      <c r="L179" s="99"/>
      <c r="M179" s="99"/>
      <c r="N179" s="100"/>
      <c r="O179" s="100"/>
      <c r="P179" s="98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R179" s="262"/>
      <c r="BQ179" s="258"/>
      <c r="BR179" s="264"/>
    </row>
    <row r="180" spans="1:70" x14ac:dyDescent="0.2">
      <c r="A180" s="247"/>
      <c r="B180" s="269"/>
      <c r="C180" s="97"/>
      <c r="D180" s="97"/>
      <c r="E180" s="97"/>
      <c r="F180" s="97"/>
      <c r="G180" s="97"/>
      <c r="H180" s="97"/>
      <c r="I180" s="98"/>
      <c r="J180" s="98"/>
      <c r="K180" s="99"/>
      <c r="L180" s="99"/>
      <c r="M180" s="99"/>
      <c r="N180" s="100"/>
      <c r="O180" s="100"/>
      <c r="P180" s="98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R180" s="262"/>
      <c r="BQ180" s="258"/>
      <c r="BR180" s="264"/>
    </row>
    <row r="181" spans="1:70" x14ac:dyDescent="0.2">
      <c r="A181" s="247"/>
      <c r="B181" s="269"/>
      <c r="C181" s="97"/>
      <c r="D181" s="97"/>
      <c r="E181" s="97"/>
      <c r="F181" s="97"/>
      <c r="G181" s="97"/>
      <c r="H181" s="97"/>
      <c r="I181" s="98"/>
      <c r="J181" s="98"/>
      <c r="K181" s="99"/>
      <c r="L181" s="99"/>
      <c r="M181" s="99"/>
      <c r="N181" s="100"/>
      <c r="O181" s="100"/>
      <c r="P181" s="98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R181" s="262"/>
      <c r="BQ181" s="258"/>
      <c r="BR181" s="264"/>
    </row>
    <row r="182" spans="1:70" x14ac:dyDescent="0.2">
      <c r="A182" s="247"/>
      <c r="B182" s="269"/>
      <c r="C182" s="97"/>
      <c r="D182" s="97"/>
      <c r="E182" s="97"/>
      <c r="F182" s="97"/>
      <c r="G182" s="97"/>
      <c r="H182" s="97"/>
      <c r="I182" s="98"/>
      <c r="J182" s="98"/>
      <c r="K182" s="99"/>
      <c r="L182" s="99"/>
      <c r="M182" s="99"/>
      <c r="N182" s="100"/>
      <c r="O182" s="100"/>
      <c r="P182" s="98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R182" s="262"/>
      <c r="BQ182" s="258"/>
      <c r="BR182" s="264"/>
    </row>
    <row r="183" spans="1:70" x14ac:dyDescent="0.2">
      <c r="A183" s="247"/>
      <c r="B183" s="269"/>
      <c r="C183" s="97"/>
      <c r="D183" s="97"/>
      <c r="E183" s="97"/>
      <c r="F183" s="97"/>
      <c r="G183" s="97"/>
      <c r="H183" s="97"/>
      <c r="I183" s="98"/>
      <c r="J183" s="98"/>
      <c r="K183" s="99"/>
      <c r="L183" s="99"/>
      <c r="M183" s="99"/>
      <c r="N183" s="100"/>
      <c r="O183" s="100"/>
      <c r="P183" s="98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R183" s="262"/>
      <c r="BQ183" s="258"/>
      <c r="BR183" s="264"/>
    </row>
    <row r="184" spans="1:70" x14ac:dyDescent="0.2">
      <c r="A184" s="247"/>
      <c r="B184" s="269"/>
      <c r="C184" s="97"/>
      <c r="D184" s="97"/>
      <c r="E184" s="97"/>
      <c r="F184" s="97"/>
      <c r="G184" s="97"/>
      <c r="H184" s="97"/>
      <c r="I184" s="98"/>
      <c r="J184" s="98"/>
      <c r="K184" s="99"/>
      <c r="L184" s="99"/>
      <c r="M184" s="99"/>
      <c r="N184" s="100"/>
      <c r="O184" s="100"/>
      <c r="P184" s="98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R184" s="262"/>
      <c r="BQ184" s="258"/>
      <c r="BR184" s="264"/>
    </row>
    <row r="185" spans="1:70" x14ac:dyDescent="0.2">
      <c r="A185" s="247"/>
      <c r="B185" s="269"/>
      <c r="C185" s="97"/>
      <c r="D185" s="97"/>
      <c r="E185" s="97"/>
      <c r="F185" s="97"/>
      <c r="G185" s="97"/>
      <c r="H185" s="97"/>
      <c r="I185" s="98"/>
      <c r="J185" s="98"/>
      <c r="K185" s="99"/>
      <c r="L185" s="99"/>
      <c r="M185" s="99"/>
      <c r="N185" s="100"/>
      <c r="O185" s="100"/>
      <c r="P185" s="98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R185" s="262"/>
      <c r="BQ185" s="258"/>
      <c r="BR185" s="264"/>
    </row>
    <row r="186" spans="1:70" x14ac:dyDescent="0.2">
      <c r="A186" s="247"/>
      <c r="B186" s="269"/>
      <c r="C186" s="97"/>
      <c r="D186" s="97"/>
      <c r="E186" s="97"/>
      <c r="F186" s="97"/>
      <c r="G186" s="97"/>
      <c r="H186" s="97"/>
      <c r="I186" s="98"/>
      <c r="J186" s="98"/>
      <c r="K186" s="99"/>
      <c r="L186" s="99"/>
      <c r="M186" s="99"/>
      <c r="N186" s="100"/>
      <c r="O186" s="100"/>
      <c r="P186" s="98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R186" s="262"/>
      <c r="BQ186" s="258"/>
      <c r="BR186" s="264"/>
    </row>
    <row r="187" spans="1:70" x14ac:dyDescent="0.2">
      <c r="A187" s="247"/>
      <c r="B187" s="269"/>
      <c r="C187" s="97"/>
      <c r="D187" s="97"/>
      <c r="E187" s="97"/>
      <c r="F187" s="97"/>
      <c r="G187" s="97"/>
      <c r="H187" s="97"/>
      <c r="I187" s="98"/>
      <c r="J187" s="98"/>
      <c r="K187" s="99"/>
      <c r="L187" s="99"/>
      <c r="M187" s="99"/>
      <c r="N187" s="100"/>
      <c r="O187" s="100"/>
      <c r="P187" s="98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R187" s="262"/>
      <c r="BQ187" s="258"/>
      <c r="BR187" s="264"/>
    </row>
    <row r="188" spans="1:70" x14ac:dyDescent="0.2">
      <c r="A188" s="247"/>
      <c r="B188" s="269"/>
      <c r="C188" s="97"/>
      <c r="D188" s="97"/>
      <c r="E188" s="97"/>
      <c r="F188" s="97"/>
      <c r="G188" s="97"/>
      <c r="H188" s="97"/>
      <c r="I188" s="98"/>
      <c r="J188" s="98"/>
      <c r="K188" s="99"/>
      <c r="L188" s="99"/>
      <c r="M188" s="99"/>
      <c r="N188" s="100"/>
      <c r="O188" s="100"/>
      <c r="P188" s="98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R188" s="262"/>
      <c r="BQ188" s="258"/>
      <c r="BR188" s="264"/>
    </row>
    <row r="189" spans="1:70" x14ac:dyDescent="0.2">
      <c r="A189" s="247"/>
      <c r="B189" s="269"/>
      <c r="C189" s="97"/>
      <c r="D189" s="97"/>
      <c r="E189" s="97"/>
      <c r="F189" s="97"/>
      <c r="G189" s="97"/>
      <c r="H189" s="97"/>
      <c r="I189" s="98"/>
      <c r="J189" s="98"/>
      <c r="K189" s="99"/>
      <c r="L189" s="99"/>
      <c r="M189" s="99"/>
      <c r="N189" s="100"/>
      <c r="O189" s="100"/>
      <c r="P189" s="98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R189" s="262"/>
      <c r="BQ189" s="258"/>
      <c r="BR189" s="264"/>
    </row>
    <row r="190" spans="1:70" x14ac:dyDescent="0.2">
      <c r="A190" s="247"/>
      <c r="B190" s="269"/>
      <c r="C190" s="97"/>
      <c r="D190" s="97"/>
      <c r="E190" s="97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98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R190" s="262"/>
      <c r="BQ190" s="258"/>
      <c r="BR190" s="264"/>
    </row>
    <row r="191" spans="1:70" x14ac:dyDescent="0.2">
      <c r="A191" s="247"/>
      <c r="B191" s="269"/>
      <c r="C191" s="97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R191" s="262"/>
      <c r="BQ191" s="258"/>
      <c r="BR191" s="264"/>
    </row>
    <row r="192" spans="1:70" x14ac:dyDescent="0.2">
      <c r="A192" s="247"/>
      <c r="B192" s="269"/>
      <c r="C192" s="97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R192" s="262"/>
      <c r="BQ192" s="258"/>
      <c r="BR192" s="264"/>
    </row>
    <row r="193" spans="1:70" x14ac:dyDescent="0.2">
      <c r="A193" s="247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R193" s="262"/>
      <c r="BQ193" s="258"/>
      <c r="BR193" s="264"/>
    </row>
    <row r="194" spans="1:70" x14ac:dyDescent="0.2">
      <c r="A194" s="247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R194" s="262"/>
      <c r="BQ194" s="258"/>
      <c r="BR194" s="264"/>
    </row>
    <row r="195" spans="1:70" x14ac:dyDescent="0.2">
      <c r="A195" s="247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R195" s="262"/>
      <c r="BQ195" s="258"/>
      <c r="BR195" s="264"/>
    </row>
    <row r="196" spans="1:70" x14ac:dyDescent="0.2">
      <c r="A196" s="247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R196" s="262"/>
      <c r="BQ196" s="258"/>
      <c r="BR196" s="264"/>
    </row>
    <row r="197" spans="1:70" x14ac:dyDescent="0.2">
      <c r="A197" s="247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R197" s="262"/>
      <c r="BQ197" s="258"/>
      <c r="BR197" s="264"/>
    </row>
    <row r="198" spans="1:70" x14ac:dyDescent="0.2">
      <c r="A198" s="247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R198" s="262"/>
      <c r="BQ198" s="258"/>
      <c r="BR198" s="264"/>
    </row>
    <row r="199" spans="1:70" x14ac:dyDescent="0.2">
      <c r="A199" s="247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R199" s="262"/>
      <c r="BQ199" s="258"/>
      <c r="BR199" s="264"/>
    </row>
    <row r="200" spans="1:70" x14ac:dyDescent="0.2">
      <c r="A200" s="247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R200" s="262"/>
      <c r="BQ200" s="258"/>
      <c r="BR200" s="264"/>
    </row>
    <row r="201" spans="1:70" x14ac:dyDescent="0.2">
      <c r="A201" s="247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R201" s="262"/>
      <c r="BQ201" s="258"/>
      <c r="BR201" s="264"/>
    </row>
    <row r="202" spans="1:70" x14ac:dyDescent="0.2">
      <c r="A202" s="247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R202" s="262"/>
      <c r="BQ202" s="258"/>
      <c r="BR202" s="264"/>
    </row>
    <row r="203" spans="1:70" x14ac:dyDescent="0.2">
      <c r="A203" s="247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R203" s="262"/>
      <c r="BQ203" s="258"/>
      <c r="BR203" s="264"/>
    </row>
    <row r="204" spans="1:70" x14ac:dyDescent="0.2">
      <c r="A204" s="247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R204" s="262"/>
      <c r="BQ204" s="258"/>
      <c r="BR204" s="264"/>
    </row>
    <row r="205" spans="1:70" x14ac:dyDescent="0.2">
      <c r="A205" s="247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R205" s="262"/>
      <c r="BQ205" s="258"/>
      <c r="BR205" s="264"/>
    </row>
    <row r="206" spans="1:70" x14ac:dyDescent="0.2">
      <c r="A206" s="247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R206" s="262"/>
      <c r="BQ206" s="258"/>
      <c r="BR206" s="264"/>
    </row>
    <row r="207" spans="1:70" x14ac:dyDescent="0.2">
      <c r="A207" s="247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R207" s="262"/>
      <c r="BQ207" s="258"/>
      <c r="BR207" s="264"/>
    </row>
    <row r="208" spans="1:70" x14ac:dyDescent="0.2">
      <c r="A208" s="247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R208" s="262"/>
      <c r="BQ208" s="258"/>
      <c r="BR208" s="264"/>
    </row>
    <row r="209" spans="1:70" x14ac:dyDescent="0.2">
      <c r="A209" s="247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R209" s="262"/>
      <c r="BQ209" s="258"/>
      <c r="BR209" s="264"/>
    </row>
    <row r="210" spans="1:70" x14ac:dyDescent="0.2">
      <c r="A210" s="247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R210" s="262"/>
      <c r="BQ210" s="258"/>
      <c r="BR210" s="264"/>
    </row>
    <row r="211" spans="1:70" x14ac:dyDescent="0.2">
      <c r="A211" s="247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R211" s="262"/>
      <c r="BQ211" s="258"/>
      <c r="BR211" s="264"/>
    </row>
    <row r="212" spans="1:70" x14ac:dyDescent="0.2">
      <c r="A212" s="247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R212" s="262"/>
      <c r="BQ212" s="258"/>
      <c r="BR212" s="264"/>
    </row>
    <row r="213" spans="1:70" x14ac:dyDescent="0.2">
      <c r="A213" s="247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R213" s="262"/>
      <c r="BQ213" s="258"/>
      <c r="BR213" s="264"/>
    </row>
    <row r="214" spans="1:70" x14ac:dyDescent="0.2">
      <c r="A214" s="247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R214" s="262"/>
      <c r="BQ214" s="258"/>
      <c r="BR214" s="264"/>
    </row>
    <row r="215" spans="1:70" x14ac:dyDescent="0.2">
      <c r="A215" s="247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R215" s="262"/>
      <c r="BQ215" s="258"/>
      <c r="BR215" s="264"/>
    </row>
    <row r="216" spans="1:70" x14ac:dyDescent="0.2">
      <c r="A216" s="247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R216" s="262"/>
      <c r="BQ216" s="258"/>
      <c r="BR216" s="264"/>
    </row>
    <row r="217" spans="1:70" x14ac:dyDescent="0.2">
      <c r="A217" s="247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R217" s="262"/>
      <c r="BQ217" s="258"/>
      <c r="BR217" s="264"/>
    </row>
    <row r="218" spans="1:70" x14ac:dyDescent="0.2">
      <c r="A218" s="247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R218" s="262"/>
      <c r="BQ218" s="258"/>
      <c r="BR218" s="264"/>
    </row>
    <row r="219" spans="1:70" x14ac:dyDescent="0.2">
      <c r="A219" s="247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R219" s="262"/>
      <c r="BQ219" s="258"/>
      <c r="BR219" s="264"/>
    </row>
    <row r="220" spans="1:70" x14ac:dyDescent="0.2">
      <c r="A220" s="247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R220" s="262"/>
      <c r="BQ220" s="258"/>
      <c r="BR220" s="264"/>
    </row>
    <row r="221" spans="1:70" x14ac:dyDescent="0.2">
      <c r="A221" s="247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R221" s="262"/>
      <c r="BQ221" s="258"/>
      <c r="BR221" s="264"/>
    </row>
    <row r="222" spans="1:70" x14ac:dyDescent="0.2">
      <c r="A222" s="247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R222" s="262"/>
      <c r="BQ222" s="258"/>
      <c r="BR222" s="264"/>
    </row>
    <row r="223" spans="1:70" x14ac:dyDescent="0.2">
      <c r="A223" s="247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R223" s="262"/>
      <c r="BQ223" s="258"/>
      <c r="BR223" s="264"/>
    </row>
    <row r="224" spans="1:70" x14ac:dyDescent="0.2">
      <c r="A224" s="247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R224" s="262"/>
      <c r="BQ224" s="258"/>
      <c r="BR224" s="264"/>
    </row>
    <row r="225" spans="1:70" x14ac:dyDescent="0.2">
      <c r="A225" s="247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R225" s="262"/>
      <c r="BQ225" s="258"/>
      <c r="BR225" s="264"/>
    </row>
    <row r="226" spans="1:70" x14ac:dyDescent="0.2">
      <c r="A226" s="247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R226" s="262"/>
      <c r="BQ226" s="258"/>
      <c r="BR226" s="264"/>
    </row>
    <row r="227" spans="1:70" x14ac:dyDescent="0.2">
      <c r="A227" s="247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R227" s="262"/>
      <c r="BQ227" s="258"/>
      <c r="BR227" s="264"/>
    </row>
    <row r="228" spans="1:70" x14ac:dyDescent="0.2">
      <c r="A228" s="247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R228" s="262"/>
      <c r="BQ228" s="258"/>
      <c r="BR228" s="264"/>
    </row>
    <row r="229" spans="1:70" x14ac:dyDescent="0.2">
      <c r="A229" s="247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R229" s="262"/>
      <c r="BQ229" s="258"/>
      <c r="BR229" s="264"/>
    </row>
    <row r="230" spans="1:70" x14ac:dyDescent="0.2">
      <c r="A230" s="247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R230" s="262"/>
      <c r="BQ230" s="258"/>
      <c r="BR230" s="264"/>
    </row>
    <row r="231" spans="1:70" x14ac:dyDescent="0.2">
      <c r="A231" s="247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R231" s="262"/>
      <c r="BQ231" s="258"/>
      <c r="BR231" s="264"/>
    </row>
    <row r="232" spans="1:70" x14ac:dyDescent="0.2">
      <c r="A232" s="247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R232" s="262"/>
      <c r="BQ232" s="258"/>
      <c r="BR232" s="264"/>
    </row>
    <row r="233" spans="1:70" x14ac:dyDescent="0.2">
      <c r="A233" s="247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R233" s="262"/>
      <c r="BQ233" s="258"/>
      <c r="BR233" s="264"/>
    </row>
    <row r="234" spans="1:70" x14ac:dyDescent="0.2">
      <c r="A234" s="247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R234" s="262"/>
      <c r="BQ234" s="258"/>
      <c r="BR234" s="264"/>
    </row>
    <row r="235" spans="1:70" x14ac:dyDescent="0.2">
      <c r="A235" s="247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R235" s="262"/>
      <c r="BQ235" s="258"/>
      <c r="BR235" s="264"/>
    </row>
    <row r="236" spans="1:70" x14ac:dyDescent="0.2">
      <c r="A236" s="247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R236" s="262"/>
      <c r="BQ236" s="258"/>
      <c r="BR236" s="264"/>
    </row>
    <row r="237" spans="1:70" x14ac:dyDescent="0.2">
      <c r="A237" s="247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R237" s="262"/>
      <c r="BQ237" s="258"/>
      <c r="BR237" s="264"/>
    </row>
    <row r="238" spans="1:70" x14ac:dyDescent="0.2">
      <c r="A238" s="247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R238" s="262"/>
      <c r="BQ238" s="258"/>
      <c r="BR238" s="264"/>
    </row>
    <row r="239" spans="1:70" x14ac:dyDescent="0.2">
      <c r="A239" s="247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R239" s="262"/>
      <c r="BQ239" s="258"/>
      <c r="BR239" s="264"/>
    </row>
    <row r="240" spans="1:70" s="247" customFormat="1" x14ac:dyDescent="0.2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3"/>
      <c r="T272" s="250"/>
      <c r="U272" s="250"/>
      <c r="V272" s="250"/>
    </row>
    <row r="273" spans="2:22" s="247" customFormat="1" x14ac:dyDescent="0.2">
      <c r="B273" s="253"/>
      <c r="T273" s="250"/>
      <c r="U273" s="250"/>
      <c r="V273" s="250"/>
    </row>
    <row r="274" spans="2:22" s="247" customFormat="1" x14ac:dyDescent="0.2">
      <c r="B274" s="253"/>
      <c r="T274" s="250"/>
      <c r="U274" s="250"/>
      <c r="V274" s="250"/>
    </row>
    <row r="275" spans="2:22" s="247" customFormat="1" x14ac:dyDescent="0.2">
      <c r="B275" s="253"/>
      <c r="T275" s="250"/>
      <c r="U275" s="250"/>
      <c r="V275" s="250"/>
    </row>
    <row r="276" spans="2:22" s="247" customFormat="1" x14ac:dyDescent="0.2">
      <c r="B276" s="253"/>
      <c r="T276" s="250"/>
      <c r="U276" s="250"/>
      <c r="V276" s="250"/>
    </row>
    <row r="277" spans="2:22" s="247" customFormat="1" x14ac:dyDescent="0.2">
      <c r="B277" s="253"/>
      <c r="T277" s="250"/>
      <c r="U277" s="250"/>
      <c r="V277" s="250"/>
    </row>
    <row r="278" spans="2:22" s="247" customFormat="1" x14ac:dyDescent="0.2">
      <c r="B278" s="253"/>
      <c r="T278" s="250"/>
      <c r="U278" s="250"/>
      <c r="V278" s="250"/>
    </row>
    <row r="279" spans="2:22" s="247" customFormat="1" x14ac:dyDescent="0.2">
      <c r="B279" s="253"/>
      <c r="T279" s="250"/>
      <c r="U279" s="250"/>
      <c r="V279" s="250"/>
    </row>
    <row r="280" spans="2:22" s="247" customFormat="1" x14ac:dyDescent="0.2">
      <c r="B280" s="253"/>
      <c r="T280" s="250"/>
      <c r="U280" s="250"/>
      <c r="V280" s="250"/>
    </row>
    <row r="281" spans="2:22" s="247" customFormat="1" x14ac:dyDescent="0.2">
      <c r="B281" s="253"/>
      <c r="T281" s="250"/>
      <c r="U281" s="250"/>
      <c r="V281" s="250"/>
    </row>
    <row r="282" spans="2:22" s="247" customFormat="1" x14ac:dyDescent="0.2">
      <c r="B282" s="253"/>
      <c r="T282" s="250"/>
      <c r="U282" s="250"/>
      <c r="V282" s="250"/>
    </row>
    <row r="283" spans="2:22" s="247" customFormat="1" x14ac:dyDescent="0.2">
      <c r="B283" s="253"/>
      <c r="T283" s="250"/>
      <c r="U283" s="250"/>
      <c r="V283" s="250"/>
    </row>
    <row r="284" spans="2:22" s="247" customFormat="1" x14ac:dyDescent="0.2">
      <c r="B284" s="253"/>
      <c r="T284" s="250"/>
      <c r="U284" s="250"/>
      <c r="V284" s="250"/>
    </row>
    <row r="285" spans="2:22" s="247" customFormat="1" x14ac:dyDescent="0.2">
      <c r="B285" s="253"/>
      <c r="T285" s="250"/>
      <c r="U285" s="250"/>
      <c r="V285" s="250"/>
    </row>
    <row r="286" spans="2:22" s="247" customFormat="1" x14ac:dyDescent="0.2">
      <c r="B286" s="253"/>
      <c r="T286" s="250"/>
      <c r="U286" s="250"/>
      <c r="V286" s="250"/>
    </row>
    <row r="287" spans="2:22" s="247" customFormat="1" x14ac:dyDescent="0.2">
      <c r="T287" s="250"/>
      <c r="U287" s="250"/>
      <c r="V287" s="250"/>
    </row>
    <row r="288" spans="2:22" s="247" customFormat="1" x14ac:dyDescent="0.2">
      <c r="T288" s="250"/>
      <c r="U288" s="250"/>
      <c r="V288" s="250"/>
    </row>
    <row r="289" spans="20:22" s="247" customFormat="1" x14ac:dyDescent="0.2">
      <c r="T289" s="250"/>
      <c r="U289" s="250"/>
      <c r="V289" s="250"/>
    </row>
    <row r="290" spans="20:22" s="247" customFormat="1" x14ac:dyDescent="0.2">
      <c r="T290" s="250"/>
      <c r="U290" s="250"/>
      <c r="V290" s="250"/>
    </row>
    <row r="291" spans="20:22" s="247" customFormat="1" x14ac:dyDescent="0.2">
      <c r="T291" s="250"/>
      <c r="U291" s="250"/>
      <c r="V291" s="250"/>
    </row>
    <row r="292" spans="20:22" s="247" customFormat="1" x14ac:dyDescent="0.2">
      <c r="T292" s="250"/>
      <c r="U292" s="250"/>
      <c r="V292" s="250"/>
    </row>
    <row r="293" spans="20:22" s="247" customFormat="1" x14ac:dyDescent="0.2">
      <c r="T293" s="250"/>
      <c r="U293" s="250"/>
      <c r="V293" s="250"/>
    </row>
    <row r="294" spans="20:22" s="247" customFormat="1" x14ac:dyDescent="0.2">
      <c r="T294" s="250"/>
      <c r="U294" s="250"/>
      <c r="V294" s="250"/>
    </row>
    <row r="295" spans="20:22" s="247" customFormat="1" x14ac:dyDescent="0.2">
      <c r="T295" s="250"/>
      <c r="U295" s="250"/>
      <c r="V295" s="250"/>
    </row>
    <row r="296" spans="20:22" s="247" customFormat="1" x14ac:dyDescent="0.2">
      <c r="T296" s="250"/>
      <c r="U296" s="250"/>
      <c r="V296" s="250"/>
    </row>
    <row r="297" spans="20:22" s="247" customFormat="1" x14ac:dyDescent="0.2">
      <c r="T297" s="250"/>
      <c r="U297" s="250"/>
      <c r="V297" s="250"/>
    </row>
    <row r="298" spans="20:22" s="247" customFormat="1" x14ac:dyDescent="0.2">
      <c r="T298" s="250"/>
      <c r="U298" s="250"/>
      <c r="V298" s="250"/>
    </row>
    <row r="299" spans="20:22" s="247" customFormat="1" x14ac:dyDescent="0.2">
      <c r="T299" s="250"/>
      <c r="U299" s="250"/>
      <c r="V299" s="250"/>
    </row>
    <row r="300" spans="20:22" s="247" customFormat="1" x14ac:dyDescent="0.2">
      <c r="T300" s="250"/>
      <c r="U300" s="250"/>
      <c r="V300" s="250"/>
    </row>
    <row r="301" spans="20:22" s="247" customFormat="1" x14ac:dyDescent="0.2">
      <c r="T301" s="250"/>
      <c r="U301" s="250"/>
      <c r="V301" s="250"/>
    </row>
    <row r="302" spans="20:22" s="247" customFormat="1" x14ac:dyDescent="0.2">
      <c r="T302" s="250"/>
      <c r="U302" s="250"/>
      <c r="V302" s="250"/>
    </row>
    <row r="303" spans="20:22" s="247" customFormat="1" x14ac:dyDescent="0.2">
      <c r="T303" s="250"/>
      <c r="U303" s="250"/>
      <c r="V303" s="250"/>
    </row>
    <row r="304" spans="20:22" s="247" customFormat="1" x14ac:dyDescent="0.2">
      <c r="T304" s="250"/>
      <c r="U304" s="250"/>
      <c r="V304" s="250"/>
    </row>
    <row r="305" spans="20:22" s="247" customFormat="1" x14ac:dyDescent="0.2">
      <c r="T305" s="250"/>
      <c r="U305" s="250"/>
      <c r="V305" s="250"/>
    </row>
    <row r="306" spans="20:22" s="247" customFormat="1" x14ac:dyDescent="0.2">
      <c r="T306" s="250"/>
      <c r="U306" s="250"/>
      <c r="V306" s="250"/>
    </row>
    <row r="307" spans="20:22" s="247" customFormat="1" x14ac:dyDescent="0.2">
      <c r="T307" s="250"/>
      <c r="U307" s="250"/>
      <c r="V307" s="250"/>
    </row>
    <row r="308" spans="20:22" s="247" customFormat="1" x14ac:dyDescent="0.2">
      <c r="T308" s="250"/>
      <c r="U308" s="250"/>
      <c r="V308" s="250"/>
    </row>
    <row r="309" spans="20:22" s="247" customFormat="1" x14ac:dyDescent="0.2">
      <c r="T309" s="250"/>
      <c r="U309" s="250"/>
      <c r="V309" s="250"/>
    </row>
    <row r="310" spans="20:22" s="247" customFormat="1" x14ac:dyDescent="0.2">
      <c r="T310" s="250"/>
      <c r="U310" s="250"/>
      <c r="V310" s="250"/>
    </row>
    <row r="311" spans="20:22" s="247" customFormat="1" x14ac:dyDescent="0.2">
      <c r="T311" s="250"/>
      <c r="U311" s="250"/>
      <c r="V311" s="250"/>
    </row>
    <row r="312" spans="20:22" s="247" customFormat="1" x14ac:dyDescent="0.2">
      <c r="T312" s="250"/>
      <c r="U312" s="250"/>
      <c r="V312" s="250"/>
    </row>
    <row r="313" spans="20:22" s="247" customFormat="1" x14ac:dyDescent="0.2">
      <c r="T313" s="250"/>
      <c r="U313" s="250"/>
      <c r="V313" s="250"/>
    </row>
    <row r="314" spans="20:22" s="247" customFormat="1" x14ac:dyDescent="0.2">
      <c r="T314" s="250"/>
      <c r="U314" s="250"/>
      <c r="V314" s="250"/>
    </row>
    <row r="315" spans="20:22" s="247" customFormat="1" x14ac:dyDescent="0.2">
      <c r="T315" s="250"/>
      <c r="U315" s="250"/>
      <c r="V315" s="250"/>
    </row>
    <row r="316" spans="20:22" s="247" customFormat="1" x14ac:dyDescent="0.2">
      <c r="T316" s="250"/>
      <c r="U316" s="250"/>
      <c r="V316" s="250"/>
    </row>
    <row r="317" spans="20:22" s="247" customFormat="1" x14ac:dyDescent="0.2">
      <c r="T317" s="250"/>
      <c r="U317" s="250"/>
      <c r="V317" s="250"/>
    </row>
    <row r="318" spans="20:22" s="247" customFormat="1" x14ac:dyDescent="0.2">
      <c r="T318" s="250"/>
      <c r="U318" s="250"/>
      <c r="V318" s="250"/>
    </row>
    <row r="319" spans="20:22" s="247" customFormat="1" x14ac:dyDescent="0.2">
      <c r="T319" s="250"/>
      <c r="U319" s="250"/>
      <c r="V319" s="250"/>
    </row>
    <row r="320" spans="20:22" s="247" customFormat="1" x14ac:dyDescent="0.2">
      <c r="T320" s="250"/>
      <c r="U320" s="250"/>
      <c r="V320" s="250"/>
    </row>
    <row r="321" spans="1:70" s="247" customFormat="1" x14ac:dyDescent="0.2">
      <c r="T321" s="250"/>
      <c r="U321" s="250"/>
      <c r="V321" s="250"/>
    </row>
    <row r="322" spans="1:70" s="247" customFormat="1" x14ac:dyDescent="0.2">
      <c r="T322" s="250"/>
      <c r="U322" s="250"/>
      <c r="V322" s="250"/>
    </row>
    <row r="323" spans="1:70" s="247" customFormat="1" x14ac:dyDescent="0.2">
      <c r="T323" s="250"/>
      <c r="U323" s="250"/>
      <c r="V323" s="250"/>
    </row>
    <row r="324" spans="1:70" s="247" customFormat="1" x14ac:dyDescent="0.2">
      <c r="T324" s="250"/>
      <c r="U324" s="250"/>
      <c r="V324" s="250"/>
    </row>
    <row r="325" spans="1:70" s="247" customFormat="1" x14ac:dyDescent="0.2">
      <c r="T325" s="250"/>
      <c r="U325" s="250"/>
      <c r="V325" s="250"/>
    </row>
    <row r="326" spans="1:70" s="247" customFormat="1" x14ac:dyDescent="0.2">
      <c r="T326" s="250"/>
      <c r="U326" s="250"/>
      <c r="V326" s="250"/>
    </row>
    <row r="327" spans="1:70" s="247" customFormat="1" x14ac:dyDescent="0.2">
      <c r="T327" s="250"/>
      <c r="U327" s="250"/>
      <c r="V327" s="250"/>
    </row>
    <row r="328" spans="1:70" s="247" customFormat="1" x14ac:dyDescent="0.2">
      <c r="T328" s="250"/>
      <c r="U328" s="250"/>
      <c r="V328" s="250"/>
    </row>
    <row r="329" spans="1:70" s="247" customFormat="1" x14ac:dyDescent="0.2">
      <c r="T329" s="250"/>
      <c r="U329" s="250"/>
      <c r="V329" s="250"/>
    </row>
    <row r="330" spans="1:70" x14ac:dyDescent="0.2">
      <c r="A330" s="247"/>
      <c r="B330" s="269"/>
      <c r="C330" s="97"/>
      <c r="D330" s="97"/>
      <c r="E330" s="97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98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R330" s="262"/>
      <c r="BQ330" s="258"/>
      <c r="BR330" s="264"/>
    </row>
    <row r="331" spans="1:70" x14ac:dyDescent="0.2">
      <c r="A331" s="247"/>
      <c r="B331" s="269"/>
      <c r="C331" s="97"/>
      <c r="D331" s="97"/>
      <c r="E331" s="97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98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R331" s="262"/>
      <c r="BQ331" s="258"/>
      <c r="BR331" s="264"/>
    </row>
    <row r="332" spans="1:70" x14ac:dyDescent="0.2">
      <c r="A332" s="247"/>
      <c r="B332" s="269"/>
      <c r="C332" s="97"/>
      <c r="D332" s="97"/>
      <c r="E332" s="97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98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R332" s="262"/>
      <c r="BQ332" s="258"/>
      <c r="BR332" s="264"/>
    </row>
    <row r="333" spans="1:70" x14ac:dyDescent="0.2">
      <c r="A333" s="247"/>
      <c r="B333" s="269"/>
      <c r="C333" s="97"/>
      <c r="D333" s="97"/>
      <c r="E333" s="97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98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R333" s="262"/>
      <c r="BQ333" s="258"/>
      <c r="BR333" s="264"/>
    </row>
    <row r="334" spans="1:70" x14ac:dyDescent="0.2">
      <c r="A334" s="247"/>
      <c r="B334" s="269"/>
      <c r="C334" s="97"/>
      <c r="D334" s="97"/>
      <c r="E334" s="97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98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R334" s="262"/>
      <c r="BQ334" s="258"/>
      <c r="BR334" s="264"/>
    </row>
    <row r="335" spans="1:70" x14ac:dyDescent="0.2">
      <c r="A335" s="247"/>
      <c r="B335" s="269"/>
      <c r="C335" s="97"/>
      <c r="D335" s="97"/>
      <c r="E335" s="97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98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R335" s="262"/>
      <c r="BQ335" s="258"/>
      <c r="BR335" s="264"/>
    </row>
    <row r="336" spans="1:70" x14ac:dyDescent="0.2"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</row>
    <row r="337" spans="2:16" x14ac:dyDescent="0.2"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</row>
    <row r="338" spans="2:16" x14ac:dyDescent="0.2"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</row>
    <row r="339" spans="2:16" x14ac:dyDescent="0.2"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</row>
    <row r="340" spans="2:16" x14ac:dyDescent="0.2"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</row>
    <row r="341" spans="2:16" x14ac:dyDescent="0.2"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</row>
    <row r="342" spans="2:16" x14ac:dyDescent="0.2"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</row>
    <row r="343" spans="2:16" x14ac:dyDescent="0.2"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</row>
    <row r="344" spans="2:16" x14ac:dyDescent="0.2"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</row>
    <row r="345" spans="2:16" x14ac:dyDescent="0.2"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</row>
    <row r="346" spans="2:16" x14ac:dyDescent="0.2"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</row>
    <row r="347" spans="2:16" x14ac:dyDescent="0.2"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</row>
    <row r="348" spans="2:16" x14ac:dyDescent="0.2"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</row>
    <row r="349" spans="2:16" x14ac:dyDescent="0.2"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</row>
    <row r="350" spans="2:16" x14ac:dyDescent="0.2"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</row>
    <row r="351" spans="2:16" x14ac:dyDescent="0.2"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</row>
    <row r="352" spans="2:16" x14ac:dyDescent="0.2"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</row>
    <row r="353" spans="2:16" x14ac:dyDescent="0.2"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</row>
    <row r="354" spans="2:16" x14ac:dyDescent="0.2"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</row>
    <row r="355" spans="2:16" x14ac:dyDescent="0.2"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</row>
    <row r="356" spans="2:16" x14ac:dyDescent="0.2"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</row>
    <row r="357" spans="2:16" x14ac:dyDescent="0.2"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</row>
    <row r="358" spans="2:16" x14ac:dyDescent="0.2"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</row>
    <row r="359" spans="2:16" x14ac:dyDescent="0.2"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</row>
    <row r="360" spans="2:16" x14ac:dyDescent="0.2"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</row>
    <row r="361" spans="2:16" x14ac:dyDescent="0.2"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</row>
    <row r="362" spans="2:16" x14ac:dyDescent="0.2"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</row>
    <row r="363" spans="2:16" x14ac:dyDescent="0.2"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</row>
    <row r="364" spans="2:16" x14ac:dyDescent="0.2"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</row>
    <row r="365" spans="2:16" x14ac:dyDescent="0.2"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</row>
    <row r="366" spans="2:16" x14ac:dyDescent="0.2"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</row>
    <row r="367" spans="2:16" x14ac:dyDescent="0.2"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</row>
    <row r="368" spans="2:16" x14ac:dyDescent="0.2"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</row>
    <row r="369" spans="2:16" x14ac:dyDescent="0.2"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</row>
    <row r="370" spans="2:16" x14ac:dyDescent="0.2"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</row>
    <row r="371" spans="2:16" x14ac:dyDescent="0.2"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</row>
    <row r="372" spans="2:16" x14ac:dyDescent="0.2"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</row>
    <row r="373" spans="2:16" x14ac:dyDescent="0.2"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</row>
    <row r="374" spans="2:16" x14ac:dyDescent="0.2"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</row>
    <row r="375" spans="2:16" x14ac:dyDescent="0.2"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</row>
    <row r="376" spans="2:16" x14ac:dyDescent="0.2"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</row>
    <row r="377" spans="2:16" x14ac:dyDescent="0.2"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</row>
    <row r="378" spans="2:16" x14ac:dyDescent="0.2"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</row>
    <row r="379" spans="2:16" x14ac:dyDescent="0.2"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</row>
    <row r="380" spans="2:16" x14ac:dyDescent="0.2"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</row>
    <row r="381" spans="2:16" x14ac:dyDescent="0.2"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</row>
    <row r="382" spans="2:16" x14ac:dyDescent="0.2"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</row>
    <row r="383" spans="2:16" x14ac:dyDescent="0.2"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</row>
    <row r="384" spans="2:16" x14ac:dyDescent="0.2"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</row>
    <row r="385" spans="2:16" x14ac:dyDescent="0.2"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</row>
    <row r="386" spans="2:16" x14ac:dyDescent="0.2"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</row>
    <row r="387" spans="2:16" x14ac:dyDescent="0.2"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</row>
    <row r="388" spans="2:16" x14ac:dyDescent="0.2"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</row>
    <row r="389" spans="2:16" x14ac:dyDescent="0.2"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</row>
    <row r="390" spans="2:16" x14ac:dyDescent="0.2"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</row>
    <row r="391" spans="2:16" x14ac:dyDescent="0.2"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</row>
    <row r="392" spans="2:16" x14ac:dyDescent="0.2"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</row>
    <row r="393" spans="2:16" x14ac:dyDescent="0.2"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</row>
    <row r="394" spans="2:16" x14ac:dyDescent="0.2"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</row>
    <row r="395" spans="2:16" x14ac:dyDescent="0.2"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</row>
    <row r="396" spans="2:16" x14ac:dyDescent="0.2"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</row>
    <row r="397" spans="2:16" x14ac:dyDescent="0.2"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</row>
    <row r="398" spans="2:16" x14ac:dyDescent="0.2"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</row>
    <row r="399" spans="2:16" x14ac:dyDescent="0.2"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</row>
    <row r="400" spans="2:16" x14ac:dyDescent="0.2"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</row>
    <row r="401" spans="2:16" x14ac:dyDescent="0.2"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</row>
    <row r="402" spans="2:16" x14ac:dyDescent="0.2"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</row>
    <row r="403" spans="2:16" x14ac:dyDescent="0.2"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</row>
    <row r="404" spans="2:16" x14ac:dyDescent="0.2"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</row>
    <row r="405" spans="2:16" x14ac:dyDescent="0.2"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</row>
    <row r="406" spans="2:16" x14ac:dyDescent="0.2"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</row>
    <row r="407" spans="2:16" x14ac:dyDescent="0.2"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</row>
    <row r="408" spans="2:16" x14ac:dyDescent="0.2"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</row>
    <row r="409" spans="2:16" x14ac:dyDescent="0.2"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</row>
    <row r="410" spans="2:16" x14ac:dyDescent="0.2"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</row>
    <row r="411" spans="2:16" x14ac:dyDescent="0.2"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</row>
    <row r="412" spans="2:16" x14ac:dyDescent="0.2"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</row>
    <row r="413" spans="2:16" x14ac:dyDescent="0.2"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</row>
    <row r="414" spans="2:16" x14ac:dyDescent="0.2"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</row>
    <row r="415" spans="2:16" x14ac:dyDescent="0.2"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</row>
    <row r="416" spans="2:16" x14ac:dyDescent="0.2"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</row>
    <row r="417" spans="2:16" x14ac:dyDescent="0.2"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</row>
    <row r="418" spans="2:16" x14ac:dyDescent="0.2"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</row>
    <row r="419" spans="2:16" x14ac:dyDescent="0.2"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</row>
    <row r="420" spans="2:16" x14ac:dyDescent="0.2"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</row>
    <row r="421" spans="2:16" x14ac:dyDescent="0.2"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</row>
    <row r="422" spans="2:16" x14ac:dyDescent="0.2"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</row>
    <row r="423" spans="2:16" x14ac:dyDescent="0.2"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</row>
    <row r="424" spans="2:16" x14ac:dyDescent="0.2"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</row>
    <row r="425" spans="2:16" x14ac:dyDescent="0.2"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</row>
    <row r="426" spans="2:16" x14ac:dyDescent="0.2"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</row>
    <row r="427" spans="2:16" x14ac:dyDescent="0.2"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</row>
    <row r="428" spans="2:16" x14ac:dyDescent="0.2"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</row>
    <row r="429" spans="2:16" x14ac:dyDescent="0.2"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</row>
    <row r="430" spans="2:16" x14ac:dyDescent="0.2"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</row>
    <row r="431" spans="2:16" x14ac:dyDescent="0.2"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</row>
    <row r="432" spans="2:16" x14ac:dyDescent="0.2"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</row>
    <row r="433" spans="2:16" x14ac:dyDescent="0.2"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</row>
    <row r="434" spans="2:16" x14ac:dyDescent="0.2"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</row>
    <row r="435" spans="2:16" x14ac:dyDescent="0.2"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</row>
    <row r="436" spans="2:16" x14ac:dyDescent="0.2"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</row>
    <row r="437" spans="2:16" x14ac:dyDescent="0.2"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</row>
    <row r="438" spans="2:16" x14ac:dyDescent="0.2"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</row>
    <row r="439" spans="2:16" x14ac:dyDescent="0.2"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</row>
    <row r="440" spans="2:16" x14ac:dyDescent="0.2"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</row>
    <row r="441" spans="2:16" x14ac:dyDescent="0.2"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</row>
    <row r="442" spans="2:16" x14ac:dyDescent="0.2"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</row>
    <row r="443" spans="2:16" x14ac:dyDescent="0.2"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</row>
    <row r="444" spans="2:16" x14ac:dyDescent="0.2"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</row>
    <row r="445" spans="2:16" x14ac:dyDescent="0.2"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</row>
    <row r="446" spans="2:16" x14ac:dyDescent="0.2"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</row>
    <row r="447" spans="2:16" x14ac:dyDescent="0.2"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</row>
    <row r="448" spans="2:16" x14ac:dyDescent="0.2"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</row>
    <row r="449" spans="2:16" x14ac:dyDescent="0.2"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</row>
    <row r="450" spans="2:16" x14ac:dyDescent="0.2"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</row>
    <row r="451" spans="2:16" x14ac:dyDescent="0.2"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</row>
    <row r="452" spans="2:16" x14ac:dyDescent="0.2"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</row>
    <row r="453" spans="2:16" x14ac:dyDescent="0.2"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</row>
    <row r="454" spans="2:16" x14ac:dyDescent="0.2"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</row>
    <row r="455" spans="2:16" x14ac:dyDescent="0.2"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</row>
    <row r="456" spans="2:16" x14ac:dyDescent="0.2"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</row>
    <row r="457" spans="2:16" x14ac:dyDescent="0.2"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</row>
    <row r="458" spans="2:16" x14ac:dyDescent="0.2"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</row>
    <row r="459" spans="2:16" x14ac:dyDescent="0.2"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</row>
    <row r="460" spans="2:16" x14ac:dyDescent="0.2"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</row>
    <row r="461" spans="2:16" x14ac:dyDescent="0.2"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</row>
    <row r="462" spans="2:16" x14ac:dyDescent="0.2"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</row>
    <row r="463" spans="2:16" x14ac:dyDescent="0.2"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</row>
    <row r="464" spans="2:16" x14ac:dyDescent="0.2"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</row>
    <row r="465" spans="2:16" x14ac:dyDescent="0.2"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</row>
    <row r="466" spans="2:16" x14ac:dyDescent="0.2"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</row>
    <row r="467" spans="2:16" x14ac:dyDescent="0.2"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</row>
    <row r="468" spans="2:16" x14ac:dyDescent="0.2"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</row>
    <row r="469" spans="2:16" x14ac:dyDescent="0.2"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</row>
    <row r="470" spans="2:16" x14ac:dyDescent="0.2"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</row>
    <row r="471" spans="2:16" x14ac:dyDescent="0.2"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</row>
    <row r="472" spans="2:16" x14ac:dyDescent="0.2"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</row>
    <row r="473" spans="2:16" x14ac:dyDescent="0.2"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</row>
    <row r="474" spans="2:16" x14ac:dyDescent="0.2"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</row>
    <row r="475" spans="2:16" x14ac:dyDescent="0.2"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</row>
    <row r="476" spans="2:16" x14ac:dyDescent="0.2"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</row>
    <row r="477" spans="2:16" x14ac:dyDescent="0.2"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</row>
    <row r="478" spans="2:16" x14ac:dyDescent="0.2"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</row>
    <row r="479" spans="2:16" x14ac:dyDescent="0.2"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</row>
    <row r="480" spans="2:16" x14ac:dyDescent="0.2"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</row>
    <row r="481" spans="2:16" x14ac:dyDescent="0.2"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</row>
    <row r="482" spans="2:16" x14ac:dyDescent="0.2"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</row>
    <row r="483" spans="2:16" x14ac:dyDescent="0.2"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</row>
    <row r="484" spans="2:16" x14ac:dyDescent="0.2"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</row>
    <row r="485" spans="2:16" x14ac:dyDescent="0.2"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</row>
    <row r="486" spans="2:16" x14ac:dyDescent="0.2"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</row>
    <row r="487" spans="2:16" x14ac:dyDescent="0.2"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</row>
    <row r="488" spans="2:16" x14ac:dyDescent="0.2"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</row>
    <row r="489" spans="2:16" x14ac:dyDescent="0.2"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</row>
    <row r="490" spans="2:16" x14ac:dyDescent="0.2"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</row>
    <row r="491" spans="2:16" x14ac:dyDescent="0.2"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</row>
    <row r="492" spans="2:16" x14ac:dyDescent="0.2"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</row>
    <row r="493" spans="2:16" x14ac:dyDescent="0.2"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</row>
    <row r="494" spans="2:16" x14ac:dyDescent="0.2"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</row>
    <row r="495" spans="2:16" x14ac:dyDescent="0.2"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</row>
    <row r="496" spans="2:16" x14ac:dyDescent="0.2"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</row>
    <row r="497" spans="2:16" x14ac:dyDescent="0.2"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</row>
    <row r="498" spans="2:16" x14ac:dyDescent="0.2"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</row>
    <row r="499" spans="2:16" x14ac:dyDescent="0.2"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</row>
    <row r="500" spans="2:16" x14ac:dyDescent="0.2"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</row>
    <row r="501" spans="2:16" x14ac:dyDescent="0.2"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</row>
    <row r="502" spans="2:16" x14ac:dyDescent="0.2"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</row>
    <row r="503" spans="2:16" x14ac:dyDescent="0.2"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</row>
    <row r="504" spans="2:16" x14ac:dyDescent="0.2"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</row>
    <row r="505" spans="2:16" x14ac:dyDescent="0.2"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</row>
    <row r="506" spans="2:16" x14ac:dyDescent="0.2"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</row>
    <row r="507" spans="2:16" x14ac:dyDescent="0.2"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</row>
    <row r="508" spans="2:16" x14ac:dyDescent="0.2"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</row>
    <row r="509" spans="2:16" x14ac:dyDescent="0.2"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</row>
    <row r="510" spans="2:16" x14ac:dyDescent="0.2"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</row>
    <row r="511" spans="2:16" x14ac:dyDescent="0.2"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</row>
    <row r="512" spans="2:16" x14ac:dyDescent="0.2"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</row>
    <row r="513" spans="2:16" x14ac:dyDescent="0.2"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</row>
    <row r="514" spans="2:16" x14ac:dyDescent="0.2"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</row>
    <row r="515" spans="2:16" x14ac:dyDescent="0.2"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</row>
    <row r="516" spans="2:16" x14ac:dyDescent="0.2"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</row>
    <row r="517" spans="2:16" x14ac:dyDescent="0.2"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</row>
    <row r="518" spans="2:16" x14ac:dyDescent="0.2"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</row>
    <row r="519" spans="2:16" x14ac:dyDescent="0.2"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</row>
    <row r="520" spans="2:16" x14ac:dyDescent="0.2"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</row>
    <row r="521" spans="2:16" x14ac:dyDescent="0.2"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</row>
    <row r="522" spans="2:16" x14ac:dyDescent="0.2"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</row>
    <row r="523" spans="2:16" x14ac:dyDescent="0.2"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</row>
    <row r="524" spans="2:16" x14ac:dyDescent="0.2"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</row>
    <row r="525" spans="2:16" x14ac:dyDescent="0.2"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</row>
    <row r="526" spans="2:16" x14ac:dyDescent="0.2"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</row>
    <row r="527" spans="2:16" x14ac:dyDescent="0.2"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</row>
    <row r="528" spans="2:16" x14ac:dyDescent="0.2"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</row>
    <row r="529" spans="2:16" x14ac:dyDescent="0.2"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</row>
    <row r="530" spans="2:16" x14ac:dyDescent="0.2"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</row>
    <row r="531" spans="2:16" x14ac:dyDescent="0.2"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</row>
    <row r="532" spans="2:16" x14ac:dyDescent="0.2"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</row>
    <row r="533" spans="2:16" x14ac:dyDescent="0.2"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</row>
    <row r="534" spans="2:16" x14ac:dyDescent="0.2"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</row>
    <row r="535" spans="2:16" x14ac:dyDescent="0.2"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</row>
    <row r="536" spans="2:16" x14ac:dyDescent="0.2"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</row>
    <row r="537" spans="2:16" x14ac:dyDescent="0.2"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</row>
    <row r="538" spans="2:16" x14ac:dyDescent="0.2"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</row>
    <row r="539" spans="2:16" x14ac:dyDescent="0.2"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</row>
    <row r="540" spans="2:16" x14ac:dyDescent="0.2"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</row>
    <row r="541" spans="2:16" x14ac:dyDescent="0.2"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</row>
    <row r="542" spans="2:16" x14ac:dyDescent="0.2"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</row>
    <row r="543" spans="2:16" x14ac:dyDescent="0.2"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</row>
    <row r="544" spans="2:16" x14ac:dyDescent="0.2"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</row>
    <row r="545" spans="2:16" x14ac:dyDescent="0.2"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</row>
    <row r="546" spans="2:16" x14ac:dyDescent="0.2"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3">
    <tabColor theme="6" tint="-0.499984740745262"/>
  </sheetPr>
  <dimension ref="A1:DG546"/>
  <sheetViews>
    <sheetView showGridLines="0" topLeftCell="BM1" zoomScale="75" zoomScaleNormal="75" workbookViewId="0">
      <selection activeCell="BW22" sqref="BW22"/>
    </sheetView>
  </sheetViews>
  <sheetFormatPr defaultRowHeight="12.75" x14ac:dyDescent="0.2"/>
  <cols>
    <col min="1" max="1" width="22.140625" style="255" bestFit="1" customWidth="1"/>
    <col min="2" max="2" width="27.7109375" style="266" bestFit="1" customWidth="1"/>
    <col min="3" max="3" width="18.42578125" style="267" bestFit="1" customWidth="1"/>
    <col min="4" max="4" width="27" style="255" bestFit="1" customWidth="1"/>
    <col min="5" max="5" width="14" style="255" bestFit="1" customWidth="1"/>
    <col min="6" max="6" width="21.140625" style="255" bestFit="1" customWidth="1"/>
    <col min="7" max="7" width="29" style="255" bestFit="1" customWidth="1"/>
    <col min="8" max="8" width="18.7109375" style="255" bestFit="1" customWidth="1"/>
    <col min="9" max="10" width="10.85546875" style="251" customWidth="1"/>
    <col min="11" max="11" width="9.7109375" style="255" bestFit="1" customWidth="1"/>
    <col min="12" max="12" width="9.5703125" style="255" bestFit="1" customWidth="1"/>
    <col min="13" max="13" width="9.140625" style="255" bestFit="1" customWidth="1"/>
    <col min="14" max="14" width="13.85546875" style="255" bestFit="1" customWidth="1"/>
    <col min="15" max="15" width="13.5703125" style="255" bestFit="1" customWidth="1"/>
    <col min="16" max="16" width="7" style="255" bestFit="1" customWidth="1"/>
    <col min="17" max="17" width="9.140625" style="251"/>
    <col min="18" max="18" width="9.7109375" style="255" bestFit="1" customWidth="1"/>
    <col min="19" max="19" width="9.140625" style="255"/>
    <col min="20" max="20" width="13.42578125" style="251" bestFit="1" customWidth="1"/>
    <col min="21" max="22" width="8.7109375" style="251" bestFit="1" customWidth="1"/>
    <col min="23" max="23" width="9.28515625" style="255" bestFit="1" customWidth="1"/>
    <col min="24" max="24" width="9.85546875" style="255" bestFit="1" customWidth="1"/>
    <col min="25" max="25" width="7" style="255" bestFit="1" customWidth="1"/>
    <col min="26" max="26" width="21.7109375" style="251" bestFit="1" customWidth="1"/>
    <col min="27" max="27" width="9.42578125" style="255" bestFit="1" customWidth="1"/>
    <col min="28" max="29" width="9.140625" style="255"/>
    <col min="30" max="30" width="11.42578125" style="255" bestFit="1" customWidth="1"/>
    <col min="31" max="31" width="21.28515625" style="251" bestFit="1" customWidth="1"/>
    <col min="32" max="32" width="22.28515625" style="251" bestFit="1" customWidth="1"/>
    <col min="33" max="33" width="9.42578125" style="251" bestFit="1" customWidth="1"/>
    <col min="34" max="34" width="9.140625" style="251" bestFit="1" customWidth="1"/>
    <col min="35" max="35" width="9.140625" style="255"/>
    <col min="36" max="36" width="11.42578125" style="255" bestFit="1" customWidth="1"/>
    <col min="37" max="37" width="21.28515625" style="251" bestFit="1" customWidth="1"/>
    <col min="38" max="38" width="22.28515625" style="251" bestFit="1" customWidth="1"/>
    <col min="39" max="39" width="11.140625" style="251" bestFit="1" customWidth="1"/>
    <col min="40" max="40" width="11" style="251" bestFit="1" customWidth="1"/>
    <col min="41" max="41" width="8" style="251" bestFit="1" customWidth="1"/>
    <col min="42" max="42" width="12.5703125" style="251" bestFit="1" customWidth="1"/>
    <col min="43" max="43" width="4.140625" style="251" customWidth="1"/>
    <col min="44" max="44" width="27.85546875" style="251" customWidth="1"/>
    <col min="45" max="45" width="13.42578125" style="251" bestFit="1" customWidth="1"/>
    <col min="46" max="46" width="14.140625" style="251" bestFit="1" customWidth="1"/>
    <col min="47" max="48" width="13.85546875" style="251" bestFit="1" customWidth="1"/>
    <col min="49" max="49" width="14.140625" style="251" bestFit="1" customWidth="1"/>
    <col min="50" max="52" width="13.42578125" style="251" bestFit="1" customWidth="1"/>
    <col min="53" max="53" width="85.28515625" style="251" bestFit="1" customWidth="1"/>
    <col min="54" max="54" width="9.140625" style="251"/>
    <col min="55" max="55" width="19.85546875" style="251" bestFit="1" customWidth="1"/>
    <col min="56" max="56" width="31" style="251" bestFit="1" customWidth="1"/>
    <col min="57" max="57" width="9.140625" style="251"/>
    <col min="58" max="58" width="12.42578125" style="255" bestFit="1" customWidth="1"/>
    <col min="59" max="65" width="22.5703125" style="263" customWidth="1"/>
    <col min="66" max="68" width="9.140625" style="255"/>
    <col min="69" max="69" width="11.42578125" style="255" bestFit="1" customWidth="1"/>
    <col min="70" max="70" width="23.7109375" style="265" bestFit="1" customWidth="1"/>
    <col min="71" max="71" width="23.85546875" style="265" bestFit="1" customWidth="1"/>
    <col min="72" max="73" width="9.140625" style="255"/>
    <col min="74" max="74" width="11.5703125" style="255" bestFit="1" customWidth="1"/>
    <col min="75" max="76" width="21.85546875" style="255" bestFit="1" customWidth="1"/>
    <col min="77" max="77" width="22.5703125" style="255" bestFit="1" customWidth="1"/>
    <col min="78" max="78" width="21.85546875" style="255" bestFit="1" customWidth="1"/>
    <col min="79" max="79" width="22.5703125" style="255" bestFit="1" customWidth="1"/>
    <col min="80" max="80" width="21.85546875" style="255" bestFit="1" customWidth="1"/>
    <col min="81" max="103" width="9.140625" style="255"/>
    <col min="104" max="105" width="9.42578125" style="255" bestFit="1" customWidth="1"/>
    <col min="106" max="108" width="13.85546875" style="255" bestFit="1" customWidth="1"/>
    <col min="109" max="111" width="9.42578125" style="255" bestFit="1" customWidth="1"/>
    <col min="112" max="16384" width="9.140625" style="255"/>
  </cols>
  <sheetData>
    <row r="1" spans="2:71" s="17" customFormat="1" x14ac:dyDescent="0.2">
      <c r="B1" s="204"/>
      <c r="C1" s="213"/>
      <c r="I1" s="40"/>
      <c r="J1" s="40"/>
      <c r="Q1" s="40"/>
      <c r="T1" s="40"/>
      <c r="U1" s="40"/>
      <c r="V1" s="40"/>
      <c r="Z1" s="40"/>
      <c r="AE1" s="40"/>
      <c r="AF1" s="40"/>
      <c r="AG1" s="40"/>
      <c r="AH1" s="40"/>
      <c r="AK1" s="40"/>
      <c r="AL1" s="40"/>
      <c r="AM1" s="40"/>
      <c r="AN1" s="40"/>
      <c r="AO1" s="4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G1" s="41"/>
      <c r="BH1" s="41"/>
      <c r="BI1" s="41"/>
      <c r="BJ1" s="41"/>
      <c r="BK1" s="41"/>
      <c r="BL1" s="41"/>
      <c r="BM1" s="41"/>
      <c r="BR1" s="64"/>
      <c r="BS1" s="64"/>
    </row>
    <row r="2" spans="2:71" s="17" customFormat="1" x14ac:dyDescent="0.2">
      <c r="B2" s="203" t="s">
        <v>15</v>
      </c>
      <c r="C2" s="211" t="s">
        <v>60</v>
      </c>
      <c r="I2" s="40"/>
      <c r="J2" s="40"/>
      <c r="Q2" s="40"/>
      <c r="T2" s="40"/>
      <c r="U2" s="40"/>
      <c r="V2" s="40"/>
      <c r="Z2" s="40"/>
      <c r="AE2" s="40"/>
      <c r="AF2" s="40"/>
      <c r="AG2" s="40"/>
      <c r="AH2" s="40"/>
      <c r="AK2" s="40"/>
      <c r="AL2" s="40"/>
      <c r="AM2" s="40"/>
      <c r="AN2" s="40"/>
      <c r="AO2" s="40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G2" s="41"/>
      <c r="BH2" s="41"/>
      <c r="BI2" s="41"/>
      <c r="BJ2" s="41"/>
      <c r="BK2" s="41"/>
      <c r="BL2" s="41"/>
      <c r="BM2" s="41"/>
      <c r="BR2" s="64"/>
      <c r="BS2" s="64"/>
    </row>
    <row r="3" spans="2:71" s="17" customFormat="1" x14ac:dyDescent="0.2">
      <c r="B3" s="203" t="s">
        <v>16</v>
      </c>
      <c r="C3" s="212" t="s">
        <v>61</v>
      </c>
      <c r="I3" s="40"/>
      <c r="J3" s="40"/>
      <c r="Q3" s="40"/>
      <c r="T3" s="40"/>
      <c r="U3" s="40"/>
      <c r="V3" s="40"/>
      <c r="Z3" s="40"/>
      <c r="AE3" s="40"/>
      <c r="AF3" s="40"/>
      <c r="AG3" s="40"/>
      <c r="AH3" s="40"/>
      <c r="AK3" s="40"/>
      <c r="AL3" s="40"/>
      <c r="AM3" s="40"/>
      <c r="AN3" s="40"/>
      <c r="AO3" s="40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G3" s="41"/>
      <c r="BH3" s="41"/>
      <c r="BI3" s="41"/>
      <c r="BJ3" s="41"/>
      <c r="BK3" s="41"/>
      <c r="BL3" s="41"/>
      <c r="BM3" s="41"/>
      <c r="BR3" s="64"/>
      <c r="BS3" s="64"/>
    </row>
    <row r="4" spans="2:71" s="17" customFormat="1" x14ac:dyDescent="0.2">
      <c r="B4" s="203" t="s">
        <v>17</v>
      </c>
      <c r="C4" s="212" t="s">
        <v>61</v>
      </c>
      <c r="I4" s="40"/>
      <c r="J4" s="40"/>
      <c r="Q4" s="40"/>
      <c r="T4" s="40"/>
      <c r="U4" s="40"/>
      <c r="V4" s="40"/>
      <c r="Z4" s="40"/>
      <c r="AE4" s="40"/>
      <c r="AF4" s="40"/>
      <c r="AG4" s="40"/>
      <c r="AH4" s="40"/>
      <c r="AK4" s="40"/>
      <c r="AL4" s="40"/>
      <c r="AM4" s="40"/>
      <c r="AN4" s="40"/>
      <c r="AO4" s="40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G4" s="41"/>
      <c r="BH4" s="41"/>
      <c r="BI4" s="41"/>
      <c r="BJ4" s="41"/>
      <c r="BK4" s="41"/>
      <c r="BL4" s="41"/>
      <c r="BM4" s="41"/>
      <c r="BR4" s="64"/>
      <c r="BS4" s="64"/>
    </row>
    <row r="5" spans="2:71" s="17" customFormat="1" x14ac:dyDescent="0.2">
      <c r="B5" s="203" t="s">
        <v>19</v>
      </c>
      <c r="C5" s="212" t="s">
        <v>18</v>
      </c>
      <c r="I5" s="40"/>
      <c r="J5" s="40"/>
      <c r="Q5" s="40"/>
      <c r="T5" s="40"/>
      <c r="U5" s="40"/>
      <c r="V5" s="40"/>
      <c r="Z5" s="40"/>
      <c r="AE5" s="40"/>
      <c r="AF5" s="40"/>
      <c r="AG5" s="40"/>
      <c r="AH5" s="40"/>
      <c r="AK5" s="40"/>
      <c r="AL5" s="40"/>
      <c r="AM5" s="40"/>
      <c r="AN5" s="40"/>
      <c r="AO5" s="40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G5" s="41"/>
      <c r="BH5" s="41"/>
      <c r="BI5" s="41"/>
      <c r="BJ5" s="41"/>
      <c r="BK5" s="41"/>
      <c r="BL5" s="41"/>
      <c r="BM5" s="41"/>
      <c r="BR5" s="64"/>
      <c r="BS5" s="64"/>
    </row>
    <row r="6" spans="2:71" s="17" customFormat="1" x14ac:dyDescent="0.2">
      <c r="B6" s="203" t="s">
        <v>20</v>
      </c>
      <c r="C6" s="212" t="s">
        <v>18</v>
      </c>
      <c r="I6" s="40"/>
      <c r="J6" s="40"/>
      <c r="Q6" s="40"/>
      <c r="T6" s="40"/>
      <c r="U6" s="40"/>
      <c r="V6" s="40"/>
      <c r="Z6" s="40"/>
      <c r="AE6" s="40"/>
      <c r="AF6" s="40"/>
      <c r="AG6" s="40"/>
      <c r="AH6" s="40"/>
      <c r="AK6" s="40"/>
      <c r="AL6" s="40"/>
      <c r="AM6" s="40"/>
      <c r="AN6" s="40"/>
      <c r="AO6" s="40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G6" s="41"/>
      <c r="BH6" s="41"/>
      <c r="BI6" s="41"/>
      <c r="BJ6" s="41"/>
      <c r="BK6" s="41"/>
      <c r="BL6" s="41"/>
      <c r="BM6" s="41"/>
      <c r="BR6" s="64"/>
      <c r="BS6" s="64"/>
    </row>
    <row r="7" spans="2:71" s="17" customFormat="1" x14ac:dyDescent="0.2">
      <c r="B7" s="203" t="s">
        <v>21</v>
      </c>
      <c r="C7" s="212" t="s">
        <v>18</v>
      </c>
      <c r="I7" s="40"/>
      <c r="J7" s="40"/>
      <c r="Q7" s="40"/>
      <c r="T7" s="40"/>
      <c r="U7" s="40"/>
      <c r="V7" s="40"/>
      <c r="Z7" s="40"/>
      <c r="AE7" s="40"/>
      <c r="AF7" s="40"/>
      <c r="AG7" s="40"/>
      <c r="AH7" s="40"/>
      <c r="AK7" s="40"/>
      <c r="AL7" s="40"/>
      <c r="AM7" s="40"/>
      <c r="AN7" s="40"/>
      <c r="AO7" s="40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G7" s="41"/>
      <c r="BH7" s="41"/>
      <c r="BI7" s="41"/>
      <c r="BJ7" s="41"/>
      <c r="BK7" s="41"/>
      <c r="BL7" s="41"/>
      <c r="BM7" s="41"/>
      <c r="BR7" s="64"/>
      <c r="BS7" s="64"/>
    </row>
    <row r="8" spans="2:71" s="17" customFormat="1" x14ac:dyDescent="0.2">
      <c r="B8" s="203" t="s">
        <v>22</v>
      </c>
      <c r="C8" s="212" t="s">
        <v>23</v>
      </c>
      <c r="D8" s="17" t="s">
        <v>97</v>
      </c>
      <c r="I8" s="40"/>
      <c r="J8" s="40"/>
      <c r="Q8" s="40"/>
      <c r="T8" s="40"/>
      <c r="U8" s="40"/>
      <c r="V8" s="40"/>
      <c r="Z8" s="40"/>
      <c r="AE8" s="40"/>
      <c r="AF8" s="40"/>
      <c r="AG8" s="40"/>
      <c r="AH8" s="40"/>
      <c r="AK8" s="40"/>
      <c r="AL8" s="40"/>
      <c r="AM8" s="40"/>
      <c r="AN8" s="40"/>
      <c r="AO8" s="40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G8" s="41"/>
      <c r="BH8" s="41"/>
      <c r="BI8" s="41"/>
      <c r="BJ8" s="41"/>
      <c r="BK8" s="41"/>
      <c r="BL8" s="41"/>
      <c r="BM8" s="41"/>
      <c r="BR8" s="64"/>
      <c r="BS8" s="64"/>
    </row>
    <row r="9" spans="2:71" s="17" customFormat="1" x14ac:dyDescent="0.2">
      <c r="B9" s="203" t="s">
        <v>24</v>
      </c>
      <c r="C9" s="212" t="s">
        <v>25</v>
      </c>
      <c r="D9" s="17" t="s">
        <v>97</v>
      </c>
      <c r="I9" s="40"/>
      <c r="J9" s="40"/>
      <c r="Q9" s="40"/>
      <c r="T9" s="40"/>
      <c r="U9" s="40"/>
      <c r="V9" s="40"/>
      <c r="Z9" s="40"/>
      <c r="AE9" s="40"/>
      <c r="AF9" s="40"/>
      <c r="AG9" s="40"/>
      <c r="AH9" s="40"/>
      <c r="AK9" s="40"/>
      <c r="AL9" s="40"/>
      <c r="AM9" s="40"/>
      <c r="AN9" s="40"/>
      <c r="AO9" s="40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G9" s="41"/>
      <c r="BH9" s="41"/>
      <c r="BI9" s="41"/>
      <c r="BJ9" s="41"/>
      <c r="BK9" s="41"/>
      <c r="BL9" s="41"/>
      <c r="BM9" s="41"/>
      <c r="BR9" s="64"/>
      <c r="BS9" s="64"/>
    </row>
    <row r="10" spans="2:71" s="17" customFormat="1" x14ac:dyDescent="0.2">
      <c r="B10" s="203" t="s">
        <v>26</v>
      </c>
      <c r="C10" s="212" t="s">
        <v>25</v>
      </c>
      <c r="D10" s="17" t="s">
        <v>97</v>
      </c>
      <c r="I10" s="40"/>
      <c r="J10" s="40"/>
      <c r="Q10" s="40"/>
      <c r="T10" s="40"/>
      <c r="U10" s="40"/>
      <c r="V10" s="40"/>
      <c r="Z10" s="40"/>
      <c r="AE10" s="40"/>
      <c r="AF10" s="40"/>
      <c r="AG10" s="40"/>
      <c r="AH10" s="40"/>
      <c r="AK10" s="40"/>
      <c r="AL10" s="40"/>
      <c r="AM10" s="40"/>
      <c r="AN10" s="40"/>
      <c r="AO10" s="40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G10" s="41"/>
      <c r="BH10" s="41"/>
      <c r="BI10" s="41"/>
      <c r="BJ10" s="41"/>
      <c r="BK10" s="41"/>
      <c r="BL10" s="41"/>
      <c r="BM10" s="41"/>
      <c r="BR10" s="64"/>
      <c r="BS10" s="64"/>
    </row>
    <row r="11" spans="2:71" s="17" customFormat="1" x14ac:dyDescent="0.2">
      <c r="B11" s="203" t="s">
        <v>27</v>
      </c>
      <c r="C11" s="212" t="s">
        <v>25</v>
      </c>
      <c r="D11" s="17" t="s">
        <v>96</v>
      </c>
      <c r="I11" s="40"/>
      <c r="J11" s="40"/>
      <c r="Q11" s="40"/>
      <c r="T11" s="40"/>
      <c r="U11" s="40"/>
      <c r="V11" s="40"/>
      <c r="Z11" s="40"/>
      <c r="AE11" s="40"/>
      <c r="AF11" s="40"/>
      <c r="AG11" s="40"/>
      <c r="AH11" s="40"/>
      <c r="AK11" s="40"/>
      <c r="AL11" s="40"/>
      <c r="AM11" s="40"/>
      <c r="AN11" s="40"/>
      <c r="AO11" s="40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G11" s="41"/>
      <c r="BH11" s="41"/>
      <c r="BI11" s="41"/>
      <c r="BJ11" s="41"/>
      <c r="BK11" s="41"/>
      <c r="BL11" s="41"/>
      <c r="BM11" s="41"/>
      <c r="BR11" s="64"/>
      <c r="BS11" s="64"/>
    </row>
    <row r="12" spans="2:71" s="17" customFormat="1" x14ac:dyDescent="0.2">
      <c r="B12" s="203" t="s">
        <v>28</v>
      </c>
      <c r="C12" s="212" t="s">
        <v>18</v>
      </c>
      <c r="I12" s="40"/>
      <c r="J12" s="40"/>
      <c r="Q12" s="40"/>
      <c r="T12" s="40"/>
      <c r="U12" s="40"/>
      <c r="V12" s="40"/>
      <c r="Z12" s="40"/>
      <c r="AE12" s="40"/>
      <c r="AF12" s="40"/>
      <c r="AG12" s="40"/>
      <c r="AH12" s="40"/>
      <c r="AK12" s="40"/>
      <c r="AL12" s="40"/>
      <c r="AM12" s="40"/>
      <c r="AN12" s="40"/>
      <c r="AO12" s="40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G12" s="41"/>
      <c r="BH12" s="41"/>
      <c r="BI12" s="41"/>
      <c r="BJ12" s="41"/>
      <c r="BK12" s="41"/>
      <c r="BL12" s="41"/>
      <c r="BM12" s="41"/>
      <c r="BR12" s="64"/>
      <c r="BS12" s="64"/>
    </row>
    <row r="13" spans="2:71" s="17" customFormat="1" x14ac:dyDescent="0.2">
      <c r="B13" s="203" t="s">
        <v>29</v>
      </c>
      <c r="C13" s="212" t="s">
        <v>18</v>
      </c>
      <c r="I13" s="40"/>
      <c r="J13" s="40"/>
      <c r="Q13" s="40"/>
      <c r="T13" s="40"/>
      <c r="U13" s="40"/>
      <c r="V13" s="40"/>
      <c r="Z13" s="40"/>
      <c r="AE13" s="40"/>
      <c r="AF13" s="40"/>
      <c r="AG13" s="40"/>
      <c r="AH13" s="40"/>
      <c r="AK13" s="40"/>
      <c r="AL13" s="40"/>
      <c r="AM13" s="40"/>
      <c r="AN13" s="40"/>
      <c r="AO13" s="40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G13" s="41"/>
      <c r="BH13" s="41"/>
      <c r="BI13" s="41"/>
      <c r="BJ13" s="41"/>
      <c r="BK13" s="41"/>
      <c r="BL13" s="41"/>
      <c r="BM13" s="41"/>
      <c r="BR13" s="64"/>
      <c r="BS13" s="64"/>
    </row>
    <row r="14" spans="2:71" s="17" customFormat="1" x14ac:dyDescent="0.2">
      <c r="B14" s="204"/>
      <c r="C14" s="213"/>
      <c r="I14" s="40"/>
      <c r="J14" s="40"/>
      <c r="Q14" s="40"/>
      <c r="T14" s="40"/>
      <c r="U14" s="40"/>
      <c r="V14" s="40"/>
      <c r="Z14" s="40"/>
      <c r="AE14" s="40"/>
      <c r="AF14" s="40"/>
      <c r="AG14" s="40"/>
      <c r="AH14" s="40"/>
      <c r="AK14" s="40"/>
      <c r="AL14" s="40"/>
      <c r="AM14" s="40"/>
      <c r="AN14" s="40"/>
      <c r="AO14" s="40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G14" s="41"/>
      <c r="BH14" s="41"/>
      <c r="BI14" s="41"/>
      <c r="BJ14" s="41"/>
      <c r="BK14" s="41"/>
      <c r="BL14" s="41"/>
      <c r="BM14" s="41"/>
      <c r="BR14" s="64"/>
      <c r="BS14" s="64"/>
    </row>
    <row r="15" spans="2:71" s="17" customFormat="1" ht="13.5" thickBot="1" x14ac:dyDescent="0.25">
      <c r="B15" s="204"/>
      <c r="C15" s="213"/>
      <c r="I15" s="278" t="s">
        <v>53</v>
      </c>
      <c r="J15" s="278"/>
      <c r="Q15" s="40"/>
      <c r="T15" s="282" t="s">
        <v>53</v>
      </c>
      <c r="U15" s="283"/>
      <c r="V15" s="284"/>
      <c r="Z15" s="40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  <c r="AO15" s="40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G15" s="41"/>
      <c r="BH15" s="41"/>
      <c r="BI15" s="41"/>
      <c r="BJ15" s="41"/>
      <c r="BK15" s="41"/>
      <c r="BL15" s="41"/>
      <c r="BM15" s="41"/>
      <c r="BR15" s="64"/>
      <c r="BS15" s="64"/>
    </row>
    <row r="16" spans="2:71" s="17" customFormat="1" ht="13.5" thickBot="1" x14ac:dyDescent="0.25">
      <c r="B16" s="204"/>
      <c r="C16" s="213"/>
      <c r="I16" s="42" t="s">
        <v>58</v>
      </c>
      <c r="J16" s="42" t="s">
        <v>59</v>
      </c>
      <c r="Q16" s="40"/>
      <c r="T16" s="121" t="s">
        <v>58</v>
      </c>
      <c r="U16" s="121" t="s">
        <v>59</v>
      </c>
      <c r="V16" s="121" t="s">
        <v>59</v>
      </c>
      <c r="Z16" s="40"/>
      <c r="AA16" s="43">
        <f>+MIN(Z19:Z108)</f>
        <v>5.0241421559391892E-3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  <c r="AO16" s="40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G16" s="41"/>
      <c r="BH16" s="41"/>
      <c r="BI16" s="41"/>
      <c r="BJ16" s="41"/>
      <c r="BK16" s="41"/>
      <c r="BL16" s="41"/>
      <c r="BM16" s="41"/>
      <c r="BR16" s="64"/>
      <c r="BS16" s="64"/>
    </row>
    <row r="17" spans="1:108" s="17" customFormat="1" x14ac:dyDescent="0.2">
      <c r="B17" s="204"/>
      <c r="C17" s="213"/>
      <c r="I17" s="40"/>
      <c r="J17" s="40"/>
      <c r="Q17" s="40"/>
      <c r="T17" s="40"/>
      <c r="U17" s="40"/>
      <c r="V17" s="40"/>
      <c r="Z17" s="40"/>
      <c r="AE17" s="40"/>
      <c r="AF17" s="40"/>
      <c r="AG17" s="40"/>
      <c r="AH17" s="40"/>
      <c r="AK17" s="40"/>
      <c r="AL17" s="40"/>
      <c r="AM17" s="40"/>
      <c r="AN17" s="40"/>
      <c r="AO17" s="40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s="17" customFormat="1" x14ac:dyDescent="0.2">
      <c r="A18" s="44" t="s">
        <v>77</v>
      </c>
      <c r="B18" s="205" t="s">
        <v>76</v>
      </c>
      <c r="C18" s="214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Q18" s="40"/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s="17" customFormat="1" x14ac:dyDescent="0.2">
      <c r="A19" s="105">
        <f t="shared" ref="A19:A82" si="0">+EOMONTH(B19,-1)</f>
        <v>39478</v>
      </c>
      <c r="B19" s="206">
        <v>39507</v>
      </c>
      <c r="C19" s="215">
        <v>65644107716</v>
      </c>
      <c r="D19" s="149">
        <v>5120094.320000005</v>
      </c>
      <c r="E19" s="150">
        <v>16707</v>
      </c>
      <c r="F19" s="149">
        <v>2263589921.2413793</v>
      </c>
      <c r="G19" s="149">
        <v>135487.51548700422</v>
      </c>
      <c r="H19" s="149">
        <v>5120094.320000005</v>
      </c>
      <c r="I19" s="151">
        <v>2.854718551781376E-2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21.540217850687554</v>
      </c>
      <c r="O19" s="153">
        <v>11.816634778429778</v>
      </c>
      <c r="P19" s="154"/>
      <c r="Q19" s="56"/>
      <c r="R19" s="96"/>
      <c r="T19" s="113">
        <f>+I19</f>
        <v>2.854718551781376E-2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2.9459557659278095E-2</v>
      </c>
      <c r="AA19" s="123">
        <f t="shared" ref="AA19:AA50" si="3">+I19-Z19</f>
        <v>-9.1237214146433487E-4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135487.51548700422</v>
      </c>
      <c r="AK19" s="141"/>
      <c r="AL19" s="141"/>
      <c r="AM19" s="141"/>
      <c r="AN19" s="141"/>
      <c r="AO19" s="142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60">
        <f t="shared" ref="BF19:BF50" si="5">+B19</f>
        <v>39507</v>
      </c>
      <c r="BG19" s="71">
        <f t="shared" ref="BG19:BG50" si="6">+I19</f>
        <v>2.854718551781376E-2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11.816634778429778</v>
      </c>
      <c r="BS19" s="64">
        <f t="shared" ref="BS19:BS50" si="12">+E19</f>
        <v>16707</v>
      </c>
      <c r="BT19" s="17" t="s">
        <v>117</v>
      </c>
      <c r="BV19" s="60">
        <f t="shared" ref="BV19:BV50" si="13">+B20</f>
        <v>39538</v>
      </c>
      <c r="BW19" s="71">
        <f t="shared" ref="BW19:BW50" si="14">+I20</f>
        <v>2.8603121483382149E-2</v>
      </c>
      <c r="BX19" s="71">
        <f t="shared" ref="BX19:BX50" si="15">+I19</f>
        <v>2.854718551781376E-2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s="17" customFormat="1" x14ac:dyDescent="0.2">
      <c r="A20" s="105">
        <f t="shared" si="0"/>
        <v>39507</v>
      </c>
      <c r="B20" s="206">
        <v>39538</v>
      </c>
      <c r="C20" s="215">
        <v>68038713073</v>
      </c>
      <c r="D20" s="149">
        <v>5317266.6000000006</v>
      </c>
      <c r="E20" s="150">
        <v>16924</v>
      </c>
      <c r="F20" s="149">
        <v>2194797195.9032259</v>
      </c>
      <c r="G20" s="149">
        <v>129685.48782221851</v>
      </c>
      <c r="H20" s="149">
        <v>5317266.6000000006</v>
      </c>
      <c r="I20" s="151">
        <v>2.8603121483382149E-2</v>
      </c>
      <c r="J20" s="151">
        <v>4.3046315789473689E-2</v>
      </c>
      <c r="K20" s="152">
        <v>6.4459330143539634E-4</v>
      </c>
      <c r="L20" s="152">
        <v>0</v>
      </c>
      <c r="M20" s="152">
        <v>6.4459330143539634E-4</v>
      </c>
      <c r="N20" s="153">
        <v>21.509355485539032</v>
      </c>
      <c r="O20" s="153">
        <v>11.772867473699074</v>
      </c>
      <c r="P20" s="154">
        <v>2.854718551781376E-2</v>
      </c>
      <c r="Q20" s="69"/>
      <c r="R20" s="96"/>
      <c r="T20" s="113">
        <f t="shared" si="1"/>
        <v>2.8603121483382149E-2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3.1383171404599224E-2</v>
      </c>
      <c r="AA20" s="125">
        <f t="shared" si="3"/>
        <v>-2.7800499212170746E-3</v>
      </c>
      <c r="AD20" s="133">
        <f t="shared" si="4"/>
        <v>39538</v>
      </c>
      <c r="AE20" s="134">
        <f t="shared" ref="AE20:AE51" si="20">+I20-I19</f>
        <v>5.5935965568389145E-5</v>
      </c>
      <c r="AF20" s="134">
        <f>+AA19</f>
        <v>-9.1237214146433487E-4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246">
        <f>+AE20</f>
        <v>5.5935965568389145E-5</v>
      </c>
      <c r="AL20" s="143">
        <f>+AF20</f>
        <v>-9.1237214146433487E-4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60">
        <f t="shared" si="5"/>
        <v>39538</v>
      </c>
      <c r="BG20" s="71">
        <f t="shared" si="6"/>
        <v>2.8603121483382149E-2</v>
      </c>
      <c r="BH20" s="71">
        <f t="shared" si="7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11.772867473699074</v>
      </c>
      <c r="BS20" s="64">
        <f t="shared" si="12"/>
        <v>16924</v>
      </c>
      <c r="BT20" s="17" t="s">
        <v>117</v>
      </c>
      <c r="BV20" s="60">
        <f t="shared" si="13"/>
        <v>39568</v>
      </c>
      <c r="BW20" s="71">
        <f t="shared" si="14"/>
        <v>2.9189919992945231E-2</v>
      </c>
      <c r="BX20" s="71">
        <f t="shared" si="15"/>
        <v>2.8603121483382149E-2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s="17" customFormat="1" x14ac:dyDescent="0.2">
      <c r="A21" s="106">
        <f t="shared" si="0"/>
        <v>39538</v>
      </c>
      <c r="B21" s="207">
        <v>39568</v>
      </c>
      <c r="C21" s="216">
        <v>67803523617</v>
      </c>
      <c r="D21" s="157">
        <v>5407594.0700000068</v>
      </c>
      <c r="E21" s="158">
        <v>18037</v>
      </c>
      <c r="F21" s="157">
        <v>2260117453.9000001</v>
      </c>
      <c r="G21" s="157">
        <v>125304.5103897544</v>
      </c>
      <c r="H21" s="157">
        <v>5407594.0700000068</v>
      </c>
      <c r="I21" s="159">
        <v>2.9189919992945231E-2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21.538682619632386</v>
      </c>
      <c r="O21" s="161">
        <v>11.738502136962186</v>
      </c>
      <c r="P21" s="162">
        <v>2.8603121483382149E-2</v>
      </c>
      <c r="Q21" s="69"/>
      <c r="R21" s="96"/>
      <c r="T21" s="113">
        <f t="shared" si="1"/>
        <v>2.9189919992945231E-2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3.021466793987769E-2</v>
      </c>
      <c r="AA21" s="125">
        <f t="shared" si="3"/>
        <v>-1.024747946932459E-3</v>
      </c>
      <c r="AD21" s="133">
        <f t="shared" si="4"/>
        <v>39568</v>
      </c>
      <c r="AE21" s="134">
        <f t="shared" si="20"/>
        <v>5.8679850956308219E-4</v>
      </c>
      <c r="AF21" s="134">
        <f t="shared" ref="AF21:AF84" si="26">+AA20</f>
        <v>-2.7800499212170746E-3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246">
        <f t="shared" si="28"/>
        <v>5.8679850956308219E-4</v>
      </c>
      <c r="AL21" s="143">
        <f t="shared" si="28"/>
        <v>-2.7800499212170746E-3</v>
      </c>
      <c r="AM21" s="143">
        <f t="shared" ref="AM21:AM84" si="29">+K20</f>
        <v>6.4459330143539634E-4</v>
      </c>
      <c r="AN21" s="143">
        <f t="shared" ref="AN21:AN84" si="30">+L20</f>
        <v>0</v>
      </c>
      <c r="AO21" s="144">
        <f t="shared" si="22"/>
        <v>-4.3864404761904787E-3</v>
      </c>
      <c r="AP21" s="93"/>
      <c r="AQ21" s="93"/>
      <c r="BA21" s="93"/>
      <c r="BB21" s="93"/>
      <c r="BC21" s="93"/>
      <c r="BD21" s="93"/>
      <c r="BE21" s="93"/>
      <c r="BF21" s="60">
        <f t="shared" si="5"/>
        <v>39568</v>
      </c>
      <c r="BG21" s="71">
        <f t="shared" si="6"/>
        <v>2.9189919992945231E-2</v>
      </c>
      <c r="BH21" s="71">
        <f t="shared" si="7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11.738502136962186</v>
      </c>
      <c r="BS21" s="64">
        <f t="shared" si="12"/>
        <v>18037</v>
      </c>
      <c r="BT21" s="17" t="s">
        <v>117</v>
      </c>
      <c r="BV21" s="60">
        <f t="shared" si="13"/>
        <v>39599</v>
      </c>
      <c r="BW21" s="71">
        <f t="shared" si="14"/>
        <v>2.8689442220259046E-2</v>
      </c>
      <c r="BX21" s="71">
        <f t="shared" si="15"/>
        <v>2.9189919992945231E-2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s="17" customFormat="1" ht="15.75" thickBot="1" x14ac:dyDescent="0.3">
      <c r="A22" s="106">
        <f t="shared" si="0"/>
        <v>39568</v>
      </c>
      <c r="B22" s="207">
        <v>39599</v>
      </c>
      <c r="C22" s="216">
        <v>78666829066</v>
      </c>
      <c r="D22" s="157">
        <v>6166413.7900000056</v>
      </c>
      <c r="E22" s="158">
        <v>17294</v>
      </c>
      <c r="F22" s="157">
        <v>2537639647.2903228</v>
      </c>
      <c r="G22" s="157">
        <v>146735.26351858</v>
      </c>
      <c r="H22" s="157">
        <v>6166413.7900000056</v>
      </c>
      <c r="I22" s="159">
        <v>2.8689442220259046E-2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21.654500213214941</v>
      </c>
      <c r="O22" s="161">
        <v>11.896385313694564</v>
      </c>
      <c r="P22" s="162">
        <v>2.9189919992945231E-2</v>
      </c>
      <c r="Q22" s="69"/>
      <c r="R22" s="96"/>
      <c r="T22" s="113">
        <f t="shared" si="1"/>
        <v>2.8689442220259046E-2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2.9854092059160401E-2</v>
      </c>
      <c r="AA22" s="125">
        <f t="shared" si="3"/>
        <v>-1.1646498389013549E-3</v>
      </c>
      <c r="AD22" s="133">
        <f t="shared" si="4"/>
        <v>39599</v>
      </c>
      <c r="AE22" s="134">
        <f t="shared" si="20"/>
        <v>-5.0047777268618504E-4</v>
      </c>
      <c r="AF22" s="134">
        <f t="shared" si="26"/>
        <v>-1.024747946932459E-3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246">
        <f t="shared" si="28"/>
        <v>-5.0047777268618504E-4</v>
      </c>
      <c r="AL22" s="143">
        <f t="shared" si="28"/>
        <v>-1.024747946932459E-3</v>
      </c>
      <c r="AM22" s="143">
        <f t="shared" si="29"/>
        <v>1.8290043290044439E-4</v>
      </c>
      <c r="AN22" s="143">
        <f t="shared" si="30"/>
        <v>0</v>
      </c>
      <c r="AO22" s="144">
        <f t="shared" si="22"/>
        <v>-1.3254136363636364E-3</v>
      </c>
      <c r="AP22" s="93"/>
      <c r="AQ22" s="93"/>
      <c r="AR22" t="s">
        <v>30</v>
      </c>
      <c r="AS22"/>
      <c r="AT22"/>
      <c r="AU22"/>
      <c r="AV22"/>
      <c r="AW22"/>
      <c r="AX22"/>
      <c r="AY22"/>
      <c r="AZ22"/>
      <c r="BA22" s="93"/>
      <c r="BB22" s="93"/>
      <c r="BC22" s="93"/>
      <c r="BD22" s="93"/>
      <c r="BE22" s="93"/>
      <c r="BF22" s="60">
        <f t="shared" si="5"/>
        <v>39599</v>
      </c>
      <c r="BG22" s="71">
        <f t="shared" si="6"/>
        <v>2.8689442220259046E-2</v>
      </c>
      <c r="BH22" s="71">
        <f t="shared" si="7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11.896385313694564</v>
      </c>
      <c r="BS22" s="64">
        <f t="shared" si="12"/>
        <v>17294</v>
      </c>
      <c r="BT22" s="17" t="s">
        <v>117</v>
      </c>
      <c r="BV22" s="60">
        <f t="shared" si="13"/>
        <v>39629</v>
      </c>
      <c r="BW22" s="71">
        <f t="shared" si="14"/>
        <v>3.127473059468823E-2</v>
      </c>
      <c r="BX22" s="71">
        <f t="shared" si="15"/>
        <v>2.8689442220259046E-2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s="17" customFormat="1" ht="15.75" thickBot="1" x14ac:dyDescent="0.3">
      <c r="A23" s="106">
        <f t="shared" si="0"/>
        <v>39599</v>
      </c>
      <c r="B23" s="207">
        <v>39629</v>
      </c>
      <c r="C23" s="216">
        <v>72341010449</v>
      </c>
      <c r="D23" s="157">
        <v>6181545.3900000034</v>
      </c>
      <c r="E23" s="158">
        <v>17466</v>
      </c>
      <c r="F23" s="157">
        <v>2411367014.9666667</v>
      </c>
      <c r="G23" s="157">
        <v>138060.63294209703</v>
      </c>
      <c r="H23" s="157">
        <v>6181545.3900000034</v>
      </c>
      <c r="I23" s="159">
        <v>3.127473059468823E-2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21.603459649764289</v>
      </c>
      <c r="O23" s="161">
        <v>11.835448236790613</v>
      </c>
      <c r="P23" s="162">
        <v>2.8689442220259046E-2</v>
      </c>
      <c r="Q23" s="69"/>
      <c r="R23" s="96"/>
      <c r="T23" s="113">
        <f t="shared" si="1"/>
        <v>3.127473059468823E-2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3.0893127086006257E-2</v>
      </c>
      <c r="AA23" s="125">
        <f t="shared" si="3"/>
        <v>3.8160350868197274E-4</v>
      </c>
      <c r="AD23" s="133">
        <f t="shared" si="4"/>
        <v>39629</v>
      </c>
      <c r="AE23" s="134">
        <f t="shared" si="20"/>
        <v>2.5852883744291837E-3</v>
      </c>
      <c r="AF23" s="134">
        <f t="shared" si="26"/>
        <v>-1.1646498389013549E-3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246">
        <f t="shared" si="28"/>
        <v>2.5852883744291837E-3</v>
      </c>
      <c r="AL23" s="143">
        <f t="shared" si="28"/>
        <v>-1.1646498389013549E-3</v>
      </c>
      <c r="AM23" s="143">
        <f t="shared" si="29"/>
        <v>8.4999999999999659E-4</v>
      </c>
      <c r="AN23" s="143">
        <f t="shared" si="30"/>
        <v>0</v>
      </c>
      <c r="AO23" s="144">
        <f t="shared" si="22"/>
        <v>1.3976683982683995E-3</v>
      </c>
      <c r="AP23" s="93"/>
      <c r="AQ23" s="93"/>
      <c r="AR23"/>
      <c r="AS23"/>
      <c r="AT23"/>
      <c r="AU23"/>
      <c r="AV23"/>
      <c r="AW23"/>
      <c r="AX23"/>
      <c r="AY23"/>
      <c r="AZ23"/>
      <c r="BA23" s="93"/>
      <c r="BB23" s="93"/>
      <c r="BC23" s="93"/>
      <c r="BD23" s="93"/>
      <c r="BE23" s="93"/>
      <c r="BF23" s="60">
        <f t="shared" si="5"/>
        <v>39629</v>
      </c>
      <c r="BG23" s="71">
        <f t="shared" si="6"/>
        <v>3.127473059468823E-2</v>
      </c>
      <c r="BH23" s="71">
        <f t="shared" si="7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11.835448236790613</v>
      </c>
      <c r="BS23" s="64">
        <f t="shared" si="12"/>
        <v>17466</v>
      </c>
      <c r="BT23" s="17" t="s">
        <v>117</v>
      </c>
      <c r="BV23" s="60">
        <f t="shared" si="13"/>
        <v>39660</v>
      </c>
      <c r="BW23" s="71">
        <f t="shared" si="14"/>
        <v>3.3401457033335975E-2</v>
      </c>
      <c r="BX23" s="71">
        <f t="shared" si="15"/>
        <v>3.127473059468823E-2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s="17" customFormat="1" ht="15" x14ac:dyDescent="0.25">
      <c r="A24" s="106">
        <f t="shared" si="0"/>
        <v>39629</v>
      </c>
      <c r="B24" s="207">
        <v>39660</v>
      </c>
      <c r="C24" s="216">
        <v>84782341042</v>
      </c>
      <c r="D24" s="157">
        <v>7737305.25</v>
      </c>
      <c r="E24" s="158">
        <v>19007</v>
      </c>
      <c r="F24" s="157">
        <v>2734914227.1612902</v>
      </c>
      <c r="G24" s="157">
        <v>143889.84201406271</v>
      </c>
      <c r="H24" s="157">
        <v>7737305.25</v>
      </c>
      <c r="I24" s="159">
        <v>3.3401457033335975E-2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21.729365911144413</v>
      </c>
      <c r="O24" s="161">
        <v>11.876803299793574</v>
      </c>
      <c r="P24" s="162">
        <v>3.127473059468823E-2</v>
      </c>
      <c r="Q24" s="69"/>
      <c r="R24" s="96"/>
      <c r="T24" s="113">
        <f t="shared" si="1"/>
        <v>3.3401457033335975E-2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3.094336736827525E-2</v>
      </c>
      <c r="AA24" s="125">
        <f t="shared" si="3"/>
        <v>2.4580896650607253E-3</v>
      </c>
      <c r="AD24" s="133">
        <f t="shared" si="4"/>
        <v>39660</v>
      </c>
      <c r="AE24" s="134">
        <f t="shared" si="20"/>
        <v>2.1267264386477455E-3</v>
      </c>
      <c r="AF24" s="134">
        <f t="shared" si="26"/>
        <v>3.8160350868197274E-4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246">
        <f t="shared" si="28"/>
        <v>2.1267264386477455E-3</v>
      </c>
      <c r="AL24" s="143">
        <f t="shared" si="28"/>
        <v>3.8160350868197274E-4</v>
      </c>
      <c r="AM24" s="143">
        <f t="shared" si="29"/>
        <v>0</v>
      </c>
      <c r="AN24" s="143">
        <f t="shared" si="30"/>
        <v>-8.1573498964745972E-6</v>
      </c>
      <c r="AO24" s="144">
        <f t="shared" si="22"/>
        <v>1.5420393374741045E-4</v>
      </c>
      <c r="AP24" s="93"/>
      <c r="AQ24" s="93"/>
      <c r="AR24" s="4" t="s">
        <v>31</v>
      </c>
      <c r="AS24" s="4"/>
      <c r="AT24"/>
      <c r="AU24"/>
      <c r="AV24"/>
      <c r="AW24"/>
      <c r="AX24"/>
      <c r="AY24"/>
      <c r="AZ24"/>
      <c r="BA24" s="93"/>
      <c r="BB24" s="93"/>
      <c r="BC24" s="93"/>
      <c r="BD24" s="93"/>
      <c r="BE24" s="93"/>
      <c r="BF24" s="60">
        <f t="shared" si="5"/>
        <v>39660</v>
      </c>
      <c r="BG24" s="71">
        <f t="shared" si="6"/>
        <v>3.3401457033335975E-2</v>
      </c>
      <c r="BH24" s="71">
        <f t="shared" si="7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11.876803299793574</v>
      </c>
      <c r="BS24" s="64">
        <f t="shared" si="12"/>
        <v>19007</v>
      </c>
      <c r="BT24" s="17" t="s">
        <v>117</v>
      </c>
      <c r="BV24" s="60">
        <f t="shared" si="13"/>
        <v>39691</v>
      </c>
      <c r="BW24" s="71">
        <f t="shared" si="14"/>
        <v>3.2996555165633615E-2</v>
      </c>
      <c r="BX24" s="71">
        <f t="shared" si="15"/>
        <v>3.3401457033335975E-2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s="17" customFormat="1" ht="15" x14ac:dyDescent="0.25">
      <c r="A25" s="106">
        <f t="shared" si="0"/>
        <v>39660</v>
      </c>
      <c r="B25" s="207">
        <v>39691</v>
      </c>
      <c r="C25" s="216">
        <v>81107590752</v>
      </c>
      <c r="D25" s="157">
        <v>7312216.100000008</v>
      </c>
      <c r="E25" s="158">
        <v>16989</v>
      </c>
      <c r="F25" s="157">
        <v>2616373895.2258062</v>
      </c>
      <c r="G25" s="157">
        <v>154003.99642273271</v>
      </c>
      <c r="H25" s="157">
        <v>7312216.100000008</v>
      </c>
      <c r="I25" s="159">
        <v>3.2996555165633615E-2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21.685055186637932</v>
      </c>
      <c r="O25" s="161">
        <v>11.944733831856016</v>
      </c>
      <c r="P25" s="162">
        <v>3.3401457033335975E-2</v>
      </c>
      <c r="Q25" s="69"/>
      <c r="R25" s="96"/>
      <c r="T25" s="113">
        <f t="shared" si="1"/>
        <v>3.2996555165633615E-2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3.0820001323044931E-2</v>
      </c>
      <c r="AA25" s="125">
        <f t="shared" si="3"/>
        <v>2.1765538425886841E-3</v>
      </c>
      <c r="AD25" s="133">
        <f t="shared" si="4"/>
        <v>39691</v>
      </c>
      <c r="AE25" s="134">
        <f t="shared" si="20"/>
        <v>-4.0490186770236053E-4</v>
      </c>
      <c r="AF25" s="134">
        <f t="shared" si="26"/>
        <v>2.4580896650607253E-3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246">
        <f t="shared" si="28"/>
        <v>-4.0490186770236053E-4</v>
      </c>
      <c r="AL25" s="143">
        <f t="shared" si="28"/>
        <v>2.4580896650607253E-3</v>
      </c>
      <c r="AM25" s="143">
        <f t="shared" si="29"/>
        <v>1.5910973084884428E-4</v>
      </c>
      <c r="AN25" s="143">
        <f t="shared" si="30"/>
        <v>0</v>
      </c>
      <c r="AO25" s="144">
        <f t="shared" si="22"/>
        <v>-6.2323250517598312E-4</v>
      </c>
      <c r="AP25" s="93"/>
      <c r="AQ25" s="93"/>
      <c r="AR25" s="1" t="s">
        <v>32</v>
      </c>
      <c r="AS25" s="1">
        <v>0.97206347995106457</v>
      </c>
      <c r="AT25"/>
      <c r="AU25"/>
      <c r="AV25"/>
      <c r="AW25"/>
      <c r="AX25"/>
      <c r="AY25"/>
      <c r="AZ25"/>
      <c r="BA25" s="93"/>
      <c r="BB25" s="93"/>
      <c r="BC25" s="93"/>
      <c r="BD25" s="93"/>
      <c r="BE25" s="93"/>
      <c r="BF25" s="60">
        <f t="shared" si="5"/>
        <v>39691</v>
      </c>
      <c r="BG25" s="71">
        <f t="shared" si="6"/>
        <v>3.2996555165633615E-2</v>
      </c>
      <c r="BH25" s="71">
        <f t="shared" si="7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11.944733831856016</v>
      </c>
      <c r="BS25" s="64">
        <f t="shared" si="12"/>
        <v>16989</v>
      </c>
      <c r="BT25" s="17" t="s">
        <v>117</v>
      </c>
      <c r="BV25" s="60">
        <f t="shared" si="13"/>
        <v>39721</v>
      </c>
      <c r="BW25" s="71">
        <f t="shared" si="14"/>
        <v>3.4760034833676026E-2</v>
      </c>
      <c r="BX25" s="71">
        <f t="shared" si="15"/>
        <v>3.2996555165633615E-2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s="17" customFormat="1" ht="15" x14ac:dyDescent="0.25">
      <c r="A26" s="106">
        <f t="shared" si="0"/>
        <v>39691</v>
      </c>
      <c r="B26" s="207">
        <v>39721</v>
      </c>
      <c r="C26" s="216">
        <v>151677837236</v>
      </c>
      <c r="D26" s="157">
        <v>14405264.770000007</v>
      </c>
      <c r="E26" s="158">
        <v>37398</v>
      </c>
      <c r="F26" s="157">
        <v>5055927907.8666668</v>
      </c>
      <c r="G26" s="157">
        <v>135192.46772198158</v>
      </c>
      <c r="H26" s="157">
        <v>14405264.770000007</v>
      </c>
      <c r="I26" s="159">
        <v>3.4760034833676026E-2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22.343827234960408</v>
      </c>
      <c r="O26" s="161">
        <v>11.814454728923502</v>
      </c>
      <c r="P26" s="162">
        <v>3.2996555165633615E-2</v>
      </c>
      <c r="Q26" s="69"/>
      <c r="R26" s="96"/>
      <c r="T26" s="113">
        <f t="shared" si="1"/>
        <v>3.4760034833676026E-2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3.2980424192158096E-2</v>
      </c>
      <c r="AA26" s="125">
        <f t="shared" si="3"/>
        <v>1.77961064151793E-3</v>
      </c>
      <c r="AD26" s="133">
        <f t="shared" si="4"/>
        <v>39721</v>
      </c>
      <c r="AE26" s="134">
        <f t="shared" si="20"/>
        <v>1.7634796680424114E-3</v>
      </c>
      <c r="AF26" s="134">
        <f t="shared" si="26"/>
        <v>2.1765538425886841E-3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246">
        <f t="shared" si="28"/>
        <v>1.7634796680424114E-3</v>
      </c>
      <c r="AL26" s="143">
        <f t="shared" si="28"/>
        <v>2.1765538425886841E-3</v>
      </c>
      <c r="AM26" s="143">
        <f t="shared" si="29"/>
        <v>1.724329004329013E-3</v>
      </c>
      <c r="AN26" s="143">
        <f t="shared" si="30"/>
        <v>0</v>
      </c>
      <c r="AO26" s="144">
        <f t="shared" si="22"/>
        <v>2.9818056277056294E-3</v>
      </c>
      <c r="AP26" s="93"/>
      <c r="AQ26" s="93"/>
      <c r="AR26" s="1" t="s">
        <v>33</v>
      </c>
      <c r="AS26" s="1">
        <v>0.94490740905457371</v>
      </c>
      <c r="AT26"/>
      <c r="AU26"/>
      <c r="AV26"/>
      <c r="AW26"/>
      <c r="AX26"/>
      <c r="AY26"/>
      <c r="AZ26"/>
      <c r="BA26" s="93"/>
      <c r="BB26" s="93"/>
      <c r="BC26" s="93"/>
      <c r="BD26" s="93"/>
      <c r="BE26" s="93"/>
      <c r="BF26" s="60">
        <f t="shared" si="5"/>
        <v>39721</v>
      </c>
      <c r="BG26" s="71">
        <f t="shared" si="6"/>
        <v>3.4760034833676026E-2</v>
      </c>
      <c r="BH26" s="71">
        <f t="shared" si="7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11.814454728923502</v>
      </c>
      <c r="BS26" s="64">
        <f t="shared" si="12"/>
        <v>37398</v>
      </c>
      <c r="BT26" s="17" t="s">
        <v>117</v>
      </c>
      <c r="BV26" s="60">
        <f t="shared" si="13"/>
        <v>39752</v>
      </c>
      <c r="BW26" s="71">
        <f t="shared" si="14"/>
        <v>3.6148748543284502E-2</v>
      </c>
      <c r="BX26" s="71">
        <f t="shared" si="15"/>
        <v>3.4760034833676026E-2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s="17" customFormat="1" ht="15" x14ac:dyDescent="0.25">
      <c r="A27" s="106">
        <f t="shared" si="0"/>
        <v>39721</v>
      </c>
      <c r="B27" s="207">
        <v>39752</v>
      </c>
      <c r="C27" s="216">
        <v>155985023313</v>
      </c>
      <c r="D27" s="157">
        <v>15406184.11000002</v>
      </c>
      <c r="E27" s="158">
        <v>40496</v>
      </c>
      <c r="F27" s="157">
        <v>5031774945.5806456</v>
      </c>
      <c r="G27" s="157">
        <v>124253.62864432648</v>
      </c>
      <c r="H27" s="157">
        <v>15406184.11000002</v>
      </c>
      <c r="I27" s="159">
        <v>3.6148748543284502E-2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22.339038630698237</v>
      </c>
      <c r="O27" s="161">
        <v>11.730080147913332</v>
      </c>
      <c r="P27" s="162">
        <v>3.4760034833676026E-2</v>
      </c>
      <c r="Q27" s="69"/>
      <c r="R27" s="96"/>
      <c r="T27" s="113">
        <f t="shared" si="1"/>
        <v>3.6148748543284502E-2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3.3380264305795243E-2</v>
      </c>
      <c r="AA27" s="125">
        <f t="shared" si="3"/>
        <v>2.768484237489259E-3</v>
      </c>
      <c r="AD27" s="133">
        <f t="shared" si="4"/>
        <v>39752</v>
      </c>
      <c r="AE27" s="134">
        <f t="shared" si="20"/>
        <v>1.3887137096084759E-3</v>
      </c>
      <c r="AF27" s="134">
        <f t="shared" si="26"/>
        <v>1.77961064151793E-3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246">
        <f t="shared" si="28"/>
        <v>1.3887137096084759E-3</v>
      </c>
      <c r="AL27" s="143">
        <f t="shared" si="28"/>
        <v>1.77961064151793E-3</v>
      </c>
      <c r="AM27" s="143">
        <f t="shared" si="29"/>
        <v>1.7135177865612652E-3</v>
      </c>
      <c r="AN27" s="143">
        <f t="shared" si="30"/>
        <v>0</v>
      </c>
      <c r="AO27" s="144">
        <f t="shared" si="22"/>
        <v>-1.9002818181818176E-3</v>
      </c>
      <c r="AP27" s="93"/>
      <c r="AQ27" s="93"/>
      <c r="AR27" s="1" t="s">
        <v>34</v>
      </c>
      <c r="AS27" s="1">
        <v>0.93291772052110289</v>
      </c>
      <c r="AT27"/>
      <c r="AU27"/>
      <c r="AV27"/>
      <c r="AW27"/>
      <c r="AX27"/>
      <c r="AY27"/>
      <c r="AZ27"/>
      <c r="BA27" s="93"/>
      <c r="BB27" s="93"/>
      <c r="BC27" s="93"/>
      <c r="BD27" s="93"/>
      <c r="BE27" s="93"/>
      <c r="BF27" s="60">
        <f t="shared" si="5"/>
        <v>39752</v>
      </c>
      <c r="BG27" s="71">
        <f t="shared" si="6"/>
        <v>3.6148748543284502E-2</v>
      </c>
      <c r="BH27" s="71">
        <f t="shared" si="7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11.730080147913332</v>
      </c>
      <c r="BS27" s="64">
        <f t="shared" si="12"/>
        <v>40496</v>
      </c>
      <c r="BT27" s="17" t="s">
        <v>117</v>
      </c>
      <c r="BV27" s="60">
        <f t="shared" si="13"/>
        <v>39782</v>
      </c>
      <c r="BW27" s="71">
        <f t="shared" si="14"/>
        <v>3.3588776211135145E-2</v>
      </c>
      <c r="BX27" s="71">
        <f t="shared" si="15"/>
        <v>3.6148748543284502E-2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s="17" customFormat="1" ht="15.75" thickBot="1" x14ac:dyDescent="0.3">
      <c r="A28" s="106">
        <f t="shared" si="0"/>
        <v>39752</v>
      </c>
      <c r="B28" s="208">
        <v>39782</v>
      </c>
      <c r="C28" s="216">
        <v>156554185646</v>
      </c>
      <c r="D28" s="157">
        <v>14367386.630000001</v>
      </c>
      <c r="E28" s="158">
        <v>36665</v>
      </c>
      <c r="F28" s="157">
        <v>5218472854.8666668</v>
      </c>
      <c r="G28" s="157">
        <v>142328.45642620118</v>
      </c>
      <c r="H28" s="157">
        <v>14367386.630000001</v>
      </c>
      <c r="I28" s="159">
        <v>3.3588776211135145E-2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22.375470639498992</v>
      </c>
      <c r="O28" s="161">
        <v>11.865892738971093</v>
      </c>
      <c r="P28" s="162">
        <v>3.6148748543284502E-2</v>
      </c>
      <c r="Q28" s="69"/>
      <c r="R28" s="96"/>
      <c r="T28" s="113">
        <f t="shared" si="1"/>
        <v>3.3588776211135145E-2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2.6972365766279018E-2</v>
      </c>
      <c r="AA28" s="125">
        <f t="shared" si="3"/>
        <v>6.6164104448561273E-3</v>
      </c>
      <c r="AD28" s="133">
        <f t="shared" si="4"/>
        <v>39782</v>
      </c>
      <c r="AE28" s="134">
        <f t="shared" si="20"/>
        <v>-2.5599723321493573E-3</v>
      </c>
      <c r="AF28" s="134">
        <f t="shared" si="26"/>
        <v>2.768484237489259E-3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246">
        <f t="shared" si="28"/>
        <v>-2.5599723321493573E-3</v>
      </c>
      <c r="AL28" s="143">
        <f t="shared" si="28"/>
        <v>2.768484237489259E-3</v>
      </c>
      <c r="AM28" s="143">
        <f t="shared" si="29"/>
        <v>0</v>
      </c>
      <c r="AN28" s="143">
        <f t="shared" si="30"/>
        <v>-9.8801086956521733E-3</v>
      </c>
      <c r="AO28" s="144">
        <f t="shared" si="22"/>
        <v>-4.6333000000000225E-4</v>
      </c>
      <c r="AP28" s="93"/>
      <c r="AQ28" s="93"/>
      <c r="AR28" s="1" t="s">
        <v>35</v>
      </c>
      <c r="AS28" s="1">
        <v>4.5141673014179717E-3</v>
      </c>
      <c r="AT28"/>
      <c r="AU28"/>
      <c r="AV28"/>
      <c r="AW28"/>
      <c r="AX28"/>
      <c r="AY28"/>
      <c r="AZ28"/>
      <c r="BA28" s="93"/>
      <c r="BB28" s="93"/>
      <c r="BC28" s="93"/>
      <c r="BD28" s="93"/>
      <c r="BE28" s="93"/>
      <c r="BF28" s="60">
        <f t="shared" si="5"/>
        <v>39782</v>
      </c>
      <c r="BG28" s="71">
        <f t="shared" si="6"/>
        <v>3.3588776211135145E-2</v>
      </c>
      <c r="BH28" s="71">
        <f t="shared" si="7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11.865892738971093</v>
      </c>
      <c r="BS28" s="64">
        <f t="shared" si="12"/>
        <v>36665</v>
      </c>
      <c r="BT28" s="17" t="s">
        <v>117</v>
      </c>
      <c r="BV28" s="60">
        <f t="shared" si="13"/>
        <v>39813</v>
      </c>
      <c r="BW28" s="71">
        <f t="shared" si="14"/>
        <v>3.3567892779972019E-2</v>
      </c>
      <c r="BX28" s="71">
        <f t="shared" si="15"/>
        <v>3.3588776211135145E-2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s="17" customFormat="1" ht="15.75" thickBot="1" x14ac:dyDescent="0.3">
      <c r="A29" s="106">
        <f t="shared" si="0"/>
        <v>39782</v>
      </c>
      <c r="B29" s="208">
        <v>39813</v>
      </c>
      <c r="C29" s="216">
        <v>156360385646</v>
      </c>
      <c r="D29" s="157">
        <v>14340679.40000001</v>
      </c>
      <c r="E29" s="158">
        <v>36662</v>
      </c>
      <c r="F29" s="157">
        <v>5043883407.9354839</v>
      </c>
      <c r="G29" s="157">
        <v>137577.96650306814</v>
      </c>
      <c r="H29" s="157">
        <v>14340679.40000001</v>
      </c>
      <c r="I29" s="159">
        <v>3.3567892779972019E-2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22.341442139781034</v>
      </c>
      <c r="O29" s="161">
        <v>11.831946064501723</v>
      </c>
      <c r="P29" s="162">
        <v>3.3588776211135145E-2</v>
      </c>
      <c r="Q29" s="69"/>
      <c r="R29" s="96"/>
      <c r="T29" s="113">
        <f t="shared" si="1"/>
        <v>3.3567892779972019E-2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2.2996113182679037E-2</v>
      </c>
      <c r="AA29" s="125">
        <f t="shared" si="3"/>
        <v>1.0571779597292982E-2</v>
      </c>
      <c r="AD29" s="133">
        <f t="shared" si="4"/>
        <v>39813</v>
      </c>
      <c r="AE29" s="134">
        <f t="shared" si="20"/>
        <v>-2.0883431163125354E-5</v>
      </c>
      <c r="AF29" s="134">
        <f t="shared" si="26"/>
        <v>6.6164104448561273E-3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246">
        <f t="shared" si="28"/>
        <v>-2.0883431163125354E-5</v>
      </c>
      <c r="AL29" s="143">
        <f t="shared" si="28"/>
        <v>6.6164104448561273E-3</v>
      </c>
      <c r="AM29" s="143">
        <f t="shared" si="29"/>
        <v>0</v>
      </c>
      <c r="AN29" s="143">
        <f t="shared" si="30"/>
        <v>-8.503928571428572E-3</v>
      </c>
      <c r="AO29" s="144">
        <f t="shared" si="22"/>
        <v>3.8857517391304346E-3</v>
      </c>
      <c r="AP29" s="93"/>
      <c r="AQ29" s="93"/>
      <c r="AR29" s="2" t="s">
        <v>36</v>
      </c>
      <c r="AS29" s="2">
        <v>90</v>
      </c>
      <c r="AT29"/>
      <c r="AU29"/>
      <c r="AV29"/>
      <c r="AW29"/>
      <c r="AX29"/>
      <c r="AY29"/>
      <c r="AZ29"/>
      <c r="BA29" s="93"/>
      <c r="BB29" s="93"/>
      <c r="BC29" s="93"/>
      <c r="BD29" s="93"/>
      <c r="BE29" s="93"/>
      <c r="BF29" s="60">
        <f t="shared" si="5"/>
        <v>39813</v>
      </c>
      <c r="BG29" s="71">
        <f t="shared" si="6"/>
        <v>3.3567892779972019E-2</v>
      </c>
      <c r="BH29" s="71">
        <f t="shared" si="7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11.831946064501723</v>
      </c>
      <c r="BS29" s="64">
        <f t="shared" si="12"/>
        <v>36662</v>
      </c>
      <c r="BT29" s="17" t="s">
        <v>117</v>
      </c>
      <c r="BV29" s="60">
        <f t="shared" si="13"/>
        <v>39844</v>
      </c>
      <c r="BW29" s="71">
        <f t="shared" si="14"/>
        <v>2.0626351245175863E-2</v>
      </c>
      <c r="BX29" s="71">
        <f t="shared" si="15"/>
        <v>3.3567892779972019E-2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s="17" customFormat="1" ht="15.75" thickBot="1" x14ac:dyDescent="0.3">
      <c r="A30" s="106">
        <f t="shared" si="0"/>
        <v>39813</v>
      </c>
      <c r="B30" s="208">
        <v>39844</v>
      </c>
      <c r="C30" s="216">
        <v>146416432531</v>
      </c>
      <c r="D30" s="157">
        <v>8274073.3299999991</v>
      </c>
      <c r="E30" s="158">
        <v>36217</v>
      </c>
      <c r="F30" s="157">
        <v>4723110726.8064518</v>
      </c>
      <c r="G30" s="157">
        <v>130411.42907492205</v>
      </c>
      <c r="H30" s="157">
        <v>8274073.3299999991</v>
      </c>
      <c r="I30" s="159">
        <v>2.0626351245175863E-2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22.275733471753789</v>
      </c>
      <c r="O30" s="161">
        <v>11.778449570914056</v>
      </c>
      <c r="P30" s="162">
        <v>3.3567892779972019E-2</v>
      </c>
      <c r="Q30" s="69"/>
      <c r="R30" s="96"/>
      <c r="T30" s="113">
        <f t="shared" si="1"/>
        <v>2.0626351245175863E-2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1.7548850930147249E-2</v>
      </c>
      <c r="AA30" s="125">
        <f t="shared" si="3"/>
        <v>3.0775003150286147E-3</v>
      </c>
      <c r="AD30" s="133">
        <f t="shared" si="4"/>
        <v>39844</v>
      </c>
      <c r="AE30" s="134">
        <f t="shared" si="20"/>
        <v>-1.2941541534796156E-2</v>
      </c>
      <c r="AF30" s="134">
        <f t="shared" si="26"/>
        <v>1.0571779597292982E-2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246">
        <f t="shared" si="28"/>
        <v>-1.2941541534796156E-2</v>
      </c>
      <c r="AL30" s="143">
        <f t="shared" si="28"/>
        <v>1.0571779597292982E-2</v>
      </c>
      <c r="AM30" s="143">
        <f t="shared" si="29"/>
        <v>0</v>
      </c>
      <c r="AN30" s="143">
        <f t="shared" si="30"/>
        <v>-8.5104761904761968E-3</v>
      </c>
      <c r="AO30" s="144">
        <f t="shared" si="22"/>
        <v>-1.9772173913043187E-4</v>
      </c>
      <c r="AP30" s="93"/>
      <c r="AQ30" s="93"/>
      <c r="AR30"/>
      <c r="AS30"/>
      <c r="AT30"/>
      <c r="AU30"/>
      <c r="AV30"/>
      <c r="AW30"/>
      <c r="AX30"/>
      <c r="AY30"/>
      <c r="AZ30"/>
      <c r="BA30" s="93"/>
      <c r="BB30" s="93"/>
      <c r="BC30" s="93"/>
      <c r="BD30" s="93"/>
      <c r="BE30" s="93"/>
      <c r="BF30" s="60">
        <f t="shared" si="5"/>
        <v>39844</v>
      </c>
      <c r="BG30" s="71">
        <f t="shared" si="6"/>
        <v>2.0626351245175863E-2</v>
      </c>
      <c r="BH30" s="71">
        <f t="shared" si="7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11.778449570914056</v>
      </c>
      <c r="BS30" s="64">
        <f t="shared" si="12"/>
        <v>36217</v>
      </c>
      <c r="BT30" s="17" t="s">
        <v>117</v>
      </c>
      <c r="BV30" s="60">
        <f t="shared" si="13"/>
        <v>39872</v>
      </c>
      <c r="BW30" s="71">
        <f t="shared" si="14"/>
        <v>1.5046415438628714E-2</v>
      </c>
      <c r="BX30" s="71">
        <f t="shared" si="15"/>
        <v>2.0626351245175863E-2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s="17" customFormat="1" ht="15.75" thickBot="1" x14ac:dyDescent="0.3">
      <c r="A31" s="106">
        <f t="shared" si="0"/>
        <v>39844</v>
      </c>
      <c r="B31" s="208">
        <v>39872</v>
      </c>
      <c r="C31" s="216">
        <v>122389304676</v>
      </c>
      <c r="D31" s="157">
        <v>5045261.1599999992</v>
      </c>
      <c r="E31" s="158">
        <v>35075</v>
      </c>
      <c r="F31" s="157">
        <v>4371046595.5714283</v>
      </c>
      <c r="G31" s="157">
        <v>124620.00272477344</v>
      </c>
      <c r="H31" s="157">
        <v>5045261.1599999992</v>
      </c>
      <c r="I31" s="159">
        <v>1.5046415438628714E-2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22.198268312933532</v>
      </c>
      <c r="O31" s="161">
        <v>11.733024407962869</v>
      </c>
      <c r="P31" s="162">
        <v>2.0626351245175863E-2</v>
      </c>
      <c r="Q31" s="69"/>
      <c r="R31" s="96"/>
      <c r="T31" s="113">
        <f t="shared" si="1"/>
        <v>1.5046415438628714E-2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1.498936065865885E-2</v>
      </c>
      <c r="AA31" s="125">
        <f t="shared" si="3"/>
        <v>5.7054779969863828E-5</v>
      </c>
      <c r="AD31" s="133">
        <f t="shared" si="4"/>
        <v>39872</v>
      </c>
      <c r="AE31" s="134">
        <f t="shared" si="20"/>
        <v>-5.5799358065471497E-3</v>
      </c>
      <c r="AF31" s="134">
        <f t="shared" si="26"/>
        <v>3.0775003150286147E-3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246">
        <f t="shared" si="28"/>
        <v>-5.5799358065471497E-3</v>
      </c>
      <c r="AL31" s="143">
        <f t="shared" si="28"/>
        <v>3.0775003150286147E-3</v>
      </c>
      <c r="AM31" s="143">
        <f t="shared" si="29"/>
        <v>0</v>
      </c>
      <c r="AN31" s="143">
        <f t="shared" si="30"/>
        <v>-5.1355952380952308E-3</v>
      </c>
      <c r="AO31" s="144">
        <f t="shared" si="22"/>
        <v>1.90625E-3</v>
      </c>
      <c r="AP31" s="93"/>
      <c r="AQ31" s="93"/>
      <c r="AR31" t="s">
        <v>37</v>
      </c>
      <c r="AS31"/>
      <c r="AT31"/>
      <c r="AU31"/>
      <c r="AV31"/>
      <c r="AW31"/>
      <c r="AX31"/>
      <c r="AY31"/>
      <c r="AZ31"/>
      <c r="BA31" s="93"/>
      <c r="BB31" s="93"/>
      <c r="BC31" s="93"/>
      <c r="BD31" s="93"/>
      <c r="BE31" s="93"/>
      <c r="BF31" s="60">
        <f t="shared" si="5"/>
        <v>39872</v>
      </c>
      <c r="BG31" s="71">
        <f t="shared" si="6"/>
        <v>1.5046415438628714E-2</v>
      </c>
      <c r="BH31" s="71">
        <f t="shared" si="7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11.733024407962869</v>
      </c>
      <c r="BS31" s="64">
        <f t="shared" si="12"/>
        <v>35075</v>
      </c>
      <c r="BT31" s="17" t="s">
        <v>117</v>
      </c>
      <c r="BV31" s="60">
        <f t="shared" si="13"/>
        <v>39903</v>
      </c>
      <c r="BW31" s="71">
        <f t="shared" si="14"/>
        <v>1.0372098301158948E-2</v>
      </c>
      <c r="BX31" s="71">
        <f t="shared" si="15"/>
        <v>1.5046415438628714E-2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s="17" customFormat="1" ht="15" x14ac:dyDescent="0.25">
      <c r="A32" s="106">
        <f t="shared" si="0"/>
        <v>39872</v>
      </c>
      <c r="B32" s="208">
        <v>39903</v>
      </c>
      <c r="C32" s="216">
        <v>157077823059</v>
      </c>
      <c r="D32" s="157">
        <v>4463634.5799999991</v>
      </c>
      <c r="E32" s="158">
        <v>41527</v>
      </c>
      <c r="F32" s="157">
        <v>5067026550.2903223</v>
      </c>
      <c r="G32" s="157">
        <v>122017.64033737863</v>
      </c>
      <c r="H32" s="157">
        <v>4463634.5799999991</v>
      </c>
      <c r="I32" s="159">
        <v>1.0372098301158948E-2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22.34602000327061</v>
      </c>
      <c r="O32" s="161">
        <v>11.711920906192177</v>
      </c>
      <c r="P32" s="162">
        <v>1.5046415438628714E-2</v>
      </c>
      <c r="Q32" s="69"/>
      <c r="R32" s="96"/>
      <c r="T32" s="113">
        <f t="shared" si="1"/>
        <v>1.0372098301158948E-2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1.3118045614927215E-2</v>
      </c>
      <c r="AA32" s="125">
        <f t="shared" si="3"/>
        <v>-2.7459473137682669E-3</v>
      </c>
      <c r="AD32" s="133">
        <f t="shared" si="4"/>
        <v>39903</v>
      </c>
      <c r="AE32" s="134">
        <f t="shared" si="20"/>
        <v>-4.6743171374697655E-3</v>
      </c>
      <c r="AF32" s="134">
        <f t="shared" si="26"/>
        <v>5.7054779969863828E-5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246">
        <f t="shared" si="28"/>
        <v>-4.6743171374697655E-3</v>
      </c>
      <c r="AL32" s="143">
        <f t="shared" si="28"/>
        <v>5.7054779969863828E-5</v>
      </c>
      <c r="AM32" s="143">
        <f t="shared" si="29"/>
        <v>0</v>
      </c>
      <c r="AN32" s="143">
        <f t="shared" si="30"/>
        <v>-3.5915909090909089E-3</v>
      </c>
      <c r="AO32" s="144">
        <f t="shared" si="22"/>
        <v>1.1067363636363611E-3</v>
      </c>
      <c r="AP32" s="93"/>
      <c r="AQ32" s="93"/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A32" s="93"/>
      <c r="BB32" s="93"/>
      <c r="BC32" s="93"/>
      <c r="BD32" s="93"/>
      <c r="BE32" s="93"/>
      <c r="BF32" s="60">
        <f t="shared" si="5"/>
        <v>39903</v>
      </c>
      <c r="BG32" s="71">
        <f t="shared" si="6"/>
        <v>1.0372098301158948E-2</v>
      </c>
      <c r="BH32" s="71">
        <f t="shared" si="7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11.711920906192177</v>
      </c>
      <c r="BS32" s="64">
        <f t="shared" si="12"/>
        <v>41527</v>
      </c>
      <c r="BT32" s="17" t="s">
        <v>117</v>
      </c>
      <c r="BV32" s="60">
        <f t="shared" si="13"/>
        <v>39933</v>
      </c>
      <c r="BW32" s="71">
        <f t="shared" si="14"/>
        <v>8.6116501648535113E-3</v>
      </c>
      <c r="BX32" s="71">
        <f t="shared" si="15"/>
        <v>1.0372098301158948E-2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s="17" customFormat="1" ht="15" x14ac:dyDescent="0.25">
      <c r="A33" s="106">
        <f t="shared" si="0"/>
        <v>39903</v>
      </c>
      <c r="B33" s="208">
        <v>39933</v>
      </c>
      <c r="C33" s="216">
        <v>151655344179</v>
      </c>
      <c r="D33" s="157">
        <v>3578089.7800000035</v>
      </c>
      <c r="E33" s="158">
        <v>42107</v>
      </c>
      <c r="F33" s="157">
        <v>5055178139.3000002</v>
      </c>
      <c r="G33" s="157">
        <v>120055.52851782364</v>
      </c>
      <c r="H33" s="157">
        <v>3578089.7800000035</v>
      </c>
      <c r="I33" s="159">
        <v>8.6116501648535113E-3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22.343678929015532</v>
      </c>
      <c r="O33" s="161">
        <v>11.695709652382664</v>
      </c>
      <c r="P33" s="162">
        <v>1.0372098301158948E-2</v>
      </c>
      <c r="Q33" s="69"/>
      <c r="R33" s="96"/>
      <c r="T33" s="113">
        <f t="shared" si="1"/>
        <v>8.6116501648535113E-3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1.0427756865313664E-2</v>
      </c>
      <c r="AA33" s="125">
        <f t="shared" si="3"/>
        <v>-1.816106700460153E-3</v>
      </c>
      <c r="AD33" s="133">
        <f t="shared" si="4"/>
        <v>39933</v>
      </c>
      <c r="AE33" s="134">
        <f t="shared" si="20"/>
        <v>-1.760448136305437E-3</v>
      </c>
      <c r="AF33" s="134">
        <f t="shared" si="26"/>
        <v>-2.7459473137682669E-3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246">
        <f t="shared" si="28"/>
        <v>-1.760448136305437E-3</v>
      </c>
      <c r="AL33" s="143">
        <f t="shared" si="28"/>
        <v>-2.7459473137682669E-3</v>
      </c>
      <c r="AM33" s="143">
        <f t="shared" si="29"/>
        <v>0</v>
      </c>
      <c r="AN33" s="143">
        <f t="shared" si="30"/>
        <v>-2.5704090909090937E-3</v>
      </c>
      <c r="AO33" s="144">
        <f t="shared" si="22"/>
        <v>-2.968945454545454E-3</v>
      </c>
      <c r="AP33" s="93"/>
      <c r="AQ33" s="93"/>
      <c r="AR33" s="1" t="s">
        <v>38</v>
      </c>
      <c r="AS33" s="1">
        <v>2</v>
      </c>
      <c r="AT33" s="1">
        <v>3.0756295894311319E-2</v>
      </c>
      <c r="AU33" s="1">
        <v>1.5378147947155659E-2</v>
      </c>
      <c r="AV33" s="1">
        <v>754.65548606318987</v>
      </c>
      <c r="AW33" s="1">
        <v>1.0801306589157928E-55</v>
      </c>
      <c r="AX33"/>
      <c r="AY33"/>
      <c r="AZ33"/>
      <c r="BA33" s="93"/>
      <c r="BB33" s="93"/>
      <c r="BC33" s="93"/>
      <c r="BD33" s="93"/>
      <c r="BE33" s="93"/>
      <c r="BF33" s="60">
        <f t="shared" si="5"/>
        <v>39933</v>
      </c>
      <c r="BG33" s="71">
        <f t="shared" si="6"/>
        <v>8.6116501648535113E-3</v>
      </c>
      <c r="BH33" s="71">
        <f t="shared" si="7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11.695709652382664</v>
      </c>
      <c r="BS33" s="64">
        <f t="shared" si="12"/>
        <v>42107</v>
      </c>
      <c r="BT33" s="17" t="s">
        <v>117</v>
      </c>
      <c r="BV33" s="60">
        <f t="shared" si="13"/>
        <v>39964</v>
      </c>
      <c r="BW33" s="71">
        <f t="shared" si="14"/>
        <v>7.3709317639014827E-3</v>
      </c>
      <c r="BX33" s="71">
        <f t="shared" si="15"/>
        <v>8.6116501648535113E-3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s="17" customFormat="1" ht="15.75" thickBot="1" x14ac:dyDescent="0.3">
      <c r="A34" s="106">
        <f t="shared" si="0"/>
        <v>39933</v>
      </c>
      <c r="B34" s="208">
        <v>39964</v>
      </c>
      <c r="C34" s="216">
        <v>162984223953</v>
      </c>
      <c r="D34" s="157">
        <v>3291357.7900000014</v>
      </c>
      <c r="E34" s="158">
        <v>40784</v>
      </c>
      <c r="F34" s="157">
        <v>5257555611.3870964</v>
      </c>
      <c r="G34" s="157">
        <v>128912.21095005631</v>
      </c>
      <c r="H34" s="157">
        <v>3291357.7900000014</v>
      </c>
      <c r="I34" s="159">
        <v>7.3709317639014827E-3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22.382932043019586</v>
      </c>
      <c r="O34" s="161">
        <v>11.766886916403688</v>
      </c>
      <c r="P34" s="162">
        <v>8.6116501648535113E-3</v>
      </c>
      <c r="Q34" s="69"/>
      <c r="R34" s="96"/>
      <c r="T34" s="113">
        <f t="shared" si="1"/>
        <v>7.3709317639014827E-3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8.5205605860999359E-3</v>
      </c>
      <c r="AA34" s="125">
        <f t="shared" si="3"/>
        <v>-1.1496288221984532E-3</v>
      </c>
      <c r="AD34" s="133">
        <f t="shared" si="4"/>
        <v>39964</v>
      </c>
      <c r="AE34" s="134">
        <f t="shared" si="20"/>
        <v>-1.2407184009520286E-3</v>
      </c>
      <c r="AF34" s="134">
        <f t="shared" si="26"/>
        <v>-1.816106700460153E-3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246">
        <f t="shared" si="28"/>
        <v>-1.2407184009520286E-3</v>
      </c>
      <c r="AL34" s="143">
        <f t="shared" si="28"/>
        <v>-1.816106700460153E-3</v>
      </c>
      <c r="AM34" s="143">
        <f t="shared" si="29"/>
        <v>0</v>
      </c>
      <c r="AN34" s="143">
        <f t="shared" si="30"/>
        <v>-1.2764999999999981E-3</v>
      </c>
      <c r="AO34" s="144">
        <f t="shared" si="22"/>
        <v>-3.0644170995670992E-3</v>
      </c>
      <c r="AP34" s="93"/>
      <c r="AQ34" s="93"/>
      <c r="AR34" s="1" t="s">
        <v>39</v>
      </c>
      <c r="AS34" s="1">
        <v>88</v>
      </c>
      <c r="AT34" s="1">
        <v>1.7932381654168265E-3</v>
      </c>
      <c r="AU34" s="1">
        <v>2.037770642519121E-5</v>
      </c>
      <c r="AV34" s="1"/>
      <c r="AW34" s="1"/>
      <c r="AX34"/>
      <c r="AY34"/>
      <c r="AZ34"/>
      <c r="BA34" s="93"/>
      <c r="BB34" s="93"/>
      <c r="BC34" s="93"/>
      <c r="BD34" s="93"/>
      <c r="BE34" s="93"/>
      <c r="BF34" s="60">
        <f t="shared" si="5"/>
        <v>39964</v>
      </c>
      <c r="BG34" s="71">
        <f t="shared" si="6"/>
        <v>7.3709317639014827E-3</v>
      </c>
      <c r="BH34" s="71">
        <f t="shared" si="7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11.766886916403688</v>
      </c>
      <c r="BS34" s="64">
        <f t="shared" si="12"/>
        <v>40784</v>
      </c>
      <c r="BT34" s="17" t="s">
        <v>117</v>
      </c>
      <c r="BV34" s="60">
        <f t="shared" si="13"/>
        <v>39994</v>
      </c>
      <c r="BW34" s="71">
        <f t="shared" si="14"/>
        <v>7.3322587516749397E-3</v>
      </c>
      <c r="BX34" s="71">
        <f t="shared" si="15"/>
        <v>7.3709317639014827E-3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s="17" customFormat="1" ht="15.75" thickBot="1" x14ac:dyDescent="0.3">
      <c r="A35" s="106">
        <f t="shared" si="0"/>
        <v>39964</v>
      </c>
      <c r="B35" s="208">
        <v>39994</v>
      </c>
      <c r="C35" s="216">
        <v>160207118111</v>
      </c>
      <c r="D35" s="157">
        <v>3218301.4900000016</v>
      </c>
      <c r="E35" s="158">
        <v>40911</v>
      </c>
      <c r="F35" s="157">
        <v>5340237270.3666668</v>
      </c>
      <c r="G35" s="157">
        <v>130533.04173368205</v>
      </c>
      <c r="H35" s="157">
        <v>3218301.4900000016</v>
      </c>
      <c r="I35" s="159">
        <v>7.3322587516749397E-3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22.398535921584347</v>
      </c>
      <c r="O35" s="161">
        <v>11.779381667058404</v>
      </c>
      <c r="P35" s="162">
        <v>7.3709317639014827E-3</v>
      </c>
      <c r="Q35" s="69"/>
      <c r="R35" s="96"/>
      <c r="T35" s="113">
        <f t="shared" si="1"/>
        <v>7.3322587516749397E-3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8.8352164992842683E-3</v>
      </c>
      <c r="AA35" s="125">
        <f t="shared" si="3"/>
        <v>-1.5029577476093287E-3</v>
      </c>
      <c r="AD35" s="133">
        <f t="shared" si="4"/>
        <v>39994</v>
      </c>
      <c r="AE35" s="134">
        <f t="shared" si="20"/>
        <v>-3.8673012226543048E-5</v>
      </c>
      <c r="AF35" s="134">
        <f t="shared" si="26"/>
        <v>-1.1496288221984532E-3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246">
        <f t="shared" si="28"/>
        <v>-3.8673012226543048E-5</v>
      </c>
      <c r="AL35" s="143">
        <f t="shared" si="28"/>
        <v>-1.1496288221984532E-3</v>
      </c>
      <c r="AM35" s="143">
        <f t="shared" si="29"/>
        <v>2.9009090909090998E-4</v>
      </c>
      <c r="AN35" s="143">
        <f t="shared" si="30"/>
        <v>0</v>
      </c>
      <c r="AO35" s="144">
        <f t="shared" si="22"/>
        <v>3.6578982683982582E-4</v>
      </c>
      <c r="AP35" s="93"/>
      <c r="AQ35" s="93"/>
      <c r="AR35" s="2" t="s">
        <v>40</v>
      </c>
      <c r="AS35" s="2">
        <v>90</v>
      </c>
      <c r="AT35" s="2">
        <v>3.2549534059728144E-2</v>
      </c>
      <c r="AU35" s="2"/>
      <c r="AV35" s="2"/>
      <c r="AW35" s="2"/>
      <c r="AX35"/>
      <c r="AY35"/>
      <c r="AZ35"/>
      <c r="BA35" s="93"/>
      <c r="BB35" s="93"/>
      <c r="BC35" s="93"/>
      <c r="BD35" s="93"/>
      <c r="BE35" s="93"/>
      <c r="BF35" s="60">
        <f t="shared" si="5"/>
        <v>39994</v>
      </c>
      <c r="BG35" s="71">
        <f t="shared" si="6"/>
        <v>7.3322587516749397E-3</v>
      </c>
      <c r="BH35" s="71">
        <f t="shared" si="7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11.779381667058404</v>
      </c>
      <c r="BS35" s="64">
        <f t="shared" si="12"/>
        <v>40911</v>
      </c>
      <c r="BT35" s="17" t="s">
        <v>117</v>
      </c>
      <c r="BV35" s="60">
        <f t="shared" si="13"/>
        <v>40025</v>
      </c>
      <c r="BW35" s="71">
        <f t="shared" si="14"/>
        <v>5.7951741896366182E-3</v>
      </c>
      <c r="BX35" s="71">
        <f t="shared" si="15"/>
        <v>7.3322587516749397E-3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s="17" customFormat="1" ht="15.75" thickBot="1" x14ac:dyDescent="0.3">
      <c r="A36" s="106">
        <f t="shared" si="0"/>
        <v>39994</v>
      </c>
      <c r="B36" s="208">
        <v>40025</v>
      </c>
      <c r="C36" s="216">
        <v>164332131328</v>
      </c>
      <c r="D36" s="157">
        <v>2609132.4000000022</v>
      </c>
      <c r="E36" s="158">
        <v>43715</v>
      </c>
      <c r="F36" s="157">
        <v>5301036494.4516125</v>
      </c>
      <c r="G36" s="157">
        <v>121263.55929204191</v>
      </c>
      <c r="H36" s="157">
        <v>2609132.4000000022</v>
      </c>
      <c r="I36" s="159">
        <v>5.7951741896366182E-3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22.391168203375017</v>
      </c>
      <c r="O36" s="161">
        <v>11.705721631760026</v>
      </c>
      <c r="P36" s="162">
        <v>7.3322587516749397E-3</v>
      </c>
      <c r="Q36" s="69"/>
      <c r="R36" s="96"/>
      <c r="T36" s="113">
        <f t="shared" si="1"/>
        <v>5.7951741896366182E-3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6.5107679116393879E-3</v>
      </c>
      <c r="AA36" s="125">
        <f t="shared" si="3"/>
        <v>-7.1559372200276968E-4</v>
      </c>
      <c r="AD36" s="133">
        <f t="shared" si="4"/>
        <v>40025</v>
      </c>
      <c r="AE36" s="134">
        <f t="shared" si="20"/>
        <v>-1.5370845620383215E-3</v>
      </c>
      <c r="AF36" s="134">
        <f t="shared" si="26"/>
        <v>-1.5029577476093287E-3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246">
        <f t="shared" si="28"/>
        <v>-1.5370845620383215E-3</v>
      </c>
      <c r="AL36" s="143">
        <f t="shared" si="28"/>
        <v>-1.5029577476093287E-3</v>
      </c>
      <c r="AM36" s="143">
        <f t="shared" si="29"/>
        <v>0</v>
      </c>
      <c r="AN36" s="143">
        <f t="shared" si="30"/>
        <v>-3.0366996047430858E-3</v>
      </c>
      <c r="AO36" s="144">
        <f t="shared" si="22"/>
        <v>-1.1305136363636359E-3</v>
      </c>
      <c r="AP36" s="93"/>
      <c r="AQ36" s="93"/>
      <c r="AR36"/>
      <c r="AS36"/>
      <c r="AT36"/>
      <c r="AU36"/>
      <c r="AV36"/>
      <c r="AW36"/>
      <c r="AX36"/>
      <c r="AY36"/>
      <c r="AZ36"/>
      <c r="BA36" s="93"/>
      <c r="BB36" s="93"/>
      <c r="BC36" s="93"/>
      <c r="BD36" s="93"/>
      <c r="BE36" s="93"/>
      <c r="BF36" s="60">
        <f t="shared" si="5"/>
        <v>40025</v>
      </c>
      <c r="BG36" s="71">
        <f t="shared" si="6"/>
        <v>5.7951741896366182E-3</v>
      </c>
      <c r="BH36" s="71">
        <f t="shared" si="7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11.705721631760026</v>
      </c>
      <c r="BS36" s="64">
        <f t="shared" si="12"/>
        <v>43715</v>
      </c>
      <c r="BT36" s="17" t="s">
        <v>117</v>
      </c>
      <c r="BV36" s="60">
        <f t="shared" si="13"/>
        <v>40056</v>
      </c>
      <c r="BW36" s="71">
        <f t="shared" si="14"/>
        <v>4.8733347831624203E-3</v>
      </c>
      <c r="BX36" s="71">
        <f t="shared" si="15"/>
        <v>5.7951741896366182E-3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s="17" customFormat="1" ht="15" x14ac:dyDescent="0.25">
      <c r="A37" s="106">
        <f t="shared" si="0"/>
        <v>40025</v>
      </c>
      <c r="B37" s="208">
        <v>40056</v>
      </c>
      <c r="C37" s="216">
        <v>174266697331</v>
      </c>
      <c r="D37" s="157">
        <v>2326739.61</v>
      </c>
      <c r="E37" s="158">
        <v>39761</v>
      </c>
      <c r="F37" s="157">
        <v>5621506365.5161295</v>
      </c>
      <c r="G37" s="157">
        <v>141382.41909197779</v>
      </c>
      <c r="H37" s="157">
        <v>2326739.61</v>
      </c>
      <c r="I37" s="159">
        <v>4.8733347831624203E-3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22.449865501505332</v>
      </c>
      <c r="O37" s="161">
        <v>11.859223690145669</v>
      </c>
      <c r="P37" s="162">
        <v>5.7951741896366182E-3</v>
      </c>
      <c r="Q37" s="69"/>
      <c r="R37" s="96"/>
      <c r="T37" s="113">
        <f t="shared" si="1"/>
        <v>4.8733347831624203E-3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5.4188480082933074E-3</v>
      </c>
      <c r="AA37" s="125">
        <f t="shared" si="3"/>
        <v>-5.455132251308871E-4</v>
      </c>
      <c r="AD37" s="133">
        <f t="shared" si="4"/>
        <v>40056</v>
      </c>
      <c r="AE37" s="134">
        <f t="shared" si="20"/>
        <v>-9.2183940647419787E-4</v>
      </c>
      <c r="AF37" s="134">
        <f t="shared" si="26"/>
        <v>-7.1559372200276968E-4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246">
        <f t="shared" si="28"/>
        <v>-9.2183940647419787E-4</v>
      </c>
      <c r="AL37" s="143">
        <f t="shared" si="28"/>
        <v>-7.1559372200276968E-4</v>
      </c>
      <c r="AM37" s="143">
        <f t="shared" si="29"/>
        <v>0</v>
      </c>
      <c r="AN37" s="143">
        <f t="shared" si="30"/>
        <v>-1.0178674948240147E-3</v>
      </c>
      <c r="AO37" s="144">
        <f t="shared" si="22"/>
        <v>-1.2496809523809532E-3</v>
      </c>
      <c r="AP37" s="93"/>
      <c r="AQ37" s="93"/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A37" s="93"/>
      <c r="BB37" s="93"/>
      <c r="BC37" s="93"/>
      <c r="BD37" s="93"/>
      <c r="BE37" s="93"/>
      <c r="BF37" s="60">
        <f t="shared" si="5"/>
        <v>40056</v>
      </c>
      <c r="BG37" s="71">
        <f t="shared" si="6"/>
        <v>4.8733347831624203E-3</v>
      </c>
      <c r="BH37" s="71">
        <f t="shared" si="7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11.859223690145669</v>
      </c>
      <c r="BS37" s="64">
        <f t="shared" si="12"/>
        <v>39761</v>
      </c>
      <c r="BT37" s="17" t="s">
        <v>117</v>
      </c>
      <c r="BV37" s="60">
        <f t="shared" si="13"/>
        <v>40086</v>
      </c>
      <c r="BW37" s="71">
        <f t="shared" si="14"/>
        <v>4.01954560305939E-3</v>
      </c>
      <c r="BX37" s="71">
        <f t="shared" si="15"/>
        <v>4.8733347831624203E-3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s="17" customFormat="1" ht="15.75" thickBot="1" x14ac:dyDescent="0.3">
      <c r="A38" s="106">
        <f t="shared" si="0"/>
        <v>40056</v>
      </c>
      <c r="B38" s="208">
        <v>40086</v>
      </c>
      <c r="C38" s="216">
        <v>158133133299</v>
      </c>
      <c r="D38" s="157">
        <v>1741433.8099999996</v>
      </c>
      <c r="E38" s="158">
        <v>39467</v>
      </c>
      <c r="F38" s="157">
        <v>5271104443.3000002</v>
      </c>
      <c r="G38" s="157">
        <v>133557.26159322978</v>
      </c>
      <c r="H38" s="157">
        <v>1741433.8099999996</v>
      </c>
      <c r="I38" s="159">
        <v>4.01954560305939E-3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22.385505749326263</v>
      </c>
      <c r="O38" s="161">
        <v>11.802285590652053</v>
      </c>
      <c r="P38" s="162">
        <v>4.8733347831624203E-3</v>
      </c>
      <c r="Q38" s="69"/>
      <c r="R38" s="96"/>
      <c r="T38" s="113">
        <f t="shared" si="1"/>
        <v>4.01954560305939E-3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5.0241421559391892E-3</v>
      </c>
      <c r="AA38" s="125">
        <f t="shared" si="3"/>
        <v>-1.0045965528797992E-3</v>
      </c>
      <c r="AD38" s="133">
        <f t="shared" si="4"/>
        <v>40086</v>
      </c>
      <c r="AE38" s="134">
        <f t="shared" si="20"/>
        <v>-8.5378918010303034E-4</v>
      </c>
      <c r="AF38" s="134">
        <f t="shared" si="26"/>
        <v>-5.455132251308871E-4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246">
        <f t="shared" si="28"/>
        <v>-8.5378918010303034E-4</v>
      </c>
      <c r="AL38" s="143">
        <f t="shared" si="28"/>
        <v>-5.455132251308871E-4</v>
      </c>
      <c r="AM38" s="143">
        <f t="shared" si="29"/>
        <v>0</v>
      </c>
      <c r="AN38" s="143">
        <f t="shared" si="30"/>
        <v>-5.2816017316017431E-4</v>
      </c>
      <c r="AO38" s="144">
        <f t="shared" si="22"/>
        <v>-1.6996904761904571E-4</v>
      </c>
      <c r="AP38" s="93"/>
      <c r="AQ38" s="93"/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A38" s="93"/>
      <c r="BB38" s="93"/>
      <c r="BC38" s="93"/>
      <c r="BD38" s="93"/>
      <c r="BE38" s="93"/>
      <c r="BF38" s="60">
        <f t="shared" si="5"/>
        <v>40086</v>
      </c>
      <c r="BG38" s="71">
        <f t="shared" si="6"/>
        <v>4.01954560305939E-3</v>
      </c>
      <c r="BH38" s="71">
        <f t="shared" si="7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11.802285590652053</v>
      </c>
      <c r="BS38" s="64">
        <f t="shared" si="12"/>
        <v>39467</v>
      </c>
      <c r="BT38" s="17" t="s">
        <v>117</v>
      </c>
      <c r="BV38" s="60">
        <f t="shared" si="13"/>
        <v>40117</v>
      </c>
      <c r="BW38" s="71">
        <f t="shared" si="14"/>
        <v>3.920717970021935E-3</v>
      </c>
      <c r="BX38" s="71">
        <f t="shared" si="15"/>
        <v>4.01954560305939E-3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s="17" customFormat="1" ht="15" x14ac:dyDescent="0.25">
      <c r="A39" s="106">
        <f t="shared" si="0"/>
        <v>40086</v>
      </c>
      <c r="B39" s="208">
        <v>40117</v>
      </c>
      <c r="C39" s="216">
        <v>162469241940</v>
      </c>
      <c r="D39" s="157">
        <v>1745194.7299999984</v>
      </c>
      <c r="E39" s="158">
        <v>42172</v>
      </c>
      <c r="F39" s="157">
        <v>5240943288.3870964</v>
      </c>
      <c r="G39" s="157">
        <v>124275.42654811477</v>
      </c>
      <c r="H39" s="157">
        <v>1745194.7299999984</v>
      </c>
      <c r="I39" s="159">
        <v>3.920717970021935E-3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22.379767335946035</v>
      </c>
      <c r="O39" s="161">
        <v>11.730255563249196</v>
      </c>
      <c r="P39" s="162">
        <v>4.01954560305939E-3</v>
      </c>
      <c r="Q39" s="69"/>
      <c r="R39" s="96"/>
      <c r="T39" s="113">
        <f t="shared" si="1"/>
        <v>3.920717970021935E-3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5.1201107568389047E-3</v>
      </c>
      <c r="AA39" s="125">
        <f t="shared" si="3"/>
        <v>-1.1993927868169697E-3</v>
      </c>
      <c r="AD39" s="133">
        <f t="shared" si="4"/>
        <v>40117</v>
      </c>
      <c r="AE39" s="134">
        <f t="shared" si="20"/>
        <v>-9.8827633037455037E-5</v>
      </c>
      <c r="AF39" s="134">
        <f t="shared" si="26"/>
        <v>-1.0045965528797992E-3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246">
        <f t="shared" si="28"/>
        <v>-9.8827633037455037E-5</v>
      </c>
      <c r="AL39" s="143">
        <f t="shared" si="28"/>
        <v>-1.0045965528797992E-3</v>
      </c>
      <c r="AM39" s="143">
        <f t="shared" si="29"/>
        <v>0</v>
      </c>
      <c r="AN39" s="143">
        <f t="shared" si="30"/>
        <v>-2.5409090909090867E-4</v>
      </c>
      <c r="AO39" s="144">
        <f t="shared" si="22"/>
        <v>7.1399545454545361E-4</v>
      </c>
      <c r="AP39" s="93"/>
      <c r="AQ39" s="93"/>
      <c r="AR39" s="1" t="s">
        <v>8</v>
      </c>
      <c r="AS39" s="1">
        <v>0.63171979317506632</v>
      </c>
      <c r="AT39" s="1">
        <v>3.0362365358488144E-2</v>
      </c>
      <c r="AU39" s="1">
        <v>20.806013817314859</v>
      </c>
      <c r="AV39" s="1">
        <v>9.7292311496708522E-36</v>
      </c>
      <c r="AW39" s="1">
        <v>0.57138097222584172</v>
      </c>
      <c r="AX39" s="1">
        <v>0.69205861412429093</v>
      </c>
      <c r="AY39" s="1">
        <v>0.57138097222584172</v>
      </c>
      <c r="AZ39" s="1">
        <v>0.69205861412429093</v>
      </c>
      <c r="BA39" s="93"/>
      <c r="BB39" s="93"/>
      <c r="BC39" s="93"/>
      <c r="BD39" s="93"/>
      <c r="BE39" s="93"/>
      <c r="BF39" s="60">
        <f t="shared" si="5"/>
        <v>40117</v>
      </c>
      <c r="BG39" s="71">
        <f t="shared" si="6"/>
        <v>3.920717970021935E-3</v>
      </c>
      <c r="BH39" s="71">
        <f t="shared" si="7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11.730255563249196</v>
      </c>
      <c r="BS39" s="64">
        <f t="shared" si="12"/>
        <v>42172</v>
      </c>
      <c r="BT39" s="17" t="s">
        <v>117</v>
      </c>
      <c r="BV39" s="60">
        <f t="shared" si="13"/>
        <v>40147</v>
      </c>
      <c r="BW39" s="71">
        <f t="shared" si="14"/>
        <v>3.736018741857089E-3</v>
      </c>
      <c r="BX39" s="71">
        <f t="shared" si="15"/>
        <v>3.920717970021935E-3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s="17" customFormat="1" ht="15.75" thickBot="1" x14ac:dyDescent="0.3">
      <c r="A40" s="106">
        <f t="shared" si="0"/>
        <v>40117</v>
      </c>
      <c r="B40" s="208">
        <v>40147</v>
      </c>
      <c r="C40" s="216">
        <v>160371126177</v>
      </c>
      <c r="D40" s="157">
        <v>1641505.5699999998</v>
      </c>
      <c r="E40" s="158">
        <v>39055</v>
      </c>
      <c r="F40" s="157">
        <v>5345704205.8999996</v>
      </c>
      <c r="G40" s="157">
        <v>136876.30792216104</v>
      </c>
      <c r="H40" s="157">
        <v>1641505.5699999998</v>
      </c>
      <c r="I40" s="159">
        <v>3.736018741857089E-3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22.399559123147341</v>
      </c>
      <c r="O40" s="161">
        <v>11.826832935102946</v>
      </c>
      <c r="P40" s="162">
        <v>3.920717970021935E-3</v>
      </c>
      <c r="Q40" s="69"/>
      <c r="R40" s="96"/>
      <c r="T40" s="113">
        <f t="shared" si="1"/>
        <v>3.736018741857089E-3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5.5324257328981802E-3</v>
      </c>
      <c r="AA40" s="125">
        <f t="shared" si="3"/>
        <v>-1.7964069910410912E-3</v>
      </c>
      <c r="AD40" s="133">
        <f t="shared" si="4"/>
        <v>40147</v>
      </c>
      <c r="AE40" s="134">
        <f t="shared" si="20"/>
        <v>-1.8469922816484593E-4</v>
      </c>
      <c r="AF40" s="134">
        <f t="shared" si="26"/>
        <v>-1.1993927868169697E-3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246">
        <f t="shared" si="28"/>
        <v>-1.8469922816484593E-4</v>
      </c>
      <c r="AL40" s="143">
        <f t="shared" si="28"/>
        <v>-1.1993927868169697E-3</v>
      </c>
      <c r="AM40" s="143">
        <f t="shared" si="29"/>
        <v>5.5108225108224489E-5</v>
      </c>
      <c r="AN40" s="143">
        <f t="shared" si="30"/>
        <v>0</v>
      </c>
      <c r="AO40" s="144">
        <f t="shared" si="22"/>
        <v>1.0508878787878779E-3</v>
      </c>
      <c r="AP40" s="93"/>
      <c r="AQ40" s="93"/>
      <c r="AR40" s="2" t="s">
        <v>62</v>
      </c>
      <c r="AS40" s="2">
        <v>0.35922197516169246</v>
      </c>
      <c r="AT40" s="2">
        <v>1.4001085512881149E-2</v>
      </c>
      <c r="AU40" s="2">
        <v>25.656723175585523</v>
      </c>
      <c r="AV40" s="2">
        <v>1.2733506003070928E-42</v>
      </c>
      <c r="AW40" s="2">
        <v>0.33139775982530922</v>
      </c>
      <c r="AX40" s="2">
        <v>0.3870461904980757</v>
      </c>
      <c r="AY40" s="2">
        <v>0.33139775982530922</v>
      </c>
      <c r="AZ40" s="2">
        <v>0.3870461904980757</v>
      </c>
      <c r="BA40" s="93"/>
      <c r="BB40" s="93"/>
      <c r="BC40" s="93"/>
      <c r="BD40" s="93"/>
      <c r="BE40" s="93"/>
      <c r="BF40" s="60">
        <f t="shared" si="5"/>
        <v>40147</v>
      </c>
      <c r="BG40" s="71">
        <f t="shared" si="6"/>
        <v>3.736018741857089E-3</v>
      </c>
      <c r="BH40" s="71">
        <f t="shared" si="7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11.826832935102946</v>
      </c>
      <c r="BS40" s="64">
        <f t="shared" si="12"/>
        <v>39055</v>
      </c>
      <c r="BT40" s="17" t="s">
        <v>117</v>
      </c>
      <c r="BV40" s="60">
        <f t="shared" si="13"/>
        <v>40178</v>
      </c>
      <c r="BW40" s="71">
        <f t="shared" si="14"/>
        <v>4.274336278821597E-3</v>
      </c>
      <c r="BX40" s="71">
        <f t="shared" si="15"/>
        <v>3.736018741857089E-3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s="17" customFormat="1" ht="15" x14ac:dyDescent="0.25">
      <c r="A41" s="106">
        <f t="shared" si="0"/>
        <v>40147</v>
      </c>
      <c r="B41" s="208">
        <v>40178</v>
      </c>
      <c r="C41" s="216">
        <v>165137396383</v>
      </c>
      <c r="D41" s="157">
        <v>1933843.1899999981</v>
      </c>
      <c r="E41" s="158">
        <v>39411</v>
      </c>
      <c r="F41" s="157">
        <v>5327012786.5483875</v>
      </c>
      <c r="G41" s="157">
        <v>135165.63361874572</v>
      </c>
      <c r="H41" s="157">
        <v>1933843.1899999981</v>
      </c>
      <c r="I41" s="159">
        <v>4.274336278821597E-3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22.396056465206605</v>
      </c>
      <c r="O41" s="161">
        <v>11.814256221068987</v>
      </c>
      <c r="P41" s="162">
        <v>3.736018741857089E-3</v>
      </c>
      <c r="Q41" s="69"/>
      <c r="R41" s="96"/>
      <c r="T41" s="113">
        <f t="shared" si="1"/>
        <v>4.274336278821597E-3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5.824374485114644E-3</v>
      </c>
      <c r="AA41" s="125">
        <f t="shared" si="3"/>
        <v>-1.550038206293047E-3</v>
      </c>
      <c r="AD41" s="133">
        <f t="shared" si="4"/>
        <v>40178</v>
      </c>
      <c r="AE41" s="134">
        <f t="shared" si="20"/>
        <v>5.3831753696450798E-4</v>
      </c>
      <c r="AF41" s="134">
        <f t="shared" si="26"/>
        <v>-1.7964069910410912E-3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246">
        <f t="shared" si="28"/>
        <v>5.3831753696450798E-4</v>
      </c>
      <c r="AL41" s="143">
        <f t="shared" si="28"/>
        <v>-1.7964069910410912E-3</v>
      </c>
      <c r="AM41" s="143">
        <f t="shared" si="29"/>
        <v>4.2716450216450253E-4</v>
      </c>
      <c r="AN41" s="143">
        <f t="shared" si="30"/>
        <v>0</v>
      </c>
      <c r="AO41" s="144">
        <f t="shared" si="22"/>
        <v>6.1523188405795265E-5</v>
      </c>
      <c r="AP41" s="93"/>
      <c r="AQ41" s="93"/>
      <c r="AR41"/>
      <c r="AS41"/>
      <c r="AT41"/>
      <c r="AU41"/>
      <c r="AV41"/>
      <c r="AW41"/>
      <c r="AX41"/>
      <c r="AY41"/>
      <c r="AZ41"/>
      <c r="BA41" s="93"/>
      <c r="BB41" s="93"/>
      <c r="BC41" s="93"/>
      <c r="BD41" s="93"/>
      <c r="BE41" s="93"/>
      <c r="BF41" s="60">
        <f t="shared" si="5"/>
        <v>40178</v>
      </c>
      <c r="BG41" s="71">
        <f t="shared" si="6"/>
        <v>4.274336278821597E-3</v>
      </c>
      <c r="BH41" s="71">
        <f t="shared" si="7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11.814256221068987</v>
      </c>
      <c r="BS41" s="64">
        <f t="shared" si="12"/>
        <v>39411</v>
      </c>
      <c r="BT41" s="17" t="s">
        <v>117</v>
      </c>
      <c r="BV41" s="60">
        <f t="shared" si="13"/>
        <v>40209</v>
      </c>
      <c r="BW41" s="71">
        <f t="shared" si="14"/>
        <v>3.7997293092181189E-3</v>
      </c>
      <c r="BX41" s="71">
        <f t="shared" si="15"/>
        <v>4.274336278821597E-3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s="17" customFormat="1" ht="15" x14ac:dyDescent="0.25">
      <c r="A42" s="106">
        <f t="shared" si="0"/>
        <v>40178</v>
      </c>
      <c r="B42" s="208">
        <v>40209</v>
      </c>
      <c r="C42" s="216">
        <v>155777855113</v>
      </c>
      <c r="D42" s="157">
        <v>1621681.3199999991</v>
      </c>
      <c r="E42" s="158">
        <v>36249</v>
      </c>
      <c r="F42" s="157">
        <v>5025092100.4193544</v>
      </c>
      <c r="G42" s="157">
        <v>138627.05455100429</v>
      </c>
      <c r="H42" s="157">
        <v>1621681.3199999991</v>
      </c>
      <c r="I42" s="159">
        <v>3.7997293092181189E-3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22.337709619165249</v>
      </c>
      <c r="O42" s="161">
        <v>11.839542545469831</v>
      </c>
      <c r="P42" s="162">
        <v>4.274336278821597E-3</v>
      </c>
      <c r="Q42" s="69"/>
      <c r="R42" s="96"/>
      <c r="T42" s="113">
        <f t="shared" si="1"/>
        <v>3.7997293092181189E-3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5.6447283374490651E-3</v>
      </c>
      <c r="AA42" s="125">
        <f t="shared" si="3"/>
        <v>-1.8449990282309462E-3</v>
      </c>
      <c r="AD42" s="133">
        <f t="shared" si="4"/>
        <v>40209</v>
      </c>
      <c r="AE42" s="134">
        <f t="shared" si="20"/>
        <v>-4.7460696960347805E-4</v>
      </c>
      <c r="AF42" s="134">
        <f t="shared" si="26"/>
        <v>-1.550038206293047E-3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246">
        <f t="shared" si="28"/>
        <v>-4.7460696960347805E-4</v>
      </c>
      <c r="AL42" s="143">
        <f t="shared" si="28"/>
        <v>-1.550038206293047E-3</v>
      </c>
      <c r="AM42" s="143">
        <f t="shared" si="29"/>
        <v>0</v>
      </c>
      <c r="AN42" s="143">
        <f t="shared" si="30"/>
        <v>-4.0954545454545497E-4</v>
      </c>
      <c r="AO42" s="144">
        <f t="shared" si="22"/>
        <v>2.2011966873706178E-4</v>
      </c>
      <c r="AP42" s="93"/>
      <c r="AQ42" s="93"/>
      <c r="AR42"/>
      <c r="AS42"/>
      <c r="AT42"/>
      <c r="AU42"/>
      <c r="AV42"/>
      <c r="AW42"/>
      <c r="AX42"/>
      <c r="AY42"/>
      <c r="AZ42"/>
      <c r="BA42" s="93"/>
      <c r="BB42" s="93"/>
      <c r="BC42" s="93"/>
      <c r="BD42" s="93"/>
      <c r="BE42" s="93"/>
      <c r="BF42" s="60">
        <f t="shared" si="5"/>
        <v>40209</v>
      </c>
      <c r="BG42" s="71">
        <f t="shared" si="6"/>
        <v>3.7997293092181189E-3</v>
      </c>
      <c r="BH42" s="71">
        <f t="shared" si="7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11.839542545469831</v>
      </c>
      <c r="BS42" s="64">
        <f t="shared" si="12"/>
        <v>36249</v>
      </c>
      <c r="BT42" s="17" t="s">
        <v>117</v>
      </c>
      <c r="BV42" s="60">
        <f t="shared" si="13"/>
        <v>40237</v>
      </c>
      <c r="BW42" s="71">
        <f t="shared" si="14"/>
        <v>3.810031801389386E-3</v>
      </c>
      <c r="BX42" s="71">
        <f t="shared" si="15"/>
        <v>3.7997293092181189E-3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s="17" customFormat="1" ht="15" x14ac:dyDescent="0.25">
      <c r="A43" s="106">
        <f t="shared" si="0"/>
        <v>40209</v>
      </c>
      <c r="B43" s="208">
        <v>40237</v>
      </c>
      <c r="C43" s="216">
        <v>136752964991</v>
      </c>
      <c r="D43" s="157">
        <v>1427488.0699999982</v>
      </c>
      <c r="E43" s="158">
        <v>37447</v>
      </c>
      <c r="F43" s="157">
        <v>4884034463.9642859</v>
      </c>
      <c r="G43" s="157">
        <v>130425.25339718231</v>
      </c>
      <c r="H43" s="157">
        <v>1427488.0699999982</v>
      </c>
      <c r="I43" s="159">
        <v>3.810031801389386E-3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22.309237449673716</v>
      </c>
      <c r="O43" s="161">
        <v>11.778555570746152</v>
      </c>
      <c r="P43" s="162">
        <v>3.7997293092181189E-3</v>
      </c>
      <c r="Q43" s="69"/>
      <c r="R43" s="96"/>
      <c r="T43" s="113">
        <f t="shared" si="1"/>
        <v>3.810031801389386E-3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6.8318006896430491E-3</v>
      </c>
      <c r="AA43" s="125">
        <f t="shared" si="3"/>
        <v>-3.0217688882536631E-3</v>
      </c>
      <c r="AD43" s="133">
        <f t="shared" si="4"/>
        <v>40237</v>
      </c>
      <c r="AE43" s="134">
        <f t="shared" si="20"/>
        <v>1.0302492171267077E-5</v>
      </c>
      <c r="AF43" s="134">
        <f t="shared" si="26"/>
        <v>-1.8449990282309462E-3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246">
        <f t="shared" si="28"/>
        <v>1.0302492171267077E-5</v>
      </c>
      <c r="AL43" s="143">
        <f t="shared" si="28"/>
        <v>-1.8449990282309462E-3</v>
      </c>
      <c r="AM43" s="143">
        <f t="shared" si="29"/>
        <v>0</v>
      </c>
      <c r="AN43" s="143">
        <f t="shared" si="30"/>
        <v>-1.5550000000000026E-4</v>
      </c>
      <c r="AO43" s="144">
        <f t="shared" si="22"/>
        <v>3.5780238095238122E-3</v>
      </c>
      <c r="AP43" s="93"/>
      <c r="AQ43" s="93"/>
      <c r="AR43"/>
      <c r="AS43"/>
      <c r="AT43"/>
      <c r="AU43"/>
      <c r="AV43"/>
      <c r="AW43"/>
      <c r="AX43"/>
      <c r="AY43"/>
      <c r="AZ43"/>
      <c r="BA43" s="93"/>
      <c r="BB43" s="93"/>
      <c r="BC43" s="93"/>
      <c r="BD43" s="93"/>
      <c r="BE43" s="93"/>
      <c r="BF43" s="60">
        <f t="shared" si="5"/>
        <v>40237</v>
      </c>
      <c r="BG43" s="71">
        <f t="shared" si="6"/>
        <v>3.810031801389386E-3</v>
      </c>
      <c r="BH43" s="71">
        <f t="shared" si="7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11.778555570746152</v>
      </c>
      <c r="BS43" s="64">
        <f t="shared" si="12"/>
        <v>37447</v>
      </c>
      <c r="BT43" s="17" t="s">
        <v>117</v>
      </c>
      <c r="BV43" s="60">
        <f t="shared" si="13"/>
        <v>40268</v>
      </c>
      <c r="BW43" s="71">
        <f t="shared" si="14"/>
        <v>3.5167562629202964E-3</v>
      </c>
      <c r="BX43" s="71">
        <f t="shared" si="15"/>
        <v>3.810031801389386E-3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s="17" customFormat="1" x14ac:dyDescent="0.2">
      <c r="A44" s="106">
        <f t="shared" si="0"/>
        <v>40237</v>
      </c>
      <c r="B44" s="208">
        <v>40268</v>
      </c>
      <c r="C44" s="216">
        <v>156258394545</v>
      </c>
      <c r="D44" s="157">
        <v>1505541.6099999985</v>
      </c>
      <c r="E44" s="158">
        <v>37828</v>
      </c>
      <c r="F44" s="157">
        <v>5040593372.4193544</v>
      </c>
      <c r="G44" s="157">
        <v>133250.32707040696</v>
      </c>
      <c r="H44" s="157">
        <v>1505541.6099999985</v>
      </c>
      <c r="I44" s="159">
        <v>3.5167562629202964E-3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22.340789644722634</v>
      </c>
      <c r="O44" s="161">
        <v>11.799984796587232</v>
      </c>
      <c r="P44" s="162">
        <v>3.810031801389386E-3</v>
      </c>
      <c r="Q44" s="69"/>
      <c r="R44" s="96"/>
      <c r="T44" s="113">
        <f t="shared" si="1"/>
        <v>3.5167562629202964E-3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5.8533274602910312E-3</v>
      </c>
      <c r="AA44" s="125">
        <f t="shared" si="3"/>
        <v>-2.3365711973707347E-3</v>
      </c>
      <c r="AD44" s="133">
        <f t="shared" si="4"/>
        <v>40268</v>
      </c>
      <c r="AE44" s="134">
        <f t="shared" si="20"/>
        <v>-2.9327553846908959E-4</v>
      </c>
      <c r="AF44" s="134">
        <f t="shared" si="26"/>
        <v>-3.0217688882536631E-3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246">
        <f t="shared" si="28"/>
        <v>-2.9327553846908959E-4</v>
      </c>
      <c r="AL44" s="143">
        <f t="shared" si="28"/>
        <v>-3.0217688882536631E-3</v>
      </c>
      <c r="AM44" s="143">
        <f t="shared" si="29"/>
        <v>0</v>
      </c>
      <c r="AN44" s="143">
        <f t="shared" si="30"/>
        <v>-1.5276086956521676E-4</v>
      </c>
      <c r="AO44" s="144">
        <f t="shared" si="22"/>
        <v>-2.4552260869565249E-3</v>
      </c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60">
        <f t="shared" si="5"/>
        <v>40268</v>
      </c>
      <c r="BG44" s="71">
        <f t="shared" si="6"/>
        <v>3.5167562629202964E-3</v>
      </c>
      <c r="BH44" s="71">
        <f t="shared" si="7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11.799984796587232</v>
      </c>
      <c r="BS44" s="64">
        <f t="shared" si="12"/>
        <v>37828</v>
      </c>
      <c r="BT44" s="17" t="s">
        <v>117</v>
      </c>
      <c r="BV44" s="60">
        <f t="shared" si="13"/>
        <v>40298</v>
      </c>
      <c r="BW44" s="71">
        <f t="shared" si="14"/>
        <v>3.4083639175479809E-3</v>
      </c>
      <c r="BX44" s="71">
        <f t="shared" si="15"/>
        <v>3.5167562629202964E-3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s="17" customFormat="1" x14ac:dyDescent="0.2">
      <c r="A45" s="106">
        <f t="shared" si="0"/>
        <v>40268</v>
      </c>
      <c r="B45" s="208">
        <v>40298</v>
      </c>
      <c r="C45" s="216">
        <v>154287355010</v>
      </c>
      <c r="D45" s="157">
        <v>1440732.7499999993</v>
      </c>
      <c r="E45" s="158">
        <v>38744</v>
      </c>
      <c r="F45" s="157">
        <v>5142911833.666667</v>
      </c>
      <c r="G45" s="157">
        <v>132740.8588082456</v>
      </c>
      <c r="H45" s="157">
        <v>1440732.7499999993</v>
      </c>
      <c r="I45" s="159">
        <v>3.4083639175479809E-3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22.360885260614737</v>
      </c>
      <c r="O45" s="161">
        <v>11.796154076531673</v>
      </c>
      <c r="P45" s="162">
        <v>3.5167562629202964E-3</v>
      </c>
      <c r="Q45" s="69"/>
      <c r="R45" s="96"/>
      <c r="T45" s="113">
        <f t="shared" si="1"/>
        <v>3.4083639175479809E-3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6.1281542140763055E-3</v>
      </c>
      <c r="AA45" s="125">
        <f t="shared" si="3"/>
        <v>-2.7197902965283246E-3</v>
      </c>
      <c r="AD45" s="133">
        <f t="shared" si="4"/>
        <v>40298</v>
      </c>
      <c r="AE45" s="134">
        <f t="shared" si="20"/>
        <v>-1.0839234537231551E-4</v>
      </c>
      <c r="AF45" s="134">
        <f t="shared" si="26"/>
        <v>-2.3365711973707347E-3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246">
        <f t="shared" si="28"/>
        <v>-1.0839234537231551E-4</v>
      </c>
      <c r="AL45" s="143">
        <f t="shared" si="28"/>
        <v>-2.3365711973707347E-3</v>
      </c>
      <c r="AM45" s="143">
        <f t="shared" si="29"/>
        <v>0</v>
      </c>
      <c r="AN45" s="143">
        <f t="shared" si="30"/>
        <v>-1.9466403162055057E-5</v>
      </c>
      <c r="AO45" s="144">
        <f t="shared" si="22"/>
        <v>7.9929426877470462E-4</v>
      </c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60">
        <f t="shared" si="5"/>
        <v>40298</v>
      </c>
      <c r="BG45" s="71">
        <f t="shared" si="6"/>
        <v>3.4083639175479809E-3</v>
      </c>
      <c r="BH45" s="71">
        <f t="shared" si="7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11.796154076531673</v>
      </c>
      <c r="BS45" s="64">
        <f t="shared" si="12"/>
        <v>38744</v>
      </c>
      <c r="BT45" s="17" t="s">
        <v>117</v>
      </c>
      <c r="BV45" s="60">
        <f t="shared" si="13"/>
        <v>40329</v>
      </c>
      <c r="BW45" s="71">
        <f t="shared" si="14"/>
        <v>3.4330653526874833E-3</v>
      </c>
      <c r="BX45" s="71">
        <f t="shared" si="15"/>
        <v>3.4083639175479809E-3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s="17" customFormat="1" x14ac:dyDescent="0.2">
      <c r="A46" s="106">
        <f t="shared" si="0"/>
        <v>40298</v>
      </c>
      <c r="B46" s="208">
        <v>40329</v>
      </c>
      <c r="C46" s="216">
        <v>166589403593</v>
      </c>
      <c r="D46" s="157">
        <v>1566883.04</v>
      </c>
      <c r="E46" s="158">
        <v>38503</v>
      </c>
      <c r="F46" s="157">
        <v>5373851728.8064518</v>
      </c>
      <c r="G46" s="157">
        <v>139569.68882441503</v>
      </c>
      <c r="H46" s="157">
        <v>1566883.04</v>
      </c>
      <c r="I46" s="159">
        <v>3.4330653526874833E-3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22.404810756287642</v>
      </c>
      <c r="O46" s="161">
        <v>11.846319316969611</v>
      </c>
      <c r="P46" s="162">
        <v>3.4083639175479809E-3</v>
      </c>
      <c r="Q46" s="69"/>
      <c r="R46" s="96"/>
      <c r="T46" s="113">
        <f t="shared" si="1"/>
        <v>3.4330653526874833E-3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8.3828205462218325E-3</v>
      </c>
      <c r="AA46" s="125">
        <f t="shared" si="3"/>
        <v>-4.9497551935343493E-3</v>
      </c>
      <c r="AD46" s="133">
        <f t="shared" si="4"/>
        <v>40329</v>
      </c>
      <c r="AE46" s="134">
        <f t="shared" si="20"/>
        <v>2.4701435139502358E-5</v>
      </c>
      <c r="AF46" s="134">
        <f t="shared" si="26"/>
        <v>-2.7197902965283246E-3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246">
        <f t="shared" si="28"/>
        <v>2.4701435139502358E-5</v>
      </c>
      <c r="AL46" s="143">
        <f t="shared" si="28"/>
        <v>-2.7197902965283246E-3</v>
      </c>
      <c r="AM46" s="143">
        <f t="shared" si="29"/>
        <v>1.8772727272727257E-4</v>
      </c>
      <c r="AN46" s="143">
        <f t="shared" si="30"/>
        <v>0</v>
      </c>
      <c r="AO46" s="144">
        <f t="shared" si="22"/>
        <v>5.9463937229437252E-3</v>
      </c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60">
        <f t="shared" si="5"/>
        <v>40329</v>
      </c>
      <c r="BG46" s="71">
        <f t="shared" si="6"/>
        <v>3.4330653526874833E-3</v>
      </c>
      <c r="BH46" s="71">
        <f t="shared" si="7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11.846319316969611</v>
      </c>
      <c r="BS46" s="64">
        <f t="shared" si="12"/>
        <v>38503</v>
      </c>
      <c r="BT46" s="17" t="s">
        <v>117</v>
      </c>
      <c r="BV46" s="60">
        <f t="shared" si="13"/>
        <v>40359</v>
      </c>
      <c r="BW46" s="71">
        <f t="shared" si="14"/>
        <v>4.0151017910582936E-3</v>
      </c>
      <c r="BX46" s="71">
        <f t="shared" si="15"/>
        <v>3.4330653526874833E-3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s="17" customFormat="1" x14ac:dyDescent="0.2">
      <c r="A47" s="106">
        <f t="shared" si="0"/>
        <v>40329</v>
      </c>
      <c r="B47" s="208">
        <v>40359</v>
      </c>
      <c r="C47" s="216">
        <v>169352505549</v>
      </c>
      <c r="D47" s="157">
        <v>1862924.7899999986</v>
      </c>
      <c r="E47" s="158">
        <v>38057</v>
      </c>
      <c r="F47" s="157">
        <v>5645083518.3000002</v>
      </c>
      <c r="G47" s="157">
        <v>148332.33093254856</v>
      </c>
      <c r="H47" s="157">
        <v>1862924.7899999986</v>
      </c>
      <c r="I47" s="159">
        <v>4.0151017910582936E-3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22.454050829531592</v>
      </c>
      <c r="O47" s="161">
        <v>11.907210514699335</v>
      </c>
      <c r="P47" s="162">
        <v>3.4330653526874833E-3</v>
      </c>
      <c r="Q47" s="69"/>
      <c r="R47" s="96"/>
      <c r="T47" s="113">
        <f t="shared" si="1"/>
        <v>4.0151017910582936E-3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9.2892262197615243E-3</v>
      </c>
      <c r="AA47" s="125">
        <f t="shared" si="3"/>
        <v>-5.2741244287032307E-3</v>
      </c>
      <c r="AD47" s="133">
        <f t="shared" si="4"/>
        <v>40359</v>
      </c>
      <c r="AE47" s="134">
        <f t="shared" si="20"/>
        <v>5.8203643837081032E-4</v>
      </c>
      <c r="AF47" s="134">
        <f t="shared" si="26"/>
        <v>-4.9497551935343493E-3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246">
        <f t="shared" si="28"/>
        <v>5.8203643837081032E-4</v>
      </c>
      <c r="AL47" s="143">
        <f t="shared" si="28"/>
        <v>-4.9497551935343493E-3</v>
      </c>
      <c r="AM47" s="143">
        <f t="shared" si="29"/>
        <v>2.3363636363636295E-4</v>
      </c>
      <c r="AN47" s="143">
        <f t="shared" si="30"/>
        <v>0</v>
      </c>
      <c r="AO47" s="144">
        <f t="shared" si="22"/>
        <v>2.1123790043290035E-3</v>
      </c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60">
        <f t="shared" si="5"/>
        <v>40359</v>
      </c>
      <c r="BG47" s="71">
        <f t="shared" si="6"/>
        <v>4.0151017910582936E-3</v>
      </c>
      <c r="BH47" s="71">
        <f t="shared" si="7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11.907210514699335</v>
      </c>
      <c r="BS47" s="64">
        <f t="shared" si="12"/>
        <v>38057</v>
      </c>
      <c r="BT47" s="17" t="s">
        <v>117</v>
      </c>
      <c r="BV47" s="60">
        <f t="shared" si="13"/>
        <v>40390</v>
      </c>
      <c r="BW47" s="71">
        <f t="shared" si="14"/>
        <v>4.82695103973257E-3</v>
      </c>
      <c r="BX47" s="71">
        <f t="shared" si="15"/>
        <v>4.0151017910582936E-3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s="17" customFormat="1" x14ac:dyDescent="0.2">
      <c r="A48" s="106">
        <f t="shared" si="0"/>
        <v>40359</v>
      </c>
      <c r="B48" s="208">
        <v>40390</v>
      </c>
      <c r="C48" s="216">
        <v>174794095083</v>
      </c>
      <c r="D48" s="157">
        <v>2311568.6000000015</v>
      </c>
      <c r="E48" s="158">
        <v>39996</v>
      </c>
      <c r="F48" s="157">
        <v>5638519196.2258062</v>
      </c>
      <c r="G48" s="157">
        <v>140977.07761340649</v>
      </c>
      <c r="H48" s="157">
        <v>2311568.6000000015</v>
      </c>
      <c r="I48" s="159">
        <v>4.82695103973257E-3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22.452887314122407</v>
      </c>
      <c r="O48" s="161">
        <v>11.856352586026667</v>
      </c>
      <c r="P48" s="162">
        <v>4.0151017910582936E-3</v>
      </c>
      <c r="Q48" s="69"/>
      <c r="R48" s="96"/>
      <c r="T48" s="113">
        <f t="shared" si="1"/>
        <v>4.82695103973257E-3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9.2806906045810843E-3</v>
      </c>
      <c r="AA48" s="125">
        <f t="shared" si="3"/>
        <v>-4.4537395648485143E-3</v>
      </c>
      <c r="AD48" s="133">
        <f t="shared" si="4"/>
        <v>40390</v>
      </c>
      <c r="AE48" s="134">
        <f t="shared" si="20"/>
        <v>8.1184924867427639E-4</v>
      </c>
      <c r="AF48" s="134">
        <f t="shared" si="26"/>
        <v>-5.2741244287032307E-3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246">
        <f t="shared" si="28"/>
        <v>8.1184924867427639E-4</v>
      </c>
      <c r="AL48" s="143">
        <f t="shared" si="28"/>
        <v>-5.2741244287032307E-3</v>
      </c>
      <c r="AM48" s="143">
        <f t="shared" si="29"/>
        <v>1.3695454545454566E-3</v>
      </c>
      <c r="AN48" s="143">
        <f t="shared" si="30"/>
        <v>0</v>
      </c>
      <c r="AO48" s="144">
        <f t="shared" si="22"/>
        <v>-2.4322136363636362E-3</v>
      </c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60">
        <f t="shared" si="5"/>
        <v>40390</v>
      </c>
      <c r="BG48" s="71">
        <f t="shared" si="6"/>
        <v>4.82695103973257E-3</v>
      </c>
      <c r="BH48" s="71">
        <f t="shared" si="7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11.856352586026667</v>
      </c>
      <c r="BS48" s="64">
        <f t="shared" si="12"/>
        <v>39996</v>
      </c>
      <c r="BT48" s="17" t="s">
        <v>117</v>
      </c>
      <c r="BV48" s="60">
        <f t="shared" si="13"/>
        <v>40421</v>
      </c>
      <c r="BW48" s="71">
        <f t="shared" si="14"/>
        <v>5.5888426776311111E-3</v>
      </c>
      <c r="BX48" s="71">
        <f t="shared" si="15"/>
        <v>4.82695103973257E-3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s="17" customFormat="1" x14ac:dyDescent="0.2">
      <c r="A49" s="106">
        <f t="shared" si="0"/>
        <v>40390</v>
      </c>
      <c r="B49" s="208">
        <v>40421</v>
      </c>
      <c r="C49" s="216">
        <v>187010983049</v>
      </c>
      <c r="D49" s="157">
        <v>2863493.0499999984</v>
      </c>
      <c r="E49" s="158">
        <v>37320</v>
      </c>
      <c r="F49" s="157">
        <v>6032612356.4193544</v>
      </c>
      <c r="G49" s="157">
        <v>161645.56153320885</v>
      </c>
      <c r="H49" s="157">
        <v>2863493.0499999984</v>
      </c>
      <c r="I49" s="159">
        <v>5.5888426776311111E-3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22.520445980473497</v>
      </c>
      <c r="O49" s="161">
        <v>11.993161325512217</v>
      </c>
      <c r="P49" s="162">
        <v>4.82695103973257E-3</v>
      </c>
      <c r="Q49" s="69"/>
      <c r="R49" s="96"/>
      <c r="T49" s="113">
        <f t="shared" si="1"/>
        <v>5.5888426776311111E-3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1.0832834540750111E-2</v>
      </c>
      <c r="AA49" s="125">
        <f t="shared" si="3"/>
        <v>-5.2439918631189998E-3</v>
      </c>
      <c r="AD49" s="133">
        <f t="shared" si="4"/>
        <v>40421</v>
      </c>
      <c r="AE49" s="134">
        <f t="shared" si="20"/>
        <v>7.6189163789854106E-4</v>
      </c>
      <c r="AF49" s="134">
        <f t="shared" si="26"/>
        <v>-4.4537395648485143E-3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246">
        <f t="shared" si="28"/>
        <v>7.6189163789854106E-4</v>
      </c>
      <c r="AL49" s="143">
        <f t="shared" si="28"/>
        <v>-4.4537395648485143E-3</v>
      </c>
      <c r="AM49" s="143">
        <f t="shared" si="29"/>
        <v>5.6636363636363481E-4</v>
      </c>
      <c r="AN49" s="143">
        <f t="shared" si="30"/>
        <v>0</v>
      </c>
      <c r="AO49" s="144">
        <f t="shared" si="22"/>
        <v>3.3248545454545465E-3</v>
      </c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60">
        <f t="shared" si="5"/>
        <v>40421</v>
      </c>
      <c r="BG49" s="71">
        <f t="shared" si="6"/>
        <v>5.5888426776311111E-3</v>
      </c>
      <c r="BH49" s="71">
        <f t="shared" si="7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11.993161325512217</v>
      </c>
      <c r="BS49" s="64">
        <f t="shared" si="12"/>
        <v>37320</v>
      </c>
      <c r="BT49" s="17" t="s">
        <v>117</v>
      </c>
      <c r="BV49" s="60">
        <f t="shared" si="13"/>
        <v>40451</v>
      </c>
      <c r="BW49" s="71">
        <f t="shared" si="14"/>
        <v>5.8320060666769329E-3</v>
      </c>
      <c r="BX49" s="71">
        <f t="shared" si="15"/>
        <v>5.5888426776311111E-3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s="17" customFormat="1" ht="15" x14ac:dyDescent="0.25">
      <c r="A50" s="106">
        <f t="shared" si="0"/>
        <v>40421</v>
      </c>
      <c r="B50" s="208">
        <v>40451</v>
      </c>
      <c r="C50" s="216">
        <v>184211513177</v>
      </c>
      <c r="D50" s="157">
        <v>2943349.7600000044</v>
      </c>
      <c r="E50" s="158">
        <v>37508</v>
      </c>
      <c r="F50" s="157">
        <v>6140383772.5666666</v>
      </c>
      <c r="G50" s="157">
        <v>163708.64275798941</v>
      </c>
      <c r="H50" s="157">
        <v>2943349.7600000044</v>
      </c>
      <c r="I50" s="159">
        <v>5.8320060666769329E-3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22.538153080827541</v>
      </c>
      <c r="O50" s="161">
        <v>12.005843558288026</v>
      </c>
      <c r="P50" s="162">
        <v>5.5888426776311111E-3</v>
      </c>
      <c r="Q50" s="69"/>
      <c r="R50" s="96"/>
      <c r="T50" s="113">
        <f t="shared" si="1"/>
        <v>5.8320060666769329E-3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1.1281175022626782E-2</v>
      </c>
      <c r="AA50" s="125">
        <f t="shared" si="3"/>
        <v>-5.4491689559498487E-3</v>
      </c>
      <c r="AD50" s="133">
        <f t="shared" si="4"/>
        <v>40451</v>
      </c>
      <c r="AE50" s="134">
        <f t="shared" si="20"/>
        <v>2.4316338904582183E-4</v>
      </c>
      <c r="AF50" s="134">
        <f t="shared" si="26"/>
        <v>-5.2439918631189998E-3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246">
        <f t="shared" si="28"/>
        <v>2.4316338904582183E-4</v>
      </c>
      <c r="AL50" s="143">
        <f t="shared" si="28"/>
        <v>-5.2439918631189998E-3</v>
      </c>
      <c r="AM50" s="143">
        <f t="shared" si="29"/>
        <v>0</v>
      </c>
      <c r="AN50" s="143">
        <f t="shared" si="30"/>
        <v>-2.1818181818181875E-4</v>
      </c>
      <c r="AO50" s="144">
        <f t="shared" si="22"/>
        <v>1.6317772727272653E-3</v>
      </c>
      <c r="AP50" s="93"/>
      <c r="AQ50" s="93"/>
      <c r="AR50" t="s">
        <v>30</v>
      </c>
      <c r="AS50"/>
      <c r="AT50"/>
      <c r="AU50"/>
      <c r="AV50"/>
      <c r="AW50"/>
      <c r="AX50"/>
      <c r="AY50"/>
      <c r="AZ50"/>
      <c r="BA50" s="93"/>
      <c r="BB50" s="93"/>
      <c r="BC50" s="93"/>
      <c r="BD50" s="93"/>
      <c r="BE50" s="93"/>
      <c r="BF50" s="60">
        <f t="shared" si="5"/>
        <v>40451</v>
      </c>
      <c r="BG50" s="71">
        <f t="shared" si="6"/>
        <v>5.8320060666769329E-3</v>
      </c>
      <c r="BH50" s="71">
        <f t="shared" si="7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12.005843558288026</v>
      </c>
      <c r="BS50" s="64">
        <f t="shared" si="12"/>
        <v>37508</v>
      </c>
      <c r="BT50" s="17" t="s">
        <v>117</v>
      </c>
      <c r="BV50" s="60">
        <f t="shared" si="13"/>
        <v>40482</v>
      </c>
      <c r="BW50" s="71">
        <f t="shared" si="14"/>
        <v>6.589778175755674E-3</v>
      </c>
      <c r="BX50" s="71">
        <f t="shared" si="15"/>
        <v>5.8320060666769329E-3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s="17" customFormat="1" ht="15.75" thickBot="1" x14ac:dyDescent="0.3">
      <c r="A51" s="106">
        <f t="shared" si="0"/>
        <v>40451</v>
      </c>
      <c r="B51" s="208">
        <v>40482</v>
      </c>
      <c r="C51" s="216">
        <v>199540151175</v>
      </c>
      <c r="D51" s="157">
        <v>3602535.1600000081</v>
      </c>
      <c r="E51" s="158">
        <v>39426</v>
      </c>
      <c r="F51" s="157">
        <v>6436779070.1612902</v>
      </c>
      <c r="G51" s="157">
        <v>163262.29062449373</v>
      </c>
      <c r="H51" s="157">
        <v>3602535.1600000081</v>
      </c>
      <c r="I51" s="159">
        <v>6.589778175755674E-3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22.585294107563858</v>
      </c>
      <c r="O51" s="161">
        <v>12.003113331437936</v>
      </c>
      <c r="P51" s="162">
        <v>5.8320060666769329E-3</v>
      </c>
      <c r="Q51" s="69"/>
      <c r="R51" s="96"/>
      <c r="T51" s="113">
        <f t="shared" si="1"/>
        <v>6.589778175755674E-3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1">+$AS$38+$AS$39*U51+$AS$40*V51</f>
        <v>1.1615774059881678E-2</v>
      </c>
      <c r="AA51" s="125">
        <f t="shared" ref="AA51:AA82" si="32">+I51-Z51</f>
        <v>-5.0259958841260043E-3</v>
      </c>
      <c r="AD51" s="133">
        <f t="shared" ref="AD51:AD82" si="33">+B51</f>
        <v>40482</v>
      </c>
      <c r="AE51" s="134">
        <f t="shared" si="20"/>
        <v>7.5777210907874114E-4</v>
      </c>
      <c r="AF51" s="134">
        <f t="shared" si="26"/>
        <v>-5.4491689559498487E-3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246">
        <f t="shared" si="28"/>
        <v>7.5777210907874114E-4</v>
      </c>
      <c r="AL51" s="143">
        <f t="shared" si="28"/>
        <v>-5.4491689559498487E-3</v>
      </c>
      <c r="AM51" s="143">
        <f t="shared" si="29"/>
        <v>1.6610173160173155E-3</v>
      </c>
      <c r="AN51" s="143">
        <f t="shared" si="30"/>
        <v>0</v>
      </c>
      <c r="AO51" s="144">
        <f t="shared" si="22"/>
        <v>-1.9895733766233693E-3</v>
      </c>
      <c r="AP51" s="93"/>
      <c r="AQ51" s="93"/>
      <c r="AR51"/>
      <c r="AS51"/>
      <c r="AT51"/>
      <c r="AU51"/>
      <c r="AV51"/>
      <c r="AW51"/>
      <c r="AX51"/>
      <c r="AY51"/>
      <c r="AZ51"/>
      <c r="BA51" s="93"/>
      <c r="BB51" s="93"/>
      <c r="BC51" s="93"/>
      <c r="BD51" s="93"/>
      <c r="BE51" s="93"/>
      <c r="BF51" s="60">
        <f t="shared" ref="BF51:BF82" si="34">+B51</f>
        <v>40482</v>
      </c>
      <c r="BG51" s="71">
        <f t="shared" ref="BG51:BG82" si="35">+I51</f>
        <v>6.589778175755674E-3</v>
      </c>
      <c r="BH51" s="71">
        <f t="shared" ref="BH51:BH82" si="36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7">+V51</f>
        <v>1.8544485714285717E-2</v>
      </c>
      <c r="BM51" s="71">
        <f t="shared" ref="BM51:BM82" si="38">+W51</f>
        <v>0</v>
      </c>
      <c r="BQ51" s="60">
        <f t="shared" ref="BQ51:BQ82" si="39">+B51</f>
        <v>40482</v>
      </c>
      <c r="BR51" s="63">
        <f t="shared" ref="BR51:BR82" si="40">+O51</f>
        <v>12.003113331437936</v>
      </c>
      <c r="BS51" s="64">
        <f t="shared" ref="BS51:BS82" si="41">+E51</f>
        <v>39426</v>
      </c>
      <c r="BT51" s="17" t="s">
        <v>117</v>
      </c>
      <c r="BV51" s="60">
        <f t="shared" ref="BV51:BV82" si="42">+B52</f>
        <v>40512</v>
      </c>
      <c r="BW51" s="71">
        <f t="shared" ref="BW51:BW82" si="43">+I52</f>
        <v>8.5648030516516822E-3</v>
      </c>
      <c r="BX51" s="71">
        <f t="shared" ref="BX51:BX82" si="44">+I51</f>
        <v>6.589778175755674E-3</v>
      </c>
      <c r="BY51" s="71">
        <f t="shared" ref="BY51:BY82" si="45">+J51</f>
        <v>7.8423809523809514E-3</v>
      </c>
      <c r="BZ51" s="71">
        <f t="shared" ref="BZ51:BZ82" si="46">+V51</f>
        <v>1.8544485714285717E-2</v>
      </c>
      <c r="CA51" s="71">
        <f t="shared" ref="CA51:CA82" si="47">+M51</f>
        <v>4.9625541125541267E-4</v>
      </c>
      <c r="CB51" s="71">
        <f t="shared" ref="CB51:CB82" si="48">+W51</f>
        <v>0</v>
      </c>
    </row>
    <row r="52" spans="1:80" s="17" customFormat="1" ht="15" x14ac:dyDescent="0.25">
      <c r="A52" s="106">
        <f t="shared" si="0"/>
        <v>40482</v>
      </c>
      <c r="B52" s="208">
        <v>40512</v>
      </c>
      <c r="C52" s="216">
        <v>176090221813</v>
      </c>
      <c r="D52" s="157">
        <v>4131994.7100000111</v>
      </c>
      <c r="E52" s="158">
        <v>37638</v>
      </c>
      <c r="F52" s="157">
        <v>5869674060.4333334</v>
      </c>
      <c r="G52" s="157">
        <v>155950.74287776538</v>
      </c>
      <c r="H52" s="157">
        <v>4131994.7100000111</v>
      </c>
      <c r="I52" s="159">
        <v>8.5648030516516822E-3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22.493064942913144</v>
      </c>
      <c r="O52" s="161">
        <v>11.957295485588345</v>
      </c>
      <c r="P52" s="162">
        <v>6.589778175755674E-3</v>
      </c>
      <c r="Q52" s="69"/>
      <c r="R52" s="96"/>
      <c r="T52" s="113">
        <f t="shared" si="1"/>
        <v>8.5648030516516822E-3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1"/>
        <v>1.2909760141625339E-2</v>
      </c>
      <c r="AA52" s="125">
        <f t="shared" si="32"/>
        <v>-4.344957089973657E-3</v>
      </c>
      <c r="AD52" s="133">
        <f t="shared" si="33"/>
        <v>40512</v>
      </c>
      <c r="AE52" s="134">
        <f t="shared" ref="AE52:AE83" si="49">+I52-I51</f>
        <v>1.9750248758960082E-3</v>
      </c>
      <c r="AF52" s="134">
        <f t="shared" si="26"/>
        <v>-5.0259958841260043E-3</v>
      </c>
      <c r="AG52" s="135">
        <f t="shared" si="27"/>
        <v>4.9625541125541267E-4</v>
      </c>
      <c r="AH52" s="136">
        <f t="shared" ref="AH52:AH83" si="50">+V52-V51</f>
        <v>2.7294870129870134E-3</v>
      </c>
      <c r="AI52" s="57"/>
      <c r="AJ52" s="133">
        <f t="shared" si="28"/>
        <v>40512</v>
      </c>
      <c r="AK52" s="246">
        <f t="shared" si="28"/>
        <v>1.9750248758960082E-3</v>
      </c>
      <c r="AL52" s="143">
        <f t="shared" si="28"/>
        <v>-5.0259958841260043E-3</v>
      </c>
      <c r="AM52" s="143">
        <f t="shared" si="29"/>
        <v>4.9625541125541267E-4</v>
      </c>
      <c r="AN52" s="143">
        <f t="shared" si="30"/>
        <v>0</v>
      </c>
      <c r="AO52" s="144">
        <f t="shared" ref="AO52:AO83" si="51">+V52-V51</f>
        <v>2.7294870129870134E-3</v>
      </c>
      <c r="AP52" s="93"/>
      <c r="AQ52" s="93"/>
      <c r="AR52" s="4" t="s">
        <v>31</v>
      </c>
      <c r="AS52" s="4"/>
      <c r="AT52"/>
      <c r="AU52"/>
      <c r="AV52"/>
      <c r="AW52"/>
      <c r="AX52"/>
      <c r="AY52"/>
      <c r="AZ52"/>
      <c r="BA52" s="93"/>
      <c r="BB52" s="93"/>
      <c r="BC52" s="93"/>
      <c r="BD52" s="93"/>
      <c r="BE52" s="93"/>
      <c r="BF52" s="60">
        <f t="shared" si="34"/>
        <v>40512</v>
      </c>
      <c r="BG52" s="71">
        <f t="shared" si="35"/>
        <v>8.5648030516516822E-3</v>
      </c>
      <c r="BH52" s="71">
        <f t="shared" si="36"/>
        <v>8.338636363636364E-3</v>
      </c>
      <c r="BI52" s="71">
        <f t="shared" ref="BI52:BI83" si="52">+K51</f>
        <v>4.9625541125541267E-4</v>
      </c>
      <c r="BJ52" s="71">
        <f t="shared" ref="BJ52:BJ83" si="53">+L51</f>
        <v>0</v>
      </c>
      <c r="BK52" s="71">
        <f t="shared" ref="BK52:BK83" si="54">+M51</f>
        <v>4.9625541125541267E-4</v>
      </c>
      <c r="BL52" s="71">
        <f t="shared" si="37"/>
        <v>2.127397272727273E-2</v>
      </c>
      <c r="BM52" s="71">
        <f t="shared" si="38"/>
        <v>0</v>
      </c>
      <c r="BQ52" s="60">
        <f t="shared" si="39"/>
        <v>40512</v>
      </c>
      <c r="BR52" s="63">
        <f t="shared" si="40"/>
        <v>11.957295485588345</v>
      </c>
      <c r="BS52" s="64">
        <f t="shared" si="41"/>
        <v>37638</v>
      </c>
      <c r="BT52" s="17" t="s">
        <v>117</v>
      </c>
      <c r="BV52" s="60">
        <f t="shared" si="42"/>
        <v>40543</v>
      </c>
      <c r="BW52" s="71">
        <f t="shared" si="43"/>
        <v>8.4738701161121439E-3</v>
      </c>
      <c r="BX52" s="71">
        <f t="shared" si="44"/>
        <v>8.5648030516516822E-3</v>
      </c>
      <c r="BY52" s="71">
        <f t="shared" si="45"/>
        <v>8.338636363636364E-3</v>
      </c>
      <c r="BZ52" s="71">
        <f t="shared" si="46"/>
        <v>2.127397272727273E-2</v>
      </c>
      <c r="CA52" s="71">
        <f t="shared" si="47"/>
        <v>-2.3254940711462356E-4</v>
      </c>
      <c r="CB52" s="71">
        <f t="shared" si="48"/>
        <v>0</v>
      </c>
    </row>
    <row r="53" spans="1:80" s="17" customFormat="1" ht="15" x14ac:dyDescent="0.25">
      <c r="A53" s="106">
        <f t="shared" si="0"/>
        <v>40512</v>
      </c>
      <c r="B53" s="208">
        <v>40543</v>
      </c>
      <c r="C53" s="216">
        <v>194042450447</v>
      </c>
      <c r="D53" s="157">
        <v>4504905.5400000131</v>
      </c>
      <c r="E53" s="158">
        <v>38090</v>
      </c>
      <c r="F53" s="157">
        <v>6259433885.3870964</v>
      </c>
      <c r="G53" s="157">
        <v>164332.73524250713</v>
      </c>
      <c r="H53" s="157">
        <v>4504905.5400000131</v>
      </c>
      <c r="I53" s="159">
        <v>8.4738701161121439E-3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22.557355584324817</v>
      </c>
      <c r="O53" s="161">
        <v>12.009648524852166</v>
      </c>
      <c r="P53" s="162">
        <v>8.5648030516516822E-3</v>
      </c>
      <c r="Q53" s="69"/>
      <c r="R53" s="96"/>
      <c r="T53" s="113">
        <f t="shared" si="1"/>
        <v>8.4738701161121439E-3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1"/>
        <v>1.415459444992246E-2</v>
      </c>
      <c r="AA53" s="125">
        <f t="shared" si="32"/>
        <v>-5.680724333810316E-3</v>
      </c>
      <c r="AD53" s="133">
        <f t="shared" si="33"/>
        <v>40543</v>
      </c>
      <c r="AE53" s="134">
        <f t="shared" si="49"/>
        <v>-9.0932935539538365E-5</v>
      </c>
      <c r="AF53" s="134">
        <f t="shared" si="26"/>
        <v>-4.344957089973657E-3</v>
      </c>
      <c r="AG53" s="135">
        <f t="shared" si="27"/>
        <v>-2.3254940711462356E-4</v>
      </c>
      <c r="AH53" s="136">
        <f t="shared" si="50"/>
        <v>3.8743185770751046E-3</v>
      </c>
      <c r="AI53" s="57"/>
      <c r="AJ53" s="133">
        <f t="shared" si="28"/>
        <v>40543</v>
      </c>
      <c r="AK53" s="246">
        <f t="shared" si="28"/>
        <v>-9.0932935539538365E-5</v>
      </c>
      <c r="AL53" s="143">
        <f t="shared" si="28"/>
        <v>-4.344957089973657E-3</v>
      </c>
      <c r="AM53" s="143">
        <f t="shared" si="29"/>
        <v>0</v>
      </c>
      <c r="AN53" s="143">
        <f t="shared" si="30"/>
        <v>-2.3254940711462356E-4</v>
      </c>
      <c r="AO53" s="144">
        <f t="shared" si="51"/>
        <v>3.8743185770751046E-3</v>
      </c>
      <c r="AP53" s="93"/>
      <c r="AQ53" s="93"/>
      <c r="AR53" s="1" t="s">
        <v>32</v>
      </c>
      <c r="AS53" s="1">
        <v>0.58753582988540642</v>
      </c>
      <c r="AT53"/>
      <c r="AU53"/>
      <c r="AV53"/>
      <c r="AW53"/>
      <c r="AX53"/>
      <c r="AY53"/>
      <c r="AZ53"/>
      <c r="BA53" s="93"/>
      <c r="BB53" s="93"/>
      <c r="BC53" s="93"/>
      <c r="BD53" s="93"/>
      <c r="BE53" s="93"/>
      <c r="BF53" s="60">
        <f t="shared" si="34"/>
        <v>40543</v>
      </c>
      <c r="BG53" s="71">
        <f t="shared" si="35"/>
        <v>8.4738701161121439E-3</v>
      </c>
      <c r="BH53" s="71">
        <f t="shared" si="36"/>
        <v>8.1060869565217405E-3</v>
      </c>
      <c r="BI53" s="71">
        <f t="shared" si="52"/>
        <v>0</v>
      </c>
      <c r="BJ53" s="71">
        <f t="shared" si="53"/>
        <v>-2.3254940711462356E-4</v>
      </c>
      <c r="BK53" s="71">
        <f t="shared" si="54"/>
        <v>-2.3254940711462356E-4</v>
      </c>
      <c r="BL53" s="71">
        <f t="shared" si="37"/>
        <v>2.5148291304347835E-2</v>
      </c>
      <c r="BM53" s="71">
        <f t="shared" si="38"/>
        <v>0</v>
      </c>
      <c r="BQ53" s="60">
        <f t="shared" si="39"/>
        <v>40543</v>
      </c>
      <c r="BR53" s="63">
        <f t="shared" si="40"/>
        <v>12.009648524852166</v>
      </c>
      <c r="BS53" s="64">
        <f t="shared" si="41"/>
        <v>38090</v>
      </c>
      <c r="BT53" s="17" t="s">
        <v>117</v>
      </c>
      <c r="BV53" s="60">
        <f t="shared" si="42"/>
        <v>40574</v>
      </c>
      <c r="BW53" s="71">
        <f t="shared" si="43"/>
        <v>8.411003489003881E-3</v>
      </c>
      <c r="BX53" s="71">
        <f t="shared" si="44"/>
        <v>8.4738701161121439E-3</v>
      </c>
      <c r="BY53" s="71">
        <f t="shared" si="45"/>
        <v>8.1060869565217405E-3</v>
      </c>
      <c r="BZ53" s="71">
        <f t="shared" si="46"/>
        <v>2.5148291304347835E-2</v>
      </c>
      <c r="CA53" s="71">
        <f t="shared" si="47"/>
        <v>-1.7799171842650119E-4</v>
      </c>
      <c r="CB53" s="71">
        <f t="shared" si="48"/>
        <v>0</v>
      </c>
    </row>
    <row r="54" spans="1:80" s="17" customFormat="1" ht="15" x14ac:dyDescent="0.25">
      <c r="A54" s="106">
        <f t="shared" si="0"/>
        <v>40543</v>
      </c>
      <c r="B54" s="208">
        <v>40574</v>
      </c>
      <c r="C54" s="216">
        <v>187884616350</v>
      </c>
      <c r="D54" s="157">
        <v>4329584.0100000156</v>
      </c>
      <c r="E54" s="158">
        <v>36519</v>
      </c>
      <c r="F54" s="157">
        <v>6060794075.8064518</v>
      </c>
      <c r="G54" s="157">
        <v>165962.76118750381</v>
      </c>
      <c r="H54" s="157">
        <v>4329584.0100000156</v>
      </c>
      <c r="I54" s="159">
        <v>8.411003489003881E-3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22.525106664054846</v>
      </c>
      <c r="O54" s="161">
        <v>12.019518711977138</v>
      </c>
      <c r="P54" s="162">
        <v>8.4738701161121439E-3</v>
      </c>
      <c r="Q54" s="69"/>
      <c r="R54" s="96"/>
      <c r="T54" s="113">
        <f t="shared" si="1"/>
        <v>8.411003489003881E-3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1"/>
        <v>1.5814605803751693E-2</v>
      </c>
      <c r="AA54" s="125">
        <f t="shared" si="32"/>
        <v>-7.4036023147478116E-3</v>
      </c>
      <c r="AD54" s="133">
        <f t="shared" si="33"/>
        <v>40574</v>
      </c>
      <c r="AE54" s="134">
        <f t="shared" si="49"/>
        <v>-6.2866627108262851E-5</v>
      </c>
      <c r="AF54" s="134">
        <f t="shared" si="26"/>
        <v>-5.680724333810316E-3</v>
      </c>
      <c r="AG54" s="135">
        <f t="shared" si="27"/>
        <v>-1.7799171842650119E-4</v>
      </c>
      <c r="AH54" s="136">
        <f t="shared" si="50"/>
        <v>4.9341420289855074E-3</v>
      </c>
      <c r="AI54" s="57"/>
      <c r="AJ54" s="133">
        <f t="shared" si="28"/>
        <v>40574</v>
      </c>
      <c r="AK54" s="246">
        <f t="shared" si="28"/>
        <v>-6.2866627108262851E-5</v>
      </c>
      <c r="AL54" s="143">
        <f t="shared" si="28"/>
        <v>-5.680724333810316E-3</v>
      </c>
      <c r="AM54" s="143">
        <f t="shared" si="29"/>
        <v>0</v>
      </c>
      <c r="AN54" s="143">
        <f t="shared" si="30"/>
        <v>-1.7799171842650119E-4</v>
      </c>
      <c r="AO54" s="144">
        <f t="shared" si="51"/>
        <v>4.9341420289855074E-3</v>
      </c>
      <c r="AP54" s="93"/>
      <c r="AQ54" s="93"/>
      <c r="AR54" s="1" t="s">
        <v>33</v>
      </c>
      <c r="AS54" s="1">
        <v>0.3451983513991333</v>
      </c>
      <c r="AT54"/>
      <c r="AU54"/>
      <c r="AV54"/>
      <c r="AW54"/>
      <c r="AX54"/>
      <c r="AY54"/>
      <c r="AZ54"/>
      <c r="BA54" s="93"/>
      <c r="BB54" s="93"/>
      <c r="BC54" s="93"/>
      <c r="BD54" s="93"/>
      <c r="BE54" s="93"/>
      <c r="BF54" s="60">
        <f t="shared" si="34"/>
        <v>40574</v>
      </c>
      <c r="BG54" s="71">
        <f t="shared" si="35"/>
        <v>8.411003489003881E-3</v>
      </c>
      <c r="BH54" s="71">
        <f t="shared" si="36"/>
        <v>7.9280952380952393E-3</v>
      </c>
      <c r="BI54" s="71">
        <f t="shared" si="52"/>
        <v>0</v>
      </c>
      <c r="BJ54" s="71">
        <f t="shared" si="53"/>
        <v>-1.7799171842650119E-4</v>
      </c>
      <c r="BK54" s="71">
        <f t="shared" si="54"/>
        <v>-1.7799171842650119E-4</v>
      </c>
      <c r="BL54" s="71">
        <f t="shared" si="37"/>
        <v>3.0082433333333342E-2</v>
      </c>
      <c r="BM54" s="71">
        <f t="shared" si="38"/>
        <v>0</v>
      </c>
      <c r="BQ54" s="60">
        <f t="shared" si="39"/>
        <v>40574</v>
      </c>
      <c r="BR54" s="63">
        <f t="shared" si="40"/>
        <v>12.019518711977138</v>
      </c>
      <c r="BS54" s="64">
        <f t="shared" si="41"/>
        <v>36519</v>
      </c>
      <c r="BT54" s="17" t="s">
        <v>117</v>
      </c>
      <c r="BV54" s="60">
        <f t="shared" si="42"/>
        <v>40602</v>
      </c>
      <c r="BW54" s="71">
        <f t="shared" si="43"/>
        <v>9.5886133427087808E-3</v>
      </c>
      <c r="BX54" s="71">
        <f t="shared" si="44"/>
        <v>8.411003489003881E-3</v>
      </c>
      <c r="BY54" s="71">
        <f t="shared" si="45"/>
        <v>7.9280952380952393E-3</v>
      </c>
      <c r="BZ54" s="71">
        <f t="shared" si="46"/>
        <v>3.0082433333333342E-2</v>
      </c>
      <c r="CA54" s="71">
        <f t="shared" si="47"/>
        <v>1.0084047619047607E-3</v>
      </c>
      <c r="CB54" s="71">
        <f t="shared" si="48"/>
        <v>0</v>
      </c>
    </row>
    <row r="55" spans="1:80" s="17" customFormat="1" ht="15" x14ac:dyDescent="0.25">
      <c r="A55" s="106">
        <f t="shared" si="0"/>
        <v>40574</v>
      </c>
      <c r="B55" s="208">
        <v>40602</v>
      </c>
      <c r="C55" s="216">
        <v>174443012062</v>
      </c>
      <c r="D55" s="157">
        <v>4582648.2000000058</v>
      </c>
      <c r="E55" s="158">
        <v>36167</v>
      </c>
      <c r="F55" s="157">
        <v>6230107573.6428576</v>
      </c>
      <c r="G55" s="157">
        <v>172259.45125785543</v>
      </c>
      <c r="H55" s="157">
        <v>4582648.2000000058</v>
      </c>
      <c r="I55" s="159">
        <v>9.5886133427087808E-3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22.552659436634077</v>
      </c>
      <c r="O55" s="161">
        <v>12.056757056792145</v>
      </c>
      <c r="P55" s="162">
        <v>8.411003489003881E-3</v>
      </c>
      <c r="Q55" s="69"/>
      <c r="R55" s="96"/>
      <c r="T55" s="113">
        <f t="shared" si="1"/>
        <v>9.5886133427087808E-3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1"/>
        <v>1.5505330016474257E-2</v>
      </c>
      <c r="AA55" s="125">
        <f t="shared" si="32"/>
        <v>-5.9167166737654764E-3</v>
      </c>
      <c r="AD55" s="133">
        <f t="shared" si="33"/>
        <v>40602</v>
      </c>
      <c r="AE55" s="134">
        <f t="shared" si="49"/>
        <v>1.1776098537048998E-3</v>
      </c>
      <c r="AF55" s="134">
        <f t="shared" si="26"/>
        <v>-7.4036023147478116E-3</v>
      </c>
      <c r="AG55" s="135">
        <f t="shared" si="27"/>
        <v>1.0084047619047607E-3</v>
      </c>
      <c r="AH55" s="136">
        <f t="shared" si="50"/>
        <v>-2.6343183333333471E-3</v>
      </c>
      <c r="AI55" s="57"/>
      <c r="AJ55" s="133">
        <f t="shared" si="28"/>
        <v>40602</v>
      </c>
      <c r="AK55" s="246">
        <f t="shared" si="28"/>
        <v>1.1776098537048998E-3</v>
      </c>
      <c r="AL55" s="143">
        <f t="shared" si="28"/>
        <v>-7.4036023147478116E-3</v>
      </c>
      <c r="AM55" s="143">
        <f t="shared" si="29"/>
        <v>1.0084047619047607E-3</v>
      </c>
      <c r="AN55" s="143">
        <f t="shared" si="30"/>
        <v>0</v>
      </c>
      <c r="AO55" s="144">
        <f t="shared" si="51"/>
        <v>-2.6343183333333471E-3</v>
      </c>
      <c r="AP55" s="93"/>
      <c r="AQ55" s="93"/>
      <c r="AR55" s="1" t="s">
        <v>34</v>
      </c>
      <c r="AS55" s="1">
        <v>0.3261776427945256</v>
      </c>
      <c r="AT55"/>
      <c r="AU55"/>
      <c r="AV55"/>
      <c r="AW55"/>
      <c r="AX55"/>
      <c r="AY55"/>
      <c r="AZ55"/>
      <c r="BA55" s="93"/>
      <c r="BB55" s="93"/>
      <c r="BC55" s="93"/>
      <c r="BD55" s="93"/>
      <c r="BE55" s="93"/>
      <c r="BF55" s="60">
        <f t="shared" si="34"/>
        <v>40602</v>
      </c>
      <c r="BG55" s="71">
        <f t="shared" si="35"/>
        <v>9.5886133427087808E-3</v>
      </c>
      <c r="BH55" s="71">
        <f t="shared" si="36"/>
        <v>8.9365E-3</v>
      </c>
      <c r="BI55" s="71">
        <f t="shared" si="52"/>
        <v>1.0084047619047607E-3</v>
      </c>
      <c r="BJ55" s="71">
        <f t="shared" si="53"/>
        <v>0</v>
      </c>
      <c r="BK55" s="71">
        <f t="shared" si="54"/>
        <v>1.0084047619047607E-3</v>
      </c>
      <c r="BL55" s="71">
        <f t="shared" si="37"/>
        <v>2.7448114999999995E-2</v>
      </c>
      <c r="BM55" s="71">
        <f t="shared" si="38"/>
        <v>0</v>
      </c>
      <c r="BQ55" s="60">
        <f t="shared" si="39"/>
        <v>40602</v>
      </c>
      <c r="BR55" s="63">
        <f t="shared" si="40"/>
        <v>12.056757056792145</v>
      </c>
      <c r="BS55" s="64">
        <f t="shared" si="41"/>
        <v>36167</v>
      </c>
      <c r="BT55" s="17" t="s">
        <v>117</v>
      </c>
      <c r="BV55" s="60">
        <f t="shared" si="42"/>
        <v>40633</v>
      </c>
      <c r="BW55" s="71">
        <f t="shared" si="43"/>
        <v>1.355000211181367E-2</v>
      </c>
      <c r="BX55" s="71">
        <f t="shared" si="44"/>
        <v>9.5886133427087808E-3</v>
      </c>
      <c r="BY55" s="71">
        <f t="shared" si="45"/>
        <v>8.9365E-3</v>
      </c>
      <c r="BZ55" s="71">
        <f t="shared" si="46"/>
        <v>2.7448114999999995E-2</v>
      </c>
      <c r="CA55" s="71">
        <f t="shared" si="47"/>
        <v>9.4804347826087793E-5</v>
      </c>
      <c r="CB55" s="71">
        <f t="shared" si="48"/>
        <v>0</v>
      </c>
    </row>
    <row r="56" spans="1:80" s="17" customFormat="1" ht="15" x14ac:dyDescent="0.25">
      <c r="A56" s="106">
        <f t="shared" si="0"/>
        <v>40602</v>
      </c>
      <c r="B56" s="208">
        <v>40633</v>
      </c>
      <c r="C56" s="216">
        <v>205966494833</v>
      </c>
      <c r="D56" s="157">
        <v>7646154.630000026</v>
      </c>
      <c r="E56" s="158">
        <v>36410</v>
      </c>
      <c r="F56" s="157">
        <v>6644080478.4838705</v>
      </c>
      <c r="G56" s="157">
        <v>182479.55172985088</v>
      </c>
      <c r="H56" s="157">
        <v>7646154.630000026</v>
      </c>
      <c r="I56" s="159">
        <v>1.355000211181367E-2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22.616992141580731</v>
      </c>
      <c r="O56" s="161">
        <v>12.114393400411252</v>
      </c>
      <c r="P56" s="162">
        <v>9.5886133427087808E-3</v>
      </c>
      <c r="Q56" s="100"/>
      <c r="R56" s="96"/>
      <c r="T56" s="113">
        <f t="shared" si="1"/>
        <v>1.355000211181367E-2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1"/>
        <v>1.4758153523219002E-2</v>
      </c>
      <c r="AA56" s="125">
        <f t="shared" si="32"/>
        <v>-1.2081514114053327E-3</v>
      </c>
      <c r="AD56" s="133">
        <f t="shared" si="33"/>
        <v>40633</v>
      </c>
      <c r="AE56" s="134">
        <f t="shared" si="49"/>
        <v>3.9613887691048889E-3</v>
      </c>
      <c r="AF56" s="134">
        <f t="shared" si="26"/>
        <v>-5.9167166737654764E-3</v>
      </c>
      <c r="AG56" s="135">
        <f t="shared" si="27"/>
        <v>9.4804347826087793E-5</v>
      </c>
      <c r="AH56" s="136">
        <f t="shared" si="50"/>
        <v>-2.2467063043478085E-3</v>
      </c>
      <c r="AI56" s="57"/>
      <c r="AJ56" s="133">
        <f t="shared" si="28"/>
        <v>40633</v>
      </c>
      <c r="AK56" s="246">
        <f t="shared" si="28"/>
        <v>3.9613887691048889E-3</v>
      </c>
      <c r="AL56" s="143">
        <f t="shared" si="28"/>
        <v>-5.9167166737654764E-3</v>
      </c>
      <c r="AM56" s="143">
        <f t="shared" si="29"/>
        <v>9.4804347826087793E-5</v>
      </c>
      <c r="AN56" s="143">
        <f t="shared" si="30"/>
        <v>0</v>
      </c>
      <c r="AO56" s="144">
        <f t="shared" si="51"/>
        <v>-2.2467063043478085E-3</v>
      </c>
      <c r="AP56" s="93"/>
      <c r="AQ56" s="93"/>
      <c r="AR56" s="1" t="s">
        <v>35</v>
      </c>
      <c r="AS56" s="1">
        <v>1.9522210328289725E-3</v>
      </c>
      <c r="AT56"/>
      <c r="AU56"/>
      <c r="AV56"/>
      <c r="AW56"/>
      <c r="AX56"/>
      <c r="AY56"/>
      <c r="AZ56"/>
      <c r="BA56" s="93"/>
      <c r="BB56" s="93"/>
      <c r="BC56" s="93"/>
      <c r="BD56" s="93"/>
      <c r="BE56" s="93"/>
      <c r="BF56" s="60">
        <f t="shared" si="34"/>
        <v>40633</v>
      </c>
      <c r="BG56" s="71">
        <f t="shared" si="35"/>
        <v>1.355000211181367E-2</v>
      </c>
      <c r="BH56" s="71">
        <f t="shared" si="36"/>
        <v>9.0313043478260878E-3</v>
      </c>
      <c r="BI56" s="71">
        <f t="shared" si="52"/>
        <v>9.4804347826087793E-5</v>
      </c>
      <c r="BJ56" s="71">
        <f t="shared" si="53"/>
        <v>0</v>
      </c>
      <c r="BK56" s="71">
        <f t="shared" si="54"/>
        <v>9.4804347826087793E-5</v>
      </c>
      <c r="BL56" s="71">
        <f t="shared" si="37"/>
        <v>2.5201408695652187E-2</v>
      </c>
      <c r="BM56" s="71">
        <f t="shared" si="38"/>
        <v>0</v>
      </c>
      <c r="BQ56" s="60">
        <f t="shared" si="39"/>
        <v>40633</v>
      </c>
      <c r="BR56" s="63">
        <f t="shared" si="40"/>
        <v>12.114393400411252</v>
      </c>
      <c r="BS56" s="64">
        <f t="shared" si="41"/>
        <v>36410</v>
      </c>
      <c r="BT56" s="17" t="s">
        <v>117</v>
      </c>
      <c r="BV56" s="60">
        <f t="shared" si="42"/>
        <v>40663</v>
      </c>
      <c r="BW56" s="71">
        <f t="shared" si="43"/>
        <v>1.3850205087331004E-2</v>
      </c>
      <c r="BX56" s="71">
        <f t="shared" si="44"/>
        <v>1.355000211181367E-2</v>
      </c>
      <c r="BY56" s="71">
        <f t="shared" si="45"/>
        <v>9.0313043478260878E-3</v>
      </c>
      <c r="BZ56" s="71">
        <f t="shared" si="46"/>
        <v>2.5201408695652187E-2</v>
      </c>
      <c r="CA56" s="71">
        <f t="shared" si="47"/>
        <v>2.3006004140786723E-3</v>
      </c>
      <c r="CB56" s="71">
        <f t="shared" si="48"/>
        <v>0</v>
      </c>
    </row>
    <row r="57" spans="1:80" s="17" customFormat="1" ht="15.75" thickBot="1" x14ac:dyDescent="0.3">
      <c r="A57" s="106">
        <f t="shared" si="0"/>
        <v>40633</v>
      </c>
      <c r="B57" s="208">
        <v>40663</v>
      </c>
      <c r="C57" s="216">
        <v>211554663088</v>
      </c>
      <c r="D57" s="157">
        <v>8027604.0300000384</v>
      </c>
      <c r="E57" s="158">
        <v>36577</v>
      </c>
      <c r="F57" s="157">
        <v>7051822102.9333334</v>
      </c>
      <c r="G57" s="157">
        <v>192793.88968295194</v>
      </c>
      <c r="H57" s="157">
        <v>8027604.0300000384</v>
      </c>
      <c r="I57" s="159">
        <v>1.3850205087331004E-2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22.676551874693811</v>
      </c>
      <c r="O57" s="161">
        <v>12.169376968140554</v>
      </c>
      <c r="P57" s="162">
        <v>1.355000211181367E-2</v>
      </c>
      <c r="Q57" s="100"/>
      <c r="R57" s="96"/>
      <c r="T57" s="113">
        <f t="shared" si="1"/>
        <v>1.3850205087331004E-2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1"/>
        <v>1.3972056080792727E-2</v>
      </c>
      <c r="AA57" s="125">
        <f t="shared" si="32"/>
        <v>-1.2185099346172235E-4</v>
      </c>
      <c r="AD57" s="133">
        <f t="shared" si="33"/>
        <v>40663</v>
      </c>
      <c r="AE57" s="134">
        <f t="shared" si="49"/>
        <v>3.0020297551733473E-4</v>
      </c>
      <c r="AF57" s="134">
        <f t="shared" si="26"/>
        <v>-1.2081514114053327E-3</v>
      </c>
      <c r="AG57" s="135">
        <f t="shared" si="27"/>
        <v>2.3006004140786723E-3</v>
      </c>
      <c r="AH57" s="136">
        <f t="shared" si="50"/>
        <v>-6.2341182194617095E-3</v>
      </c>
      <c r="AI57" s="57"/>
      <c r="AJ57" s="133">
        <f t="shared" si="28"/>
        <v>40663</v>
      </c>
      <c r="AK57" s="246">
        <f t="shared" si="28"/>
        <v>3.0020297551733473E-4</v>
      </c>
      <c r="AL57" s="143">
        <f t="shared" si="28"/>
        <v>-1.2081514114053327E-3</v>
      </c>
      <c r="AM57" s="143">
        <f t="shared" si="29"/>
        <v>2.3006004140786723E-3</v>
      </c>
      <c r="AN57" s="143">
        <f t="shared" si="30"/>
        <v>0</v>
      </c>
      <c r="AO57" s="144">
        <f t="shared" si="51"/>
        <v>-6.2341182194617095E-3</v>
      </c>
      <c r="AP57" s="93"/>
      <c r="AQ57" s="93"/>
      <c r="AR57" s="2" t="s">
        <v>36</v>
      </c>
      <c r="AS57" s="2">
        <v>89</v>
      </c>
      <c r="AT57"/>
      <c r="AU57"/>
      <c r="AV57"/>
      <c r="AW57"/>
      <c r="AX57"/>
      <c r="AY57"/>
      <c r="AZ57"/>
      <c r="BA57" s="93"/>
      <c r="BB57" s="93"/>
      <c r="BC57" s="93"/>
      <c r="BD57" s="93"/>
      <c r="BE57" s="93"/>
      <c r="BF57" s="60">
        <f t="shared" si="34"/>
        <v>40663</v>
      </c>
      <c r="BG57" s="71">
        <f t="shared" si="35"/>
        <v>1.3850205087331004E-2</v>
      </c>
      <c r="BH57" s="71">
        <f t="shared" si="36"/>
        <v>1.133190476190476E-2</v>
      </c>
      <c r="BI57" s="71">
        <f t="shared" si="52"/>
        <v>2.3006004140786723E-3</v>
      </c>
      <c r="BJ57" s="71">
        <f t="shared" si="53"/>
        <v>0</v>
      </c>
      <c r="BK57" s="71">
        <f t="shared" si="54"/>
        <v>2.3006004140786723E-3</v>
      </c>
      <c r="BL57" s="71">
        <f t="shared" si="37"/>
        <v>1.8967290476190477E-2</v>
      </c>
      <c r="BM57" s="71">
        <f t="shared" si="38"/>
        <v>0</v>
      </c>
      <c r="BQ57" s="60">
        <f t="shared" si="39"/>
        <v>40663</v>
      </c>
      <c r="BR57" s="63">
        <f t="shared" si="40"/>
        <v>12.169376968140554</v>
      </c>
      <c r="BS57" s="64">
        <f t="shared" si="41"/>
        <v>36577</v>
      </c>
      <c r="BT57" s="17" t="s">
        <v>117</v>
      </c>
      <c r="BV57" s="60">
        <f t="shared" si="42"/>
        <v>40694</v>
      </c>
      <c r="BW57" s="71">
        <f t="shared" si="43"/>
        <v>1.5867803943113958E-2</v>
      </c>
      <c r="BX57" s="71">
        <f t="shared" si="44"/>
        <v>1.3850205087331004E-2</v>
      </c>
      <c r="BY57" s="71">
        <f t="shared" si="45"/>
        <v>1.133190476190476E-2</v>
      </c>
      <c r="BZ57" s="71">
        <f t="shared" si="46"/>
        <v>1.8967290476190477E-2</v>
      </c>
      <c r="CA57" s="71">
        <f t="shared" si="47"/>
        <v>1.1017316017316019E-3</v>
      </c>
      <c r="CB57" s="71">
        <f t="shared" si="48"/>
        <v>0</v>
      </c>
    </row>
    <row r="58" spans="1:80" s="17" customFormat="1" ht="15" x14ac:dyDescent="0.25">
      <c r="A58" s="106">
        <f t="shared" si="0"/>
        <v>40663</v>
      </c>
      <c r="B58" s="208">
        <v>40694</v>
      </c>
      <c r="C58" s="216">
        <v>227213225625</v>
      </c>
      <c r="D58" s="157">
        <v>9877739.5000000466</v>
      </c>
      <c r="E58" s="158">
        <v>36767</v>
      </c>
      <c r="F58" s="157">
        <v>7329458891.1290321</v>
      </c>
      <c r="G58" s="157">
        <v>199348.84247093947</v>
      </c>
      <c r="H58" s="157">
        <v>9877739.5000000466</v>
      </c>
      <c r="I58" s="159">
        <v>1.5867803943113958E-2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22.715167528991685</v>
      </c>
      <c r="O58" s="161">
        <v>12.202811546276163</v>
      </c>
      <c r="P58" s="162">
        <v>1.3850205087331004E-2</v>
      </c>
      <c r="Q58" s="100"/>
      <c r="R58" s="96"/>
      <c r="T58" s="113">
        <f t="shared" si="1"/>
        <v>1.5867803943113958E-2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1"/>
        <v>1.4799781656789466E-2</v>
      </c>
      <c r="AA58" s="125">
        <f t="shared" si="32"/>
        <v>1.068022286324492E-3</v>
      </c>
      <c r="AD58" s="133">
        <f t="shared" si="33"/>
        <v>40694</v>
      </c>
      <c r="AE58" s="134">
        <f t="shared" si="49"/>
        <v>2.0175988557829538E-3</v>
      </c>
      <c r="AF58" s="134">
        <f t="shared" si="26"/>
        <v>-1.2185099346172235E-4</v>
      </c>
      <c r="AG58" s="135">
        <f t="shared" si="27"/>
        <v>1.1017316017316019E-3</v>
      </c>
      <c r="AH58" s="136">
        <f t="shared" si="50"/>
        <v>3.6673679653679431E-4</v>
      </c>
      <c r="AI58" s="57"/>
      <c r="AJ58" s="133">
        <f t="shared" si="28"/>
        <v>40694</v>
      </c>
      <c r="AK58" s="246">
        <f t="shared" si="28"/>
        <v>2.0175988557829538E-3</v>
      </c>
      <c r="AL58" s="143">
        <f t="shared" si="28"/>
        <v>-1.2185099346172235E-4</v>
      </c>
      <c r="AM58" s="143">
        <f t="shared" si="29"/>
        <v>1.1017316017316019E-3</v>
      </c>
      <c r="AN58" s="143">
        <f t="shared" si="30"/>
        <v>0</v>
      </c>
      <c r="AO58" s="144">
        <f t="shared" si="51"/>
        <v>3.6673679653679431E-4</v>
      </c>
      <c r="AP58" s="93"/>
      <c r="AQ58" s="93"/>
      <c r="AR58"/>
      <c r="AS58"/>
      <c r="AT58"/>
      <c r="AU58"/>
      <c r="AV58"/>
      <c r="AW58"/>
      <c r="AX58"/>
      <c r="AY58"/>
      <c r="AZ58"/>
      <c r="BA58" s="93"/>
      <c r="BB58" s="93"/>
      <c r="BC58" s="93"/>
      <c r="BD58" s="93"/>
      <c r="BE58" s="93"/>
      <c r="BF58" s="60">
        <f t="shared" si="34"/>
        <v>40694</v>
      </c>
      <c r="BG58" s="71">
        <f t="shared" si="35"/>
        <v>1.5867803943113958E-2</v>
      </c>
      <c r="BH58" s="71">
        <f t="shared" si="36"/>
        <v>1.2433636363636362E-2</v>
      </c>
      <c r="BI58" s="71">
        <f t="shared" si="52"/>
        <v>1.1017316017316019E-3</v>
      </c>
      <c r="BJ58" s="71">
        <f t="shared" si="53"/>
        <v>0</v>
      </c>
      <c r="BK58" s="71">
        <f t="shared" si="54"/>
        <v>1.1017316017316019E-3</v>
      </c>
      <c r="BL58" s="71">
        <f t="shared" si="37"/>
        <v>1.9334027272727271E-2</v>
      </c>
      <c r="BM58" s="71">
        <f t="shared" si="38"/>
        <v>0</v>
      </c>
      <c r="BQ58" s="60">
        <f t="shared" si="39"/>
        <v>40694</v>
      </c>
      <c r="BR58" s="63">
        <f t="shared" si="40"/>
        <v>12.202811546276163</v>
      </c>
      <c r="BS58" s="64">
        <f t="shared" si="41"/>
        <v>36767</v>
      </c>
      <c r="BT58" s="17" t="s">
        <v>117</v>
      </c>
      <c r="BV58" s="60">
        <f t="shared" si="42"/>
        <v>40724</v>
      </c>
      <c r="BW58" s="71">
        <f t="shared" si="43"/>
        <v>1.6303253647555502E-2</v>
      </c>
      <c r="BX58" s="71">
        <f t="shared" si="44"/>
        <v>1.5867803943113958E-2</v>
      </c>
      <c r="BY58" s="71">
        <f t="shared" si="45"/>
        <v>1.2433636363636362E-2</v>
      </c>
      <c r="BZ58" s="71">
        <f t="shared" si="46"/>
        <v>1.9334027272727271E-2</v>
      </c>
      <c r="CA58" s="71">
        <f t="shared" si="47"/>
        <v>3.563636363636373E-4</v>
      </c>
      <c r="CB58" s="71">
        <f t="shared" si="48"/>
        <v>0</v>
      </c>
    </row>
    <row r="59" spans="1:80" s="17" customFormat="1" ht="15.75" thickBot="1" x14ac:dyDescent="0.3">
      <c r="A59" s="106">
        <f t="shared" si="0"/>
        <v>40694</v>
      </c>
      <c r="B59" s="208">
        <v>40724</v>
      </c>
      <c r="C59" s="216">
        <v>220696579967</v>
      </c>
      <c r="D59" s="157">
        <v>9857732.390000049</v>
      </c>
      <c r="E59" s="158">
        <v>36857</v>
      </c>
      <c r="F59" s="157">
        <v>7356552665.5666666</v>
      </c>
      <c r="G59" s="157">
        <v>199597.16378345137</v>
      </c>
      <c r="H59" s="157">
        <v>9857732.390000049</v>
      </c>
      <c r="I59" s="159">
        <v>1.6303253647555502E-2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22.718857272128734</v>
      </c>
      <c r="O59" s="161">
        <v>12.204056433256799</v>
      </c>
      <c r="P59" s="162">
        <v>1.5867803943113958E-2</v>
      </c>
      <c r="Q59" s="100"/>
      <c r="R59" s="96"/>
      <c r="T59" s="113">
        <f t="shared" si="1"/>
        <v>1.6303253647555502E-2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1"/>
        <v>1.7146094687333573E-2</v>
      </c>
      <c r="AA59" s="125">
        <f t="shared" si="32"/>
        <v>-8.4284103977807015E-4</v>
      </c>
      <c r="AD59" s="133">
        <f t="shared" si="33"/>
        <v>40724</v>
      </c>
      <c r="AE59" s="134">
        <f t="shared" si="49"/>
        <v>4.3544970444154424E-4</v>
      </c>
      <c r="AF59" s="134">
        <f t="shared" si="26"/>
        <v>1.068022286324492E-3</v>
      </c>
      <c r="AG59" s="135">
        <f t="shared" si="27"/>
        <v>3.563636363636373E-4</v>
      </c>
      <c r="AH59" s="136">
        <f t="shared" si="50"/>
        <v>5.904959090909094E-3</v>
      </c>
      <c r="AI59" s="57"/>
      <c r="AJ59" s="133">
        <f t="shared" si="28"/>
        <v>40724</v>
      </c>
      <c r="AK59" s="246">
        <f t="shared" si="28"/>
        <v>4.3544970444154424E-4</v>
      </c>
      <c r="AL59" s="143">
        <f t="shared" si="28"/>
        <v>1.068022286324492E-3</v>
      </c>
      <c r="AM59" s="143">
        <f t="shared" si="29"/>
        <v>3.563636363636373E-4</v>
      </c>
      <c r="AN59" s="143">
        <f t="shared" si="30"/>
        <v>0</v>
      </c>
      <c r="AO59" s="144">
        <f t="shared" si="51"/>
        <v>5.904959090909094E-3</v>
      </c>
      <c r="AP59" s="93"/>
      <c r="AQ59" s="93"/>
      <c r="AR59" t="s">
        <v>37</v>
      </c>
      <c r="AS59"/>
      <c r="AT59"/>
      <c r="AU59"/>
      <c r="AV59"/>
      <c r="AW59"/>
      <c r="AX59"/>
      <c r="AY59"/>
      <c r="AZ59"/>
      <c r="BA59" s="93"/>
      <c r="BB59" s="93"/>
      <c r="BC59" s="93"/>
      <c r="BD59" s="93"/>
      <c r="BE59" s="93"/>
      <c r="BF59" s="60">
        <f t="shared" si="34"/>
        <v>40724</v>
      </c>
      <c r="BG59" s="71">
        <f t="shared" si="35"/>
        <v>1.6303253647555502E-2</v>
      </c>
      <c r="BH59" s="71">
        <f t="shared" si="36"/>
        <v>1.2789999999999999E-2</v>
      </c>
      <c r="BI59" s="71">
        <f t="shared" si="52"/>
        <v>3.563636363636373E-4</v>
      </c>
      <c r="BJ59" s="71">
        <f t="shared" si="53"/>
        <v>0</v>
      </c>
      <c r="BK59" s="71">
        <f t="shared" si="54"/>
        <v>3.563636363636373E-4</v>
      </c>
      <c r="BL59" s="71">
        <f t="shared" si="37"/>
        <v>2.5238986363636366E-2</v>
      </c>
      <c r="BM59" s="71">
        <f t="shared" si="38"/>
        <v>0</v>
      </c>
      <c r="BQ59" s="60">
        <f t="shared" si="39"/>
        <v>40724</v>
      </c>
      <c r="BR59" s="63">
        <f t="shared" si="40"/>
        <v>12.204056433256799</v>
      </c>
      <c r="BS59" s="64">
        <f t="shared" si="41"/>
        <v>36857</v>
      </c>
      <c r="BT59" s="17" t="s">
        <v>117</v>
      </c>
      <c r="BV59" s="60">
        <f t="shared" si="42"/>
        <v>40755</v>
      </c>
      <c r="BW59" s="71">
        <f t="shared" si="43"/>
        <v>1.567994096275661E-2</v>
      </c>
      <c r="BX59" s="71">
        <f t="shared" si="44"/>
        <v>1.6303253647555502E-2</v>
      </c>
      <c r="BY59" s="71">
        <f t="shared" si="45"/>
        <v>1.2789999999999999E-2</v>
      </c>
      <c r="BZ59" s="71">
        <f t="shared" si="46"/>
        <v>2.5238986363636366E-2</v>
      </c>
      <c r="CA59" s="71">
        <f t="shared" si="47"/>
        <v>1.428095238095237E-3</v>
      </c>
      <c r="CB59" s="71">
        <f t="shared" si="48"/>
        <v>0</v>
      </c>
    </row>
    <row r="60" spans="1:80" s="17" customFormat="1" ht="15" x14ac:dyDescent="0.25">
      <c r="A60" s="106">
        <f t="shared" si="0"/>
        <v>40724</v>
      </c>
      <c r="B60" s="208">
        <v>40755</v>
      </c>
      <c r="C60" s="216">
        <v>207972094815</v>
      </c>
      <c r="D60" s="157">
        <v>8934219.6400000546</v>
      </c>
      <c r="E60" s="158">
        <v>37639</v>
      </c>
      <c r="F60" s="157">
        <v>6708777252.0967741</v>
      </c>
      <c r="G60" s="157">
        <v>178240.05026958141</v>
      </c>
      <c r="H60" s="157">
        <v>8934219.6400000546</v>
      </c>
      <c r="I60" s="159">
        <v>1.567994096275661E-2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22.626682543619118</v>
      </c>
      <c r="O60" s="161">
        <v>12.090886517754125</v>
      </c>
      <c r="P60" s="162">
        <v>1.6303253647555502E-2</v>
      </c>
      <c r="Q60" s="100"/>
      <c r="R60" s="96"/>
      <c r="T60" s="113">
        <f t="shared" si="1"/>
        <v>1.567994096275661E-2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1"/>
        <v>2.0192313026951455E-2</v>
      </c>
      <c r="AA60" s="125">
        <f t="shared" si="32"/>
        <v>-4.5123720641948445E-3</v>
      </c>
      <c r="AD60" s="133">
        <f t="shared" si="33"/>
        <v>40755</v>
      </c>
      <c r="AE60" s="134">
        <f t="shared" si="49"/>
        <v>-6.2331268479889207E-4</v>
      </c>
      <c r="AF60" s="134">
        <f t="shared" si="26"/>
        <v>-8.4284103977807015E-4</v>
      </c>
      <c r="AG60" s="135">
        <f t="shared" si="27"/>
        <v>1.428095238095237E-3</v>
      </c>
      <c r="AH60" s="136">
        <f t="shared" si="50"/>
        <v>5.9686279220779216E-3</v>
      </c>
      <c r="AI60" s="57"/>
      <c r="AJ60" s="133">
        <f t="shared" si="28"/>
        <v>40755</v>
      </c>
      <c r="AK60" s="246">
        <f t="shared" si="28"/>
        <v>-6.2331268479889207E-4</v>
      </c>
      <c r="AL60" s="143">
        <f t="shared" si="28"/>
        <v>-8.4284103977807015E-4</v>
      </c>
      <c r="AM60" s="143">
        <f t="shared" si="29"/>
        <v>1.428095238095237E-3</v>
      </c>
      <c r="AN60" s="143">
        <f t="shared" si="30"/>
        <v>0</v>
      </c>
      <c r="AO60" s="144">
        <f t="shared" si="51"/>
        <v>5.9686279220779216E-3</v>
      </c>
      <c r="AP60" s="93"/>
      <c r="AQ60" s="93"/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A60" s="93"/>
      <c r="BB60" s="93"/>
      <c r="BC60" s="93"/>
      <c r="BD60" s="93"/>
      <c r="BE60" s="93"/>
      <c r="BF60" s="60">
        <f t="shared" si="34"/>
        <v>40755</v>
      </c>
      <c r="BG60" s="71">
        <f t="shared" si="35"/>
        <v>1.567994096275661E-2</v>
      </c>
      <c r="BH60" s="71">
        <f t="shared" si="36"/>
        <v>1.4218095238095236E-2</v>
      </c>
      <c r="BI60" s="71">
        <f t="shared" si="52"/>
        <v>1.428095238095237E-3</v>
      </c>
      <c r="BJ60" s="71">
        <f t="shared" si="53"/>
        <v>0</v>
      </c>
      <c r="BK60" s="71">
        <f t="shared" si="54"/>
        <v>1.428095238095237E-3</v>
      </c>
      <c r="BL60" s="71">
        <f t="shared" si="37"/>
        <v>3.1207614285714287E-2</v>
      </c>
      <c r="BM60" s="71">
        <f t="shared" si="38"/>
        <v>0</v>
      </c>
      <c r="BQ60" s="60">
        <f t="shared" si="39"/>
        <v>40755</v>
      </c>
      <c r="BR60" s="63">
        <f t="shared" si="40"/>
        <v>12.090886517754125</v>
      </c>
      <c r="BS60" s="64">
        <f t="shared" si="41"/>
        <v>37639</v>
      </c>
      <c r="BT60" s="17" t="s">
        <v>117</v>
      </c>
      <c r="BV60" s="60">
        <f t="shared" si="42"/>
        <v>40786</v>
      </c>
      <c r="BW60" s="71">
        <f t="shared" si="43"/>
        <v>1.6850552725448206E-2</v>
      </c>
      <c r="BX60" s="71">
        <f t="shared" si="44"/>
        <v>1.567994096275661E-2</v>
      </c>
      <c r="BY60" s="71">
        <f t="shared" si="45"/>
        <v>1.4218095238095236E-2</v>
      </c>
      <c r="BZ60" s="71">
        <f t="shared" si="46"/>
        <v>3.1207614285714287E-2</v>
      </c>
      <c r="CA60" s="71">
        <f t="shared" si="47"/>
        <v>-4.8374741200827957E-4</v>
      </c>
      <c r="CB60" s="71">
        <f t="shared" si="48"/>
        <v>0</v>
      </c>
    </row>
    <row r="61" spans="1:80" s="17" customFormat="1" ht="15" x14ac:dyDescent="0.25">
      <c r="A61" s="106">
        <f t="shared" si="0"/>
        <v>40755</v>
      </c>
      <c r="B61" s="208">
        <v>40786</v>
      </c>
      <c r="C61" s="216">
        <v>214971717787</v>
      </c>
      <c r="D61" s="157">
        <v>9924362.370000042</v>
      </c>
      <c r="E61" s="158">
        <v>35988</v>
      </c>
      <c r="F61" s="157">
        <v>6934571541.5161295</v>
      </c>
      <c r="G61" s="157">
        <v>192691.21767022699</v>
      </c>
      <c r="H61" s="157">
        <v>9924362.370000042</v>
      </c>
      <c r="I61" s="159">
        <v>1.6850552725448206E-2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22.659785106759358</v>
      </c>
      <c r="O61" s="161">
        <v>12.168844278222348</v>
      </c>
      <c r="P61" s="162">
        <v>1.567994096275661E-2</v>
      </c>
      <c r="Q61" s="100"/>
      <c r="R61" s="96"/>
      <c r="T61" s="113">
        <f t="shared" si="1"/>
        <v>1.6850552725448206E-2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1"/>
        <v>2.2973879667528414E-2</v>
      </c>
      <c r="AA61" s="125">
        <f t="shared" si="32"/>
        <v>-6.1233269420802074E-3</v>
      </c>
      <c r="AD61" s="133">
        <f t="shared" si="33"/>
        <v>40786</v>
      </c>
      <c r="AE61" s="134">
        <f t="shared" si="49"/>
        <v>1.1706117626915959E-3</v>
      </c>
      <c r="AF61" s="134">
        <f t="shared" si="26"/>
        <v>-4.5123720641948445E-3</v>
      </c>
      <c r="AG61" s="135">
        <f t="shared" si="27"/>
        <v>-4.8374741200827957E-4</v>
      </c>
      <c r="AH61" s="136">
        <f t="shared" si="50"/>
        <v>8.5940161490683162E-3</v>
      </c>
      <c r="AI61" s="57"/>
      <c r="AJ61" s="133">
        <f t="shared" si="28"/>
        <v>40786</v>
      </c>
      <c r="AK61" s="246">
        <f t="shared" si="28"/>
        <v>1.1706117626915959E-3</v>
      </c>
      <c r="AL61" s="143">
        <f t="shared" si="28"/>
        <v>-4.5123720641948445E-3</v>
      </c>
      <c r="AM61" s="143">
        <f t="shared" si="29"/>
        <v>0</v>
      </c>
      <c r="AN61" s="143">
        <f t="shared" si="30"/>
        <v>-4.8374741200827957E-4</v>
      </c>
      <c r="AO61" s="144">
        <f t="shared" si="51"/>
        <v>8.5940161490683162E-3</v>
      </c>
      <c r="AP61" s="93"/>
      <c r="AQ61" s="93"/>
      <c r="AR61" s="1" t="s">
        <v>38</v>
      </c>
      <c r="AS61" s="1">
        <v>2</v>
      </c>
      <c r="AT61" s="1">
        <v>1.747978861317663E-4</v>
      </c>
      <c r="AU61" s="1">
        <v>8.739894306588315E-5</v>
      </c>
      <c r="AV61" s="1">
        <v>22.932331215029294</v>
      </c>
      <c r="AW61" s="1">
        <v>1.0421039170112886E-8</v>
      </c>
      <c r="AX61"/>
      <c r="AY61"/>
      <c r="AZ61"/>
      <c r="BA61" s="93"/>
      <c r="BB61" s="93"/>
      <c r="BC61" s="93"/>
      <c r="BD61" s="93"/>
      <c r="BE61" s="93"/>
      <c r="BF61" s="60">
        <f t="shared" si="34"/>
        <v>40786</v>
      </c>
      <c r="BG61" s="71">
        <f t="shared" si="35"/>
        <v>1.6850552725448206E-2</v>
      </c>
      <c r="BH61" s="71">
        <f t="shared" si="36"/>
        <v>1.3734347826086957E-2</v>
      </c>
      <c r="BI61" s="71">
        <f t="shared" si="52"/>
        <v>0</v>
      </c>
      <c r="BJ61" s="71">
        <f t="shared" si="53"/>
        <v>-4.8374741200827957E-4</v>
      </c>
      <c r="BK61" s="71">
        <f t="shared" si="54"/>
        <v>-4.8374741200827957E-4</v>
      </c>
      <c r="BL61" s="71">
        <f t="shared" si="37"/>
        <v>3.9801630434782603E-2</v>
      </c>
      <c r="BM61" s="71">
        <f t="shared" si="38"/>
        <v>0</v>
      </c>
      <c r="BQ61" s="60">
        <f t="shared" si="39"/>
        <v>40786</v>
      </c>
      <c r="BR61" s="63">
        <f t="shared" si="40"/>
        <v>12.168844278222348</v>
      </c>
      <c r="BS61" s="64">
        <f t="shared" si="41"/>
        <v>35988</v>
      </c>
      <c r="BT61" s="17" t="s">
        <v>117</v>
      </c>
      <c r="BV61" s="60">
        <f t="shared" si="42"/>
        <v>40816</v>
      </c>
      <c r="BW61" s="71">
        <f t="shared" si="43"/>
        <v>1.7290287420510073E-2</v>
      </c>
      <c r="BX61" s="71">
        <f t="shared" si="44"/>
        <v>1.6850552725448206E-2</v>
      </c>
      <c r="BY61" s="71">
        <f t="shared" si="45"/>
        <v>1.3734347826086957E-2</v>
      </c>
      <c r="BZ61" s="71">
        <f t="shared" si="46"/>
        <v>3.9801630434782603E-2</v>
      </c>
      <c r="CA61" s="71">
        <f t="shared" si="47"/>
        <v>-2.6252964426877121E-4</v>
      </c>
      <c r="CB61" s="71">
        <f t="shared" si="48"/>
        <v>0</v>
      </c>
    </row>
    <row r="62" spans="1:80" s="17" customFormat="1" ht="15" x14ac:dyDescent="0.25">
      <c r="A62" s="106">
        <f t="shared" si="0"/>
        <v>40786</v>
      </c>
      <c r="B62" s="208">
        <v>40816</v>
      </c>
      <c r="C62" s="216">
        <v>212884641451</v>
      </c>
      <c r="D62" s="157">
        <v>10084483.940000061</v>
      </c>
      <c r="E62" s="158">
        <v>36017</v>
      </c>
      <c r="F62" s="157">
        <v>7096154715.0333338</v>
      </c>
      <c r="G62" s="157">
        <v>197022.37040934374</v>
      </c>
      <c r="H62" s="157">
        <v>10084483.940000061</v>
      </c>
      <c r="I62" s="159">
        <v>1.7290287420510073E-2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22.682818884849226</v>
      </c>
      <c r="O62" s="161">
        <v>12.191072556650582</v>
      </c>
      <c r="P62" s="162">
        <v>1.6850552725448206E-2</v>
      </c>
      <c r="Q62" s="100"/>
      <c r="R62" s="96"/>
      <c r="T62" s="113">
        <f t="shared" si="1"/>
        <v>1.7290287420510073E-2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1"/>
        <v>2.6894536017199631E-2</v>
      </c>
      <c r="AA62" s="125">
        <f t="shared" si="32"/>
        <v>-9.6042485966895581E-3</v>
      </c>
      <c r="AD62" s="133">
        <f t="shared" si="33"/>
        <v>40816</v>
      </c>
      <c r="AE62" s="134">
        <f t="shared" si="49"/>
        <v>4.3973469506186635E-4</v>
      </c>
      <c r="AF62" s="134">
        <f t="shared" si="26"/>
        <v>-6.1233269420802074E-3</v>
      </c>
      <c r="AG62" s="135">
        <f t="shared" si="27"/>
        <v>-2.6252964426877121E-4</v>
      </c>
      <c r="AH62" s="136">
        <f t="shared" si="50"/>
        <v>1.1375978656126481E-2</v>
      </c>
      <c r="AI62" s="57"/>
      <c r="AJ62" s="133">
        <f t="shared" si="28"/>
        <v>40816</v>
      </c>
      <c r="AK62" s="246">
        <f t="shared" si="28"/>
        <v>4.3973469506186635E-4</v>
      </c>
      <c r="AL62" s="143">
        <f t="shared" si="28"/>
        <v>-6.1233269420802074E-3</v>
      </c>
      <c r="AM62" s="143">
        <f t="shared" si="29"/>
        <v>0</v>
      </c>
      <c r="AN62" s="143">
        <f t="shared" si="30"/>
        <v>-2.6252964426877121E-4</v>
      </c>
      <c r="AO62" s="144">
        <f t="shared" si="51"/>
        <v>1.1375978656126481E-2</v>
      </c>
      <c r="AP62" s="93"/>
      <c r="AQ62" s="93"/>
      <c r="AR62" s="1" t="s">
        <v>39</v>
      </c>
      <c r="AS62" s="1">
        <v>87</v>
      </c>
      <c r="AT62" s="1">
        <v>3.3157152560872436E-4</v>
      </c>
      <c r="AU62" s="1">
        <v>3.8111669610198201E-6</v>
      </c>
      <c r="AV62" s="1"/>
      <c r="AW62" s="1"/>
      <c r="AX62"/>
      <c r="AY62"/>
      <c r="AZ62"/>
      <c r="BA62" s="93"/>
      <c r="BB62" s="93"/>
      <c r="BC62" s="93"/>
      <c r="BD62" s="93"/>
      <c r="BE62" s="93"/>
      <c r="BF62" s="60">
        <f t="shared" si="34"/>
        <v>40816</v>
      </c>
      <c r="BG62" s="71">
        <f t="shared" si="35"/>
        <v>1.7290287420510073E-2</v>
      </c>
      <c r="BH62" s="71">
        <f t="shared" si="36"/>
        <v>1.3471818181818185E-2</v>
      </c>
      <c r="BI62" s="71">
        <f t="shared" si="52"/>
        <v>0</v>
      </c>
      <c r="BJ62" s="71">
        <f t="shared" si="53"/>
        <v>-2.6252964426877121E-4</v>
      </c>
      <c r="BK62" s="71">
        <f t="shared" si="54"/>
        <v>-2.6252964426877121E-4</v>
      </c>
      <c r="BL62" s="71">
        <f t="shared" si="37"/>
        <v>5.1177609090909085E-2</v>
      </c>
      <c r="BM62" s="71">
        <f t="shared" si="38"/>
        <v>0</v>
      </c>
      <c r="BQ62" s="60">
        <f t="shared" si="39"/>
        <v>40816</v>
      </c>
      <c r="BR62" s="63">
        <f t="shared" si="40"/>
        <v>12.191072556650582</v>
      </c>
      <c r="BS62" s="64">
        <f t="shared" si="41"/>
        <v>36017</v>
      </c>
      <c r="BT62" s="17" t="s">
        <v>117</v>
      </c>
      <c r="BV62" s="60">
        <f t="shared" si="42"/>
        <v>40847</v>
      </c>
      <c r="BW62" s="71">
        <f t="shared" si="43"/>
        <v>2.0024935324407151E-2</v>
      </c>
      <c r="BX62" s="71">
        <f t="shared" si="44"/>
        <v>1.7290287420510073E-2</v>
      </c>
      <c r="BY62" s="71">
        <f t="shared" si="45"/>
        <v>1.3471818181818185E-2</v>
      </c>
      <c r="BZ62" s="71">
        <f t="shared" si="46"/>
        <v>5.1177609090909085E-2</v>
      </c>
      <c r="CA62" s="71">
        <f t="shared" si="47"/>
        <v>1.6294372294371751E-4</v>
      </c>
      <c r="CB62" s="71">
        <f t="shared" si="48"/>
        <v>0</v>
      </c>
    </row>
    <row r="63" spans="1:80" s="17" customFormat="1" ht="15.75" thickBot="1" x14ac:dyDescent="0.3">
      <c r="A63" s="106">
        <f t="shared" si="0"/>
        <v>40816</v>
      </c>
      <c r="B63" s="208">
        <v>40847</v>
      </c>
      <c r="C63" s="216">
        <v>219955874663</v>
      </c>
      <c r="D63" s="157">
        <v>12067403.189999947</v>
      </c>
      <c r="E63" s="158">
        <v>36906</v>
      </c>
      <c r="F63" s="157">
        <v>7095350795.5806456</v>
      </c>
      <c r="G63" s="157">
        <v>192254.66849782271</v>
      </c>
      <c r="H63" s="157">
        <v>12067403.189999947</v>
      </c>
      <c r="I63" s="159">
        <v>2.0024935324407151E-2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22.682705588983197</v>
      </c>
      <c r="O63" s="161">
        <v>12.166576170546772</v>
      </c>
      <c r="P63" s="162">
        <v>1.7290287420510073E-2</v>
      </c>
      <c r="Q63" s="100"/>
      <c r="R63" s="96"/>
      <c r="T63" s="113">
        <f t="shared" si="1"/>
        <v>2.0024935324407151E-2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1"/>
        <v>2.5326804806743836E-2</v>
      </c>
      <c r="AA63" s="125">
        <f t="shared" si="32"/>
        <v>-5.3018694823366852E-3</v>
      </c>
      <c r="AD63" s="133">
        <f t="shared" si="33"/>
        <v>40847</v>
      </c>
      <c r="AE63" s="134">
        <f t="shared" si="49"/>
        <v>2.7346479038970785E-3</v>
      </c>
      <c r="AF63" s="134">
        <f t="shared" si="26"/>
        <v>-9.6042485966895581E-3</v>
      </c>
      <c r="AG63" s="135">
        <f t="shared" si="27"/>
        <v>1.6294372294371751E-4</v>
      </c>
      <c r="AH63" s="136">
        <f t="shared" si="50"/>
        <v>-4.6507900432900262E-3</v>
      </c>
      <c r="AI63" s="57"/>
      <c r="AJ63" s="133">
        <f t="shared" si="28"/>
        <v>40847</v>
      </c>
      <c r="AK63" s="246">
        <f t="shared" si="28"/>
        <v>2.7346479038970785E-3</v>
      </c>
      <c r="AL63" s="143">
        <f t="shared" si="28"/>
        <v>-9.6042485966895581E-3</v>
      </c>
      <c r="AM63" s="143">
        <f t="shared" si="29"/>
        <v>1.6294372294371751E-4</v>
      </c>
      <c r="AN63" s="143">
        <f t="shared" si="30"/>
        <v>0</v>
      </c>
      <c r="AO63" s="144">
        <f t="shared" si="51"/>
        <v>-4.6507900432900262E-3</v>
      </c>
      <c r="AP63" s="93"/>
      <c r="AQ63" s="93"/>
      <c r="AR63" s="2" t="s">
        <v>40</v>
      </c>
      <c r="AS63" s="2">
        <v>89</v>
      </c>
      <c r="AT63" s="2">
        <v>5.0636941174049066E-4</v>
      </c>
      <c r="AU63" s="2"/>
      <c r="AV63" s="2"/>
      <c r="AW63" s="2"/>
      <c r="AX63"/>
      <c r="AY63"/>
      <c r="AZ63"/>
      <c r="BA63" s="93"/>
      <c r="BB63" s="93"/>
      <c r="BC63" s="93"/>
      <c r="BD63" s="93"/>
      <c r="BE63" s="93"/>
      <c r="BF63" s="60">
        <f t="shared" si="34"/>
        <v>40847</v>
      </c>
      <c r="BG63" s="71">
        <f t="shared" si="35"/>
        <v>2.0024935324407151E-2</v>
      </c>
      <c r="BH63" s="71">
        <f t="shared" si="36"/>
        <v>1.3634761904761903E-2</v>
      </c>
      <c r="BI63" s="71">
        <f t="shared" si="52"/>
        <v>1.6294372294371751E-4</v>
      </c>
      <c r="BJ63" s="71">
        <f t="shared" si="53"/>
        <v>0</v>
      </c>
      <c r="BK63" s="71">
        <f t="shared" si="54"/>
        <v>1.6294372294371751E-4</v>
      </c>
      <c r="BL63" s="71">
        <f t="shared" si="37"/>
        <v>4.6526819047619059E-2</v>
      </c>
      <c r="BM63" s="71">
        <f t="shared" si="38"/>
        <v>0</v>
      </c>
      <c r="BQ63" s="60">
        <f t="shared" si="39"/>
        <v>40847</v>
      </c>
      <c r="BR63" s="63">
        <f t="shared" si="40"/>
        <v>12.166576170546772</v>
      </c>
      <c r="BS63" s="64">
        <f t="shared" si="41"/>
        <v>36906</v>
      </c>
      <c r="BT63" s="17" t="s">
        <v>117</v>
      </c>
      <c r="BV63" s="60">
        <f t="shared" si="42"/>
        <v>40877</v>
      </c>
      <c r="BW63" s="71">
        <f t="shared" si="43"/>
        <v>2.1631654387631306E-2</v>
      </c>
      <c r="BX63" s="71">
        <f t="shared" si="44"/>
        <v>2.0024935324407151E-2</v>
      </c>
      <c r="BY63" s="71">
        <f t="shared" si="45"/>
        <v>1.3634761904761903E-2</v>
      </c>
      <c r="BZ63" s="71">
        <f t="shared" si="46"/>
        <v>4.6526819047619059E-2</v>
      </c>
      <c r="CA63" s="71">
        <f t="shared" si="47"/>
        <v>-1.3688528138528101E-3</v>
      </c>
      <c r="CB63" s="71">
        <f t="shared" si="48"/>
        <v>0</v>
      </c>
    </row>
    <row r="64" spans="1:80" s="17" customFormat="1" ht="15.75" thickBot="1" x14ac:dyDescent="0.3">
      <c r="A64" s="106">
        <f t="shared" si="0"/>
        <v>40847</v>
      </c>
      <c r="B64" s="208">
        <v>40877</v>
      </c>
      <c r="C64" s="216">
        <v>213121899439</v>
      </c>
      <c r="D64" s="157">
        <v>12630628.139999896</v>
      </c>
      <c r="E64" s="158">
        <v>35504</v>
      </c>
      <c r="F64" s="157">
        <v>7104063314.6333332</v>
      </c>
      <c r="G64" s="157">
        <v>200091.91399936157</v>
      </c>
      <c r="H64" s="157">
        <v>12630628.139999896</v>
      </c>
      <c r="I64" s="159">
        <v>2.1631654387631306E-2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22.683932755129408</v>
      </c>
      <c r="O64" s="161">
        <v>12.206532109957035</v>
      </c>
      <c r="P64" s="162">
        <v>2.0024935324407151E-2</v>
      </c>
      <c r="Q64" s="100"/>
      <c r="R64" s="96"/>
      <c r="T64" s="113">
        <f t="shared" si="1"/>
        <v>2.1631654387631306E-2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1"/>
        <v>2.8251321185786559E-2</v>
      </c>
      <c r="AA64" s="125">
        <f t="shared" si="32"/>
        <v>-6.6196667981552534E-3</v>
      </c>
      <c r="AD64" s="133">
        <f t="shared" si="33"/>
        <v>40877</v>
      </c>
      <c r="AE64" s="134">
        <f t="shared" si="49"/>
        <v>1.6067190632241546E-3</v>
      </c>
      <c r="AF64" s="134">
        <f t="shared" si="26"/>
        <v>-5.3018694823366852E-3</v>
      </c>
      <c r="AG64" s="135">
        <f t="shared" si="27"/>
        <v>-1.3688528138528101E-3</v>
      </c>
      <c r="AH64" s="136">
        <f t="shared" si="50"/>
        <v>1.0548485497835478E-2</v>
      </c>
      <c r="AI64" s="57"/>
      <c r="AJ64" s="133">
        <f t="shared" si="28"/>
        <v>40877</v>
      </c>
      <c r="AK64" s="246">
        <f t="shared" si="28"/>
        <v>1.6067190632241546E-3</v>
      </c>
      <c r="AL64" s="143">
        <f t="shared" si="28"/>
        <v>-5.3018694823366852E-3</v>
      </c>
      <c r="AM64" s="143">
        <f t="shared" si="29"/>
        <v>0</v>
      </c>
      <c r="AN64" s="143">
        <f t="shared" si="30"/>
        <v>-1.3688528138528101E-3</v>
      </c>
      <c r="AO64" s="144">
        <f t="shared" si="51"/>
        <v>1.0548485497835478E-2</v>
      </c>
      <c r="AP64" s="93"/>
      <c r="AQ64" s="93"/>
      <c r="AR64"/>
      <c r="AS64"/>
      <c r="AT64"/>
      <c r="AU64"/>
      <c r="AV64"/>
      <c r="AW64"/>
      <c r="AX64"/>
      <c r="AY64"/>
      <c r="AZ64"/>
      <c r="BA64" s="93"/>
      <c r="BB64" s="93"/>
      <c r="BC64" s="93"/>
      <c r="BD64" s="93"/>
      <c r="BE64" s="93"/>
      <c r="BF64" s="60">
        <f t="shared" si="34"/>
        <v>40877</v>
      </c>
      <c r="BG64" s="71">
        <f t="shared" si="35"/>
        <v>2.1631654387631306E-2</v>
      </c>
      <c r="BH64" s="71">
        <f t="shared" si="36"/>
        <v>1.2265909090909093E-2</v>
      </c>
      <c r="BI64" s="71">
        <f t="shared" si="52"/>
        <v>0</v>
      </c>
      <c r="BJ64" s="71">
        <f t="shared" si="53"/>
        <v>-1.3688528138528101E-3</v>
      </c>
      <c r="BK64" s="71">
        <f t="shared" si="54"/>
        <v>-1.3688528138528101E-3</v>
      </c>
      <c r="BL64" s="71">
        <f t="shared" si="37"/>
        <v>5.7075304545454536E-2</v>
      </c>
      <c r="BM64" s="71">
        <f t="shared" si="38"/>
        <v>0</v>
      </c>
      <c r="BQ64" s="60">
        <f t="shared" si="39"/>
        <v>40877</v>
      </c>
      <c r="BR64" s="63">
        <f t="shared" si="40"/>
        <v>12.206532109957035</v>
      </c>
      <c r="BS64" s="64">
        <f t="shared" si="41"/>
        <v>35504</v>
      </c>
      <c r="BT64" s="17" t="s">
        <v>117</v>
      </c>
      <c r="BV64" s="60">
        <f t="shared" si="42"/>
        <v>40908</v>
      </c>
      <c r="BW64" s="71">
        <f t="shared" si="43"/>
        <v>2.3267067881921063E-2</v>
      </c>
      <c r="BX64" s="71">
        <f t="shared" si="44"/>
        <v>2.1631654387631306E-2</v>
      </c>
      <c r="BY64" s="71">
        <f t="shared" si="45"/>
        <v>1.2265909090909093E-2</v>
      </c>
      <c r="BZ64" s="71">
        <f t="shared" si="46"/>
        <v>5.7075304545454536E-2</v>
      </c>
      <c r="CA64" s="71">
        <f t="shared" si="47"/>
        <v>-8.5181818181818275E-4</v>
      </c>
      <c r="CB64" s="71">
        <f t="shared" si="48"/>
        <v>0</v>
      </c>
    </row>
    <row r="65" spans="1:80" s="17" customFormat="1" ht="15" x14ac:dyDescent="0.25">
      <c r="A65" s="106">
        <f t="shared" si="0"/>
        <v>40877</v>
      </c>
      <c r="B65" s="208">
        <v>40908</v>
      </c>
      <c r="C65" s="216">
        <v>203378735366</v>
      </c>
      <c r="D65" s="157">
        <v>12964457.099999951</v>
      </c>
      <c r="E65" s="158">
        <v>36450</v>
      </c>
      <c r="F65" s="157">
        <v>6560604366.6451616</v>
      </c>
      <c r="G65" s="157">
        <v>179989.1458613213</v>
      </c>
      <c r="H65" s="157">
        <v>12964457.099999951</v>
      </c>
      <c r="I65" s="159">
        <v>2.3267067881921063E-2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22.604348564720549</v>
      </c>
      <c r="O65" s="161">
        <v>12.100651827283746</v>
      </c>
      <c r="P65" s="162">
        <v>2.1631654387631306E-2</v>
      </c>
      <c r="Q65" s="100"/>
      <c r="R65" s="96"/>
      <c r="T65" s="113">
        <f t="shared" si="1"/>
        <v>2.3267067881921063E-2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1"/>
        <v>2.8129299226802566E-2</v>
      </c>
      <c r="AA65" s="125">
        <f t="shared" si="32"/>
        <v>-4.8622313448815034E-3</v>
      </c>
      <c r="AD65" s="133">
        <f t="shared" si="33"/>
        <v>40908</v>
      </c>
      <c r="AE65" s="134">
        <f t="shared" si="49"/>
        <v>1.6354134942897572E-3</v>
      </c>
      <c r="AF65" s="134">
        <f t="shared" si="26"/>
        <v>-6.6196667981552534E-3</v>
      </c>
      <c r="AG65" s="135">
        <f t="shared" si="27"/>
        <v>-8.5181818181818275E-4</v>
      </c>
      <c r="AH65" s="136">
        <f t="shared" si="50"/>
        <v>1.1583045454545415E-3</v>
      </c>
      <c r="AI65" s="57"/>
      <c r="AJ65" s="133">
        <f t="shared" si="28"/>
        <v>40908</v>
      </c>
      <c r="AK65" s="246">
        <f t="shared" si="28"/>
        <v>1.6354134942897572E-3</v>
      </c>
      <c r="AL65" s="143">
        <f t="shared" si="28"/>
        <v>-6.6196667981552534E-3</v>
      </c>
      <c r="AM65" s="143">
        <f t="shared" si="29"/>
        <v>0</v>
      </c>
      <c r="AN65" s="143">
        <f t="shared" si="30"/>
        <v>-8.5181818181818275E-4</v>
      </c>
      <c r="AO65" s="144">
        <f t="shared" si="51"/>
        <v>1.1583045454545415E-3</v>
      </c>
      <c r="AP65" s="93"/>
      <c r="AQ65" s="93"/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A65" s="93"/>
      <c r="BB65" s="93"/>
      <c r="BC65" s="93"/>
      <c r="BD65" s="93"/>
      <c r="BE65" s="93"/>
      <c r="BF65" s="60">
        <f t="shared" si="34"/>
        <v>40908</v>
      </c>
      <c r="BG65" s="71">
        <f t="shared" si="35"/>
        <v>2.3267067881921063E-2</v>
      </c>
      <c r="BH65" s="71">
        <f t="shared" si="36"/>
        <v>1.141409090909091E-2</v>
      </c>
      <c r="BI65" s="71">
        <f t="shared" si="52"/>
        <v>0</v>
      </c>
      <c r="BJ65" s="71">
        <f t="shared" si="53"/>
        <v>-8.5181818181818275E-4</v>
      </c>
      <c r="BK65" s="71">
        <f t="shared" si="54"/>
        <v>-8.5181818181818275E-4</v>
      </c>
      <c r="BL65" s="71">
        <f t="shared" si="37"/>
        <v>5.8233609090909078E-2</v>
      </c>
      <c r="BM65" s="71">
        <f t="shared" si="38"/>
        <v>0</v>
      </c>
      <c r="BQ65" s="60">
        <f t="shared" si="39"/>
        <v>40908</v>
      </c>
      <c r="BR65" s="63">
        <f t="shared" si="40"/>
        <v>12.100651827283746</v>
      </c>
      <c r="BS65" s="64">
        <f t="shared" si="41"/>
        <v>36450</v>
      </c>
      <c r="BT65" s="17" t="s">
        <v>117</v>
      </c>
      <c r="BV65" s="60">
        <f t="shared" si="42"/>
        <v>40939</v>
      </c>
      <c r="BW65" s="71">
        <f t="shared" si="43"/>
        <v>2.2186079334608352E-2</v>
      </c>
      <c r="BX65" s="71">
        <f t="shared" si="44"/>
        <v>2.3267067881921063E-2</v>
      </c>
      <c r="BY65" s="71">
        <f t="shared" si="45"/>
        <v>1.141409090909091E-2</v>
      </c>
      <c r="BZ65" s="71">
        <f t="shared" si="46"/>
        <v>5.8233609090909078E-2</v>
      </c>
      <c r="CA65" s="71">
        <f t="shared" si="47"/>
        <v>-3.0522727272727264E-3</v>
      </c>
      <c r="CB65" s="71">
        <f t="shared" si="48"/>
        <v>0</v>
      </c>
    </row>
    <row r="66" spans="1:80" s="17" customFormat="1" ht="15" x14ac:dyDescent="0.25">
      <c r="A66" s="106">
        <f t="shared" si="0"/>
        <v>40908</v>
      </c>
      <c r="B66" s="208">
        <v>40939</v>
      </c>
      <c r="C66" s="216">
        <v>194683467147</v>
      </c>
      <c r="D66" s="157">
        <v>11801264.609999891</v>
      </c>
      <c r="E66" s="158">
        <v>34921</v>
      </c>
      <c r="F66" s="157">
        <v>6280111843.4516125</v>
      </c>
      <c r="G66" s="157">
        <v>179837.68630484844</v>
      </c>
      <c r="H66" s="157">
        <v>11801264.609999891</v>
      </c>
      <c r="I66" s="159">
        <v>2.2186079334608352E-2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22.560653626734748</v>
      </c>
      <c r="O66" s="161">
        <v>12.099809980306931</v>
      </c>
      <c r="P66" s="162">
        <v>2.3267067881921063E-2</v>
      </c>
      <c r="Q66" s="100"/>
      <c r="R66" s="96"/>
      <c r="T66" s="113">
        <f t="shared" si="1"/>
        <v>2.2186079334608352E-2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1"/>
        <v>2.3452062566471386E-2</v>
      </c>
      <c r="AA66" s="125">
        <f t="shared" si="32"/>
        <v>-1.265983231863034E-3</v>
      </c>
      <c r="AD66" s="133">
        <f t="shared" si="33"/>
        <v>40939</v>
      </c>
      <c r="AE66" s="134">
        <f t="shared" si="49"/>
        <v>-1.0809885473127105E-3</v>
      </c>
      <c r="AF66" s="134">
        <f t="shared" si="26"/>
        <v>-4.8622313448815034E-3</v>
      </c>
      <c r="AG66" s="135">
        <f t="shared" si="27"/>
        <v>-3.0522727272727264E-3</v>
      </c>
      <c r="AH66" s="136">
        <f t="shared" si="50"/>
        <v>-7.6528045454545349E-3</v>
      </c>
      <c r="AI66" s="57"/>
      <c r="AJ66" s="133">
        <f t="shared" si="28"/>
        <v>40939</v>
      </c>
      <c r="AK66" s="246">
        <f t="shared" si="28"/>
        <v>-1.0809885473127105E-3</v>
      </c>
      <c r="AL66" s="143">
        <f t="shared" si="28"/>
        <v>-4.8622313448815034E-3</v>
      </c>
      <c r="AM66" s="143">
        <f t="shared" si="29"/>
        <v>0</v>
      </c>
      <c r="AN66" s="143">
        <f t="shared" si="30"/>
        <v>-3.0522727272727264E-3</v>
      </c>
      <c r="AO66" s="144">
        <f t="shared" si="51"/>
        <v>-7.6528045454545349E-3</v>
      </c>
      <c r="AP66" s="93"/>
      <c r="AQ66" s="93"/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A66" s="93"/>
      <c r="BB66" s="93"/>
      <c r="BC66" s="93"/>
      <c r="BD66" s="93"/>
      <c r="BE66" s="93"/>
      <c r="BF66" s="60">
        <f t="shared" si="34"/>
        <v>40939</v>
      </c>
      <c r="BG66" s="71">
        <f t="shared" si="35"/>
        <v>2.2186079334608352E-2</v>
      </c>
      <c r="BH66" s="71">
        <f t="shared" si="36"/>
        <v>8.3618181818181838E-3</v>
      </c>
      <c r="BI66" s="71">
        <f t="shared" si="52"/>
        <v>0</v>
      </c>
      <c r="BJ66" s="71">
        <f t="shared" si="53"/>
        <v>-3.0522727272727264E-3</v>
      </c>
      <c r="BK66" s="71">
        <f t="shared" si="54"/>
        <v>-3.0522727272727264E-3</v>
      </c>
      <c r="BL66" s="71">
        <f t="shared" si="37"/>
        <v>5.0580804545454543E-2</v>
      </c>
      <c r="BM66" s="71">
        <f t="shared" si="38"/>
        <v>0</v>
      </c>
      <c r="BQ66" s="60">
        <f t="shared" si="39"/>
        <v>40939</v>
      </c>
      <c r="BR66" s="63">
        <f t="shared" si="40"/>
        <v>12.099809980306931</v>
      </c>
      <c r="BS66" s="64">
        <f t="shared" si="41"/>
        <v>34921</v>
      </c>
      <c r="BT66" s="17" t="s">
        <v>117</v>
      </c>
      <c r="BV66" s="60">
        <f t="shared" si="42"/>
        <v>40968</v>
      </c>
      <c r="BW66" s="71">
        <f t="shared" si="43"/>
        <v>2.3819318812870808E-2</v>
      </c>
      <c r="BX66" s="71">
        <f t="shared" si="44"/>
        <v>2.2186079334608352E-2</v>
      </c>
      <c r="BY66" s="71">
        <f t="shared" si="45"/>
        <v>8.3618181818181838E-3</v>
      </c>
      <c r="BZ66" s="71">
        <f t="shared" si="46"/>
        <v>5.0580804545454543E-2</v>
      </c>
      <c r="CA66" s="71">
        <f t="shared" si="47"/>
        <v>-2.1018181818181839E-3</v>
      </c>
      <c r="CB66" s="71">
        <f t="shared" si="48"/>
        <v>0</v>
      </c>
    </row>
    <row r="67" spans="1:80" s="17" customFormat="1" ht="15" x14ac:dyDescent="0.25">
      <c r="A67" s="106">
        <f t="shared" si="0"/>
        <v>40939</v>
      </c>
      <c r="B67" s="208">
        <v>40968</v>
      </c>
      <c r="C67" s="216">
        <v>178133366774</v>
      </c>
      <c r="D67" s="157">
        <v>11592938.399999874</v>
      </c>
      <c r="E67" s="158">
        <v>34438</v>
      </c>
      <c r="F67" s="157">
        <v>6142529888.7586203</v>
      </c>
      <c r="G67" s="157">
        <v>178364.88439394333</v>
      </c>
      <c r="H67" s="157">
        <v>11592938.399999874</v>
      </c>
      <c r="I67" s="159">
        <v>2.3819318812870808E-2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22.538502528242539</v>
      </c>
      <c r="O67" s="161">
        <v>12.091586643396408</v>
      </c>
      <c r="P67" s="162">
        <v>2.2186079334608352E-2</v>
      </c>
      <c r="Q67" s="100"/>
      <c r="R67" s="96"/>
      <c r="T67" s="113">
        <f t="shared" si="1"/>
        <v>2.3819318812870808E-2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1"/>
        <v>1.8201550632086248E-2</v>
      </c>
      <c r="AA67" s="125">
        <f t="shared" si="32"/>
        <v>5.6177681807845596E-3</v>
      </c>
      <c r="AD67" s="133">
        <f t="shared" si="33"/>
        <v>40968</v>
      </c>
      <c r="AE67" s="134">
        <f t="shared" si="49"/>
        <v>1.6332394782624556E-3</v>
      </c>
      <c r="AF67" s="134">
        <f t="shared" si="26"/>
        <v>-1.265983231863034E-3</v>
      </c>
      <c r="AG67" s="135">
        <f t="shared" si="27"/>
        <v>-2.1018181818181839E-3</v>
      </c>
      <c r="AH67" s="136">
        <f t="shared" si="50"/>
        <v>-1.0920133116883113E-2</v>
      </c>
      <c r="AI67" s="57"/>
      <c r="AJ67" s="133">
        <f t="shared" si="28"/>
        <v>40968</v>
      </c>
      <c r="AK67" s="246">
        <f t="shared" si="28"/>
        <v>1.6332394782624556E-3</v>
      </c>
      <c r="AL67" s="143">
        <f t="shared" si="28"/>
        <v>-1.265983231863034E-3</v>
      </c>
      <c r="AM67" s="143">
        <f t="shared" si="29"/>
        <v>0</v>
      </c>
      <c r="AN67" s="143">
        <f t="shared" si="30"/>
        <v>-2.1018181818181839E-3</v>
      </c>
      <c r="AO67" s="144">
        <f t="shared" si="51"/>
        <v>-1.0920133116883113E-2</v>
      </c>
      <c r="AP67" s="93"/>
      <c r="AQ67" s="93"/>
      <c r="AR67" s="1" t="s">
        <v>52</v>
      </c>
      <c r="AS67" s="1">
        <v>-0.17194930800922154</v>
      </c>
      <c r="AT67" s="1">
        <v>4.7436874159182865E-2</v>
      </c>
      <c r="AU67" s="1">
        <v>-3.6248026679037717</v>
      </c>
      <c r="AV67" s="1">
        <v>4.8629036817250025E-4</v>
      </c>
      <c r="AW67" s="1">
        <v>-0.26623523194071219</v>
      </c>
      <c r="AX67" s="1">
        <v>-7.7663384077730907E-2</v>
      </c>
      <c r="AY67" s="1">
        <v>-0.26623523194071219</v>
      </c>
      <c r="AZ67" s="1">
        <v>-7.7663384077730907E-2</v>
      </c>
      <c r="BA67" s="93"/>
      <c r="BB67" s="93"/>
      <c r="BC67" s="93"/>
      <c r="BD67" s="93"/>
      <c r="BE67" s="93"/>
      <c r="BF67" s="60">
        <f t="shared" si="34"/>
        <v>40968</v>
      </c>
      <c r="BG67" s="71">
        <f t="shared" si="35"/>
        <v>2.3819318812870808E-2</v>
      </c>
      <c r="BH67" s="71">
        <f t="shared" si="36"/>
        <v>6.2599999999999999E-3</v>
      </c>
      <c r="BI67" s="71">
        <f t="shared" si="52"/>
        <v>0</v>
      </c>
      <c r="BJ67" s="71">
        <f t="shared" si="53"/>
        <v>-2.1018181818181839E-3</v>
      </c>
      <c r="BK67" s="71">
        <f t="shared" si="54"/>
        <v>-2.1018181818181839E-3</v>
      </c>
      <c r="BL67" s="71">
        <f t="shared" si="37"/>
        <v>3.966067142857143E-2</v>
      </c>
      <c r="BM67" s="71">
        <f t="shared" si="38"/>
        <v>0</v>
      </c>
      <c r="BQ67" s="60">
        <f t="shared" si="39"/>
        <v>40968</v>
      </c>
      <c r="BR67" s="63">
        <f t="shared" si="40"/>
        <v>12.091586643396408</v>
      </c>
      <c r="BS67" s="64">
        <f t="shared" si="41"/>
        <v>34438</v>
      </c>
      <c r="BT67" s="17" t="s">
        <v>117</v>
      </c>
      <c r="BV67" s="60">
        <f t="shared" si="42"/>
        <v>40999</v>
      </c>
      <c r="BW67" s="71">
        <f t="shared" si="43"/>
        <v>2.5283687850941136E-2</v>
      </c>
      <c r="BX67" s="71">
        <f t="shared" si="44"/>
        <v>2.3819318812870808E-2</v>
      </c>
      <c r="BY67" s="71">
        <f t="shared" si="45"/>
        <v>6.2599999999999999E-3</v>
      </c>
      <c r="BZ67" s="71">
        <f t="shared" si="46"/>
        <v>3.966067142857143E-2</v>
      </c>
      <c r="CA67" s="71">
        <f t="shared" si="47"/>
        <v>-1.5859090909090892E-3</v>
      </c>
      <c r="CB67" s="71">
        <f t="shared" si="48"/>
        <v>0</v>
      </c>
    </row>
    <row r="68" spans="1:80" s="17" customFormat="1" ht="15.75" thickBot="1" x14ac:dyDescent="0.3">
      <c r="A68" s="106">
        <f t="shared" si="0"/>
        <v>40968</v>
      </c>
      <c r="B68" s="208">
        <v>40999</v>
      </c>
      <c r="C68" s="216">
        <v>198095469064</v>
      </c>
      <c r="D68" s="157">
        <v>13684655.749999842</v>
      </c>
      <c r="E68" s="158">
        <v>35070</v>
      </c>
      <c r="F68" s="157">
        <v>6390176421.4193544</v>
      </c>
      <c r="G68" s="157">
        <v>182212.04509322369</v>
      </c>
      <c r="H68" s="157">
        <v>13684655.749999842</v>
      </c>
      <c r="I68" s="159">
        <v>2.5283687850941136E-2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22.578027713940546</v>
      </c>
      <c r="O68" s="161">
        <v>12.112926370806324</v>
      </c>
      <c r="P68" s="162">
        <v>2.3819318812870808E-2</v>
      </c>
      <c r="Q68" s="100"/>
      <c r="R68" s="96"/>
      <c r="T68" s="113">
        <f t="shared" si="1"/>
        <v>2.5283687850941136E-2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1"/>
        <v>1.7001340193847619E-2</v>
      </c>
      <c r="AA68" s="125">
        <f t="shared" si="32"/>
        <v>8.2823476570935174E-3</v>
      </c>
      <c r="AD68" s="133">
        <f t="shared" si="33"/>
        <v>40999</v>
      </c>
      <c r="AE68" s="134">
        <f t="shared" si="49"/>
        <v>1.4643690380703282E-3</v>
      </c>
      <c r="AF68" s="134">
        <f t="shared" si="26"/>
        <v>5.6177681807845596E-3</v>
      </c>
      <c r="AG68" s="135">
        <f t="shared" si="27"/>
        <v>-1.5859090909090892E-3</v>
      </c>
      <c r="AH68" s="136">
        <f t="shared" si="50"/>
        <v>-5.5219415584415593E-4</v>
      </c>
      <c r="AI68" s="57"/>
      <c r="AJ68" s="133">
        <f t="shared" si="28"/>
        <v>40999</v>
      </c>
      <c r="AK68" s="246">
        <f t="shared" si="28"/>
        <v>1.4643690380703282E-3</v>
      </c>
      <c r="AL68" s="143">
        <f t="shared" si="28"/>
        <v>5.6177681807845596E-3</v>
      </c>
      <c r="AM68" s="143">
        <f t="shared" si="29"/>
        <v>0</v>
      </c>
      <c r="AN68" s="143">
        <f t="shared" si="30"/>
        <v>-1.5859090909090892E-3</v>
      </c>
      <c r="AO68" s="144">
        <f t="shared" si="51"/>
        <v>-5.5219415584415593E-4</v>
      </c>
      <c r="AP68" s="93"/>
      <c r="AQ68" s="93"/>
      <c r="AR68" s="2" t="s">
        <v>100</v>
      </c>
      <c r="AS68" s="2">
        <v>0.50723055015896412</v>
      </c>
      <c r="AT68" s="2">
        <v>0.10715112671321671</v>
      </c>
      <c r="AU68" s="2">
        <v>4.7337864352703916</v>
      </c>
      <c r="AV68" s="2">
        <v>8.4784941243854115E-6</v>
      </c>
      <c r="AW68" s="2">
        <v>0.29425608332217429</v>
      </c>
      <c r="AX68" s="2">
        <v>0.7202050169957539</v>
      </c>
      <c r="AY68" s="2">
        <v>0.29425608332217429</v>
      </c>
      <c r="AZ68" s="2">
        <v>0.7202050169957539</v>
      </c>
      <c r="BA68" s="93"/>
      <c r="BB68" s="93"/>
      <c r="BC68" s="93"/>
      <c r="BD68" s="93"/>
      <c r="BE68" s="93"/>
      <c r="BF68" s="60">
        <f t="shared" si="34"/>
        <v>40999</v>
      </c>
      <c r="BG68" s="71">
        <f t="shared" si="35"/>
        <v>2.5283687850941136E-2</v>
      </c>
      <c r="BH68" s="71">
        <f t="shared" si="36"/>
        <v>4.6740909090909107E-3</v>
      </c>
      <c r="BI68" s="71">
        <f t="shared" si="52"/>
        <v>0</v>
      </c>
      <c r="BJ68" s="71">
        <f t="shared" si="53"/>
        <v>-1.5859090909090892E-3</v>
      </c>
      <c r="BK68" s="71">
        <f t="shared" si="54"/>
        <v>-1.5859090909090892E-3</v>
      </c>
      <c r="BL68" s="71">
        <f t="shared" si="37"/>
        <v>3.9108477272727274E-2</v>
      </c>
      <c r="BM68" s="71">
        <f t="shared" si="38"/>
        <v>0</v>
      </c>
      <c r="BQ68" s="60">
        <f t="shared" si="39"/>
        <v>40999</v>
      </c>
      <c r="BR68" s="63">
        <f t="shared" si="40"/>
        <v>12.112926370806324</v>
      </c>
      <c r="BS68" s="64">
        <f t="shared" si="41"/>
        <v>35070</v>
      </c>
      <c r="BT68" s="17" t="s">
        <v>117</v>
      </c>
      <c r="BV68" s="60">
        <f t="shared" si="42"/>
        <v>41029</v>
      </c>
      <c r="BW68" s="71">
        <f t="shared" si="43"/>
        <v>2.2438128133921199E-2</v>
      </c>
      <c r="BX68" s="71">
        <f t="shared" si="44"/>
        <v>2.5283687850941136E-2</v>
      </c>
      <c r="BY68" s="71">
        <f t="shared" si="45"/>
        <v>4.6740909090909107E-3</v>
      </c>
      <c r="BZ68" s="71">
        <f t="shared" si="46"/>
        <v>3.9108477272727274E-2</v>
      </c>
      <c r="CA68" s="71">
        <f t="shared" si="47"/>
        <v>-5.8566985645933101E-4</v>
      </c>
      <c r="CB68" s="71">
        <f t="shared" si="48"/>
        <v>0</v>
      </c>
    </row>
    <row r="69" spans="1:80" s="17" customFormat="1" ht="15" x14ac:dyDescent="0.25">
      <c r="A69" s="106">
        <f t="shared" si="0"/>
        <v>40999</v>
      </c>
      <c r="B69" s="208">
        <v>41029</v>
      </c>
      <c r="C69" s="216">
        <v>202713863666</v>
      </c>
      <c r="D69" s="157">
        <v>12427649.309999838</v>
      </c>
      <c r="E69" s="158">
        <v>34242</v>
      </c>
      <c r="F69" s="157">
        <v>6757128788.8666668</v>
      </c>
      <c r="G69" s="157">
        <v>197334.52452738353</v>
      </c>
      <c r="H69" s="157">
        <v>12427649.309999838</v>
      </c>
      <c r="I69" s="159">
        <v>2.2438128133921199E-2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22.633863901400911</v>
      </c>
      <c r="O69" s="161">
        <v>12.192655661636149</v>
      </c>
      <c r="P69" s="162">
        <v>2.5283687850941136E-2</v>
      </c>
      <c r="Q69" s="100"/>
      <c r="R69" s="96"/>
      <c r="T69" s="113">
        <f t="shared" si="1"/>
        <v>2.2438128133921199E-2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1"/>
        <v>2.0339313083597738E-2</v>
      </c>
      <c r="AA69" s="125">
        <f t="shared" si="32"/>
        <v>2.0988150503234611E-3</v>
      </c>
      <c r="AD69" s="133">
        <f t="shared" si="33"/>
        <v>41029</v>
      </c>
      <c r="AE69" s="134">
        <f t="shared" si="49"/>
        <v>-2.8455597170199375E-3</v>
      </c>
      <c r="AF69" s="134">
        <f t="shared" si="26"/>
        <v>8.2823476570935174E-3</v>
      </c>
      <c r="AG69" s="135">
        <f t="shared" si="27"/>
        <v>-5.8566985645933101E-4</v>
      </c>
      <c r="AH69" s="136">
        <f t="shared" si="50"/>
        <v>1.0322175108225105E-2</v>
      </c>
      <c r="AI69" s="57"/>
      <c r="AJ69" s="133">
        <f t="shared" si="28"/>
        <v>41029</v>
      </c>
      <c r="AK69" s="246">
        <f t="shared" si="28"/>
        <v>-2.8455597170199375E-3</v>
      </c>
      <c r="AL69" s="143">
        <f t="shared" si="28"/>
        <v>8.2823476570935174E-3</v>
      </c>
      <c r="AM69" s="143">
        <f t="shared" si="29"/>
        <v>0</v>
      </c>
      <c r="AN69" s="143">
        <f t="shared" si="30"/>
        <v>-5.8566985645933101E-4</v>
      </c>
      <c r="AO69" s="144">
        <f t="shared" si="51"/>
        <v>1.0322175108225105E-2</v>
      </c>
      <c r="AP69" s="93"/>
      <c r="AQ69" s="93"/>
      <c r="AR69"/>
      <c r="AS69"/>
      <c r="AT69"/>
      <c r="AU69"/>
      <c r="AV69"/>
      <c r="AW69"/>
      <c r="AX69"/>
      <c r="AY69"/>
      <c r="AZ69"/>
      <c r="BA69" s="93"/>
      <c r="BB69" s="93"/>
      <c r="BC69" s="93"/>
      <c r="BD69" s="93"/>
      <c r="BE69" s="93"/>
      <c r="BF69" s="60">
        <f t="shared" si="34"/>
        <v>41029</v>
      </c>
      <c r="BG69" s="71">
        <f t="shared" si="35"/>
        <v>2.2438128133921199E-2</v>
      </c>
      <c r="BH69" s="71">
        <f t="shared" si="36"/>
        <v>4.0884210526315797E-3</v>
      </c>
      <c r="BI69" s="71">
        <f t="shared" si="52"/>
        <v>0</v>
      </c>
      <c r="BJ69" s="71">
        <f t="shared" si="53"/>
        <v>-5.8566985645933101E-4</v>
      </c>
      <c r="BK69" s="71">
        <f t="shared" si="54"/>
        <v>-5.8566985645933101E-4</v>
      </c>
      <c r="BL69" s="71">
        <f t="shared" si="37"/>
        <v>4.9430652380952379E-2</v>
      </c>
      <c r="BM69" s="71">
        <f t="shared" si="38"/>
        <v>0</v>
      </c>
      <c r="BQ69" s="60">
        <f t="shared" si="39"/>
        <v>41029</v>
      </c>
      <c r="BR69" s="63">
        <f t="shared" si="40"/>
        <v>12.192655661636149</v>
      </c>
      <c r="BS69" s="64">
        <f t="shared" si="41"/>
        <v>34242</v>
      </c>
      <c r="BT69" s="17" t="s">
        <v>117</v>
      </c>
      <c r="BV69" s="60">
        <f t="shared" si="42"/>
        <v>41060</v>
      </c>
      <c r="BW69" s="71">
        <f t="shared" si="43"/>
        <v>2.3425623649262092E-2</v>
      </c>
      <c r="BX69" s="71">
        <f t="shared" si="44"/>
        <v>2.2438128133921199E-2</v>
      </c>
      <c r="BY69" s="71">
        <f t="shared" si="45"/>
        <v>4.0884210526315797E-3</v>
      </c>
      <c r="BZ69" s="71">
        <f t="shared" si="46"/>
        <v>4.9430652380952379E-2</v>
      </c>
      <c r="CA69" s="71">
        <f t="shared" si="47"/>
        <v>-1.5023923444976162E-4</v>
      </c>
      <c r="CB69" s="71">
        <f t="shared" si="48"/>
        <v>0</v>
      </c>
    </row>
    <row r="70" spans="1:80" s="17" customFormat="1" ht="15" x14ac:dyDescent="0.25">
      <c r="A70" s="106">
        <f t="shared" si="0"/>
        <v>41029</v>
      </c>
      <c r="B70" s="208">
        <v>41060</v>
      </c>
      <c r="C70" s="216">
        <v>209952160003</v>
      </c>
      <c r="D70" s="157">
        <v>13437869.629999824</v>
      </c>
      <c r="E70" s="158">
        <v>34320</v>
      </c>
      <c r="F70" s="157">
        <v>6772650322.6774197</v>
      </c>
      <c r="G70" s="157">
        <v>197338.29611530944</v>
      </c>
      <c r="H70" s="157">
        <v>13437869.629999824</v>
      </c>
      <c r="I70" s="159">
        <v>2.3425623649262092E-2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22.636158327716682</v>
      </c>
      <c r="O70" s="161">
        <v>12.192674774114783</v>
      </c>
      <c r="P70" s="162">
        <v>2.2438128133921199E-2</v>
      </c>
      <c r="Q70" s="100"/>
      <c r="R70" s="96"/>
      <c r="T70" s="113">
        <f t="shared" si="1"/>
        <v>2.3425623649262092E-2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1"/>
        <v>2.4139808571599339E-2</v>
      </c>
      <c r="AA70" s="125">
        <f t="shared" si="32"/>
        <v>-7.141849223372479E-4</v>
      </c>
      <c r="AD70" s="133">
        <f t="shared" si="33"/>
        <v>41060</v>
      </c>
      <c r="AE70" s="134">
        <f t="shared" si="49"/>
        <v>9.8749551534089292E-4</v>
      </c>
      <c r="AF70" s="134">
        <f t="shared" si="26"/>
        <v>2.0988150503234611E-3</v>
      </c>
      <c r="AG70" s="135">
        <f t="shared" si="27"/>
        <v>-1.5023923444976162E-4</v>
      </c>
      <c r="AH70" s="136">
        <f t="shared" si="50"/>
        <v>1.0844004140786741E-2</v>
      </c>
      <c r="AI70" s="57"/>
      <c r="AJ70" s="133">
        <f t="shared" si="28"/>
        <v>41060</v>
      </c>
      <c r="AK70" s="246">
        <f t="shared" si="28"/>
        <v>9.8749551534089292E-4</v>
      </c>
      <c r="AL70" s="143">
        <f t="shared" si="28"/>
        <v>2.0988150503234611E-3</v>
      </c>
      <c r="AM70" s="143">
        <f t="shared" si="29"/>
        <v>0</v>
      </c>
      <c r="AN70" s="143">
        <f t="shared" si="30"/>
        <v>-1.5023923444976162E-4</v>
      </c>
      <c r="AO70" s="144">
        <f t="shared" si="51"/>
        <v>1.0844004140786741E-2</v>
      </c>
      <c r="AP70" s="93"/>
      <c r="AQ70" s="93"/>
      <c r="AR70"/>
      <c r="AS70"/>
      <c r="AT70"/>
      <c r="AU70"/>
      <c r="AV70"/>
      <c r="AW70"/>
      <c r="AX70"/>
      <c r="AY70"/>
      <c r="AZ70"/>
      <c r="BA70" s="93"/>
      <c r="BB70" s="93"/>
      <c r="BC70" s="93"/>
      <c r="BD70" s="93"/>
      <c r="BE70" s="93"/>
      <c r="BF70" s="60">
        <f t="shared" si="34"/>
        <v>41060</v>
      </c>
      <c r="BG70" s="71">
        <f t="shared" si="35"/>
        <v>2.3425623649262092E-2</v>
      </c>
      <c r="BH70" s="71">
        <f t="shared" si="36"/>
        <v>3.9381818181818181E-3</v>
      </c>
      <c r="BI70" s="71">
        <f t="shared" si="52"/>
        <v>0</v>
      </c>
      <c r="BJ70" s="71">
        <f t="shared" si="53"/>
        <v>-1.5023923444976162E-4</v>
      </c>
      <c r="BK70" s="71">
        <f t="shared" si="54"/>
        <v>-1.5023923444976162E-4</v>
      </c>
      <c r="BL70" s="71">
        <f t="shared" si="37"/>
        <v>6.027465652173912E-2</v>
      </c>
      <c r="BM70" s="71">
        <f t="shared" si="38"/>
        <v>0</v>
      </c>
      <c r="BQ70" s="60">
        <f t="shared" si="39"/>
        <v>41060</v>
      </c>
      <c r="BR70" s="63">
        <f t="shared" si="40"/>
        <v>12.192674774114783</v>
      </c>
      <c r="BS70" s="64">
        <f t="shared" si="41"/>
        <v>34320</v>
      </c>
      <c r="BT70" s="17" t="s">
        <v>117</v>
      </c>
      <c r="BV70" s="60">
        <f t="shared" si="42"/>
        <v>41090</v>
      </c>
      <c r="BW70" s="71">
        <f t="shared" si="43"/>
        <v>2.4519965333711102E-2</v>
      </c>
      <c r="BX70" s="71">
        <f t="shared" si="44"/>
        <v>2.3425623649262092E-2</v>
      </c>
      <c r="BY70" s="71">
        <f t="shared" si="45"/>
        <v>3.9381818181818181E-3</v>
      </c>
      <c r="BZ70" s="71">
        <f t="shared" si="46"/>
        <v>6.027465652173912E-2</v>
      </c>
      <c r="CA70" s="71">
        <f t="shared" si="47"/>
        <v>-1.3865800865800817E-4</v>
      </c>
      <c r="CB70" s="71">
        <f t="shared" si="48"/>
        <v>0</v>
      </c>
    </row>
    <row r="71" spans="1:80" s="17" customFormat="1" ht="15" x14ac:dyDescent="0.25">
      <c r="A71" s="106">
        <f t="shared" si="0"/>
        <v>41060</v>
      </c>
      <c r="B71" s="208">
        <v>41090</v>
      </c>
      <c r="C71" s="216">
        <v>203298169025</v>
      </c>
      <c r="D71" s="157">
        <v>13619847.149999836</v>
      </c>
      <c r="E71" s="158">
        <v>35025</v>
      </c>
      <c r="F71" s="157">
        <v>6776605634.166667</v>
      </c>
      <c r="G71" s="157">
        <v>193479.1044729955</v>
      </c>
      <c r="H71" s="157">
        <v>13619847.149999836</v>
      </c>
      <c r="I71" s="159">
        <v>2.4519965333711102E-2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22.636742169606482</v>
      </c>
      <c r="O71" s="161">
        <v>12.172924798401272</v>
      </c>
      <c r="P71" s="162">
        <v>2.3425623649262092E-2</v>
      </c>
      <c r="Q71" s="100"/>
      <c r="R71" s="96"/>
      <c r="T71" s="113">
        <f t="shared" si="1"/>
        <v>2.4519965333711102E-2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1"/>
        <v>2.6557542739279769E-2</v>
      </c>
      <c r="AA71" s="125">
        <f t="shared" si="32"/>
        <v>-2.0375774055686677E-3</v>
      </c>
      <c r="AD71" s="133">
        <f t="shared" si="33"/>
        <v>41090</v>
      </c>
      <c r="AE71" s="134">
        <f t="shared" si="49"/>
        <v>1.09434168444901E-3</v>
      </c>
      <c r="AF71" s="134">
        <f t="shared" si="26"/>
        <v>-7.141849223372479E-4</v>
      </c>
      <c r="AG71" s="135">
        <f t="shared" si="27"/>
        <v>-1.3865800865800817E-4</v>
      </c>
      <c r="AH71" s="136">
        <f t="shared" si="50"/>
        <v>6.974314906832299E-3</v>
      </c>
      <c r="AI71" s="57"/>
      <c r="AJ71" s="133">
        <f t="shared" si="28"/>
        <v>41090</v>
      </c>
      <c r="AK71" s="246">
        <f t="shared" si="28"/>
        <v>1.09434168444901E-3</v>
      </c>
      <c r="AL71" s="143">
        <f t="shared" si="28"/>
        <v>-7.141849223372479E-4</v>
      </c>
      <c r="AM71" s="143">
        <f t="shared" si="29"/>
        <v>0</v>
      </c>
      <c r="AN71" s="143">
        <f t="shared" si="30"/>
        <v>-1.3865800865800817E-4</v>
      </c>
      <c r="AO71" s="144">
        <f t="shared" si="51"/>
        <v>6.974314906832299E-3</v>
      </c>
      <c r="AP71" s="93"/>
      <c r="AQ71" s="93"/>
      <c r="AR71"/>
      <c r="AS71"/>
      <c r="AT71"/>
      <c r="AU71"/>
      <c r="AV71"/>
      <c r="AW71"/>
      <c r="AX71"/>
      <c r="AY71"/>
      <c r="AZ71"/>
      <c r="BA71" s="93"/>
      <c r="BB71" s="93"/>
      <c r="BC71" s="93"/>
      <c r="BD71" s="93"/>
      <c r="BE71" s="93"/>
      <c r="BF71" s="60">
        <f t="shared" si="34"/>
        <v>41090</v>
      </c>
      <c r="BG71" s="71">
        <f t="shared" si="35"/>
        <v>2.4519965333711102E-2</v>
      </c>
      <c r="BH71" s="71">
        <f t="shared" si="36"/>
        <v>3.7995238095238099E-3</v>
      </c>
      <c r="BI71" s="71">
        <f t="shared" si="52"/>
        <v>0</v>
      </c>
      <c r="BJ71" s="71">
        <f t="shared" si="53"/>
        <v>-1.3865800865800817E-4</v>
      </c>
      <c r="BK71" s="71">
        <f t="shared" si="54"/>
        <v>-1.3865800865800817E-4</v>
      </c>
      <c r="BL71" s="71">
        <f t="shared" si="37"/>
        <v>6.7248971428571419E-2</v>
      </c>
      <c r="BM71" s="71">
        <f t="shared" si="38"/>
        <v>0</v>
      </c>
      <c r="BQ71" s="60">
        <f t="shared" si="39"/>
        <v>41090</v>
      </c>
      <c r="BR71" s="63">
        <f t="shared" si="40"/>
        <v>12.172924798401272</v>
      </c>
      <c r="BS71" s="64">
        <f t="shared" si="41"/>
        <v>35025</v>
      </c>
      <c r="BT71" s="17" t="s">
        <v>117</v>
      </c>
      <c r="BV71" s="60">
        <f t="shared" si="42"/>
        <v>41121</v>
      </c>
      <c r="BW71" s="71">
        <f t="shared" si="43"/>
        <v>2.14602124905947E-2</v>
      </c>
      <c r="BX71" s="71">
        <f t="shared" si="44"/>
        <v>2.4519965333711102E-2</v>
      </c>
      <c r="BY71" s="71">
        <f t="shared" si="45"/>
        <v>3.7995238095238099E-3</v>
      </c>
      <c r="BZ71" s="71">
        <f t="shared" si="46"/>
        <v>6.7248971428571419E-2</v>
      </c>
      <c r="CA71" s="71">
        <f t="shared" si="47"/>
        <v>-1.6054329004329014E-3</v>
      </c>
      <c r="CB71" s="71">
        <f t="shared" si="48"/>
        <v>0</v>
      </c>
    </row>
    <row r="72" spans="1:80" s="17" customFormat="1" ht="15" x14ac:dyDescent="0.25">
      <c r="A72" s="106">
        <f t="shared" si="0"/>
        <v>41090</v>
      </c>
      <c r="B72" s="208">
        <v>41121</v>
      </c>
      <c r="C72" s="216">
        <v>204253978925</v>
      </c>
      <c r="D72" s="157">
        <v>11976321.829999868</v>
      </c>
      <c r="E72" s="158">
        <v>35480</v>
      </c>
      <c r="F72" s="157">
        <v>6588838029.8387098</v>
      </c>
      <c r="G72" s="157">
        <v>185705.69418936613</v>
      </c>
      <c r="H72" s="157">
        <v>11976321.829999868</v>
      </c>
      <c r="I72" s="159">
        <v>2.14602124905947E-2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22.608642846672588</v>
      </c>
      <c r="O72" s="161">
        <v>12.131918410249071</v>
      </c>
      <c r="P72" s="162">
        <v>2.4519965333711102E-2</v>
      </c>
      <c r="Q72" s="100"/>
      <c r="R72" s="96"/>
      <c r="T72" s="113">
        <f t="shared" si="1"/>
        <v>2.14602124905947E-2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1"/>
        <v>2.8692309097214257E-2</v>
      </c>
      <c r="AA72" s="125">
        <f t="shared" si="32"/>
        <v>-7.232096606619557E-3</v>
      </c>
      <c r="AD72" s="133">
        <f t="shared" si="33"/>
        <v>41121</v>
      </c>
      <c r="AE72" s="134">
        <f t="shared" si="49"/>
        <v>-3.059752843116402E-3</v>
      </c>
      <c r="AF72" s="134">
        <f t="shared" si="26"/>
        <v>-2.0375774055686677E-3</v>
      </c>
      <c r="AG72" s="135">
        <f t="shared" si="27"/>
        <v>-1.6054329004329014E-3</v>
      </c>
      <c r="AH72" s="136">
        <f t="shared" si="50"/>
        <v>8.766028571428594E-3</v>
      </c>
      <c r="AI72" s="57"/>
      <c r="AJ72" s="133">
        <f t="shared" si="28"/>
        <v>41121</v>
      </c>
      <c r="AK72" s="246">
        <f t="shared" si="28"/>
        <v>-3.059752843116402E-3</v>
      </c>
      <c r="AL72" s="143">
        <f t="shared" si="28"/>
        <v>-2.0375774055686677E-3</v>
      </c>
      <c r="AM72" s="143">
        <f t="shared" si="29"/>
        <v>0</v>
      </c>
      <c r="AN72" s="143">
        <f t="shared" si="30"/>
        <v>-1.6054329004329014E-3</v>
      </c>
      <c r="AO72" s="144">
        <f t="shared" si="51"/>
        <v>8.766028571428594E-3</v>
      </c>
      <c r="AP72" s="93"/>
      <c r="AQ72" s="93"/>
      <c r="AR72"/>
      <c r="AS72"/>
      <c r="AT72"/>
      <c r="AU72"/>
      <c r="AV72"/>
      <c r="AW72"/>
      <c r="AX72"/>
      <c r="AY72"/>
      <c r="AZ72"/>
      <c r="BA72" s="93"/>
      <c r="BB72" s="93"/>
      <c r="BC72" s="93"/>
      <c r="BD72" s="93"/>
      <c r="BE72" s="93"/>
      <c r="BF72" s="60">
        <f t="shared" si="34"/>
        <v>41121</v>
      </c>
      <c r="BG72" s="71">
        <f t="shared" si="35"/>
        <v>2.14602124905947E-2</v>
      </c>
      <c r="BH72" s="71">
        <f t="shared" si="36"/>
        <v>2.1940909090909086E-3</v>
      </c>
      <c r="BI72" s="71">
        <f t="shared" si="52"/>
        <v>0</v>
      </c>
      <c r="BJ72" s="71">
        <f t="shared" si="53"/>
        <v>-1.6054329004329014E-3</v>
      </c>
      <c r="BK72" s="71">
        <f t="shared" si="54"/>
        <v>-1.6054329004329014E-3</v>
      </c>
      <c r="BL72" s="71">
        <f t="shared" si="37"/>
        <v>7.6015000000000013E-2</v>
      </c>
      <c r="BM72" s="71">
        <f t="shared" si="38"/>
        <v>0</v>
      </c>
      <c r="BQ72" s="60">
        <f t="shared" si="39"/>
        <v>41121</v>
      </c>
      <c r="BR72" s="63">
        <f t="shared" si="40"/>
        <v>12.131918410249071</v>
      </c>
      <c r="BS72" s="64">
        <f t="shared" si="41"/>
        <v>35480</v>
      </c>
      <c r="BT72" s="17" t="s">
        <v>117</v>
      </c>
      <c r="BV72" s="60">
        <f t="shared" si="42"/>
        <v>41152</v>
      </c>
      <c r="BW72" s="71">
        <f t="shared" si="43"/>
        <v>2.4880487874822221E-2</v>
      </c>
      <c r="BX72" s="71">
        <f t="shared" si="44"/>
        <v>2.14602124905947E-2</v>
      </c>
      <c r="BY72" s="71">
        <f t="shared" si="45"/>
        <v>2.1940909090909086E-3</v>
      </c>
      <c r="BZ72" s="71">
        <f t="shared" si="46"/>
        <v>7.6015000000000013E-2</v>
      </c>
      <c r="CA72" s="71">
        <f t="shared" si="47"/>
        <v>-8.7843873517786525E-4</v>
      </c>
      <c r="CB72" s="71">
        <f t="shared" si="48"/>
        <v>0</v>
      </c>
    </row>
    <row r="73" spans="1:80" s="17" customFormat="1" ht="15" x14ac:dyDescent="0.25">
      <c r="A73" s="106">
        <f t="shared" si="0"/>
        <v>41121</v>
      </c>
      <c r="B73" s="208">
        <v>41152</v>
      </c>
      <c r="C73" s="216">
        <v>225031503917</v>
      </c>
      <c r="D73" s="157">
        <v>15297523.509999804</v>
      </c>
      <c r="E73" s="158">
        <v>33847</v>
      </c>
      <c r="F73" s="157">
        <v>7259080771.5161295</v>
      </c>
      <c r="G73" s="157">
        <v>214467.47928963069</v>
      </c>
      <c r="H73" s="157">
        <v>15297523.509999804</v>
      </c>
      <c r="I73" s="159">
        <v>2.4880487874822221E-2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22.705519042273053</v>
      </c>
      <c r="O73" s="161">
        <v>12.275913394152639</v>
      </c>
      <c r="P73" s="162">
        <v>2.14602124905947E-2</v>
      </c>
      <c r="Q73" s="100"/>
      <c r="R73" s="96"/>
      <c r="T73" s="113">
        <f t="shared" si="1"/>
        <v>2.4880487874822221E-2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1"/>
        <v>2.8544004056812344E-2</v>
      </c>
      <c r="AA73" s="125">
        <f t="shared" si="32"/>
        <v>-3.663516181990123E-3</v>
      </c>
      <c r="AD73" s="133">
        <f t="shared" si="33"/>
        <v>41152</v>
      </c>
      <c r="AE73" s="134">
        <f t="shared" si="49"/>
        <v>3.4202753842275217E-3</v>
      </c>
      <c r="AF73" s="134">
        <f t="shared" si="26"/>
        <v>-7.232096606619557E-3</v>
      </c>
      <c r="AG73" s="135">
        <f t="shared" si="27"/>
        <v>-8.7843873517786525E-4</v>
      </c>
      <c r="AH73" s="136">
        <f t="shared" si="50"/>
        <v>1.1319521739130423E-3</v>
      </c>
      <c r="AI73" s="57"/>
      <c r="AJ73" s="133">
        <f t="shared" si="28"/>
        <v>41152</v>
      </c>
      <c r="AK73" s="246">
        <f t="shared" si="28"/>
        <v>3.4202753842275217E-3</v>
      </c>
      <c r="AL73" s="143">
        <f t="shared" si="28"/>
        <v>-7.232096606619557E-3</v>
      </c>
      <c r="AM73" s="143">
        <f t="shared" si="29"/>
        <v>0</v>
      </c>
      <c r="AN73" s="143">
        <f t="shared" si="30"/>
        <v>-8.7843873517786525E-4</v>
      </c>
      <c r="AO73" s="144">
        <f t="shared" si="51"/>
        <v>1.1319521739130423E-3</v>
      </c>
      <c r="AP73" s="93"/>
      <c r="AQ73" s="93"/>
      <c r="AR73"/>
      <c r="AS73"/>
      <c r="AT73"/>
      <c r="AU73"/>
      <c r="AV73"/>
      <c r="AW73"/>
      <c r="AX73"/>
      <c r="AY73"/>
      <c r="AZ73"/>
      <c r="BA73" s="93"/>
      <c r="BB73" s="93"/>
      <c r="BC73" s="93"/>
      <c r="BD73" s="93"/>
      <c r="BE73" s="93"/>
      <c r="BF73" s="60">
        <f t="shared" si="34"/>
        <v>41152</v>
      </c>
      <c r="BG73" s="71">
        <f t="shared" si="35"/>
        <v>2.4880487874822221E-2</v>
      </c>
      <c r="BH73" s="71">
        <f t="shared" si="36"/>
        <v>1.3156521739130433E-3</v>
      </c>
      <c r="BI73" s="71">
        <f t="shared" si="52"/>
        <v>0</v>
      </c>
      <c r="BJ73" s="71">
        <f t="shared" si="53"/>
        <v>-8.7843873517786525E-4</v>
      </c>
      <c r="BK73" s="71">
        <f t="shared" si="54"/>
        <v>-8.7843873517786525E-4</v>
      </c>
      <c r="BL73" s="71">
        <f t="shared" si="37"/>
        <v>7.7146952173913055E-2</v>
      </c>
      <c r="BM73" s="71">
        <f t="shared" si="38"/>
        <v>0</v>
      </c>
      <c r="BQ73" s="60">
        <f t="shared" si="39"/>
        <v>41152</v>
      </c>
      <c r="BR73" s="63">
        <f t="shared" si="40"/>
        <v>12.275913394152639</v>
      </c>
      <c r="BS73" s="64">
        <f t="shared" si="41"/>
        <v>33847</v>
      </c>
      <c r="BT73" s="17" t="s">
        <v>117</v>
      </c>
      <c r="BV73" s="60">
        <f t="shared" si="42"/>
        <v>41182</v>
      </c>
      <c r="BW73" s="71">
        <f t="shared" si="43"/>
        <v>2.7160045060770157E-2</v>
      </c>
      <c r="BX73" s="71">
        <f t="shared" si="44"/>
        <v>2.4880487874822221E-2</v>
      </c>
      <c r="BY73" s="71">
        <f t="shared" si="45"/>
        <v>1.3156521739130433E-3</v>
      </c>
      <c r="BZ73" s="71">
        <f t="shared" si="46"/>
        <v>7.7146952173913055E-2</v>
      </c>
      <c r="CA73" s="71">
        <f t="shared" si="47"/>
        <v>-1.281521739130429E-4</v>
      </c>
      <c r="CB73" s="71">
        <f t="shared" si="48"/>
        <v>0</v>
      </c>
    </row>
    <row r="74" spans="1:80" s="17" customFormat="1" x14ac:dyDescent="0.2">
      <c r="A74" s="106">
        <f t="shared" si="0"/>
        <v>41152</v>
      </c>
      <c r="B74" s="208">
        <v>41182</v>
      </c>
      <c r="C74" s="216">
        <v>228516363385</v>
      </c>
      <c r="D74" s="157">
        <v>16957690.5099998</v>
      </c>
      <c r="E74" s="158">
        <v>34175</v>
      </c>
      <c r="F74" s="157">
        <v>7617212112.833333</v>
      </c>
      <c r="G74" s="157">
        <v>222888.43051450865</v>
      </c>
      <c r="H74" s="157">
        <v>16957690.5099998</v>
      </c>
      <c r="I74" s="159">
        <v>2.7160045060770157E-2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22.753676275242668</v>
      </c>
      <c r="O74" s="161">
        <v>12.314426613650518</v>
      </c>
      <c r="P74" s="162">
        <v>2.4880487874822221E-2</v>
      </c>
      <c r="Q74" s="100"/>
      <c r="R74" s="96"/>
      <c r="T74" s="113">
        <f t="shared" si="1"/>
        <v>2.7160045060770157E-2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1"/>
        <v>2.3194805289966893E-2</v>
      </c>
      <c r="AA74" s="125">
        <f t="shared" si="32"/>
        <v>3.9652397708032638E-3</v>
      </c>
      <c r="AD74" s="133">
        <f t="shared" si="33"/>
        <v>41182</v>
      </c>
      <c r="AE74" s="134">
        <f t="shared" si="49"/>
        <v>2.2795571859479356E-3</v>
      </c>
      <c r="AF74" s="134">
        <f t="shared" si="26"/>
        <v>-3.663516181990123E-3</v>
      </c>
      <c r="AG74" s="135">
        <f t="shared" si="27"/>
        <v>-1.281521739130429E-4</v>
      </c>
      <c r="AH74" s="136">
        <f t="shared" si="50"/>
        <v>-1.4665702173913046E-2</v>
      </c>
      <c r="AI74" s="57"/>
      <c r="AJ74" s="133">
        <f t="shared" si="28"/>
        <v>41182</v>
      </c>
      <c r="AK74" s="246">
        <f t="shared" si="28"/>
        <v>2.2795571859479356E-3</v>
      </c>
      <c r="AL74" s="143">
        <f t="shared" si="28"/>
        <v>-3.663516181990123E-3</v>
      </c>
      <c r="AM74" s="143">
        <f t="shared" si="29"/>
        <v>0</v>
      </c>
      <c r="AN74" s="143">
        <f t="shared" si="30"/>
        <v>-1.281521739130429E-4</v>
      </c>
      <c r="AO74" s="144">
        <f t="shared" si="51"/>
        <v>-1.4665702173913046E-2</v>
      </c>
      <c r="AP74" s="93"/>
      <c r="AQ74" s="93"/>
      <c r="AR74" s="35"/>
      <c r="AS74" s="93"/>
      <c r="AT74" s="93"/>
      <c r="AU74" s="93"/>
      <c r="AV74" s="93"/>
      <c r="AX74" s="93"/>
      <c r="AY74" s="93"/>
      <c r="AZ74" s="93"/>
      <c r="BA74" s="93"/>
      <c r="BB74" s="93"/>
      <c r="BC74" s="93"/>
      <c r="BD74" s="93"/>
      <c r="BE74" s="93"/>
      <c r="BF74" s="60">
        <f t="shared" si="34"/>
        <v>41182</v>
      </c>
      <c r="BG74" s="71">
        <f t="shared" si="35"/>
        <v>2.7160045060770157E-2</v>
      </c>
      <c r="BH74" s="71">
        <f t="shared" si="36"/>
        <v>1.1875000000000004E-3</v>
      </c>
      <c r="BI74" s="71">
        <f t="shared" si="52"/>
        <v>0</v>
      </c>
      <c r="BJ74" s="71">
        <f t="shared" si="53"/>
        <v>-1.281521739130429E-4</v>
      </c>
      <c r="BK74" s="71">
        <f t="shared" si="54"/>
        <v>-1.281521739130429E-4</v>
      </c>
      <c r="BL74" s="71">
        <f t="shared" si="37"/>
        <v>6.2481250000000009E-2</v>
      </c>
      <c r="BM74" s="71">
        <f t="shared" si="38"/>
        <v>0</v>
      </c>
      <c r="BQ74" s="60">
        <f t="shared" si="39"/>
        <v>41182</v>
      </c>
      <c r="BR74" s="63">
        <f t="shared" si="40"/>
        <v>12.314426613650518</v>
      </c>
      <c r="BS74" s="64">
        <f t="shared" si="41"/>
        <v>34175</v>
      </c>
      <c r="BT74" s="17" t="s">
        <v>117</v>
      </c>
      <c r="BV74" s="60">
        <f t="shared" si="42"/>
        <v>41213</v>
      </c>
      <c r="BW74" s="71">
        <f t="shared" si="43"/>
        <v>2.6339841497609453E-2</v>
      </c>
      <c r="BX74" s="71">
        <f t="shared" si="44"/>
        <v>2.7160045060770157E-2</v>
      </c>
      <c r="BY74" s="71">
        <f t="shared" si="45"/>
        <v>1.1875000000000004E-3</v>
      </c>
      <c r="BZ74" s="71">
        <f t="shared" si="46"/>
        <v>6.2481250000000009E-2</v>
      </c>
      <c r="CA74" s="71">
        <f t="shared" si="47"/>
        <v>-7.5326086956522187E-5</v>
      </c>
      <c r="CB74" s="71">
        <f t="shared" si="48"/>
        <v>0</v>
      </c>
    </row>
    <row r="75" spans="1:80" s="17" customFormat="1" x14ac:dyDescent="0.2">
      <c r="A75" s="106">
        <f t="shared" si="0"/>
        <v>41182</v>
      </c>
      <c r="B75" s="208">
        <v>41213</v>
      </c>
      <c r="C75" s="216">
        <v>247445318772</v>
      </c>
      <c r="D75" s="157">
        <v>17807842.829999793</v>
      </c>
      <c r="E75" s="158">
        <v>35086</v>
      </c>
      <c r="F75" s="157">
        <v>7982107057.1612902</v>
      </c>
      <c r="G75" s="157">
        <v>227501.19868783248</v>
      </c>
      <c r="H75" s="157">
        <v>17807842.829999793</v>
      </c>
      <c r="I75" s="159">
        <v>2.6339841497609453E-2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22.800468255805896</v>
      </c>
      <c r="O75" s="161">
        <v>12.334910786316767</v>
      </c>
      <c r="P75" s="162">
        <v>2.7160045060770157E-2</v>
      </c>
      <c r="Q75" s="100"/>
      <c r="R75" s="96"/>
      <c r="T75" s="113">
        <f t="shared" si="1"/>
        <v>2.6339841497609453E-2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1"/>
        <v>2.0807655221623495E-2</v>
      </c>
      <c r="AA75" s="125">
        <f t="shared" si="32"/>
        <v>5.5321862759859577E-3</v>
      </c>
      <c r="AD75" s="133">
        <f t="shared" si="33"/>
        <v>41213</v>
      </c>
      <c r="AE75" s="134">
        <f t="shared" si="49"/>
        <v>-8.2020356316070409E-4</v>
      </c>
      <c r="AF75" s="134">
        <f t="shared" si="26"/>
        <v>3.9652397708032638E-3</v>
      </c>
      <c r="AG75" s="135">
        <f t="shared" si="27"/>
        <v>-7.5326086956522187E-5</v>
      </c>
      <c r="AH75" s="136">
        <f t="shared" si="50"/>
        <v>-6.5128673913043694E-3</v>
      </c>
      <c r="AI75" s="57"/>
      <c r="AJ75" s="133">
        <f t="shared" si="28"/>
        <v>41213</v>
      </c>
      <c r="AK75" s="246">
        <f t="shared" si="28"/>
        <v>-8.2020356316070409E-4</v>
      </c>
      <c r="AL75" s="143">
        <f t="shared" si="28"/>
        <v>3.9652397708032638E-3</v>
      </c>
      <c r="AM75" s="143">
        <f t="shared" si="29"/>
        <v>0</v>
      </c>
      <c r="AN75" s="143">
        <f t="shared" si="30"/>
        <v>-7.5326086956522187E-5</v>
      </c>
      <c r="AO75" s="144">
        <f t="shared" si="51"/>
        <v>-6.5128673913043694E-3</v>
      </c>
      <c r="AP75" s="93"/>
      <c r="AQ75" s="93"/>
      <c r="AS75" s="93"/>
      <c r="AT75" s="93"/>
      <c r="AU75" s="93"/>
      <c r="AV75" s="93"/>
      <c r="AW75" s="35"/>
      <c r="AX75" s="93"/>
      <c r="AY75" s="93"/>
      <c r="AZ75" s="93"/>
      <c r="BA75" s="93"/>
      <c r="BB75" s="93"/>
      <c r="BC75" s="93"/>
      <c r="BD75" s="93"/>
      <c r="BE75" s="93"/>
      <c r="BF75" s="60">
        <f t="shared" si="34"/>
        <v>41213</v>
      </c>
      <c r="BG75" s="71">
        <f t="shared" si="35"/>
        <v>2.6339841497609453E-2</v>
      </c>
      <c r="BH75" s="71">
        <f t="shared" si="36"/>
        <v>1.1121739130434782E-3</v>
      </c>
      <c r="BI75" s="71">
        <f t="shared" si="52"/>
        <v>0</v>
      </c>
      <c r="BJ75" s="71">
        <f t="shared" si="53"/>
        <v>-7.5326086956522187E-5</v>
      </c>
      <c r="BK75" s="71">
        <f t="shared" si="54"/>
        <v>-7.5326086956522187E-5</v>
      </c>
      <c r="BL75" s="71">
        <f t="shared" si="37"/>
        <v>5.596838260869564E-2</v>
      </c>
      <c r="BM75" s="71">
        <f t="shared" si="38"/>
        <v>0</v>
      </c>
      <c r="BQ75" s="60">
        <f t="shared" si="39"/>
        <v>41213</v>
      </c>
      <c r="BR75" s="63">
        <f t="shared" si="40"/>
        <v>12.334910786316767</v>
      </c>
      <c r="BS75" s="64">
        <f t="shared" si="41"/>
        <v>35086</v>
      </c>
      <c r="BT75" s="17" t="s">
        <v>117</v>
      </c>
      <c r="BV75" s="60">
        <f t="shared" si="42"/>
        <v>41243</v>
      </c>
      <c r="BW75" s="71">
        <f t="shared" si="43"/>
        <v>2.8637355487326998E-2</v>
      </c>
      <c r="BX75" s="71">
        <f t="shared" si="44"/>
        <v>2.6339841497609453E-2</v>
      </c>
      <c r="BY75" s="71">
        <f t="shared" si="45"/>
        <v>1.1121739130434782E-3</v>
      </c>
      <c r="BZ75" s="71">
        <f t="shared" si="46"/>
        <v>5.596838260869564E-2</v>
      </c>
      <c r="CA75" s="71">
        <f t="shared" si="47"/>
        <v>-2.7173913043477974E-5</v>
      </c>
      <c r="CB75" s="71">
        <f t="shared" si="48"/>
        <v>0</v>
      </c>
    </row>
    <row r="76" spans="1:80" s="17" customFormat="1" x14ac:dyDescent="0.2">
      <c r="A76" s="106">
        <f t="shared" si="0"/>
        <v>41213</v>
      </c>
      <c r="B76" s="208">
        <v>41243</v>
      </c>
      <c r="C76" s="216">
        <v>248448099399</v>
      </c>
      <c r="D76" s="157">
        <v>19439608.039999772</v>
      </c>
      <c r="E76" s="158">
        <v>33557</v>
      </c>
      <c r="F76" s="157">
        <v>8281603313.3000002</v>
      </c>
      <c r="G76" s="157">
        <v>246792.12424531396</v>
      </c>
      <c r="H76" s="157">
        <v>19439608.039999772</v>
      </c>
      <c r="I76" s="159">
        <v>2.8637355487326998E-2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22.837302423470362</v>
      </c>
      <c r="O76" s="161">
        <v>12.416301659018426</v>
      </c>
      <c r="P76" s="162">
        <v>2.6339841497609453E-2</v>
      </c>
      <c r="Q76" s="100"/>
      <c r="R76" s="96"/>
      <c r="T76" s="113">
        <f t="shared" si="1"/>
        <v>2.8637355487326998E-2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1"/>
        <v>2.0290580642846529E-2</v>
      </c>
      <c r="AA76" s="125">
        <f t="shared" si="32"/>
        <v>8.3467748444804694E-3</v>
      </c>
      <c r="AD76" s="133">
        <f t="shared" si="33"/>
        <v>41243</v>
      </c>
      <c r="AE76" s="134">
        <f t="shared" si="49"/>
        <v>2.2975139897175451E-3</v>
      </c>
      <c r="AF76" s="134">
        <f t="shared" si="26"/>
        <v>5.5321862759859577E-3</v>
      </c>
      <c r="AG76" s="135">
        <f t="shared" si="27"/>
        <v>-2.7173913043477974E-5</v>
      </c>
      <c r="AH76" s="136">
        <f t="shared" si="50"/>
        <v>-1.3916416996047273E-3</v>
      </c>
      <c r="AI76" s="57"/>
      <c r="AJ76" s="133">
        <f t="shared" si="28"/>
        <v>41243</v>
      </c>
      <c r="AK76" s="246">
        <f t="shared" si="28"/>
        <v>2.2975139897175451E-3</v>
      </c>
      <c r="AL76" s="143">
        <f t="shared" si="28"/>
        <v>5.5321862759859577E-3</v>
      </c>
      <c r="AM76" s="143">
        <f t="shared" si="29"/>
        <v>0</v>
      </c>
      <c r="AN76" s="143">
        <f t="shared" si="30"/>
        <v>-2.7173913043477974E-5</v>
      </c>
      <c r="AO76" s="144">
        <f t="shared" si="51"/>
        <v>-1.3916416996047273E-3</v>
      </c>
      <c r="AP76" s="93"/>
      <c r="AQ76" s="93"/>
      <c r="AR76" s="35"/>
      <c r="AS76" s="93"/>
      <c r="AT76" s="93"/>
      <c r="AU76" s="93"/>
      <c r="AV76" s="93"/>
      <c r="AX76" s="93"/>
      <c r="AY76" s="93"/>
      <c r="AZ76" s="93"/>
      <c r="BA76" s="93"/>
      <c r="BB76" s="93"/>
      <c r="BC76" s="93"/>
      <c r="BD76" s="93"/>
      <c r="BE76" s="93"/>
      <c r="BF76" s="60">
        <f t="shared" si="34"/>
        <v>41243</v>
      </c>
      <c r="BG76" s="71">
        <f t="shared" si="35"/>
        <v>2.8637355487326998E-2</v>
      </c>
      <c r="BH76" s="71">
        <f t="shared" si="36"/>
        <v>1.0850000000000002E-3</v>
      </c>
      <c r="BI76" s="71">
        <f t="shared" si="52"/>
        <v>0</v>
      </c>
      <c r="BJ76" s="71">
        <f t="shared" si="53"/>
        <v>-2.7173913043477974E-5</v>
      </c>
      <c r="BK76" s="71">
        <f t="shared" si="54"/>
        <v>-2.7173913043477974E-5</v>
      </c>
      <c r="BL76" s="71">
        <f t="shared" si="37"/>
        <v>5.4576740909090912E-2</v>
      </c>
      <c r="BM76" s="71">
        <f t="shared" si="38"/>
        <v>0</v>
      </c>
      <c r="BQ76" s="60">
        <f t="shared" si="39"/>
        <v>41243</v>
      </c>
      <c r="BR76" s="63">
        <f t="shared" si="40"/>
        <v>12.416301659018426</v>
      </c>
      <c r="BS76" s="64">
        <f t="shared" si="41"/>
        <v>33557</v>
      </c>
      <c r="BT76" s="17" t="s">
        <v>117</v>
      </c>
      <c r="BV76" s="60">
        <f t="shared" si="42"/>
        <v>41274</v>
      </c>
      <c r="BW76" s="71">
        <f t="shared" si="43"/>
        <v>2.9568119174038007E-2</v>
      </c>
      <c r="BX76" s="71">
        <f t="shared" si="44"/>
        <v>2.8637355487326998E-2</v>
      </c>
      <c r="BY76" s="71">
        <f t="shared" si="45"/>
        <v>1.0850000000000002E-3</v>
      </c>
      <c r="BZ76" s="71">
        <f t="shared" si="46"/>
        <v>5.4576740909090912E-2</v>
      </c>
      <c r="CA76" s="71">
        <f t="shared" si="47"/>
        <v>2.0238095238095518E-5</v>
      </c>
      <c r="CB76" s="71">
        <f t="shared" si="48"/>
        <v>0</v>
      </c>
    </row>
    <row r="77" spans="1:80" s="17" customFormat="1" x14ac:dyDescent="0.2">
      <c r="A77" s="106">
        <f t="shared" si="0"/>
        <v>41243</v>
      </c>
      <c r="B77" s="208">
        <v>41274</v>
      </c>
      <c r="C77" s="216">
        <v>249314687264</v>
      </c>
      <c r="D77" s="157">
        <v>20141438.209999911</v>
      </c>
      <c r="E77" s="158">
        <v>33802</v>
      </c>
      <c r="F77" s="157">
        <v>8042409266.5806456</v>
      </c>
      <c r="G77" s="157">
        <v>237927.02403942504</v>
      </c>
      <c r="H77" s="157">
        <v>20141438.209999911</v>
      </c>
      <c r="I77" s="159">
        <v>2.9568119174038007E-2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22.807994535270659</v>
      </c>
      <c r="O77" s="161">
        <v>12.379719283952484</v>
      </c>
      <c r="P77" s="162">
        <v>2.8637355487326998E-2</v>
      </c>
      <c r="Q77" s="100"/>
      <c r="R77" s="96"/>
      <c r="T77" s="113">
        <f t="shared" si="1"/>
        <v>2.9568119174038007E-2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1"/>
        <v>1.8191488181926233E-2</v>
      </c>
      <c r="AA77" s="125">
        <f t="shared" si="32"/>
        <v>1.1376630992111773E-2</v>
      </c>
      <c r="AD77" s="133">
        <f t="shared" si="33"/>
        <v>41274</v>
      </c>
      <c r="AE77" s="134">
        <f t="shared" si="49"/>
        <v>9.3076368671100862E-4</v>
      </c>
      <c r="AF77" s="134">
        <f t="shared" si="26"/>
        <v>8.3467748444804694E-3</v>
      </c>
      <c r="AG77" s="135">
        <f t="shared" si="27"/>
        <v>2.0238095238095518E-5</v>
      </c>
      <c r="AH77" s="136">
        <f t="shared" si="50"/>
        <v>-5.8790313852813969E-3</v>
      </c>
      <c r="AI77" s="57"/>
      <c r="AJ77" s="133">
        <f t="shared" si="28"/>
        <v>41274</v>
      </c>
      <c r="AK77" s="246">
        <f t="shared" si="28"/>
        <v>9.3076368671100862E-4</v>
      </c>
      <c r="AL77" s="143">
        <f t="shared" si="28"/>
        <v>8.3467748444804694E-3</v>
      </c>
      <c r="AM77" s="143">
        <f t="shared" si="29"/>
        <v>2.0238095238095518E-5</v>
      </c>
      <c r="AN77" s="143">
        <f t="shared" si="30"/>
        <v>0</v>
      </c>
      <c r="AO77" s="144">
        <f t="shared" si="51"/>
        <v>-5.8790313852813969E-3</v>
      </c>
      <c r="AP77" s="93"/>
      <c r="AQ77" s="93"/>
      <c r="AR77" s="35"/>
      <c r="AS77" s="93"/>
      <c r="AT77" s="93"/>
      <c r="AU77" s="93"/>
      <c r="AV77" s="93"/>
      <c r="AW77" s="35"/>
      <c r="AX77" s="93"/>
      <c r="AY77" s="93"/>
      <c r="AZ77" s="93"/>
      <c r="BA77" s="93"/>
      <c r="BB77" s="93"/>
      <c r="BC77" s="93"/>
      <c r="BD77" s="93"/>
      <c r="BE77" s="93"/>
      <c r="BF77" s="60">
        <f t="shared" si="34"/>
        <v>41274</v>
      </c>
      <c r="BG77" s="71">
        <f t="shared" si="35"/>
        <v>2.9568119174038007E-2</v>
      </c>
      <c r="BH77" s="71">
        <f t="shared" si="36"/>
        <v>1.1052380952380958E-3</v>
      </c>
      <c r="BI77" s="71">
        <f t="shared" si="52"/>
        <v>2.0238095238095518E-5</v>
      </c>
      <c r="BJ77" s="71">
        <f t="shared" si="53"/>
        <v>0</v>
      </c>
      <c r="BK77" s="71">
        <f t="shared" si="54"/>
        <v>2.0238095238095518E-5</v>
      </c>
      <c r="BL77" s="71">
        <f t="shared" si="37"/>
        <v>4.8697709523809515E-2</v>
      </c>
      <c r="BM77" s="71">
        <f t="shared" si="38"/>
        <v>0</v>
      </c>
      <c r="BQ77" s="60">
        <f t="shared" si="39"/>
        <v>41274</v>
      </c>
      <c r="BR77" s="63">
        <f t="shared" si="40"/>
        <v>12.379719283952484</v>
      </c>
      <c r="BS77" s="64">
        <f t="shared" si="41"/>
        <v>33802</v>
      </c>
      <c r="BT77" s="17" t="s">
        <v>117</v>
      </c>
      <c r="BV77" s="60">
        <f t="shared" si="42"/>
        <v>41305</v>
      </c>
      <c r="BW77" s="71">
        <f t="shared" si="43"/>
        <v>2.4395343816522193E-2</v>
      </c>
      <c r="BX77" s="71">
        <f t="shared" si="44"/>
        <v>2.9568119174038007E-2</v>
      </c>
      <c r="BY77" s="71">
        <f t="shared" si="45"/>
        <v>1.1052380952380958E-3</v>
      </c>
      <c r="BZ77" s="71">
        <f t="shared" si="46"/>
        <v>4.8697709523809515E-2</v>
      </c>
      <c r="CA77" s="71">
        <f t="shared" si="47"/>
        <v>1.8674948240165416E-5</v>
      </c>
      <c r="CB77" s="71">
        <f t="shared" si="48"/>
        <v>0</v>
      </c>
    </row>
    <row r="78" spans="1:80" s="17" customFormat="1" x14ac:dyDescent="0.2">
      <c r="A78" s="106">
        <f t="shared" si="0"/>
        <v>41274</v>
      </c>
      <c r="B78" s="208">
        <v>41305</v>
      </c>
      <c r="C78" s="216">
        <v>234160199662</v>
      </c>
      <c r="D78" s="157">
        <v>15650461.859999929</v>
      </c>
      <c r="E78" s="158">
        <v>33011</v>
      </c>
      <c r="F78" s="157">
        <v>7553554827.8064518</v>
      </c>
      <c r="G78" s="157">
        <v>228819.32773337531</v>
      </c>
      <c r="H78" s="157">
        <v>15650461.859999929</v>
      </c>
      <c r="I78" s="159">
        <v>2.4395343816522193E-2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22.745284127517916</v>
      </c>
      <c r="O78" s="161">
        <v>12.34068800927918</v>
      </c>
      <c r="P78" s="162">
        <v>2.9568119174038007E-2</v>
      </c>
      <c r="Q78" s="100"/>
      <c r="R78" s="96"/>
      <c r="T78" s="113">
        <f t="shared" ref="T78:U93" si="55">+I78</f>
        <v>2.4395343816522193E-2</v>
      </c>
      <c r="U78" s="114">
        <f t="shared" si="55"/>
        <v>1.1239130434782612E-3</v>
      </c>
      <c r="V78" s="115">
        <f>VLOOKUP(B78,'cds bmps'!$E:$I,5,0)/10000</f>
        <v>4.3495743478260879E-2</v>
      </c>
      <c r="Z78" s="124">
        <f t="shared" si="31"/>
        <v>1.6334624998760022E-2</v>
      </c>
      <c r="AA78" s="125">
        <f t="shared" si="32"/>
        <v>8.0607188177621719E-3</v>
      </c>
      <c r="AD78" s="133">
        <f t="shared" si="33"/>
        <v>41305</v>
      </c>
      <c r="AE78" s="134">
        <f t="shared" si="49"/>
        <v>-5.1727753575158131E-3</v>
      </c>
      <c r="AF78" s="134">
        <f t="shared" si="26"/>
        <v>1.1376630992111773E-2</v>
      </c>
      <c r="AG78" s="135">
        <f t="shared" si="27"/>
        <v>1.8674948240165416E-5</v>
      </c>
      <c r="AH78" s="136">
        <f t="shared" si="50"/>
        <v>-5.2019660455486366E-3</v>
      </c>
      <c r="AI78" s="57"/>
      <c r="AJ78" s="133">
        <f t="shared" si="28"/>
        <v>41305</v>
      </c>
      <c r="AK78" s="246">
        <f t="shared" si="28"/>
        <v>-5.1727753575158131E-3</v>
      </c>
      <c r="AL78" s="143">
        <f t="shared" si="28"/>
        <v>1.1376630992111773E-2</v>
      </c>
      <c r="AM78" s="143">
        <f t="shared" si="29"/>
        <v>1.8674948240165416E-5</v>
      </c>
      <c r="AN78" s="143">
        <f t="shared" si="30"/>
        <v>0</v>
      </c>
      <c r="AO78" s="144">
        <f t="shared" si="51"/>
        <v>-5.2019660455486366E-3</v>
      </c>
      <c r="AP78" s="93"/>
      <c r="AQ78" s="93"/>
      <c r="AR78" s="35"/>
      <c r="AS78" s="93"/>
      <c r="AT78" s="93"/>
      <c r="AU78" s="93"/>
      <c r="AV78" s="93"/>
      <c r="AW78" s="35"/>
      <c r="AX78" s="93"/>
      <c r="AY78" s="93"/>
      <c r="AZ78" s="93"/>
      <c r="BA78" s="93"/>
      <c r="BB78" s="93"/>
      <c r="BC78" s="93"/>
      <c r="BD78" s="93"/>
      <c r="BE78" s="93"/>
      <c r="BF78" s="60">
        <f t="shared" si="34"/>
        <v>41305</v>
      </c>
      <c r="BG78" s="71">
        <f t="shared" si="35"/>
        <v>2.4395343816522193E-2</v>
      </c>
      <c r="BH78" s="71">
        <f t="shared" si="36"/>
        <v>1.1239130434782612E-3</v>
      </c>
      <c r="BI78" s="71">
        <f t="shared" si="52"/>
        <v>1.8674948240165416E-5</v>
      </c>
      <c r="BJ78" s="71">
        <f t="shared" si="53"/>
        <v>0</v>
      </c>
      <c r="BK78" s="71">
        <f t="shared" si="54"/>
        <v>1.8674948240165416E-5</v>
      </c>
      <c r="BL78" s="71">
        <f t="shared" si="37"/>
        <v>4.3495743478260879E-2</v>
      </c>
      <c r="BM78" s="71">
        <f t="shared" si="38"/>
        <v>0</v>
      </c>
      <c r="BQ78" s="60">
        <f t="shared" si="39"/>
        <v>41305</v>
      </c>
      <c r="BR78" s="63">
        <f t="shared" si="40"/>
        <v>12.34068800927918</v>
      </c>
      <c r="BS78" s="64">
        <f t="shared" si="41"/>
        <v>33011</v>
      </c>
      <c r="BT78" s="17" t="s">
        <v>117</v>
      </c>
      <c r="BV78" s="60">
        <f t="shared" si="42"/>
        <v>41333</v>
      </c>
      <c r="BW78" s="71">
        <f t="shared" si="43"/>
        <v>2.7667034698801735E-2</v>
      </c>
      <c r="BX78" s="71">
        <f t="shared" si="44"/>
        <v>2.4395343816522193E-2</v>
      </c>
      <c r="BY78" s="71">
        <f t="shared" si="45"/>
        <v>1.1239130434782612E-3</v>
      </c>
      <c r="BZ78" s="71">
        <f t="shared" si="46"/>
        <v>4.3495743478260879E-2</v>
      </c>
      <c r="CA78" s="71">
        <f t="shared" si="47"/>
        <v>7.8586956521738832E-5</v>
      </c>
      <c r="CB78" s="71">
        <f t="shared" si="48"/>
        <v>0</v>
      </c>
    </row>
    <row r="79" spans="1:80" s="17" customFormat="1" x14ac:dyDescent="0.2">
      <c r="A79" s="106">
        <f t="shared" si="0"/>
        <v>41305</v>
      </c>
      <c r="B79" s="208">
        <v>41333</v>
      </c>
      <c r="C79" s="216">
        <v>179315557036</v>
      </c>
      <c r="D79" s="157">
        <v>13592136.269999927</v>
      </c>
      <c r="E79" s="158">
        <v>32489</v>
      </c>
      <c r="F79" s="157">
        <v>6404127037</v>
      </c>
      <c r="G79" s="157">
        <v>197116.77912524238</v>
      </c>
      <c r="H79" s="157">
        <v>13592136.269999927</v>
      </c>
      <c r="I79" s="159">
        <v>2.7667034698801735E-2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22.580208469017169</v>
      </c>
      <c r="O79" s="161">
        <v>12.191551619528834</v>
      </c>
      <c r="P79" s="162">
        <v>2.4395343816522193E-2</v>
      </c>
      <c r="Q79" s="100"/>
      <c r="R79" s="96"/>
      <c r="T79" s="113">
        <f t="shared" si="55"/>
        <v>2.7667034698801735E-2</v>
      </c>
      <c r="U79" s="114">
        <f t="shared" si="55"/>
        <v>1.2025E-3</v>
      </c>
      <c r="V79" s="115">
        <f>VLOOKUP(B79,'cds bmps'!$E:$I,5,0)/10000</f>
        <v>5.650091500000002E-2</v>
      </c>
      <c r="Z79" s="124">
        <f t="shared" si="31"/>
        <v>2.105601333603592E-2</v>
      </c>
      <c r="AA79" s="125">
        <f t="shared" si="32"/>
        <v>6.6110213627658156E-3</v>
      </c>
      <c r="AD79" s="133">
        <f t="shared" si="33"/>
        <v>41333</v>
      </c>
      <c r="AE79" s="134">
        <f t="shared" si="49"/>
        <v>3.2716908822795418E-3</v>
      </c>
      <c r="AF79" s="134">
        <f t="shared" si="26"/>
        <v>8.0607188177621719E-3</v>
      </c>
      <c r="AG79" s="135">
        <f t="shared" si="27"/>
        <v>7.8586956521738832E-5</v>
      </c>
      <c r="AH79" s="136">
        <f t="shared" si="50"/>
        <v>1.3005171521739141E-2</v>
      </c>
      <c r="AI79" s="57"/>
      <c r="AJ79" s="133">
        <f t="shared" si="28"/>
        <v>41333</v>
      </c>
      <c r="AK79" s="246">
        <f t="shared" si="28"/>
        <v>3.2716908822795418E-3</v>
      </c>
      <c r="AL79" s="143">
        <f t="shared" si="28"/>
        <v>8.0607188177621719E-3</v>
      </c>
      <c r="AM79" s="143">
        <f t="shared" si="29"/>
        <v>7.8586956521738832E-5</v>
      </c>
      <c r="AN79" s="143">
        <f t="shared" si="30"/>
        <v>0</v>
      </c>
      <c r="AO79" s="144">
        <f t="shared" si="51"/>
        <v>1.3005171521739141E-2</v>
      </c>
      <c r="AP79" s="93"/>
      <c r="AQ79" s="93"/>
      <c r="AR79" s="35"/>
      <c r="AS79" s="93"/>
      <c r="AT79" s="93"/>
      <c r="AU79" s="93"/>
      <c r="AV79" s="93"/>
      <c r="AX79" s="93"/>
      <c r="AY79" s="93"/>
      <c r="AZ79" s="93"/>
      <c r="BA79" s="93"/>
      <c r="BB79" s="93"/>
      <c r="BC79" s="93"/>
      <c r="BD79" s="93"/>
      <c r="BE79" s="93"/>
      <c r="BF79" s="60">
        <f t="shared" si="34"/>
        <v>41333</v>
      </c>
      <c r="BG79" s="71">
        <f t="shared" si="35"/>
        <v>2.7667034698801735E-2</v>
      </c>
      <c r="BH79" s="71">
        <f t="shared" si="36"/>
        <v>1.2025E-3</v>
      </c>
      <c r="BI79" s="71">
        <f t="shared" si="52"/>
        <v>7.8586956521738832E-5</v>
      </c>
      <c r="BJ79" s="71">
        <f t="shared" si="53"/>
        <v>0</v>
      </c>
      <c r="BK79" s="71">
        <f t="shared" si="54"/>
        <v>7.8586956521738832E-5</v>
      </c>
      <c r="BL79" s="71">
        <f t="shared" si="37"/>
        <v>5.650091500000002E-2</v>
      </c>
      <c r="BM79" s="71">
        <f t="shared" si="38"/>
        <v>0</v>
      </c>
      <c r="BQ79" s="60">
        <f t="shared" si="39"/>
        <v>41333</v>
      </c>
      <c r="BR79" s="63">
        <f t="shared" si="40"/>
        <v>12.191551619528834</v>
      </c>
      <c r="BS79" s="64">
        <f t="shared" si="41"/>
        <v>32489</v>
      </c>
      <c r="BT79" s="17" t="s">
        <v>117</v>
      </c>
      <c r="BV79" s="60">
        <f t="shared" si="42"/>
        <v>41364</v>
      </c>
      <c r="BW79" s="71">
        <f t="shared" si="43"/>
        <v>2.829219211585102E-2</v>
      </c>
      <c r="BX79" s="71">
        <f t="shared" si="44"/>
        <v>2.7667034698801735E-2</v>
      </c>
      <c r="BY79" s="71">
        <f t="shared" si="45"/>
        <v>1.2025E-3</v>
      </c>
      <c r="BZ79" s="71">
        <f t="shared" si="46"/>
        <v>5.650091500000002E-2</v>
      </c>
      <c r="CA79" s="71">
        <f t="shared" si="47"/>
        <v>-2.3000000000000451E-5</v>
      </c>
      <c r="CB79" s="71">
        <f t="shared" si="48"/>
        <v>0</v>
      </c>
    </row>
    <row r="80" spans="1:80" s="17" customFormat="1" x14ac:dyDescent="0.2">
      <c r="A80" s="106">
        <f t="shared" si="0"/>
        <v>41333</v>
      </c>
      <c r="B80" s="208">
        <v>41364</v>
      </c>
      <c r="C80" s="216">
        <v>218732261320</v>
      </c>
      <c r="D80" s="157">
        <v>16954562.079999916</v>
      </c>
      <c r="E80" s="158">
        <v>35495</v>
      </c>
      <c r="F80" s="157">
        <v>7055879397.4193544</v>
      </c>
      <c r="G80" s="157">
        <v>198785.16403491632</v>
      </c>
      <c r="H80" s="157">
        <v>16954562.079999916</v>
      </c>
      <c r="I80" s="159">
        <v>2.829219211585102E-2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22.677127063302354</v>
      </c>
      <c r="O80" s="161">
        <v>12.19997994282887</v>
      </c>
      <c r="P80" s="162">
        <v>2.7667034698801735E-2</v>
      </c>
      <c r="Q80" s="100"/>
      <c r="R80" s="96"/>
      <c r="T80" s="113">
        <f t="shared" si="55"/>
        <v>2.829219211585102E-2</v>
      </c>
      <c r="U80" s="114">
        <f t="shared" si="55"/>
        <v>1.1794999999999996E-3</v>
      </c>
      <c r="V80" s="115">
        <f>VLOOKUP(B80,'cds bmps'!$E:$I,5,0)/10000</f>
        <v>5.8889761904761903E-2</v>
      </c>
      <c r="Z80" s="124">
        <f t="shared" si="31"/>
        <v>2.1899610084280353E-2</v>
      </c>
      <c r="AA80" s="125">
        <f t="shared" si="32"/>
        <v>6.392582031570667E-3</v>
      </c>
      <c r="AD80" s="133">
        <f t="shared" si="33"/>
        <v>41364</v>
      </c>
      <c r="AE80" s="134">
        <f t="shared" si="49"/>
        <v>6.2515741704928518E-4</v>
      </c>
      <c r="AF80" s="134">
        <f t="shared" si="26"/>
        <v>6.6110213627658156E-3</v>
      </c>
      <c r="AG80" s="135">
        <f t="shared" si="27"/>
        <v>-2.3000000000000451E-5</v>
      </c>
      <c r="AH80" s="136">
        <f t="shared" si="50"/>
        <v>2.3888469047618835E-3</v>
      </c>
      <c r="AI80" s="57"/>
      <c r="AJ80" s="133">
        <f t="shared" si="28"/>
        <v>41364</v>
      </c>
      <c r="AK80" s="246">
        <f t="shared" si="28"/>
        <v>6.2515741704928518E-4</v>
      </c>
      <c r="AL80" s="143">
        <f t="shared" si="28"/>
        <v>6.6110213627658156E-3</v>
      </c>
      <c r="AM80" s="143">
        <f t="shared" si="29"/>
        <v>0</v>
      </c>
      <c r="AN80" s="143">
        <f t="shared" si="30"/>
        <v>-2.3000000000000451E-5</v>
      </c>
      <c r="AO80" s="144">
        <f t="shared" si="51"/>
        <v>2.3888469047618835E-3</v>
      </c>
      <c r="AP80" s="93"/>
      <c r="AQ80" s="93"/>
      <c r="AR80" s="35"/>
      <c r="AS80" s="93"/>
      <c r="AT80" s="93"/>
      <c r="AU80" s="93"/>
      <c r="AV80" s="93"/>
      <c r="AW80" s="37"/>
      <c r="AX80" s="93"/>
      <c r="AY80" s="93"/>
      <c r="AZ80" s="93"/>
      <c r="BA80" s="93"/>
      <c r="BB80" s="93"/>
      <c r="BC80" s="93"/>
      <c r="BD80" s="93"/>
      <c r="BE80" s="93"/>
      <c r="BF80" s="60">
        <f t="shared" si="34"/>
        <v>41364</v>
      </c>
      <c r="BG80" s="71">
        <f t="shared" si="35"/>
        <v>2.829219211585102E-2</v>
      </c>
      <c r="BH80" s="71">
        <f t="shared" si="36"/>
        <v>1.1794999999999996E-3</v>
      </c>
      <c r="BI80" s="71">
        <f t="shared" si="52"/>
        <v>0</v>
      </c>
      <c r="BJ80" s="71">
        <f t="shared" si="53"/>
        <v>-2.3000000000000451E-5</v>
      </c>
      <c r="BK80" s="71">
        <f t="shared" si="54"/>
        <v>-2.3000000000000451E-5</v>
      </c>
      <c r="BL80" s="71">
        <f t="shared" si="37"/>
        <v>5.8889761904761903E-2</v>
      </c>
      <c r="BM80" s="71">
        <f t="shared" si="38"/>
        <v>0</v>
      </c>
      <c r="BQ80" s="60">
        <f t="shared" si="39"/>
        <v>41364</v>
      </c>
      <c r="BR80" s="63">
        <f t="shared" si="40"/>
        <v>12.19997994282887</v>
      </c>
      <c r="BS80" s="64">
        <f t="shared" si="41"/>
        <v>35495</v>
      </c>
      <c r="BT80" s="17" t="s">
        <v>117</v>
      </c>
      <c r="BV80" s="60">
        <f t="shared" si="42"/>
        <v>41394</v>
      </c>
      <c r="BW80" s="71">
        <f t="shared" si="43"/>
        <v>2.6388657822552494E-2</v>
      </c>
      <c r="BX80" s="71">
        <f t="shared" si="44"/>
        <v>2.829219211585102E-2</v>
      </c>
      <c r="BY80" s="71">
        <f t="shared" si="45"/>
        <v>1.1794999999999996E-3</v>
      </c>
      <c r="BZ80" s="71">
        <f t="shared" si="46"/>
        <v>5.8889761904761903E-2</v>
      </c>
      <c r="CA80" s="71">
        <f t="shared" si="47"/>
        <v>-4.5238095238071298E-7</v>
      </c>
      <c r="CB80" s="71">
        <f t="shared" si="48"/>
        <v>0</v>
      </c>
    </row>
    <row r="81" spans="1:80" s="17" customFormat="1" x14ac:dyDescent="0.2">
      <c r="A81" s="106">
        <f t="shared" si="0"/>
        <v>41364</v>
      </c>
      <c r="B81" s="208">
        <v>41394</v>
      </c>
      <c r="C81" s="216">
        <v>240231385538</v>
      </c>
      <c r="D81" s="157">
        <v>17368174.879999913</v>
      </c>
      <c r="E81" s="158">
        <v>32806</v>
      </c>
      <c r="F81" s="157">
        <v>8007712851.2666664</v>
      </c>
      <c r="G81" s="157">
        <v>244092.93578207237</v>
      </c>
      <c r="H81" s="157">
        <v>17368174.879999913</v>
      </c>
      <c r="I81" s="159">
        <v>2.6388657822552494E-2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22.803671020582495</v>
      </c>
      <c r="O81" s="161">
        <v>12.405304316110064</v>
      </c>
      <c r="P81" s="162">
        <v>2.829219211585102E-2</v>
      </c>
      <c r="Q81" s="100"/>
      <c r="R81" s="96"/>
      <c r="T81" s="113">
        <f t="shared" si="55"/>
        <v>2.6388657822552494E-2</v>
      </c>
      <c r="U81" s="114">
        <f t="shared" si="55"/>
        <v>1.1790476190476188E-3</v>
      </c>
      <c r="V81" s="115">
        <f>VLOOKUP(B81,'cds bmps'!$E:$I,5,0)/10000</f>
        <v>6.6684945454545452E-2</v>
      </c>
      <c r="Z81" s="124">
        <f t="shared" si="31"/>
        <v>2.4699525537779859E-2</v>
      </c>
      <c r="AA81" s="125">
        <f t="shared" si="32"/>
        <v>1.6891322847726355E-3</v>
      </c>
      <c r="AD81" s="133">
        <f t="shared" si="33"/>
        <v>41394</v>
      </c>
      <c r="AE81" s="134">
        <f t="shared" si="49"/>
        <v>-1.9035342932985262E-3</v>
      </c>
      <c r="AF81" s="134">
        <f t="shared" si="26"/>
        <v>6.392582031570667E-3</v>
      </c>
      <c r="AG81" s="135">
        <f t="shared" si="27"/>
        <v>-4.5238095238071298E-7</v>
      </c>
      <c r="AH81" s="136">
        <f t="shared" si="50"/>
        <v>7.7951835497835492E-3</v>
      </c>
      <c r="AI81" s="57"/>
      <c r="AJ81" s="133">
        <f t="shared" si="28"/>
        <v>41394</v>
      </c>
      <c r="AK81" s="246">
        <f t="shared" si="28"/>
        <v>-1.9035342932985262E-3</v>
      </c>
      <c r="AL81" s="143">
        <f t="shared" si="28"/>
        <v>6.392582031570667E-3</v>
      </c>
      <c r="AM81" s="143">
        <f t="shared" si="29"/>
        <v>0</v>
      </c>
      <c r="AN81" s="143">
        <f t="shared" si="30"/>
        <v>-4.5238095238071298E-7</v>
      </c>
      <c r="AO81" s="144">
        <f t="shared" si="51"/>
        <v>7.7951835497835492E-3</v>
      </c>
      <c r="AP81" s="93"/>
      <c r="AQ81" s="93"/>
      <c r="AR81" s="35"/>
      <c r="AS81" s="93"/>
      <c r="AT81" s="93"/>
      <c r="AU81" s="93"/>
      <c r="AV81" s="93"/>
      <c r="AW81" s="37"/>
      <c r="AX81" s="93"/>
      <c r="AY81" s="93"/>
      <c r="AZ81" s="93"/>
      <c r="BA81" s="93"/>
      <c r="BB81" s="93"/>
      <c r="BC81" s="93"/>
      <c r="BD81" s="93"/>
      <c r="BE81" s="93"/>
      <c r="BF81" s="60">
        <f t="shared" si="34"/>
        <v>41394</v>
      </c>
      <c r="BG81" s="71">
        <f t="shared" si="35"/>
        <v>2.6388657822552494E-2</v>
      </c>
      <c r="BH81" s="71">
        <f t="shared" si="36"/>
        <v>1.1790476190476188E-3</v>
      </c>
      <c r="BI81" s="71">
        <f t="shared" si="52"/>
        <v>0</v>
      </c>
      <c r="BJ81" s="71">
        <f t="shared" si="53"/>
        <v>-4.5238095238071298E-7</v>
      </c>
      <c r="BK81" s="71">
        <f t="shared" si="54"/>
        <v>-4.5238095238071298E-7</v>
      </c>
      <c r="BL81" s="71">
        <f t="shared" si="37"/>
        <v>6.6684945454545452E-2</v>
      </c>
      <c r="BM81" s="71">
        <f t="shared" si="38"/>
        <v>0</v>
      </c>
      <c r="BQ81" s="60">
        <f t="shared" si="39"/>
        <v>41394</v>
      </c>
      <c r="BR81" s="63">
        <f t="shared" si="40"/>
        <v>12.405304316110064</v>
      </c>
      <c r="BS81" s="64">
        <f t="shared" si="41"/>
        <v>32806</v>
      </c>
      <c r="BT81" s="17" t="s">
        <v>117</v>
      </c>
      <c r="BV81" s="60">
        <f t="shared" si="42"/>
        <v>41425</v>
      </c>
      <c r="BW81" s="71">
        <f t="shared" si="43"/>
        <v>2.7990134411857617E-2</v>
      </c>
      <c r="BX81" s="71">
        <f t="shared" si="44"/>
        <v>2.6388657822552494E-2</v>
      </c>
      <c r="BY81" s="71">
        <f t="shared" si="45"/>
        <v>1.1790476190476188E-3</v>
      </c>
      <c r="BZ81" s="71">
        <f t="shared" si="46"/>
        <v>6.6684945454545452E-2</v>
      </c>
      <c r="CA81" s="71">
        <f t="shared" si="47"/>
        <v>-5.5865800865800321E-5</v>
      </c>
      <c r="CB81" s="71">
        <f t="shared" si="48"/>
        <v>0</v>
      </c>
    </row>
    <row r="82" spans="1:80" s="17" customFormat="1" x14ac:dyDescent="0.2">
      <c r="A82" s="106">
        <f t="shared" si="0"/>
        <v>41394</v>
      </c>
      <c r="B82" s="208">
        <v>41425</v>
      </c>
      <c r="C82" s="216">
        <v>258916188794</v>
      </c>
      <c r="D82" s="157">
        <v>19855065.5499999</v>
      </c>
      <c r="E82" s="158">
        <v>32944</v>
      </c>
      <c r="F82" s="157">
        <v>8352135122.3870964</v>
      </c>
      <c r="G82" s="157">
        <v>253525.22833860782</v>
      </c>
      <c r="H82" s="157">
        <v>19855065.5499999</v>
      </c>
      <c r="I82" s="159">
        <v>2.7990134411857617E-2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22.845783046402556</v>
      </c>
      <c r="O82" s="161">
        <v>12.443218617134985</v>
      </c>
      <c r="P82" s="162">
        <v>2.6388657822552494E-2</v>
      </c>
      <c r="Q82" s="100"/>
      <c r="R82" s="96"/>
      <c r="T82" s="113">
        <f t="shared" si="55"/>
        <v>2.7990134411857617E-2</v>
      </c>
      <c r="U82" s="114">
        <f t="shared" si="55"/>
        <v>1.1231818181818185E-3</v>
      </c>
      <c r="V82" s="115">
        <f>VLOOKUP(B82,'cds bmps'!$E:$I,5,0)/10000</f>
        <v>5.7309269565217404E-2</v>
      </c>
      <c r="Z82" s="124">
        <f t="shared" si="31"/>
        <v>2.1296285194171077E-2</v>
      </c>
      <c r="AA82" s="125">
        <f t="shared" si="32"/>
        <v>6.6938492176865406E-3</v>
      </c>
      <c r="AD82" s="133">
        <f t="shared" si="33"/>
        <v>41425</v>
      </c>
      <c r="AE82" s="134">
        <f t="shared" si="49"/>
        <v>1.601476589305123E-3</v>
      </c>
      <c r="AF82" s="134">
        <f t="shared" si="26"/>
        <v>1.6891322847726355E-3</v>
      </c>
      <c r="AG82" s="135">
        <f t="shared" si="27"/>
        <v>-5.5865800865800321E-5</v>
      </c>
      <c r="AH82" s="136">
        <f t="shared" si="50"/>
        <v>-9.3756758893280487E-3</v>
      </c>
      <c r="AI82" s="57"/>
      <c r="AJ82" s="133">
        <f t="shared" si="28"/>
        <v>41425</v>
      </c>
      <c r="AK82" s="246">
        <f t="shared" si="28"/>
        <v>1.601476589305123E-3</v>
      </c>
      <c r="AL82" s="143">
        <f t="shared" si="28"/>
        <v>1.6891322847726355E-3</v>
      </c>
      <c r="AM82" s="143">
        <f t="shared" si="29"/>
        <v>0</v>
      </c>
      <c r="AN82" s="143">
        <f t="shared" si="30"/>
        <v>-5.5865800865800321E-5</v>
      </c>
      <c r="AO82" s="144">
        <f t="shared" si="51"/>
        <v>-9.3756758893280487E-3</v>
      </c>
      <c r="AP82" s="93"/>
      <c r="AQ82" s="93"/>
      <c r="AR82" s="35"/>
      <c r="AS82" s="93"/>
      <c r="AT82" s="93"/>
      <c r="AU82" s="93"/>
      <c r="AV82" s="93"/>
      <c r="AW82" s="37"/>
      <c r="AX82" s="93"/>
      <c r="AY82" s="93"/>
      <c r="AZ82" s="93"/>
      <c r="BA82" s="93"/>
      <c r="BB82" s="93"/>
      <c r="BC82" s="93"/>
      <c r="BD82" s="93"/>
      <c r="BE82" s="93"/>
      <c r="BF82" s="60">
        <f t="shared" si="34"/>
        <v>41425</v>
      </c>
      <c r="BG82" s="71">
        <f t="shared" si="35"/>
        <v>2.7990134411857617E-2</v>
      </c>
      <c r="BH82" s="71">
        <f t="shared" si="36"/>
        <v>1.1231818181818185E-3</v>
      </c>
      <c r="BI82" s="71">
        <f t="shared" si="52"/>
        <v>0</v>
      </c>
      <c r="BJ82" s="71">
        <f t="shared" si="53"/>
        <v>-5.5865800865800321E-5</v>
      </c>
      <c r="BK82" s="71">
        <f t="shared" si="54"/>
        <v>-5.5865800865800321E-5</v>
      </c>
      <c r="BL82" s="71">
        <f t="shared" si="37"/>
        <v>5.7309269565217404E-2</v>
      </c>
      <c r="BM82" s="71">
        <f t="shared" si="38"/>
        <v>0</v>
      </c>
      <c r="BQ82" s="60">
        <f t="shared" si="39"/>
        <v>41425</v>
      </c>
      <c r="BR82" s="63">
        <f t="shared" si="40"/>
        <v>12.443218617134985</v>
      </c>
      <c r="BS82" s="64">
        <f t="shared" si="41"/>
        <v>32944</v>
      </c>
      <c r="BT82" s="17" t="s">
        <v>117</v>
      </c>
      <c r="BV82" s="60">
        <f t="shared" si="42"/>
        <v>41455</v>
      </c>
      <c r="BW82" s="71">
        <f t="shared" si="43"/>
        <v>2.7435721094994224E-2</v>
      </c>
      <c r="BX82" s="71">
        <f t="shared" si="44"/>
        <v>2.7990134411857617E-2</v>
      </c>
      <c r="BY82" s="71">
        <f t="shared" si="45"/>
        <v>1.1231818181818185E-3</v>
      </c>
      <c r="BZ82" s="71">
        <f t="shared" si="46"/>
        <v>5.7309269565217404E-2</v>
      </c>
      <c r="CA82" s="71">
        <f t="shared" si="47"/>
        <v>8.2318181818181665E-5</v>
      </c>
      <c r="CB82" s="71">
        <f t="shared" si="48"/>
        <v>0</v>
      </c>
    </row>
    <row r="83" spans="1:80" s="17" customFormat="1" x14ac:dyDescent="0.2">
      <c r="A83" s="106">
        <f t="shared" ref="A83:A108" si="56">+EOMONTH(B83,-1)</f>
        <v>41425</v>
      </c>
      <c r="B83" s="208">
        <v>41455</v>
      </c>
      <c r="C83" s="216">
        <v>264176460863</v>
      </c>
      <c r="D83" s="157">
        <v>19857182.739999797</v>
      </c>
      <c r="E83" s="158">
        <v>35053</v>
      </c>
      <c r="F83" s="157">
        <v>8805882028.7666664</v>
      </c>
      <c r="G83" s="157">
        <v>251216.21626584505</v>
      </c>
      <c r="H83" s="157">
        <v>19857182.739999797</v>
      </c>
      <c r="I83" s="159">
        <v>2.7435721094994224E-2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22.898685747502373</v>
      </c>
      <c r="O83" s="161">
        <v>12.434069266691012</v>
      </c>
      <c r="P83" s="162">
        <v>2.7990134411857617E-2</v>
      </c>
      <c r="Q83" s="100"/>
      <c r="R83" s="96"/>
      <c r="T83" s="113">
        <f t="shared" si="55"/>
        <v>2.7435721094994224E-2</v>
      </c>
      <c r="U83" s="114">
        <f t="shared" si="55"/>
        <v>1.2055000000000002E-3</v>
      </c>
      <c r="V83" s="115">
        <f>VLOOKUP(B83,'cds bmps'!$E:$I,5,0)/10000</f>
        <v>6.382926500000001E-2</v>
      </c>
      <c r="Z83" s="124">
        <f t="shared" ref="Z83:Z108" si="57">+$AS$38+$AS$39*U83+$AS$40*V83</f>
        <v>2.3690412857091631E-2</v>
      </c>
      <c r="AA83" s="125">
        <f t="shared" ref="AA83:AA108" si="58">+I83-Z83</f>
        <v>3.7453082379025927E-3</v>
      </c>
      <c r="AD83" s="133">
        <f t="shared" ref="AD83:AD108" si="59">+B83</f>
        <v>41455</v>
      </c>
      <c r="AE83" s="134">
        <f t="shared" si="49"/>
        <v>-5.5441331686339329E-4</v>
      </c>
      <c r="AF83" s="134">
        <f t="shared" si="26"/>
        <v>6.6938492176865406E-3</v>
      </c>
      <c r="AG83" s="135">
        <f t="shared" si="27"/>
        <v>8.2318181818181665E-5</v>
      </c>
      <c r="AH83" s="136">
        <f t="shared" si="50"/>
        <v>6.5199954347826064E-3</v>
      </c>
      <c r="AI83" s="57"/>
      <c r="AJ83" s="133">
        <f t="shared" si="28"/>
        <v>41455</v>
      </c>
      <c r="AK83" s="246">
        <f t="shared" si="28"/>
        <v>-5.5441331686339329E-4</v>
      </c>
      <c r="AL83" s="143">
        <f t="shared" si="28"/>
        <v>6.6938492176865406E-3</v>
      </c>
      <c r="AM83" s="143">
        <f t="shared" si="29"/>
        <v>8.2318181818181665E-5</v>
      </c>
      <c r="AN83" s="143">
        <f t="shared" si="30"/>
        <v>0</v>
      </c>
      <c r="AO83" s="144">
        <f t="shared" si="51"/>
        <v>6.5199954347826064E-3</v>
      </c>
      <c r="AP83" s="93"/>
      <c r="AQ83" s="93"/>
      <c r="AR83" s="36"/>
      <c r="AS83" s="93"/>
      <c r="AT83" s="93"/>
      <c r="AU83" s="93"/>
      <c r="AV83" s="93"/>
      <c r="AX83" s="93"/>
      <c r="AY83" s="93"/>
      <c r="AZ83" s="93"/>
      <c r="BA83" s="93"/>
      <c r="BB83" s="93"/>
      <c r="BC83" s="93"/>
      <c r="BD83" s="93"/>
      <c r="BE83" s="93"/>
      <c r="BF83" s="60">
        <f t="shared" ref="BF83:BF108" si="60">+B83</f>
        <v>41455</v>
      </c>
      <c r="BG83" s="71">
        <f t="shared" ref="BG83:BG108" si="61">+I83</f>
        <v>2.7435721094994224E-2</v>
      </c>
      <c r="BH83" s="71">
        <f t="shared" ref="BH83:BH108" si="62">+J83</f>
        <v>1.2055000000000002E-3</v>
      </c>
      <c r="BI83" s="71">
        <f t="shared" si="52"/>
        <v>8.2318181818181665E-5</v>
      </c>
      <c r="BJ83" s="71">
        <f t="shared" si="53"/>
        <v>0</v>
      </c>
      <c r="BK83" s="71">
        <f t="shared" si="54"/>
        <v>8.2318181818181665E-5</v>
      </c>
      <c r="BL83" s="71">
        <f t="shared" ref="BL83:BL108" si="63">+V83</f>
        <v>6.382926500000001E-2</v>
      </c>
      <c r="BM83" s="71">
        <f t="shared" ref="BM83:BM108" si="64">+W83</f>
        <v>0</v>
      </c>
      <c r="BQ83" s="60">
        <f t="shared" ref="BQ83:BQ104" si="65">+B83</f>
        <v>41455</v>
      </c>
      <c r="BR83" s="63">
        <f t="shared" ref="BR83:BR104" si="66">+O83</f>
        <v>12.434069266691012</v>
      </c>
      <c r="BS83" s="64">
        <f t="shared" ref="BS83:BS104" si="67">+E83</f>
        <v>35053</v>
      </c>
      <c r="BT83" s="17" t="s">
        <v>117</v>
      </c>
      <c r="BV83" s="60">
        <f t="shared" ref="BV83:BV107" si="68">+B84</f>
        <v>41486</v>
      </c>
      <c r="BW83" s="71">
        <f t="shared" ref="BW83:BW107" si="69">+I84</f>
        <v>2.1649319627850865E-2</v>
      </c>
      <c r="BX83" s="71">
        <f t="shared" ref="BX83:BX107" si="70">+I83</f>
        <v>2.7435721094994224E-2</v>
      </c>
      <c r="BY83" s="71">
        <f t="shared" ref="BY83:BY107" si="71">+J83</f>
        <v>1.2055000000000002E-3</v>
      </c>
      <c r="BZ83" s="71">
        <f t="shared" ref="BZ83:BZ107" si="72">+V83</f>
        <v>6.382926500000001E-2</v>
      </c>
      <c r="CA83" s="71">
        <f t="shared" ref="CA83:CA107" si="73">+M83</f>
        <v>4.4499999999999835E-5</v>
      </c>
      <c r="CB83" s="71">
        <f t="shared" ref="CB83:CB107" si="74">+W83</f>
        <v>0</v>
      </c>
    </row>
    <row r="84" spans="1:80" s="17" customFormat="1" x14ac:dyDescent="0.2">
      <c r="A84" s="106">
        <f t="shared" si="56"/>
        <v>41455</v>
      </c>
      <c r="B84" s="208">
        <v>41486</v>
      </c>
      <c r="C84" s="216">
        <v>276770790071</v>
      </c>
      <c r="D84" s="157">
        <v>16416162.459999703</v>
      </c>
      <c r="E84" s="158">
        <v>34020</v>
      </c>
      <c r="F84" s="157">
        <v>8928090002.2903233</v>
      </c>
      <c r="G84" s="157">
        <v>262436.50800383079</v>
      </c>
      <c r="H84" s="157">
        <v>16416162.459999703</v>
      </c>
      <c r="I84" s="159">
        <v>2.1649319627850865E-2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22.912468323436247</v>
      </c>
      <c r="O84" s="161">
        <v>12.477764457486396</v>
      </c>
      <c r="P84" s="162">
        <v>2.7435721094994224E-2</v>
      </c>
      <c r="Q84" s="100"/>
      <c r="R84" s="96"/>
      <c r="T84" s="113">
        <f t="shared" si="55"/>
        <v>2.1649319627850865E-2</v>
      </c>
      <c r="U84" s="114">
        <f t="shared" si="55"/>
        <v>1.25E-3</v>
      </c>
      <c r="V84" s="115">
        <f>VLOOKUP(B84,'cds bmps'!$E:$I,5,0)/10000</f>
        <v>6.9793669565217389E-2</v>
      </c>
      <c r="Z84" s="124">
        <f t="shared" si="57"/>
        <v>2.5861069576468727E-2</v>
      </c>
      <c r="AA84" s="125">
        <f t="shared" si="58"/>
        <v>-4.2117499486178621E-3</v>
      </c>
      <c r="AD84" s="133">
        <f t="shared" si="59"/>
        <v>41486</v>
      </c>
      <c r="AE84" s="134">
        <f t="shared" ref="AE84:AE108" si="75">+I84-I83</f>
        <v>-5.7864014671433588E-3</v>
      </c>
      <c r="AF84" s="134">
        <f t="shared" si="26"/>
        <v>3.7453082379025927E-3</v>
      </c>
      <c r="AG84" s="135">
        <f t="shared" si="27"/>
        <v>4.4499999999999835E-5</v>
      </c>
      <c r="AH84" s="136">
        <f t="shared" ref="AH84:AH108" si="76">+V84-V83</f>
        <v>5.9644045652173794E-3</v>
      </c>
      <c r="AI84" s="57"/>
      <c r="AJ84" s="133">
        <f t="shared" si="28"/>
        <v>41486</v>
      </c>
      <c r="AK84" s="246">
        <f t="shared" si="28"/>
        <v>-5.7864014671433588E-3</v>
      </c>
      <c r="AL84" s="143">
        <f t="shared" si="28"/>
        <v>3.7453082379025927E-3</v>
      </c>
      <c r="AM84" s="143">
        <f t="shared" si="29"/>
        <v>4.4499999999999835E-5</v>
      </c>
      <c r="AN84" s="143">
        <f t="shared" si="30"/>
        <v>0</v>
      </c>
      <c r="AO84" s="144">
        <f t="shared" ref="AO84:AO108" si="77">+V84-V83</f>
        <v>5.9644045652173794E-3</v>
      </c>
      <c r="AP84" s="93"/>
      <c r="AQ84" s="93"/>
      <c r="AS84" s="93"/>
      <c r="AT84" s="93"/>
      <c r="AU84" s="93"/>
      <c r="AV84" s="93"/>
      <c r="AW84" s="35"/>
      <c r="AX84" s="93"/>
      <c r="AY84" s="93"/>
      <c r="AZ84" s="93"/>
      <c r="BA84" s="93"/>
      <c r="BB84" s="93"/>
      <c r="BC84" s="93"/>
      <c r="BD84" s="93"/>
      <c r="BE84" s="93"/>
      <c r="BF84" s="60">
        <f t="shared" si="60"/>
        <v>41486</v>
      </c>
      <c r="BG84" s="71">
        <f t="shared" si="61"/>
        <v>2.1649319627850865E-2</v>
      </c>
      <c r="BH84" s="71">
        <f t="shared" si="62"/>
        <v>1.25E-3</v>
      </c>
      <c r="BI84" s="71">
        <f t="shared" ref="BI84:BI108" si="78">+K83</f>
        <v>4.4499999999999835E-5</v>
      </c>
      <c r="BJ84" s="71">
        <f t="shared" ref="BJ84:BJ108" si="79">+L83</f>
        <v>0</v>
      </c>
      <c r="BK84" s="71">
        <f t="shared" ref="BK84:BK108" si="80">+M83</f>
        <v>4.4499999999999835E-5</v>
      </c>
      <c r="BL84" s="71">
        <f t="shared" si="63"/>
        <v>6.9793669565217389E-2</v>
      </c>
      <c r="BM84" s="71">
        <f t="shared" si="64"/>
        <v>0</v>
      </c>
      <c r="BQ84" s="60">
        <f t="shared" si="65"/>
        <v>41486</v>
      </c>
      <c r="BR84" s="63">
        <f t="shared" si="66"/>
        <v>12.477764457486396</v>
      </c>
      <c r="BS84" s="64">
        <f t="shared" si="67"/>
        <v>34020</v>
      </c>
      <c r="BT84" s="17" t="s">
        <v>117</v>
      </c>
      <c r="BV84" s="60">
        <f t="shared" si="68"/>
        <v>41517</v>
      </c>
      <c r="BW84" s="71">
        <f t="shared" si="69"/>
        <v>2.3442476082792974E-2</v>
      </c>
      <c r="BX84" s="71">
        <f t="shared" si="70"/>
        <v>2.1649319627850865E-2</v>
      </c>
      <c r="BY84" s="71">
        <f t="shared" si="71"/>
        <v>1.25E-3</v>
      </c>
      <c r="BZ84" s="71">
        <f t="shared" si="72"/>
        <v>6.9793669565217389E-2</v>
      </c>
      <c r="CA84" s="71">
        <f t="shared" si="73"/>
        <v>2.8181818181818039E-5</v>
      </c>
      <c r="CB84" s="71">
        <f t="shared" si="74"/>
        <v>0</v>
      </c>
    </row>
    <row r="85" spans="1:80" s="17" customFormat="1" x14ac:dyDescent="0.2">
      <c r="A85" s="106">
        <f t="shared" si="56"/>
        <v>41486</v>
      </c>
      <c r="B85" s="208">
        <v>41517</v>
      </c>
      <c r="C85" s="216">
        <v>281744265916</v>
      </c>
      <c r="D85" s="157">
        <v>18095296.47999971</v>
      </c>
      <c r="E85" s="158">
        <v>32741</v>
      </c>
      <c r="F85" s="157">
        <v>9088524706.967741</v>
      </c>
      <c r="G85" s="157">
        <v>277588.48865238513</v>
      </c>
      <c r="H85" s="157">
        <v>18095296.47999971</v>
      </c>
      <c r="I85" s="159">
        <v>2.3442476082792974E-2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22.930278433500582</v>
      </c>
      <c r="O85" s="161">
        <v>12.533895039364447</v>
      </c>
      <c r="P85" s="162">
        <v>2.1649319627850865E-2</v>
      </c>
      <c r="Q85" s="100"/>
      <c r="R85" s="96"/>
      <c r="T85" s="113">
        <f t="shared" si="55"/>
        <v>2.3442476082792974E-2</v>
      </c>
      <c r="U85" s="114">
        <f t="shared" si="55"/>
        <v>1.2781818181818181E-3</v>
      </c>
      <c r="V85" s="115">
        <f>VLOOKUP(B85,'cds bmps'!$E:$I,5,0)/10000</f>
        <v>6.8958627272727266E-2</v>
      </c>
      <c r="Z85" s="124">
        <f t="shared" si="57"/>
        <v>2.5578907047169992E-2</v>
      </c>
      <c r="AA85" s="125">
        <f t="shared" si="58"/>
        <v>-2.1364309643770174E-3</v>
      </c>
      <c r="AD85" s="133">
        <f t="shared" si="59"/>
        <v>41517</v>
      </c>
      <c r="AE85" s="134">
        <f t="shared" si="75"/>
        <v>1.7931564549421089E-3</v>
      </c>
      <c r="AF85" s="134">
        <f t="shared" ref="AF85:AF108" si="81">+AA84</f>
        <v>-4.2117499486178621E-3</v>
      </c>
      <c r="AG85" s="135">
        <f t="shared" ref="AG85:AG108" si="82">+M84</f>
        <v>2.8181818181818039E-5</v>
      </c>
      <c r="AH85" s="136">
        <f t="shared" si="76"/>
        <v>-8.3504229249012352E-4</v>
      </c>
      <c r="AI85" s="57"/>
      <c r="AJ85" s="133">
        <f t="shared" ref="AJ85:AL104" si="83">+AD85</f>
        <v>41517</v>
      </c>
      <c r="AK85" s="246">
        <f t="shared" si="83"/>
        <v>1.7931564549421089E-3</v>
      </c>
      <c r="AL85" s="143">
        <f t="shared" si="83"/>
        <v>-4.2117499486178621E-3</v>
      </c>
      <c r="AM85" s="143">
        <f t="shared" ref="AM85:AM108" si="84">+K84</f>
        <v>2.8181818181818039E-5</v>
      </c>
      <c r="AN85" s="143">
        <f t="shared" ref="AN85:AN108" si="85">+L84</f>
        <v>0</v>
      </c>
      <c r="AO85" s="144">
        <f t="shared" si="77"/>
        <v>-8.3504229249012352E-4</v>
      </c>
      <c r="AP85" s="93"/>
      <c r="AQ85" s="93"/>
      <c r="AR85" s="37"/>
      <c r="AS85" s="93"/>
      <c r="AT85" s="93"/>
      <c r="AU85" s="93"/>
      <c r="AV85" s="93"/>
      <c r="AX85" s="93"/>
      <c r="AY85" s="93"/>
      <c r="AZ85" s="93"/>
      <c r="BA85" s="93"/>
      <c r="BB85" s="93"/>
      <c r="BC85" s="93"/>
      <c r="BD85" s="93"/>
      <c r="BE85" s="93"/>
      <c r="BF85" s="60">
        <f t="shared" si="60"/>
        <v>41517</v>
      </c>
      <c r="BG85" s="71">
        <f t="shared" si="61"/>
        <v>2.3442476082792974E-2</v>
      </c>
      <c r="BH85" s="71">
        <f t="shared" si="62"/>
        <v>1.2781818181818181E-3</v>
      </c>
      <c r="BI85" s="71">
        <f t="shared" si="78"/>
        <v>2.8181818181818039E-5</v>
      </c>
      <c r="BJ85" s="71">
        <f t="shared" si="79"/>
        <v>0</v>
      </c>
      <c r="BK85" s="71">
        <f t="shared" si="80"/>
        <v>2.8181818181818039E-5</v>
      </c>
      <c r="BL85" s="71">
        <f t="shared" si="63"/>
        <v>6.8958627272727266E-2</v>
      </c>
      <c r="BM85" s="71">
        <f t="shared" si="64"/>
        <v>0</v>
      </c>
      <c r="BQ85" s="60">
        <f t="shared" si="65"/>
        <v>41517</v>
      </c>
      <c r="BR85" s="63">
        <f t="shared" si="66"/>
        <v>12.533895039364447</v>
      </c>
      <c r="BS85" s="64">
        <f t="shared" si="67"/>
        <v>32741</v>
      </c>
      <c r="BT85" s="17" t="s">
        <v>117</v>
      </c>
      <c r="BV85" s="60">
        <f t="shared" si="68"/>
        <v>41547</v>
      </c>
      <c r="BW85" s="71">
        <f t="shared" si="69"/>
        <v>2.0486855484549517E-2</v>
      </c>
      <c r="BX85" s="71">
        <f t="shared" si="70"/>
        <v>2.3442476082792974E-2</v>
      </c>
      <c r="BY85" s="71">
        <f t="shared" si="71"/>
        <v>1.2781818181818181E-3</v>
      </c>
      <c r="BZ85" s="71">
        <f t="shared" si="72"/>
        <v>6.8958627272727266E-2</v>
      </c>
      <c r="CA85" s="71">
        <f t="shared" si="73"/>
        <v>3.2467532467535341E-6</v>
      </c>
      <c r="CB85" s="71">
        <f t="shared" si="74"/>
        <v>0</v>
      </c>
    </row>
    <row r="86" spans="1:80" s="17" customFormat="1" x14ac:dyDescent="0.2">
      <c r="A86" s="106">
        <f t="shared" si="56"/>
        <v>41517</v>
      </c>
      <c r="B86" s="208">
        <v>41547</v>
      </c>
      <c r="C86" s="216">
        <v>264542990738</v>
      </c>
      <c r="D86" s="157">
        <v>14848367.179999802</v>
      </c>
      <c r="E86" s="158">
        <v>32787</v>
      </c>
      <c r="F86" s="157">
        <v>8818099691.2666664</v>
      </c>
      <c r="G86" s="157">
        <v>268951.09925478592</v>
      </c>
      <c r="H86" s="157">
        <v>14848367.179999802</v>
      </c>
      <c r="I86" s="159">
        <v>2.0486855484549517E-2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22.900072229246543</v>
      </c>
      <c r="O86" s="161">
        <v>12.502284854901758</v>
      </c>
      <c r="P86" s="162">
        <v>2.3442476082792974E-2</v>
      </c>
      <c r="Q86" s="100"/>
      <c r="R86" s="96"/>
      <c r="T86" s="113">
        <f t="shared" si="55"/>
        <v>2.0486855484549517E-2</v>
      </c>
      <c r="U86" s="114">
        <f t="shared" si="55"/>
        <v>1.2814285714285716E-3</v>
      </c>
      <c r="V86" s="115">
        <f>VLOOKUP(B86,'cds bmps'!$E:$I,5,0)/10000</f>
        <v>6.4340461904761906E-2</v>
      </c>
      <c r="Z86" s="124">
        <f t="shared" si="57"/>
        <v>2.3922011600355678E-2</v>
      </c>
      <c r="AA86" s="125">
        <f t="shared" si="58"/>
        <v>-3.4351561158061615E-3</v>
      </c>
      <c r="AD86" s="133">
        <f t="shared" si="59"/>
        <v>41547</v>
      </c>
      <c r="AE86" s="134">
        <f t="shared" si="75"/>
        <v>-2.9556205982434573E-3</v>
      </c>
      <c r="AF86" s="134">
        <f t="shared" si="81"/>
        <v>-2.1364309643770174E-3</v>
      </c>
      <c r="AG86" s="135">
        <f t="shared" si="82"/>
        <v>3.2467532467535341E-6</v>
      </c>
      <c r="AH86" s="136">
        <f t="shared" si="76"/>
        <v>-4.61816536796536E-3</v>
      </c>
      <c r="AI86" s="57"/>
      <c r="AJ86" s="133">
        <f t="shared" si="83"/>
        <v>41547</v>
      </c>
      <c r="AK86" s="246">
        <f t="shared" si="83"/>
        <v>-2.9556205982434573E-3</v>
      </c>
      <c r="AL86" s="143">
        <f t="shared" si="83"/>
        <v>-2.1364309643770174E-3</v>
      </c>
      <c r="AM86" s="143">
        <f t="shared" si="84"/>
        <v>3.2467532467535341E-6</v>
      </c>
      <c r="AN86" s="143">
        <f t="shared" si="85"/>
        <v>0</v>
      </c>
      <c r="AO86" s="144">
        <f t="shared" si="77"/>
        <v>-4.61816536796536E-3</v>
      </c>
      <c r="AP86" s="93"/>
      <c r="AQ86" s="93"/>
      <c r="AR86" s="37"/>
      <c r="AS86" s="93"/>
      <c r="AT86" s="93"/>
      <c r="AU86" s="93"/>
      <c r="AV86" s="93"/>
      <c r="AW86" s="35"/>
      <c r="AX86" s="93"/>
      <c r="AY86" s="93"/>
      <c r="AZ86" s="93"/>
      <c r="BA86" s="93"/>
      <c r="BB86" s="93"/>
      <c r="BC86" s="93"/>
      <c r="BD86" s="93"/>
      <c r="BE86" s="93"/>
      <c r="BF86" s="60">
        <f t="shared" si="60"/>
        <v>41547</v>
      </c>
      <c r="BG86" s="71">
        <f t="shared" si="61"/>
        <v>2.0486855484549517E-2</v>
      </c>
      <c r="BH86" s="71">
        <f t="shared" si="62"/>
        <v>1.2814285714285716E-3</v>
      </c>
      <c r="BI86" s="71">
        <f t="shared" si="78"/>
        <v>3.2467532467535341E-6</v>
      </c>
      <c r="BJ86" s="71">
        <f t="shared" si="79"/>
        <v>0</v>
      </c>
      <c r="BK86" s="71">
        <f t="shared" si="80"/>
        <v>3.2467532467535341E-6</v>
      </c>
      <c r="BL86" s="71">
        <f t="shared" si="63"/>
        <v>6.4340461904761906E-2</v>
      </c>
      <c r="BM86" s="71">
        <f t="shared" si="64"/>
        <v>0</v>
      </c>
      <c r="BQ86" s="60">
        <f t="shared" si="65"/>
        <v>41547</v>
      </c>
      <c r="BR86" s="63">
        <f t="shared" si="66"/>
        <v>12.502284854901758</v>
      </c>
      <c r="BS86" s="64">
        <f t="shared" si="67"/>
        <v>32787</v>
      </c>
      <c r="BT86" s="17" t="s">
        <v>117</v>
      </c>
      <c r="BV86" s="60">
        <f t="shared" si="68"/>
        <v>41578</v>
      </c>
      <c r="BW86" s="71">
        <f t="shared" si="69"/>
        <v>1.5885332736349973E-2</v>
      </c>
      <c r="BX86" s="71">
        <f t="shared" si="70"/>
        <v>2.0486855484549517E-2</v>
      </c>
      <c r="BY86" s="71">
        <f t="shared" si="71"/>
        <v>1.2814285714285716E-3</v>
      </c>
      <c r="BZ86" s="71">
        <f t="shared" si="72"/>
        <v>6.4340461904761906E-2</v>
      </c>
      <c r="CA86" s="71">
        <f t="shared" si="73"/>
        <v>1.1801242236024728E-6</v>
      </c>
      <c r="CB86" s="71">
        <f t="shared" si="74"/>
        <v>0</v>
      </c>
    </row>
    <row r="87" spans="1:80" s="17" customFormat="1" x14ac:dyDescent="0.2">
      <c r="A87" s="106">
        <f t="shared" si="56"/>
        <v>41547</v>
      </c>
      <c r="B87" s="208">
        <v>41578</v>
      </c>
      <c r="C87" s="216">
        <v>260734109722</v>
      </c>
      <c r="D87" s="157">
        <v>11347529.009999869</v>
      </c>
      <c r="E87" s="158">
        <v>35161</v>
      </c>
      <c r="F87" s="157">
        <v>8410777732.967742</v>
      </c>
      <c r="G87" s="157">
        <v>239207.58035800295</v>
      </c>
      <c r="H87" s="157">
        <v>11347529.009999869</v>
      </c>
      <c r="I87" s="159">
        <v>1.5885332736349973E-2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22.852779783821717</v>
      </c>
      <c r="O87" s="161">
        <v>12.38508699101636</v>
      </c>
      <c r="P87" s="162">
        <v>2.0486855484549517E-2</v>
      </c>
      <c r="Q87" s="100"/>
      <c r="R87" s="96"/>
      <c r="T87" s="113">
        <f t="shared" si="55"/>
        <v>1.5885332736349973E-2</v>
      </c>
      <c r="U87" s="114">
        <f t="shared" si="55"/>
        <v>1.2826086956521741E-3</v>
      </c>
      <c r="V87" s="115">
        <f>VLOOKUP(B87,'cds bmps'!$E:$I,5,0)/10000</f>
        <v>4.7221191304347827E-2</v>
      </c>
      <c r="Z87" s="124">
        <f t="shared" si="57"/>
        <v>1.7773138909777896E-2</v>
      </c>
      <c r="AA87" s="125">
        <f t="shared" si="58"/>
        <v>-1.8878061734279236E-3</v>
      </c>
      <c r="AD87" s="133">
        <f t="shared" si="59"/>
        <v>41578</v>
      </c>
      <c r="AE87" s="134">
        <f t="shared" si="75"/>
        <v>-4.6015227481995442E-3</v>
      </c>
      <c r="AF87" s="134">
        <f t="shared" si="81"/>
        <v>-3.4351561158061615E-3</v>
      </c>
      <c r="AG87" s="135">
        <f t="shared" si="82"/>
        <v>1.1801242236024728E-6</v>
      </c>
      <c r="AH87" s="136">
        <f t="shared" si="76"/>
        <v>-1.7119270600414078E-2</v>
      </c>
      <c r="AI87" s="57"/>
      <c r="AJ87" s="133">
        <f t="shared" si="83"/>
        <v>41578</v>
      </c>
      <c r="AK87" s="246">
        <f t="shared" si="83"/>
        <v>-4.6015227481995442E-3</v>
      </c>
      <c r="AL87" s="143">
        <f t="shared" si="83"/>
        <v>-3.4351561158061615E-3</v>
      </c>
      <c r="AM87" s="143">
        <f t="shared" si="84"/>
        <v>1.1801242236024728E-6</v>
      </c>
      <c r="AN87" s="143">
        <f t="shared" si="85"/>
        <v>0</v>
      </c>
      <c r="AO87" s="144">
        <f t="shared" si="77"/>
        <v>-1.7119270600414078E-2</v>
      </c>
      <c r="AP87" s="93"/>
      <c r="AQ87" s="93"/>
      <c r="AS87" s="93"/>
      <c r="AT87" s="93"/>
      <c r="AU87" s="93"/>
      <c r="AV87" s="93"/>
      <c r="AW87" s="35"/>
      <c r="AX87" s="93"/>
      <c r="AY87" s="93"/>
      <c r="AZ87" s="93"/>
      <c r="BA87" s="93"/>
      <c r="BB87" s="93"/>
      <c r="BC87" s="93"/>
      <c r="BD87" s="93"/>
      <c r="BE87" s="93"/>
      <c r="BF87" s="60">
        <f t="shared" si="60"/>
        <v>41578</v>
      </c>
      <c r="BG87" s="71">
        <f t="shared" si="61"/>
        <v>1.5885332736349973E-2</v>
      </c>
      <c r="BH87" s="71">
        <f t="shared" si="62"/>
        <v>1.2826086956521741E-3</v>
      </c>
      <c r="BI87" s="71">
        <f t="shared" si="78"/>
        <v>1.1801242236024728E-6</v>
      </c>
      <c r="BJ87" s="71">
        <f t="shared" si="79"/>
        <v>0</v>
      </c>
      <c r="BK87" s="71">
        <f t="shared" si="80"/>
        <v>1.1801242236024728E-6</v>
      </c>
      <c r="BL87" s="71">
        <f t="shared" si="63"/>
        <v>4.7221191304347827E-2</v>
      </c>
      <c r="BM87" s="71">
        <f t="shared" si="64"/>
        <v>0</v>
      </c>
      <c r="BQ87" s="60">
        <f t="shared" si="65"/>
        <v>41578</v>
      </c>
      <c r="BR87" s="63">
        <f t="shared" si="66"/>
        <v>12.38508699101636</v>
      </c>
      <c r="BS87" s="64">
        <f t="shared" si="67"/>
        <v>35161</v>
      </c>
      <c r="BT87" s="17" t="s">
        <v>117</v>
      </c>
      <c r="BV87" s="60">
        <f t="shared" si="68"/>
        <v>41608</v>
      </c>
      <c r="BW87" s="71">
        <f t="shared" si="69"/>
        <v>1.6665548450098024E-2</v>
      </c>
      <c r="BX87" s="71">
        <f t="shared" si="70"/>
        <v>1.5885332736349973E-2</v>
      </c>
      <c r="BY87" s="71">
        <f t="shared" si="71"/>
        <v>1.2826086956521741E-3</v>
      </c>
      <c r="BZ87" s="71">
        <f t="shared" si="72"/>
        <v>4.7221191304347827E-2</v>
      </c>
      <c r="CA87" s="71">
        <f t="shared" si="73"/>
        <v>3.7867494824016202E-5</v>
      </c>
      <c r="CB87" s="71">
        <f t="shared" si="74"/>
        <v>0</v>
      </c>
    </row>
    <row r="88" spans="1:80" s="17" customFormat="1" x14ac:dyDescent="0.2">
      <c r="A88" s="106">
        <f t="shared" si="56"/>
        <v>41578</v>
      </c>
      <c r="B88" s="208">
        <v>41608</v>
      </c>
      <c r="C88" s="216">
        <v>255286922683</v>
      </c>
      <c r="D88" s="157">
        <v>11656155.009999905</v>
      </c>
      <c r="E88" s="158">
        <v>33703</v>
      </c>
      <c r="F88" s="157">
        <v>8509564089.4333334</v>
      </c>
      <c r="G88" s="157">
        <v>252486.84358761337</v>
      </c>
      <c r="H88" s="157">
        <v>11656155.009999905</v>
      </c>
      <c r="I88" s="159">
        <v>1.6665548450098024E-2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22.864456554886402</v>
      </c>
      <c r="O88" s="161">
        <v>12.439114421736548</v>
      </c>
      <c r="P88" s="162">
        <v>1.5885332736349973E-2</v>
      </c>
      <c r="Q88" s="100"/>
      <c r="R88" s="96"/>
      <c r="T88" s="113">
        <f t="shared" si="55"/>
        <v>1.6665548450098024E-2</v>
      </c>
      <c r="U88" s="114">
        <f t="shared" si="55"/>
        <v>1.3204761904761903E-3</v>
      </c>
      <c r="V88" s="115">
        <f>VLOOKUP(B88,'cds bmps'!$E:$I,5,0)/10000</f>
        <v>3.7903714285714298E-2</v>
      </c>
      <c r="Z88" s="124">
        <f t="shared" si="57"/>
        <v>1.4450018057618969E-2</v>
      </c>
      <c r="AA88" s="125">
        <f t="shared" si="58"/>
        <v>2.2155303924790547E-3</v>
      </c>
      <c r="AD88" s="133">
        <f t="shared" si="59"/>
        <v>41608</v>
      </c>
      <c r="AE88" s="134">
        <f t="shared" si="75"/>
        <v>7.8021571374805102E-4</v>
      </c>
      <c r="AF88" s="134">
        <f t="shared" si="81"/>
        <v>-1.8878061734279236E-3</v>
      </c>
      <c r="AG88" s="135">
        <f t="shared" si="82"/>
        <v>3.7867494824016202E-5</v>
      </c>
      <c r="AH88" s="136">
        <f t="shared" si="76"/>
        <v>-9.3174770186335298E-3</v>
      </c>
      <c r="AI88" s="57"/>
      <c r="AJ88" s="133">
        <f t="shared" si="83"/>
        <v>41608</v>
      </c>
      <c r="AK88" s="246">
        <f t="shared" si="83"/>
        <v>7.8021571374805102E-4</v>
      </c>
      <c r="AL88" s="143">
        <f t="shared" si="83"/>
        <v>-1.8878061734279236E-3</v>
      </c>
      <c r="AM88" s="143">
        <f t="shared" si="84"/>
        <v>3.7867494824016202E-5</v>
      </c>
      <c r="AN88" s="143">
        <f t="shared" si="85"/>
        <v>0</v>
      </c>
      <c r="AO88" s="144">
        <f t="shared" si="77"/>
        <v>-9.3174770186335298E-3</v>
      </c>
      <c r="AP88" s="93"/>
      <c r="AQ88" s="93"/>
      <c r="AR88" s="35"/>
      <c r="AS88" s="93"/>
      <c r="AT88" s="93"/>
      <c r="AU88" s="93"/>
      <c r="AV88" s="93"/>
      <c r="AX88" s="93"/>
      <c r="AY88" s="93"/>
      <c r="AZ88" s="93"/>
      <c r="BA88" s="93"/>
      <c r="BB88" s="93"/>
      <c r="BC88" s="93"/>
      <c r="BD88" s="93"/>
      <c r="BE88" s="93"/>
      <c r="BF88" s="60">
        <f t="shared" si="60"/>
        <v>41608</v>
      </c>
      <c r="BG88" s="71">
        <f t="shared" si="61"/>
        <v>1.6665548450098024E-2</v>
      </c>
      <c r="BH88" s="71">
        <f t="shared" si="62"/>
        <v>1.3204761904761903E-3</v>
      </c>
      <c r="BI88" s="71">
        <f t="shared" si="78"/>
        <v>3.7867494824016202E-5</v>
      </c>
      <c r="BJ88" s="71">
        <f t="shared" si="79"/>
        <v>0</v>
      </c>
      <c r="BK88" s="71">
        <f t="shared" si="80"/>
        <v>3.7867494824016202E-5</v>
      </c>
      <c r="BL88" s="71">
        <f t="shared" si="63"/>
        <v>3.7903714285714298E-2</v>
      </c>
      <c r="BM88" s="71">
        <f t="shared" si="64"/>
        <v>0</v>
      </c>
      <c r="BQ88" s="60">
        <f t="shared" si="65"/>
        <v>41608</v>
      </c>
      <c r="BR88" s="63">
        <f t="shared" si="66"/>
        <v>12.439114421736548</v>
      </c>
      <c r="BS88" s="64">
        <f t="shared" si="67"/>
        <v>33703</v>
      </c>
      <c r="BT88" s="17" t="s">
        <v>117</v>
      </c>
      <c r="BV88" s="60">
        <f t="shared" si="68"/>
        <v>41639</v>
      </c>
      <c r="BW88" s="71">
        <f t="shared" si="69"/>
        <v>1.7447456956431517E-2</v>
      </c>
      <c r="BX88" s="71">
        <f t="shared" si="70"/>
        <v>1.6665548450098024E-2</v>
      </c>
      <c r="BY88" s="71">
        <f t="shared" si="71"/>
        <v>1.3204761904761903E-3</v>
      </c>
      <c r="BZ88" s="71">
        <f t="shared" si="72"/>
        <v>3.7903714285714298E-2</v>
      </c>
      <c r="CA88" s="71">
        <f t="shared" si="73"/>
        <v>8.3906926406926495E-4</v>
      </c>
      <c r="CB88" s="71">
        <f t="shared" si="74"/>
        <v>0</v>
      </c>
    </row>
    <row r="89" spans="1:80" s="17" customFormat="1" x14ac:dyDescent="0.2">
      <c r="A89" s="106">
        <f t="shared" si="56"/>
        <v>41608</v>
      </c>
      <c r="B89" s="208">
        <v>41639</v>
      </c>
      <c r="C89" s="216">
        <v>267160507161</v>
      </c>
      <c r="D89" s="157">
        <v>12770606.709999895</v>
      </c>
      <c r="E89" s="158">
        <v>32983</v>
      </c>
      <c r="F89" s="157">
        <v>8618080876.1612911</v>
      </c>
      <c r="G89" s="157">
        <v>261288.56914656918</v>
      </c>
      <c r="H89" s="157">
        <v>12770606.709999895</v>
      </c>
      <c r="I89" s="159">
        <v>1.7447456956431517E-2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22.877128260658715</v>
      </c>
      <c r="O89" s="161">
        <v>12.47338070446138</v>
      </c>
      <c r="P89" s="162">
        <v>1.6665548450098024E-2</v>
      </c>
      <c r="Q89" s="100"/>
      <c r="R89" s="96"/>
      <c r="T89" s="113">
        <f t="shared" si="55"/>
        <v>1.7447456956431517E-2</v>
      </c>
      <c r="U89" s="114">
        <f t="shared" si="55"/>
        <v>2.1595454545454552E-3</v>
      </c>
      <c r="V89" s="115">
        <f>VLOOKUP(B89,'cds bmps'!$E:$I,5,0)/10000</f>
        <v>3.5344265000000007E-2</v>
      </c>
      <c r="Z89" s="124">
        <f t="shared" si="57"/>
        <v>1.4060664291835889E-2</v>
      </c>
      <c r="AA89" s="125">
        <f t="shared" si="58"/>
        <v>3.3867926645956281E-3</v>
      </c>
      <c r="AD89" s="133">
        <f t="shared" si="59"/>
        <v>41639</v>
      </c>
      <c r="AE89" s="134">
        <f t="shared" si="75"/>
        <v>7.8190850633349379E-4</v>
      </c>
      <c r="AF89" s="134">
        <f t="shared" si="81"/>
        <v>2.2155303924790547E-3</v>
      </c>
      <c r="AG89" s="135">
        <f t="shared" si="82"/>
        <v>8.3906926406926495E-4</v>
      </c>
      <c r="AH89" s="136">
        <f t="shared" si="76"/>
        <v>-2.5594492857142909E-3</v>
      </c>
      <c r="AI89" s="57"/>
      <c r="AJ89" s="133">
        <f t="shared" si="83"/>
        <v>41639</v>
      </c>
      <c r="AK89" s="246">
        <f t="shared" si="83"/>
        <v>7.8190850633349379E-4</v>
      </c>
      <c r="AL89" s="143">
        <f t="shared" si="83"/>
        <v>2.2155303924790547E-3</v>
      </c>
      <c r="AM89" s="143">
        <f t="shared" si="84"/>
        <v>8.3906926406926495E-4</v>
      </c>
      <c r="AN89" s="143">
        <f t="shared" si="85"/>
        <v>0</v>
      </c>
      <c r="AO89" s="144">
        <f t="shared" si="77"/>
        <v>-2.5594492857142909E-3</v>
      </c>
      <c r="AP89" s="93"/>
      <c r="AQ89" s="93"/>
      <c r="AS89" s="93"/>
      <c r="AT89" s="93"/>
      <c r="AU89" s="93"/>
      <c r="AV89" s="93"/>
      <c r="AW89" s="37"/>
      <c r="AX89" s="93"/>
      <c r="AY89" s="93"/>
      <c r="AZ89" s="93"/>
      <c r="BA89" s="93"/>
      <c r="BB89" s="93"/>
      <c r="BC89" s="93"/>
      <c r="BD89" s="93"/>
      <c r="BE89" s="93"/>
      <c r="BF89" s="60">
        <f t="shared" si="60"/>
        <v>41639</v>
      </c>
      <c r="BG89" s="71">
        <f t="shared" si="61"/>
        <v>1.7447456956431517E-2</v>
      </c>
      <c r="BH89" s="71">
        <f t="shared" si="62"/>
        <v>2.1595454545454552E-3</v>
      </c>
      <c r="BI89" s="71">
        <f t="shared" si="78"/>
        <v>8.3906926406926495E-4</v>
      </c>
      <c r="BJ89" s="71">
        <f t="shared" si="79"/>
        <v>0</v>
      </c>
      <c r="BK89" s="71">
        <f t="shared" si="80"/>
        <v>8.3906926406926495E-4</v>
      </c>
      <c r="BL89" s="71">
        <f t="shared" si="63"/>
        <v>3.5344265000000007E-2</v>
      </c>
      <c r="BM89" s="71">
        <f t="shared" si="64"/>
        <v>0</v>
      </c>
      <c r="BQ89" s="60">
        <f t="shared" si="65"/>
        <v>41639</v>
      </c>
      <c r="BR89" s="63">
        <f t="shared" si="66"/>
        <v>12.47338070446138</v>
      </c>
      <c r="BS89" s="64">
        <f t="shared" si="67"/>
        <v>32983</v>
      </c>
      <c r="BT89" s="17" t="s">
        <v>117</v>
      </c>
      <c r="BV89" s="60">
        <f t="shared" si="68"/>
        <v>41670</v>
      </c>
      <c r="BW89" s="71">
        <f t="shared" si="69"/>
        <v>1.5923667166747531E-2</v>
      </c>
      <c r="BX89" s="71">
        <f t="shared" si="70"/>
        <v>1.7447456956431517E-2</v>
      </c>
      <c r="BY89" s="71">
        <f t="shared" si="71"/>
        <v>2.1595454545454552E-3</v>
      </c>
      <c r="BZ89" s="71">
        <f t="shared" si="72"/>
        <v>3.5344265000000007E-2</v>
      </c>
      <c r="CA89" s="71">
        <f t="shared" si="73"/>
        <v>7.8715415019762515E-5</v>
      </c>
      <c r="CB89" s="71">
        <f t="shared" si="74"/>
        <v>0</v>
      </c>
    </row>
    <row r="90" spans="1:80" s="17" customFormat="1" ht="13.5" customHeight="1" x14ac:dyDescent="0.2">
      <c r="A90" s="106">
        <f t="shared" si="56"/>
        <v>41639</v>
      </c>
      <c r="B90" s="208">
        <v>41670</v>
      </c>
      <c r="C90" s="216">
        <v>251129733291</v>
      </c>
      <c r="D90" s="157">
        <v>10955907.639999893</v>
      </c>
      <c r="E90" s="158">
        <v>32966</v>
      </c>
      <c r="F90" s="157">
        <v>8100959138.4193544</v>
      </c>
      <c r="G90" s="157">
        <v>245736.79361825378</v>
      </c>
      <c r="H90" s="157">
        <v>10955907.639999893</v>
      </c>
      <c r="I90" s="159">
        <v>1.5923667166747531E-2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22.815248303765177</v>
      </c>
      <c r="O90" s="161">
        <v>12.412016297473874</v>
      </c>
      <c r="P90" s="162">
        <v>1.7447456956431517E-2</v>
      </c>
      <c r="Q90" s="100"/>
      <c r="R90" s="96"/>
      <c r="T90" s="113">
        <f t="shared" si="55"/>
        <v>1.5923667166747531E-2</v>
      </c>
      <c r="U90" s="114">
        <f t="shared" si="55"/>
        <v>2.2382608695652177E-3</v>
      </c>
      <c r="V90" s="115">
        <f>VLOOKUP(B90,'cds bmps'!$E:$I,5,0)/10000</f>
        <v>3.672470869565217E-2</v>
      </c>
      <c r="Z90" s="124">
        <f t="shared" si="57"/>
        <v>1.4606276088483538E-2</v>
      </c>
      <c r="AA90" s="125">
        <f t="shared" si="58"/>
        <v>1.3173910782639936E-3</v>
      </c>
      <c r="AD90" s="133">
        <f t="shared" si="59"/>
        <v>41670</v>
      </c>
      <c r="AE90" s="134">
        <f t="shared" si="75"/>
        <v>-1.523789789683986E-3</v>
      </c>
      <c r="AF90" s="134">
        <f t="shared" si="81"/>
        <v>3.3867926645956281E-3</v>
      </c>
      <c r="AG90" s="135">
        <f t="shared" si="82"/>
        <v>7.8715415019762515E-5</v>
      </c>
      <c r="AH90" s="136">
        <f t="shared" si="76"/>
        <v>1.3804436956521629E-3</v>
      </c>
      <c r="AI90" s="57"/>
      <c r="AJ90" s="133">
        <f t="shared" si="83"/>
        <v>41670</v>
      </c>
      <c r="AK90" s="246">
        <f t="shared" si="83"/>
        <v>-1.523789789683986E-3</v>
      </c>
      <c r="AL90" s="143">
        <f t="shared" si="83"/>
        <v>3.3867926645956281E-3</v>
      </c>
      <c r="AM90" s="143">
        <f t="shared" si="84"/>
        <v>7.8715415019762515E-5</v>
      </c>
      <c r="AN90" s="143">
        <f t="shared" si="85"/>
        <v>0</v>
      </c>
      <c r="AO90" s="144">
        <f t="shared" si="77"/>
        <v>1.3804436956521629E-3</v>
      </c>
      <c r="AP90" s="93"/>
      <c r="AQ90" s="93"/>
      <c r="AR90" s="35"/>
      <c r="AS90" s="93"/>
      <c r="AT90" s="93"/>
      <c r="AU90" s="93"/>
      <c r="AV90" s="93"/>
      <c r="AW90" s="37"/>
      <c r="AX90" s="93"/>
      <c r="AY90" s="93"/>
      <c r="AZ90" s="93"/>
      <c r="BA90" s="93"/>
      <c r="BB90" s="93"/>
      <c r="BC90" s="93"/>
      <c r="BD90" s="93"/>
      <c r="BE90" s="93"/>
      <c r="BF90" s="60">
        <f t="shared" si="60"/>
        <v>41670</v>
      </c>
      <c r="BG90" s="71">
        <f t="shared" si="61"/>
        <v>1.5923667166747531E-2</v>
      </c>
      <c r="BH90" s="71">
        <f t="shared" si="62"/>
        <v>2.2382608695652177E-3</v>
      </c>
      <c r="BI90" s="71">
        <f t="shared" si="78"/>
        <v>7.8715415019762515E-5</v>
      </c>
      <c r="BJ90" s="71">
        <f t="shared" si="79"/>
        <v>0</v>
      </c>
      <c r="BK90" s="71">
        <f t="shared" si="80"/>
        <v>7.8715415019762515E-5</v>
      </c>
      <c r="BL90" s="71">
        <f t="shared" si="63"/>
        <v>3.672470869565217E-2</v>
      </c>
      <c r="BM90" s="71">
        <f t="shared" si="64"/>
        <v>0</v>
      </c>
      <c r="BQ90" s="60">
        <f t="shared" si="65"/>
        <v>41670</v>
      </c>
      <c r="BR90" s="63">
        <f t="shared" si="66"/>
        <v>12.412016297473874</v>
      </c>
      <c r="BS90" s="64">
        <f t="shared" si="67"/>
        <v>32966</v>
      </c>
      <c r="BT90" s="17" t="s">
        <v>117</v>
      </c>
      <c r="BV90" s="60">
        <f t="shared" si="68"/>
        <v>41698</v>
      </c>
      <c r="BW90" s="71">
        <f t="shared" si="69"/>
        <v>1.7489502145806465E-2</v>
      </c>
      <c r="BX90" s="71">
        <f t="shared" si="70"/>
        <v>1.5923667166747531E-2</v>
      </c>
      <c r="BY90" s="71">
        <f t="shared" si="71"/>
        <v>2.2382608695652177E-3</v>
      </c>
      <c r="BZ90" s="71">
        <f t="shared" si="72"/>
        <v>3.672470869565217E-2</v>
      </c>
      <c r="CA90" s="71">
        <f t="shared" si="73"/>
        <v>7.3913043478280108E-7</v>
      </c>
      <c r="CB90" s="71">
        <f t="shared" si="74"/>
        <v>0</v>
      </c>
    </row>
    <row r="91" spans="1:80" s="17" customFormat="1" x14ac:dyDescent="0.2">
      <c r="A91" s="106">
        <f t="shared" si="56"/>
        <v>41670</v>
      </c>
      <c r="B91" s="208">
        <v>41698</v>
      </c>
      <c r="C91" s="216">
        <v>227821188827</v>
      </c>
      <c r="D91" s="157">
        <v>10916381.28999999</v>
      </c>
      <c r="E91" s="158">
        <v>31879</v>
      </c>
      <c r="F91" s="157">
        <v>8136471029.5357141</v>
      </c>
      <c r="G91" s="157">
        <v>255229.80738215483</v>
      </c>
      <c r="H91" s="157">
        <v>10916381.28999999</v>
      </c>
      <c r="I91" s="159">
        <v>1.7489502145806465E-2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22.819622388502555</v>
      </c>
      <c r="O91" s="161">
        <v>12.449919623718987</v>
      </c>
      <c r="P91" s="162">
        <v>1.5923667166747531E-2</v>
      </c>
      <c r="Q91" s="100"/>
      <c r="R91" s="96"/>
      <c r="T91" s="113">
        <f t="shared" si="55"/>
        <v>1.7489502145806465E-2</v>
      </c>
      <c r="U91" s="114">
        <f t="shared" si="55"/>
        <v>2.2390000000000005E-3</v>
      </c>
      <c r="V91" s="115">
        <f>VLOOKUP(B91,'cds bmps'!$E:$I,5,0)/10000</f>
        <v>3.2807865000000005E-2</v>
      </c>
      <c r="Z91" s="124">
        <f t="shared" si="57"/>
        <v>1.3199726683057135E-2</v>
      </c>
      <c r="AA91" s="125">
        <f t="shared" si="58"/>
        <v>4.2897754627493293E-3</v>
      </c>
      <c r="AD91" s="133">
        <f t="shared" si="59"/>
        <v>41698</v>
      </c>
      <c r="AE91" s="134">
        <f t="shared" si="75"/>
        <v>1.5658349790589332E-3</v>
      </c>
      <c r="AF91" s="134">
        <f t="shared" si="81"/>
        <v>1.3173910782639936E-3</v>
      </c>
      <c r="AG91" s="135">
        <f t="shared" si="82"/>
        <v>7.3913043478280108E-7</v>
      </c>
      <c r="AH91" s="136">
        <f t="shared" si="76"/>
        <v>-3.9168436956521641E-3</v>
      </c>
      <c r="AI91" s="57"/>
      <c r="AJ91" s="133">
        <f t="shared" si="83"/>
        <v>41698</v>
      </c>
      <c r="AK91" s="246">
        <f t="shared" si="83"/>
        <v>1.5658349790589332E-3</v>
      </c>
      <c r="AL91" s="143">
        <f t="shared" si="83"/>
        <v>1.3173910782639936E-3</v>
      </c>
      <c r="AM91" s="143">
        <f t="shared" si="84"/>
        <v>7.3913043478280108E-7</v>
      </c>
      <c r="AN91" s="143">
        <f t="shared" si="85"/>
        <v>0</v>
      </c>
      <c r="AO91" s="144">
        <f t="shared" si="77"/>
        <v>-3.9168436956521641E-3</v>
      </c>
      <c r="AP91" s="93"/>
      <c r="AQ91" s="93"/>
      <c r="AR91" s="35"/>
      <c r="AS91" s="93"/>
      <c r="AT91" s="93"/>
      <c r="AU91" s="93"/>
      <c r="AV91" s="93"/>
      <c r="AW91" s="37"/>
      <c r="AX91" s="93"/>
      <c r="AY91" s="93"/>
      <c r="AZ91" s="93"/>
      <c r="BA91" s="93"/>
      <c r="BB91" s="93"/>
      <c r="BC91" s="93"/>
      <c r="BD91" s="93"/>
      <c r="BE91" s="93"/>
      <c r="BF91" s="60">
        <f t="shared" si="60"/>
        <v>41698</v>
      </c>
      <c r="BG91" s="71">
        <f t="shared" si="61"/>
        <v>1.7489502145806465E-2</v>
      </c>
      <c r="BH91" s="71">
        <f t="shared" si="62"/>
        <v>2.2390000000000005E-3</v>
      </c>
      <c r="BI91" s="71">
        <f t="shared" si="78"/>
        <v>7.3913043478280108E-7</v>
      </c>
      <c r="BJ91" s="71">
        <f t="shared" si="79"/>
        <v>0</v>
      </c>
      <c r="BK91" s="71">
        <f t="shared" si="80"/>
        <v>7.3913043478280108E-7</v>
      </c>
      <c r="BL91" s="71">
        <f t="shared" si="63"/>
        <v>3.2807865000000005E-2</v>
      </c>
      <c r="BM91" s="71">
        <f t="shared" si="64"/>
        <v>0</v>
      </c>
      <c r="BQ91" s="60">
        <f t="shared" si="65"/>
        <v>41698</v>
      </c>
      <c r="BR91" s="63">
        <f t="shared" si="66"/>
        <v>12.449919623718987</v>
      </c>
      <c r="BS91" s="64">
        <f t="shared" si="67"/>
        <v>31879</v>
      </c>
      <c r="BT91" s="17" t="s">
        <v>117</v>
      </c>
      <c r="BV91" s="60">
        <f t="shared" si="68"/>
        <v>41729</v>
      </c>
      <c r="BW91" s="71">
        <f t="shared" si="69"/>
        <v>1.8036343686031429E-2</v>
      </c>
      <c r="BX91" s="71">
        <f t="shared" si="70"/>
        <v>1.7489502145806465E-2</v>
      </c>
      <c r="BY91" s="71">
        <f t="shared" si="71"/>
        <v>2.2390000000000005E-3</v>
      </c>
      <c r="BZ91" s="71">
        <f t="shared" si="72"/>
        <v>3.2807865000000005E-2</v>
      </c>
      <c r="CA91" s="71">
        <f t="shared" si="73"/>
        <v>7.9095238095237917E-5</v>
      </c>
      <c r="CB91" s="71">
        <f t="shared" si="74"/>
        <v>0</v>
      </c>
    </row>
    <row r="92" spans="1:80" s="17" customFormat="1" x14ac:dyDescent="0.2">
      <c r="A92" s="106">
        <f t="shared" si="56"/>
        <v>41698</v>
      </c>
      <c r="B92" s="208">
        <v>41729</v>
      </c>
      <c r="C92" s="216">
        <v>255071651840</v>
      </c>
      <c r="D92" s="157">
        <v>12604273.909999976</v>
      </c>
      <c r="E92" s="158">
        <v>32597</v>
      </c>
      <c r="F92" s="157">
        <v>8228117801.2903223</v>
      </c>
      <c r="G92" s="157">
        <v>252419.48035985895</v>
      </c>
      <c r="H92" s="157">
        <v>12604273.909999976</v>
      </c>
      <c r="I92" s="159">
        <v>1.8036343686031429E-2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22.83082312575791</v>
      </c>
      <c r="O92" s="161">
        <v>12.438847587177506</v>
      </c>
      <c r="P92" s="162">
        <v>1.7489502145806465E-2</v>
      </c>
      <c r="Q92" s="100"/>
      <c r="R92" s="96"/>
      <c r="T92" s="113">
        <f t="shared" si="55"/>
        <v>1.8036343686031429E-2</v>
      </c>
      <c r="U92" s="114">
        <f t="shared" si="55"/>
        <v>2.3180952380952385E-3</v>
      </c>
      <c r="V92" s="115">
        <f>VLOOKUP(B92,'cds bmps'!$E:$I,5,0)/10000</f>
        <v>2.6218933333333343E-2</v>
      </c>
      <c r="Z92" s="124">
        <f t="shared" si="57"/>
        <v>1.0882803663002372E-2</v>
      </c>
      <c r="AA92" s="125">
        <f t="shared" si="58"/>
        <v>7.1535400230290577E-3</v>
      </c>
      <c r="AD92" s="133">
        <f t="shared" si="59"/>
        <v>41729</v>
      </c>
      <c r="AE92" s="134">
        <f t="shared" si="75"/>
        <v>5.4684154022496476E-4</v>
      </c>
      <c r="AF92" s="134">
        <f t="shared" si="81"/>
        <v>4.2897754627493293E-3</v>
      </c>
      <c r="AG92" s="135">
        <f t="shared" si="82"/>
        <v>7.9095238095237917E-5</v>
      </c>
      <c r="AH92" s="136">
        <f t="shared" si="76"/>
        <v>-6.5889316666666621E-3</v>
      </c>
      <c r="AI92" s="57"/>
      <c r="AJ92" s="133">
        <f t="shared" si="83"/>
        <v>41729</v>
      </c>
      <c r="AK92" s="246">
        <f t="shared" si="83"/>
        <v>5.4684154022496476E-4</v>
      </c>
      <c r="AL92" s="143">
        <f t="shared" si="83"/>
        <v>4.2897754627493293E-3</v>
      </c>
      <c r="AM92" s="143">
        <f t="shared" si="84"/>
        <v>7.9095238095237917E-5</v>
      </c>
      <c r="AN92" s="143">
        <f t="shared" si="85"/>
        <v>0</v>
      </c>
      <c r="AO92" s="144">
        <f t="shared" si="77"/>
        <v>-6.5889316666666621E-3</v>
      </c>
      <c r="AP92" s="93"/>
      <c r="AQ92" s="93"/>
      <c r="AS92" s="93"/>
      <c r="AT92" s="93"/>
      <c r="AU92" s="93"/>
      <c r="AV92" s="93"/>
      <c r="AX92" s="93"/>
      <c r="AY92" s="93"/>
      <c r="AZ92" s="93"/>
      <c r="BA92" s="93"/>
      <c r="BB92" s="93"/>
      <c r="BC92" s="93"/>
      <c r="BD92" s="93"/>
      <c r="BE92" s="93"/>
      <c r="BF92" s="60">
        <f t="shared" si="60"/>
        <v>41729</v>
      </c>
      <c r="BG92" s="71">
        <f t="shared" si="61"/>
        <v>1.8036343686031429E-2</v>
      </c>
      <c r="BH92" s="71">
        <f t="shared" si="62"/>
        <v>2.3180952380952385E-3</v>
      </c>
      <c r="BI92" s="71">
        <f t="shared" si="78"/>
        <v>7.9095238095237917E-5</v>
      </c>
      <c r="BJ92" s="71">
        <f t="shared" si="79"/>
        <v>0</v>
      </c>
      <c r="BK92" s="71">
        <f t="shared" si="80"/>
        <v>7.9095238095237917E-5</v>
      </c>
      <c r="BL92" s="71">
        <f t="shared" si="63"/>
        <v>2.6218933333333343E-2</v>
      </c>
      <c r="BM92" s="71">
        <f t="shared" si="64"/>
        <v>0</v>
      </c>
      <c r="BQ92" s="60">
        <f t="shared" si="65"/>
        <v>41729</v>
      </c>
      <c r="BR92" s="63">
        <f t="shared" si="66"/>
        <v>12.438847587177506</v>
      </c>
      <c r="BS92" s="64">
        <f t="shared" si="67"/>
        <v>32597</v>
      </c>
      <c r="BT92" s="17" t="s">
        <v>117</v>
      </c>
      <c r="BV92" s="60">
        <f t="shared" si="68"/>
        <v>41759</v>
      </c>
      <c r="BW92" s="71">
        <f t="shared" si="69"/>
        <v>1.5867540842839589E-2</v>
      </c>
      <c r="BX92" s="71">
        <f t="shared" si="70"/>
        <v>1.8036343686031429E-2</v>
      </c>
      <c r="BY92" s="71">
        <f t="shared" si="71"/>
        <v>2.3180952380952385E-3</v>
      </c>
      <c r="BZ92" s="71">
        <f t="shared" si="72"/>
        <v>2.6218933333333343E-2</v>
      </c>
      <c r="CA92" s="71">
        <f t="shared" si="73"/>
        <v>2.0740476190476151E-4</v>
      </c>
      <c r="CB92" s="71">
        <f t="shared" si="74"/>
        <v>0</v>
      </c>
    </row>
    <row r="93" spans="1:80" s="17" customFormat="1" x14ac:dyDescent="0.2">
      <c r="A93" s="106">
        <f t="shared" si="56"/>
        <v>41729</v>
      </c>
      <c r="B93" s="208">
        <v>41759</v>
      </c>
      <c r="C93" s="216">
        <v>261187071122</v>
      </c>
      <c r="D93" s="157">
        <v>11354511.009999957</v>
      </c>
      <c r="E93" s="158">
        <v>32099</v>
      </c>
      <c r="F93" s="157">
        <v>8706235704.0666676</v>
      </c>
      <c r="G93" s="157">
        <v>271230.74563278194</v>
      </c>
      <c r="H93" s="157">
        <v>11354511.009999957</v>
      </c>
      <c r="I93" s="159">
        <v>1.5867540842839589E-2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22.887305353459933</v>
      </c>
      <c r="O93" s="161">
        <v>12.510725197475056</v>
      </c>
      <c r="P93" s="162">
        <v>1.8036343686031429E-2</v>
      </c>
      <c r="Q93" s="100"/>
      <c r="R93" s="96"/>
      <c r="T93" s="113">
        <f t="shared" si="55"/>
        <v>1.5867540842839589E-2</v>
      </c>
      <c r="U93" s="114">
        <f t="shared" si="55"/>
        <v>2.5255E-3</v>
      </c>
      <c r="V93" s="115">
        <f>VLOOKUP(B93,'cds bmps'!$E:$I,5,0)/10000</f>
        <v>2.0012786363636362E-2</v>
      </c>
      <c r="Z93" s="124">
        <f t="shared" si="57"/>
        <v>8.7844409836980684E-3</v>
      </c>
      <c r="AA93" s="125">
        <f t="shared" si="58"/>
        <v>7.0830998591415208E-3</v>
      </c>
      <c r="AD93" s="133">
        <f t="shared" si="59"/>
        <v>41759</v>
      </c>
      <c r="AE93" s="134">
        <f t="shared" si="75"/>
        <v>-2.1688028431918402E-3</v>
      </c>
      <c r="AF93" s="134">
        <f t="shared" si="81"/>
        <v>7.1535400230290577E-3</v>
      </c>
      <c r="AG93" s="135">
        <f t="shared" si="82"/>
        <v>2.0740476190476151E-4</v>
      </c>
      <c r="AH93" s="136">
        <f t="shared" si="76"/>
        <v>-6.2061469696969816E-3</v>
      </c>
      <c r="AI93" s="57"/>
      <c r="AJ93" s="133">
        <f t="shared" si="83"/>
        <v>41759</v>
      </c>
      <c r="AK93" s="246">
        <f t="shared" si="83"/>
        <v>-2.1688028431918402E-3</v>
      </c>
      <c r="AL93" s="143">
        <f t="shared" si="83"/>
        <v>7.1535400230290577E-3</v>
      </c>
      <c r="AM93" s="143">
        <f t="shared" si="84"/>
        <v>2.0740476190476151E-4</v>
      </c>
      <c r="AN93" s="143">
        <f t="shared" si="85"/>
        <v>0</v>
      </c>
      <c r="AO93" s="144">
        <f t="shared" si="77"/>
        <v>-6.2061469696969816E-3</v>
      </c>
      <c r="AP93" s="93"/>
      <c r="AQ93" s="93"/>
      <c r="AR93" s="37"/>
      <c r="AS93" s="93"/>
      <c r="AT93" s="93"/>
      <c r="AU93" s="93"/>
      <c r="AV93" s="93"/>
      <c r="AW93" s="35"/>
      <c r="AX93" s="93"/>
      <c r="AY93" s="93"/>
      <c r="AZ93" s="93"/>
      <c r="BA93" s="93"/>
      <c r="BB93" s="93"/>
      <c r="BC93" s="93"/>
      <c r="BD93" s="93"/>
      <c r="BE93" s="93"/>
      <c r="BF93" s="60">
        <f t="shared" si="60"/>
        <v>41759</v>
      </c>
      <c r="BG93" s="71">
        <f t="shared" si="61"/>
        <v>1.5867540842839589E-2</v>
      </c>
      <c r="BH93" s="71">
        <f t="shared" si="62"/>
        <v>2.5255E-3</v>
      </c>
      <c r="BI93" s="71">
        <f t="shared" si="78"/>
        <v>2.0740476190476151E-4</v>
      </c>
      <c r="BJ93" s="71">
        <f t="shared" si="79"/>
        <v>0</v>
      </c>
      <c r="BK93" s="71">
        <f t="shared" si="80"/>
        <v>2.0740476190476151E-4</v>
      </c>
      <c r="BL93" s="71">
        <f t="shared" si="63"/>
        <v>2.0012786363636362E-2</v>
      </c>
      <c r="BM93" s="71">
        <f t="shared" si="64"/>
        <v>0</v>
      </c>
      <c r="BQ93" s="60">
        <f t="shared" si="65"/>
        <v>41759</v>
      </c>
      <c r="BR93" s="63">
        <f t="shared" si="66"/>
        <v>12.510725197475056</v>
      </c>
      <c r="BS93" s="64">
        <f t="shared" si="67"/>
        <v>32099</v>
      </c>
      <c r="BT93" s="17" t="s">
        <v>117</v>
      </c>
      <c r="BV93" s="60">
        <f t="shared" si="68"/>
        <v>41790</v>
      </c>
      <c r="BW93" s="71">
        <f t="shared" si="69"/>
        <v>1.5892046003651499E-2</v>
      </c>
      <c r="BX93" s="71">
        <f t="shared" si="70"/>
        <v>1.5867540842839589E-2</v>
      </c>
      <c r="BY93" s="71">
        <f t="shared" si="71"/>
        <v>2.5255E-3</v>
      </c>
      <c r="BZ93" s="71">
        <f t="shared" si="72"/>
        <v>2.0012786363636362E-2</v>
      </c>
      <c r="CA93" s="71">
        <f t="shared" si="73"/>
        <v>6.6880952380951944E-5</v>
      </c>
      <c r="CB93" s="71">
        <f t="shared" si="74"/>
        <v>0</v>
      </c>
    </row>
    <row r="94" spans="1:80" s="17" customFormat="1" x14ac:dyDescent="0.2">
      <c r="A94" s="106">
        <f t="shared" si="56"/>
        <v>41759</v>
      </c>
      <c r="B94" s="208">
        <v>41790</v>
      </c>
      <c r="C94" s="216">
        <v>276340513562</v>
      </c>
      <c r="D94" s="157">
        <v>12031825.079999959</v>
      </c>
      <c r="E94" s="158">
        <v>32591</v>
      </c>
      <c r="F94" s="157">
        <v>8914210114.9032249</v>
      </c>
      <c r="G94" s="157">
        <v>273517.53904155211</v>
      </c>
      <c r="H94" s="157">
        <v>12031825.079999959</v>
      </c>
      <c r="I94" s="159">
        <v>1.5892046003651499E-2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22.910912482530559</v>
      </c>
      <c r="O94" s="161">
        <v>12.51912102691073</v>
      </c>
      <c r="P94" s="162">
        <v>1.5867540842839589E-2</v>
      </c>
      <c r="Q94" s="100"/>
      <c r="R94" s="96"/>
      <c r="T94" s="113">
        <f t="shared" ref="T94:U108" si="86">+I94</f>
        <v>1.5892046003651499E-2</v>
      </c>
      <c r="U94" s="114">
        <f t="shared" si="86"/>
        <v>2.5923809523809519E-3</v>
      </c>
      <c r="V94" s="115">
        <f>VLOOKUP(B94,'cds bmps'!$E:$I,5,0)/10000</f>
        <v>1.8005336363636364E-2</v>
      </c>
      <c r="Z94" s="124">
        <f t="shared" si="57"/>
        <v>8.1055708510651761E-3</v>
      </c>
      <c r="AA94" s="125">
        <f t="shared" si="58"/>
        <v>7.7864751525863231E-3</v>
      </c>
      <c r="AD94" s="133">
        <f t="shared" si="59"/>
        <v>41790</v>
      </c>
      <c r="AE94" s="134">
        <f t="shared" si="75"/>
        <v>2.4505160811909982E-5</v>
      </c>
      <c r="AF94" s="134">
        <f t="shared" si="81"/>
        <v>7.0830998591415208E-3</v>
      </c>
      <c r="AG94" s="135">
        <f t="shared" si="82"/>
        <v>6.6880952380951944E-5</v>
      </c>
      <c r="AH94" s="136">
        <f t="shared" si="76"/>
        <v>-2.0074499999999974E-3</v>
      </c>
      <c r="AI94" s="57"/>
      <c r="AJ94" s="133">
        <f t="shared" si="83"/>
        <v>41790</v>
      </c>
      <c r="AK94" s="246">
        <f t="shared" si="83"/>
        <v>2.4505160811909982E-5</v>
      </c>
      <c r="AL94" s="143">
        <f t="shared" si="83"/>
        <v>7.0830998591415208E-3</v>
      </c>
      <c r="AM94" s="143">
        <f t="shared" si="84"/>
        <v>6.6880952380951944E-5</v>
      </c>
      <c r="AN94" s="143">
        <f t="shared" si="85"/>
        <v>0</v>
      </c>
      <c r="AO94" s="144">
        <f t="shared" si="77"/>
        <v>-2.0074499999999974E-3</v>
      </c>
      <c r="AP94" s="93"/>
      <c r="AQ94" s="93"/>
      <c r="AR94" s="37"/>
      <c r="AS94" s="93"/>
      <c r="AT94" s="93"/>
      <c r="AU94" s="93"/>
      <c r="AV94" s="93"/>
      <c r="AX94" s="93"/>
      <c r="AY94" s="93"/>
      <c r="AZ94" s="93"/>
      <c r="BA94" s="93"/>
      <c r="BB94" s="93"/>
      <c r="BC94" s="93"/>
      <c r="BD94" s="93"/>
      <c r="BE94" s="93"/>
      <c r="BF94" s="60">
        <f t="shared" si="60"/>
        <v>41790</v>
      </c>
      <c r="BG94" s="71">
        <f t="shared" si="61"/>
        <v>1.5892046003651499E-2</v>
      </c>
      <c r="BH94" s="71">
        <f t="shared" si="62"/>
        <v>2.5923809523809519E-3</v>
      </c>
      <c r="BI94" s="71">
        <f t="shared" si="78"/>
        <v>6.6880952380951944E-5</v>
      </c>
      <c r="BJ94" s="71">
        <f t="shared" si="79"/>
        <v>0</v>
      </c>
      <c r="BK94" s="71">
        <f t="shared" si="80"/>
        <v>6.6880952380951944E-5</v>
      </c>
      <c r="BL94" s="71">
        <f t="shared" si="63"/>
        <v>1.8005336363636364E-2</v>
      </c>
      <c r="BM94" s="71">
        <f t="shared" si="64"/>
        <v>0</v>
      </c>
      <c r="BQ94" s="60">
        <f t="shared" si="65"/>
        <v>41790</v>
      </c>
      <c r="BR94" s="63">
        <f t="shared" si="66"/>
        <v>12.51912102691073</v>
      </c>
      <c r="BS94" s="64">
        <f t="shared" si="67"/>
        <v>32591</v>
      </c>
      <c r="BT94" s="17" t="s">
        <v>117</v>
      </c>
      <c r="BV94" s="60">
        <f t="shared" si="68"/>
        <v>41820</v>
      </c>
      <c r="BW94" s="71">
        <f t="shared" si="69"/>
        <v>1.5258811957303097E-2</v>
      </c>
      <c r="BX94" s="71">
        <f t="shared" si="70"/>
        <v>1.5892046003651499E-2</v>
      </c>
      <c r="BY94" s="71">
        <f t="shared" si="71"/>
        <v>2.5923809523809519E-3</v>
      </c>
      <c r="BZ94" s="71">
        <f t="shared" si="72"/>
        <v>1.8005336363636364E-2</v>
      </c>
      <c r="CA94" s="71">
        <f t="shared" si="73"/>
        <v>-1.0633333333333326E-3</v>
      </c>
      <c r="CB94" s="71">
        <f t="shared" si="74"/>
        <v>0</v>
      </c>
    </row>
    <row r="95" spans="1:80" s="17" customFormat="1" x14ac:dyDescent="0.2">
      <c r="A95" s="106">
        <f t="shared" si="56"/>
        <v>41790</v>
      </c>
      <c r="B95" s="208">
        <v>41820</v>
      </c>
      <c r="C95" s="216">
        <v>262210457593</v>
      </c>
      <c r="D95" s="157">
        <v>10961698.809999958</v>
      </c>
      <c r="E95" s="158">
        <v>32963</v>
      </c>
      <c r="F95" s="157">
        <v>8740348586.4333324</v>
      </c>
      <c r="G95" s="157">
        <v>265156.34458129818</v>
      </c>
      <c r="H95" s="157">
        <v>10961698.809999958</v>
      </c>
      <c r="I95" s="159">
        <v>1.5258811957303097E-2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22.891215909849784</v>
      </c>
      <c r="O95" s="161">
        <v>12.488074910550914</v>
      </c>
      <c r="P95" s="162">
        <v>1.5892046003651499E-2</v>
      </c>
      <c r="Q95" s="100"/>
      <c r="R95" s="96"/>
      <c r="T95" s="113">
        <f t="shared" si="86"/>
        <v>1.5258811957303097E-2</v>
      </c>
      <c r="U95" s="114">
        <f t="shared" si="86"/>
        <v>1.5290476190476193E-3</v>
      </c>
      <c r="V95" s="115">
        <f>VLOOKUP(B95,'cds bmps'!$E:$I,5,0)/10000</f>
        <v>1.6739757142857137E-2</v>
      </c>
      <c r="Z95" s="124">
        <f t="shared" si="57"/>
        <v>6.9792182702437802E-3</v>
      </c>
      <c r="AA95" s="125">
        <f t="shared" si="58"/>
        <v>8.2795936870593174E-3</v>
      </c>
      <c r="AD95" s="133">
        <f t="shared" si="59"/>
        <v>41820</v>
      </c>
      <c r="AE95" s="134">
        <f t="shared" si="75"/>
        <v>-6.3323404634840243E-4</v>
      </c>
      <c r="AF95" s="134">
        <f t="shared" si="81"/>
        <v>7.7864751525863231E-3</v>
      </c>
      <c r="AG95" s="135">
        <f t="shared" si="82"/>
        <v>-1.0633333333333326E-3</v>
      </c>
      <c r="AH95" s="136">
        <f t="shared" si="76"/>
        <v>-1.2655792207792275E-3</v>
      </c>
      <c r="AI95" s="57"/>
      <c r="AJ95" s="133">
        <f t="shared" si="83"/>
        <v>41820</v>
      </c>
      <c r="AK95" s="246">
        <f t="shared" si="83"/>
        <v>-6.3323404634840243E-4</v>
      </c>
      <c r="AL95" s="143">
        <f t="shared" si="83"/>
        <v>7.7864751525863231E-3</v>
      </c>
      <c r="AM95" s="143">
        <f t="shared" si="84"/>
        <v>0</v>
      </c>
      <c r="AN95" s="143">
        <f t="shared" si="85"/>
        <v>-1.0633333333333326E-3</v>
      </c>
      <c r="AO95" s="144">
        <f t="shared" si="77"/>
        <v>-1.2655792207792275E-3</v>
      </c>
      <c r="AP95" s="93"/>
      <c r="AQ95" s="93"/>
      <c r="AR95" s="37"/>
      <c r="AS95" s="93"/>
      <c r="AT95" s="93"/>
      <c r="AU95" s="93"/>
      <c r="AV95" s="93"/>
      <c r="AW95" s="35"/>
      <c r="AX95" s="93"/>
      <c r="AY95" s="93"/>
      <c r="AZ95" s="93"/>
      <c r="BA95" s="93"/>
      <c r="BB95" s="93"/>
      <c r="BC95" s="93"/>
      <c r="BD95" s="93"/>
      <c r="BE95" s="93"/>
      <c r="BF95" s="60">
        <f t="shared" si="60"/>
        <v>41820</v>
      </c>
      <c r="BG95" s="71">
        <f t="shared" si="61"/>
        <v>1.5258811957303097E-2</v>
      </c>
      <c r="BH95" s="71">
        <f t="shared" si="62"/>
        <v>1.5290476190476193E-3</v>
      </c>
      <c r="BI95" s="71">
        <f t="shared" si="78"/>
        <v>0</v>
      </c>
      <c r="BJ95" s="71">
        <f t="shared" si="79"/>
        <v>-1.0633333333333326E-3</v>
      </c>
      <c r="BK95" s="71">
        <f t="shared" si="80"/>
        <v>-1.0633333333333326E-3</v>
      </c>
      <c r="BL95" s="71">
        <f t="shared" si="63"/>
        <v>1.6739757142857137E-2</v>
      </c>
      <c r="BM95" s="71">
        <f t="shared" si="64"/>
        <v>0</v>
      </c>
      <c r="BQ95" s="60">
        <f t="shared" si="65"/>
        <v>41820</v>
      </c>
      <c r="BR95" s="63">
        <f t="shared" si="66"/>
        <v>12.488074910550914</v>
      </c>
      <c r="BS95" s="64">
        <f t="shared" si="67"/>
        <v>32963</v>
      </c>
      <c r="BT95" s="17" t="s">
        <v>117</v>
      </c>
      <c r="BV95" s="60">
        <f t="shared" si="68"/>
        <v>41851</v>
      </c>
      <c r="BW95" s="71">
        <f t="shared" si="69"/>
        <v>1.0758188173113428E-2</v>
      </c>
      <c r="BX95" s="71">
        <f t="shared" si="70"/>
        <v>1.5258811957303097E-2</v>
      </c>
      <c r="BY95" s="71">
        <f t="shared" si="71"/>
        <v>1.5290476190476193E-3</v>
      </c>
      <c r="BZ95" s="71">
        <f t="shared" si="72"/>
        <v>1.6739757142857137E-2</v>
      </c>
      <c r="CA95" s="71">
        <f t="shared" si="73"/>
        <v>-5.7078674948240191E-4</v>
      </c>
      <c r="CB95" s="71">
        <f t="shared" si="74"/>
        <v>0</v>
      </c>
    </row>
    <row r="96" spans="1:80" s="17" customFormat="1" x14ac:dyDescent="0.2">
      <c r="A96" s="106">
        <f t="shared" si="56"/>
        <v>41820</v>
      </c>
      <c r="B96" s="208">
        <v>41851</v>
      </c>
      <c r="C96" s="216">
        <v>246290545714</v>
      </c>
      <c r="D96" s="157">
        <v>7259287.7700000182</v>
      </c>
      <c r="E96" s="158">
        <v>33666</v>
      </c>
      <c r="F96" s="157">
        <v>7944856313.3548384</v>
      </c>
      <c r="G96" s="157">
        <v>235990.50416903815</v>
      </c>
      <c r="H96" s="157">
        <v>7259287.7700000182</v>
      </c>
      <c r="I96" s="159">
        <v>1.0758188173113428E-2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22.795790551605389</v>
      </c>
      <c r="O96" s="161">
        <v>12.371546846626362</v>
      </c>
      <c r="P96" s="162">
        <v>1.5258811957303097E-2</v>
      </c>
      <c r="Q96" s="100"/>
      <c r="R96" s="96"/>
      <c r="T96" s="113">
        <f t="shared" si="86"/>
        <v>1.0758188173113428E-2</v>
      </c>
      <c r="U96" s="114">
        <f t="shared" si="86"/>
        <v>9.5826086956521742E-4</v>
      </c>
      <c r="V96" s="115">
        <f>VLOOKUP(B96,'cds bmps'!$E:$I,5,0)/10000</f>
        <v>2.1330356521739129E-2</v>
      </c>
      <c r="Z96" s="124">
        <f t="shared" si="57"/>
        <v>8.2676851589717163E-3</v>
      </c>
      <c r="AA96" s="125">
        <f t="shared" si="58"/>
        <v>2.4905030141417119E-3</v>
      </c>
      <c r="AD96" s="133">
        <f t="shared" si="59"/>
        <v>41851</v>
      </c>
      <c r="AE96" s="134">
        <f t="shared" si="75"/>
        <v>-4.5006237841896685E-3</v>
      </c>
      <c r="AF96" s="134">
        <f t="shared" si="81"/>
        <v>8.2795936870593174E-3</v>
      </c>
      <c r="AG96" s="135">
        <f t="shared" si="82"/>
        <v>-5.7078674948240191E-4</v>
      </c>
      <c r="AH96" s="136">
        <f t="shared" si="76"/>
        <v>4.5905993788819925E-3</v>
      </c>
      <c r="AI96" s="57"/>
      <c r="AJ96" s="133">
        <f t="shared" si="83"/>
        <v>41851</v>
      </c>
      <c r="AK96" s="246">
        <f t="shared" si="83"/>
        <v>-4.5006237841896685E-3</v>
      </c>
      <c r="AL96" s="143">
        <f t="shared" si="83"/>
        <v>8.2795936870593174E-3</v>
      </c>
      <c r="AM96" s="143">
        <f t="shared" si="84"/>
        <v>0</v>
      </c>
      <c r="AN96" s="143">
        <f t="shared" si="85"/>
        <v>-5.7078674948240191E-4</v>
      </c>
      <c r="AO96" s="144">
        <f t="shared" si="77"/>
        <v>4.5905993788819925E-3</v>
      </c>
      <c r="AP96" s="93"/>
      <c r="AQ96" s="93"/>
      <c r="AS96" s="93"/>
      <c r="AT96" s="93"/>
      <c r="AU96" s="93"/>
      <c r="AV96" s="93"/>
      <c r="AW96" s="35"/>
      <c r="AX96" s="93"/>
      <c r="AY96" s="93"/>
      <c r="AZ96" s="93"/>
      <c r="BA96" s="93"/>
      <c r="BB96" s="93"/>
      <c r="BC96" s="93"/>
      <c r="BD96" s="93"/>
      <c r="BE96" s="93"/>
      <c r="BF96" s="60">
        <f t="shared" si="60"/>
        <v>41851</v>
      </c>
      <c r="BG96" s="71">
        <f t="shared" si="61"/>
        <v>1.0758188173113428E-2</v>
      </c>
      <c r="BH96" s="71">
        <f t="shared" si="62"/>
        <v>9.5826086956521742E-4</v>
      </c>
      <c r="BI96" s="71">
        <f t="shared" si="78"/>
        <v>0</v>
      </c>
      <c r="BJ96" s="71">
        <f t="shared" si="79"/>
        <v>-5.7078674948240191E-4</v>
      </c>
      <c r="BK96" s="71">
        <f t="shared" si="80"/>
        <v>-5.7078674948240191E-4</v>
      </c>
      <c r="BL96" s="71">
        <f t="shared" si="63"/>
        <v>2.1330356521739129E-2</v>
      </c>
      <c r="BM96" s="71">
        <f t="shared" si="64"/>
        <v>0</v>
      </c>
      <c r="BQ96" s="60">
        <f t="shared" si="65"/>
        <v>41851</v>
      </c>
      <c r="BR96" s="63">
        <f t="shared" si="66"/>
        <v>12.371546846626362</v>
      </c>
      <c r="BS96" s="64">
        <f t="shared" si="67"/>
        <v>33666</v>
      </c>
      <c r="BT96" s="17" t="s">
        <v>117</v>
      </c>
      <c r="BV96" s="60">
        <f t="shared" si="68"/>
        <v>41882</v>
      </c>
      <c r="BW96" s="71">
        <f t="shared" si="69"/>
        <v>1.0027713781814225E-2</v>
      </c>
      <c r="BX96" s="71">
        <f t="shared" si="70"/>
        <v>1.0758188173113428E-2</v>
      </c>
      <c r="BY96" s="71">
        <f t="shared" si="71"/>
        <v>9.5826086956521742E-4</v>
      </c>
      <c r="BZ96" s="71">
        <f t="shared" si="72"/>
        <v>2.1330356521739129E-2</v>
      </c>
      <c r="CA96" s="71">
        <f t="shared" si="73"/>
        <v>-1.0826086956521735E-4</v>
      </c>
      <c r="CB96" s="71">
        <f t="shared" si="74"/>
        <v>0</v>
      </c>
    </row>
    <row r="97" spans="1:80" s="17" customFormat="1" x14ac:dyDescent="0.2">
      <c r="A97" s="106">
        <f t="shared" si="56"/>
        <v>41851</v>
      </c>
      <c r="B97" s="208">
        <v>41882</v>
      </c>
      <c r="C97" s="216">
        <v>257112861311</v>
      </c>
      <c r="D97" s="157">
        <v>7063710.090000011</v>
      </c>
      <c r="E97" s="158">
        <v>32855</v>
      </c>
      <c r="F97" s="157">
        <v>8293963268.0967741</v>
      </c>
      <c r="G97" s="157">
        <v>252441.43260072361</v>
      </c>
      <c r="H97" s="157">
        <v>7063710.090000011</v>
      </c>
      <c r="I97" s="159">
        <v>1.0027713781814225E-2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22.83879377002879</v>
      </c>
      <c r="O97" s="161">
        <v>12.438934550696823</v>
      </c>
      <c r="P97" s="162">
        <v>1.0758188173113428E-2</v>
      </c>
      <c r="Q97" s="100"/>
      <c r="R97" s="96"/>
      <c r="T97" s="113">
        <f t="shared" si="86"/>
        <v>1.0027713781814225E-2</v>
      </c>
      <c r="U97" s="114">
        <f t="shared" si="86"/>
        <v>8.5000000000000006E-4</v>
      </c>
      <c r="V97" s="115">
        <f>VLOOKUP(B97,'cds bmps'!$E:$I,5,0)/10000</f>
        <v>2.3160223809523806E-2</v>
      </c>
      <c r="Z97" s="124">
        <f t="shared" si="57"/>
        <v>8.8566231662428069E-3</v>
      </c>
      <c r="AA97" s="125">
        <f t="shared" si="58"/>
        <v>1.1710906155714181E-3</v>
      </c>
      <c r="AD97" s="133">
        <f t="shared" si="59"/>
        <v>41882</v>
      </c>
      <c r="AE97" s="134">
        <f t="shared" si="75"/>
        <v>-7.3047439129920316E-4</v>
      </c>
      <c r="AF97" s="134">
        <f t="shared" si="81"/>
        <v>2.4905030141417119E-3</v>
      </c>
      <c r="AG97" s="135">
        <f t="shared" si="82"/>
        <v>-1.0826086956521735E-4</v>
      </c>
      <c r="AH97" s="136">
        <f t="shared" si="76"/>
        <v>1.8298672877846769E-3</v>
      </c>
      <c r="AI97" s="57"/>
      <c r="AJ97" s="133">
        <f t="shared" si="83"/>
        <v>41882</v>
      </c>
      <c r="AK97" s="246">
        <f t="shared" si="83"/>
        <v>-7.3047439129920316E-4</v>
      </c>
      <c r="AL97" s="143">
        <f t="shared" si="83"/>
        <v>2.4905030141417119E-3</v>
      </c>
      <c r="AM97" s="143">
        <f t="shared" si="84"/>
        <v>0</v>
      </c>
      <c r="AN97" s="143">
        <f t="shared" si="85"/>
        <v>-1.0826086956521735E-4</v>
      </c>
      <c r="AO97" s="144">
        <f t="shared" si="77"/>
        <v>1.8298672877846769E-3</v>
      </c>
      <c r="AP97" s="93"/>
      <c r="AQ97" s="93"/>
      <c r="AR97" s="35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60">
        <f t="shared" si="60"/>
        <v>41882</v>
      </c>
      <c r="BG97" s="71">
        <f t="shared" si="61"/>
        <v>1.0027713781814225E-2</v>
      </c>
      <c r="BH97" s="71">
        <f t="shared" si="62"/>
        <v>8.5000000000000006E-4</v>
      </c>
      <c r="BI97" s="71">
        <f t="shared" si="78"/>
        <v>0</v>
      </c>
      <c r="BJ97" s="71">
        <f t="shared" si="79"/>
        <v>-1.0826086956521735E-4</v>
      </c>
      <c r="BK97" s="71">
        <f t="shared" si="80"/>
        <v>-1.0826086956521735E-4</v>
      </c>
      <c r="BL97" s="71">
        <f t="shared" si="63"/>
        <v>2.3160223809523806E-2</v>
      </c>
      <c r="BM97" s="71">
        <f t="shared" si="64"/>
        <v>0</v>
      </c>
      <c r="BQ97" s="60">
        <f t="shared" si="65"/>
        <v>41882</v>
      </c>
      <c r="BR97" s="63">
        <f t="shared" si="66"/>
        <v>12.438934550696823</v>
      </c>
      <c r="BS97" s="64">
        <f t="shared" si="67"/>
        <v>32855</v>
      </c>
      <c r="BT97" s="17" t="s">
        <v>117</v>
      </c>
      <c r="BV97" s="60">
        <f t="shared" si="68"/>
        <v>41912</v>
      </c>
      <c r="BW97" s="71">
        <f t="shared" si="69"/>
        <v>1.113045351472728E-2</v>
      </c>
      <c r="BX97" s="71">
        <f t="shared" si="70"/>
        <v>1.0027713781814225E-2</v>
      </c>
      <c r="BY97" s="71">
        <f t="shared" si="71"/>
        <v>8.5000000000000006E-4</v>
      </c>
      <c r="BZ97" s="71">
        <f t="shared" si="72"/>
        <v>2.3160223809523806E-2</v>
      </c>
      <c r="CA97" s="71">
        <f t="shared" si="73"/>
        <v>-6.4590909000000003E-4</v>
      </c>
      <c r="CB97" s="71">
        <f t="shared" si="74"/>
        <v>0</v>
      </c>
    </row>
    <row r="98" spans="1:80" s="17" customFormat="1" x14ac:dyDescent="0.2">
      <c r="A98" s="106">
        <f t="shared" si="56"/>
        <v>41882</v>
      </c>
      <c r="B98" s="208">
        <v>41912</v>
      </c>
      <c r="C98" s="216">
        <v>253604537449</v>
      </c>
      <c r="D98" s="157">
        <v>7733516.4800000219</v>
      </c>
      <c r="E98" s="158">
        <v>33031</v>
      </c>
      <c r="F98" s="157">
        <v>8453484581.6333332</v>
      </c>
      <c r="G98" s="157">
        <v>255925.78431271634</v>
      </c>
      <c r="H98" s="157">
        <v>7733516.4800000219</v>
      </c>
      <c r="I98" s="159">
        <v>1.113045351472728E-2</v>
      </c>
      <c r="J98" s="165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22.857844569836317</v>
      </c>
      <c r="O98" s="161">
        <v>12.452642776402662</v>
      </c>
      <c r="P98" s="162">
        <v>1.0027713781814225E-2</v>
      </c>
      <c r="Q98" s="40"/>
      <c r="T98" s="113">
        <f t="shared" si="86"/>
        <v>1.113045351472728E-2</v>
      </c>
      <c r="U98" s="114">
        <f t="shared" si="86"/>
        <v>2.0409091E-4</v>
      </c>
      <c r="V98" s="115">
        <f>VLOOKUP(B98,'cds bmps'!$E:$I,5,0)/10000</f>
        <v>1.9146977272727274E-2</v>
      </c>
      <c r="Z98" s="124">
        <f t="shared" si="57"/>
        <v>7.0069432617392378E-3</v>
      </c>
      <c r="AA98" s="125">
        <f t="shared" si="58"/>
        <v>4.1235102529880423E-3</v>
      </c>
      <c r="AD98" s="133">
        <f t="shared" si="59"/>
        <v>41912</v>
      </c>
      <c r="AE98" s="134">
        <f t="shared" si="75"/>
        <v>1.102739732913055E-3</v>
      </c>
      <c r="AF98" s="134">
        <f t="shared" si="81"/>
        <v>1.1710906155714181E-3</v>
      </c>
      <c r="AG98" s="135">
        <f t="shared" si="82"/>
        <v>-6.4590909000000003E-4</v>
      </c>
      <c r="AH98" s="136">
        <f t="shared" si="76"/>
        <v>-4.0132465367965324E-3</v>
      </c>
      <c r="AI98" s="57"/>
      <c r="AJ98" s="133">
        <f t="shared" si="83"/>
        <v>41912</v>
      </c>
      <c r="AK98" s="246">
        <f t="shared" si="83"/>
        <v>1.102739732913055E-3</v>
      </c>
      <c r="AL98" s="143">
        <f t="shared" si="83"/>
        <v>1.1710906155714181E-3</v>
      </c>
      <c r="AM98" s="143">
        <f t="shared" si="84"/>
        <v>0</v>
      </c>
      <c r="AN98" s="143">
        <f t="shared" si="85"/>
        <v>-6.4590909000000003E-4</v>
      </c>
      <c r="AO98" s="144">
        <f t="shared" si="77"/>
        <v>-4.0132465367965324E-3</v>
      </c>
      <c r="AP98" s="93"/>
      <c r="AQ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60">
        <f t="shared" si="60"/>
        <v>41912</v>
      </c>
      <c r="BG98" s="71">
        <f t="shared" si="61"/>
        <v>1.113045351472728E-2</v>
      </c>
      <c r="BH98" s="71">
        <f t="shared" si="62"/>
        <v>2.0409091E-4</v>
      </c>
      <c r="BI98" s="71">
        <f t="shared" si="78"/>
        <v>0</v>
      </c>
      <c r="BJ98" s="71">
        <f t="shared" si="79"/>
        <v>-6.4590909000000003E-4</v>
      </c>
      <c r="BK98" s="71">
        <f t="shared" si="80"/>
        <v>-6.4590909000000003E-4</v>
      </c>
      <c r="BL98" s="71">
        <f t="shared" si="63"/>
        <v>1.9146977272727274E-2</v>
      </c>
      <c r="BM98" s="71">
        <f t="shared" si="64"/>
        <v>0</v>
      </c>
      <c r="BQ98" s="60">
        <f t="shared" si="65"/>
        <v>41912</v>
      </c>
      <c r="BR98" s="63">
        <f t="shared" si="66"/>
        <v>12.452642776402662</v>
      </c>
      <c r="BS98" s="64">
        <f t="shared" si="67"/>
        <v>33031</v>
      </c>
      <c r="BT98" s="17" t="s">
        <v>117</v>
      </c>
      <c r="BV98" s="60">
        <f t="shared" si="68"/>
        <v>41943</v>
      </c>
      <c r="BW98" s="71">
        <f t="shared" si="69"/>
        <v>7.3958060145694945E-3</v>
      </c>
      <c r="BX98" s="71">
        <f t="shared" si="70"/>
        <v>1.113045351472728E-2</v>
      </c>
      <c r="BY98" s="71">
        <f t="shared" si="71"/>
        <v>2.0409091E-4</v>
      </c>
      <c r="BZ98" s="71">
        <f t="shared" si="72"/>
        <v>1.9146977272727274E-2</v>
      </c>
      <c r="CA98" s="71">
        <f t="shared" si="73"/>
        <v>-1.2626481999999999E-4</v>
      </c>
      <c r="CB98" s="71">
        <f t="shared" si="74"/>
        <v>0</v>
      </c>
    </row>
    <row r="99" spans="1:80" s="17" customFormat="1" x14ac:dyDescent="0.2">
      <c r="A99" s="106">
        <f t="shared" si="56"/>
        <v>41912</v>
      </c>
      <c r="B99" s="208">
        <v>41943</v>
      </c>
      <c r="C99" s="216">
        <v>258598000486</v>
      </c>
      <c r="D99" s="157">
        <v>5239837.3900000108</v>
      </c>
      <c r="E99" s="158">
        <v>34010</v>
      </c>
      <c r="F99" s="157">
        <v>8341870983.4193544</v>
      </c>
      <c r="G99" s="157">
        <v>245277.0062751942</v>
      </c>
      <c r="H99" s="157">
        <v>5239837.3900000108</v>
      </c>
      <c r="I99" s="159">
        <v>7.3958060145694945E-3</v>
      </c>
      <c r="J99" s="165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22.844553366696431</v>
      </c>
      <c r="O99" s="161">
        <v>12.410143488695189</v>
      </c>
      <c r="P99" s="162">
        <v>1.113045351472728E-2</v>
      </c>
      <c r="Q99" s="40"/>
      <c r="T99" s="113">
        <f t="shared" si="86"/>
        <v>7.3958060145694945E-3</v>
      </c>
      <c r="U99" s="114">
        <f t="shared" si="86"/>
        <v>7.7826090000000003E-5</v>
      </c>
      <c r="V99" s="115">
        <f>VLOOKUP(B99,'cds bmps'!$E:$I,5,0)/10000</f>
        <v>2.5163552173913042E-2</v>
      </c>
      <c r="Z99" s="124">
        <f t="shared" si="57"/>
        <v>9.0884651954757679E-3</v>
      </c>
      <c r="AA99" s="125">
        <f t="shared" si="58"/>
        <v>-1.6926591809062735E-3</v>
      </c>
      <c r="AD99" s="133">
        <f t="shared" si="59"/>
        <v>41943</v>
      </c>
      <c r="AE99" s="134">
        <f t="shared" si="75"/>
        <v>-3.7346475001577856E-3</v>
      </c>
      <c r="AF99" s="134">
        <f t="shared" si="81"/>
        <v>4.1235102529880423E-3</v>
      </c>
      <c r="AG99" s="135">
        <f t="shared" si="82"/>
        <v>-1.2626481999999999E-4</v>
      </c>
      <c r="AH99" s="136">
        <f t="shared" si="76"/>
        <v>6.0165749011857686E-3</v>
      </c>
      <c r="AI99" s="57"/>
      <c r="AJ99" s="133">
        <f t="shared" si="83"/>
        <v>41943</v>
      </c>
      <c r="AK99" s="246">
        <f t="shared" si="83"/>
        <v>-3.7346475001577856E-3</v>
      </c>
      <c r="AL99" s="143">
        <f t="shared" si="83"/>
        <v>4.1235102529880423E-3</v>
      </c>
      <c r="AM99" s="143">
        <f t="shared" si="84"/>
        <v>0</v>
      </c>
      <c r="AN99" s="143">
        <f t="shared" si="85"/>
        <v>-1.2626481999999999E-4</v>
      </c>
      <c r="AO99" s="144">
        <f t="shared" si="77"/>
        <v>6.0165749011857686E-3</v>
      </c>
      <c r="AP99" s="93"/>
      <c r="AQ99" s="93"/>
      <c r="AR99" s="35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60">
        <f t="shared" si="60"/>
        <v>41943</v>
      </c>
      <c r="BG99" s="71">
        <f t="shared" si="61"/>
        <v>7.3958060145694945E-3</v>
      </c>
      <c r="BH99" s="71">
        <f t="shared" si="62"/>
        <v>7.7826090000000003E-5</v>
      </c>
      <c r="BI99" s="71">
        <f t="shared" si="78"/>
        <v>0</v>
      </c>
      <c r="BJ99" s="71">
        <f t="shared" si="79"/>
        <v>-1.2626481999999999E-4</v>
      </c>
      <c r="BK99" s="71">
        <f t="shared" si="80"/>
        <v>-1.2626481999999999E-4</v>
      </c>
      <c r="BL99" s="71">
        <f t="shared" si="63"/>
        <v>2.5163552173913042E-2</v>
      </c>
      <c r="BM99" s="71">
        <f t="shared" si="64"/>
        <v>0</v>
      </c>
      <c r="BQ99" s="60">
        <f t="shared" si="65"/>
        <v>41943</v>
      </c>
      <c r="BR99" s="63">
        <f t="shared" si="66"/>
        <v>12.410143488695189</v>
      </c>
      <c r="BS99" s="64">
        <f t="shared" si="67"/>
        <v>34010</v>
      </c>
      <c r="BT99" s="17" t="s">
        <v>117</v>
      </c>
      <c r="BV99" s="60">
        <f t="shared" si="68"/>
        <v>41973</v>
      </c>
      <c r="BW99" s="71">
        <f t="shared" si="69"/>
        <v>6.6025987141368741E-3</v>
      </c>
      <c r="BX99" s="71">
        <f t="shared" si="70"/>
        <v>7.3958060145694945E-3</v>
      </c>
      <c r="BY99" s="71">
        <f t="shared" si="71"/>
        <v>7.7826090000000003E-5</v>
      </c>
      <c r="BZ99" s="71">
        <f t="shared" si="72"/>
        <v>2.5163552173913042E-2</v>
      </c>
      <c r="CA99" s="71">
        <f t="shared" si="73"/>
        <v>1.4673909999999996E-5</v>
      </c>
      <c r="CB99" s="71">
        <f t="shared" si="74"/>
        <v>0</v>
      </c>
    </row>
    <row r="100" spans="1:80" s="17" customFormat="1" x14ac:dyDescent="0.2">
      <c r="A100" s="106">
        <f t="shared" si="56"/>
        <v>41943</v>
      </c>
      <c r="B100" s="208">
        <v>41973</v>
      </c>
      <c r="C100" s="216">
        <v>237407476740</v>
      </c>
      <c r="D100" s="157">
        <v>4294537.8100000108</v>
      </c>
      <c r="E100" s="158">
        <v>33090</v>
      </c>
      <c r="F100" s="157">
        <v>7913582558</v>
      </c>
      <c r="G100" s="157">
        <v>239153.29579933514</v>
      </c>
      <c r="H100" s="157">
        <v>4294537.8100000108</v>
      </c>
      <c r="I100" s="159">
        <v>6.6025987141368741E-3</v>
      </c>
      <c r="J100" s="165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22.791846431235161</v>
      </c>
      <c r="O100" s="161">
        <v>12.384860030319503</v>
      </c>
      <c r="P100" s="162">
        <v>7.3958060145694945E-3</v>
      </c>
      <c r="Q100" s="40"/>
      <c r="T100" s="113">
        <f t="shared" si="86"/>
        <v>6.6025987141368741E-3</v>
      </c>
      <c r="U100" s="114">
        <f t="shared" si="86"/>
        <v>9.2499999999999999E-5</v>
      </c>
      <c r="V100" s="115">
        <f>VLOOKUP(B100,'cds bmps'!$E:$I,5,0)/10000</f>
        <v>2.1953339999999998E-2</v>
      </c>
      <c r="Z100" s="124">
        <f t="shared" si="57"/>
        <v>7.9445562370648818E-3</v>
      </c>
      <c r="AA100" s="125">
        <f t="shared" si="58"/>
        <v>-1.3419575229280077E-3</v>
      </c>
      <c r="AD100" s="133">
        <f t="shared" si="59"/>
        <v>41973</v>
      </c>
      <c r="AE100" s="134">
        <f t="shared" si="75"/>
        <v>-7.9320730043262039E-4</v>
      </c>
      <c r="AF100" s="134">
        <f t="shared" si="81"/>
        <v>-1.6926591809062735E-3</v>
      </c>
      <c r="AG100" s="135">
        <f t="shared" si="82"/>
        <v>1.4673909999999996E-5</v>
      </c>
      <c r="AH100" s="136">
        <f t="shared" si="76"/>
        <v>-3.2102121739130442E-3</v>
      </c>
      <c r="AI100" s="57"/>
      <c r="AJ100" s="133">
        <f t="shared" si="83"/>
        <v>41973</v>
      </c>
      <c r="AK100" s="246">
        <f t="shared" si="83"/>
        <v>-7.9320730043262039E-4</v>
      </c>
      <c r="AL100" s="143">
        <f t="shared" si="83"/>
        <v>-1.6926591809062735E-3</v>
      </c>
      <c r="AM100" s="143">
        <f t="shared" si="84"/>
        <v>1.4673909999999996E-5</v>
      </c>
      <c r="AN100" s="143">
        <f t="shared" si="85"/>
        <v>0</v>
      </c>
      <c r="AO100" s="144">
        <f t="shared" si="77"/>
        <v>-3.2102121739130442E-3</v>
      </c>
      <c r="AP100" s="93"/>
      <c r="AQ100" s="93"/>
      <c r="AR100" s="35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60">
        <f t="shared" si="60"/>
        <v>41973</v>
      </c>
      <c r="BG100" s="71">
        <f t="shared" si="61"/>
        <v>6.6025987141368741E-3</v>
      </c>
      <c r="BH100" s="71">
        <f t="shared" si="62"/>
        <v>9.2499999999999999E-5</v>
      </c>
      <c r="BI100" s="71">
        <f t="shared" si="78"/>
        <v>1.4673909999999996E-5</v>
      </c>
      <c r="BJ100" s="71">
        <f t="shared" si="79"/>
        <v>0</v>
      </c>
      <c r="BK100" s="71">
        <f t="shared" si="80"/>
        <v>1.4673909999999996E-5</v>
      </c>
      <c r="BL100" s="71">
        <f t="shared" si="63"/>
        <v>2.1953339999999998E-2</v>
      </c>
      <c r="BM100" s="71">
        <f t="shared" si="64"/>
        <v>0</v>
      </c>
      <c r="BQ100" s="60">
        <f t="shared" si="65"/>
        <v>41973</v>
      </c>
      <c r="BR100" s="63">
        <f t="shared" si="66"/>
        <v>12.384860030319503</v>
      </c>
      <c r="BS100" s="64">
        <f t="shared" si="67"/>
        <v>33090</v>
      </c>
      <c r="BT100" s="17" t="s">
        <v>117</v>
      </c>
      <c r="BV100" s="60">
        <f t="shared" si="68"/>
        <v>42004</v>
      </c>
      <c r="BW100" s="71">
        <f t="shared" si="69"/>
        <v>6.287476854621961E-3</v>
      </c>
      <c r="BX100" s="71">
        <f t="shared" si="70"/>
        <v>6.6025987141368741E-3</v>
      </c>
      <c r="BY100" s="71">
        <f t="shared" si="71"/>
        <v>9.2499999999999999E-5</v>
      </c>
      <c r="BZ100" s="71">
        <f t="shared" si="72"/>
        <v>2.1953339999999998E-2</v>
      </c>
      <c r="CA100" s="71">
        <f t="shared" si="73"/>
        <v>1.3967391000000001E-4</v>
      </c>
      <c r="CB100" s="71">
        <f t="shared" si="74"/>
        <v>0</v>
      </c>
    </row>
    <row r="101" spans="1:80" s="17" customFormat="1" x14ac:dyDescent="0.2">
      <c r="A101" s="106">
        <f t="shared" si="56"/>
        <v>41973</v>
      </c>
      <c r="B101" s="208">
        <v>42004</v>
      </c>
      <c r="C101" s="216">
        <v>234445466939</v>
      </c>
      <c r="D101" s="157">
        <v>4038549.1700000023</v>
      </c>
      <c r="E101" s="158">
        <v>33563</v>
      </c>
      <c r="F101" s="157">
        <v>7562756998.032258</v>
      </c>
      <c r="G101" s="157">
        <v>225330.18496654823</v>
      </c>
      <c r="H101" s="157">
        <v>4038549.1700000023</v>
      </c>
      <c r="I101" s="159">
        <v>6.287476854621961E-3</v>
      </c>
      <c r="J101" s="165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22.746501642936831</v>
      </c>
      <c r="O101" s="161">
        <v>12.325322094217436</v>
      </c>
      <c r="P101" s="162">
        <v>6.6025987141368741E-3</v>
      </c>
      <c r="Q101" s="40"/>
      <c r="T101" s="113">
        <f t="shared" si="86"/>
        <v>6.287476854621961E-3</v>
      </c>
      <c r="U101" s="114">
        <f t="shared" si="86"/>
        <v>2.3217391000000001E-4</v>
      </c>
      <c r="V101" s="115">
        <f>VLOOKUP(B101,'cds bmps'!$E:$I,5,0)/10000</f>
        <v>2.368588695652174E-2</v>
      </c>
      <c r="Z101" s="124">
        <f t="shared" si="57"/>
        <v>8.6551599503841559E-3</v>
      </c>
      <c r="AA101" s="125">
        <f t="shared" si="58"/>
        <v>-2.3676830957621948E-3</v>
      </c>
      <c r="AD101" s="133">
        <f t="shared" si="59"/>
        <v>42004</v>
      </c>
      <c r="AE101" s="134">
        <f t="shared" si="75"/>
        <v>-3.1512185951491304E-4</v>
      </c>
      <c r="AF101" s="134">
        <f t="shared" si="81"/>
        <v>-1.3419575229280077E-3</v>
      </c>
      <c r="AG101" s="135">
        <f t="shared" si="82"/>
        <v>1.3967391000000001E-4</v>
      </c>
      <c r="AH101" s="136">
        <f t="shared" si="76"/>
        <v>1.7325469565217418E-3</v>
      </c>
      <c r="AI101" s="57"/>
      <c r="AJ101" s="133">
        <f t="shared" si="83"/>
        <v>42004</v>
      </c>
      <c r="AK101" s="246">
        <f t="shared" si="83"/>
        <v>-3.1512185951491304E-4</v>
      </c>
      <c r="AL101" s="143">
        <f t="shared" si="83"/>
        <v>-1.3419575229280077E-3</v>
      </c>
      <c r="AM101" s="143">
        <f t="shared" si="84"/>
        <v>1.3967391000000001E-4</v>
      </c>
      <c r="AN101" s="143">
        <f t="shared" si="85"/>
        <v>0</v>
      </c>
      <c r="AO101" s="144">
        <f t="shared" si="77"/>
        <v>1.7325469565217418E-3</v>
      </c>
      <c r="AP101" s="93"/>
      <c r="AQ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60">
        <f t="shared" si="60"/>
        <v>42004</v>
      </c>
      <c r="BG101" s="71">
        <f t="shared" si="61"/>
        <v>6.287476854621961E-3</v>
      </c>
      <c r="BH101" s="71">
        <f t="shared" si="62"/>
        <v>2.3217391000000001E-4</v>
      </c>
      <c r="BI101" s="71">
        <f t="shared" si="78"/>
        <v>1.3967391000000001E-4</v>
      </c>
      <c r="BJ101" s="71">
        <f t="shared" si="79"/>
        <v>0</v>
      </c>
      <c r="BK101" s="71">
        <f t="shared" si="80"/>
        <v>1.3967391000000001E-4</v>
      </c>
      <c r="BL101" s="71">
        <f t="shared" si="63"/>
        <v>2.368588695652174E-2</v>
      </c>
      <c r="BM101" s="71">
        <f t="shared" si="64"/>
        <v>0</v>
      </c>
      <c r="BQ101" s="60">
        <f t="shared" si="65"/>
        <v>42004</v>
      </c>
      <c r="BR101" s="63">
        <f t="shared" si="66"/>
        <v>12.325322094217436</v>
      </c>
      <c r="BS101" s="64">
        <f t="shared" si="67"/>
        <v>33563</v>
      </c>
      <c r="BT101" s="17" t="s">
        <v>117</v>
      </c>
      <c r="BV101" s="60">
        <f t="shared" si="68"/>
        <v>42035</v>
      </c>
      <c r="BW101" s="71">
        <f t="shared" si="69"/>
        <v>5.5662313455120691E-3</v>
      </c>
      <c r="BX101" s="71">
        <f t="shared" si="70"/>
        <v>6.287476854621961E-3</v>
      </c>
      <c r="BY101" s="71">
        <f t="shared" si="71"/>
        <v>2.3217391000000001E-4</v>
      </c>
      <c r="BZ101" s="71">
        <f t="shared" si="72"/>
        <v>2.368588695652174E-2</v>
      </c>
      <c r="CA101" s="71">
        <f t="shared" si="73"/>
        <v>-1.6671936000000001E-4</v>
      </c>
      <c r="CB101" s="71">
        <f t="shared" si="74"/>
        <v>0</v>
      </c>
    </row>
    <row r="102" spans="1:80" s="17" customFormat="1" x14ac:dyDescent="0.2">
      <c r="A102" s="106">
        <f t="shared" si="56"/>
        <v>42004</v>
      </c>
      <c r="B102" s="208">
        <v>42035</v>
      </c>
      <c r="C102" s="216">
        <v>222961165583</v>
      </c>
      <c r="D102" s="157">
        <v>3400146.3800000036</v>
      </c>
      <c r="E102" s="158">
        <v>32256</v>
      </c>
      <c r="F102" s="157">
        <v>7192295663.967742</v>
      </c>
      <c r="G102" s="157">
        <v>222975.4360109047</v>
      </c>
      <c r="H102" s="157">
        <v>3400146.3800000036</v>
      </c>
      <c r="I102" s="159">
        <v>5.5662313455120691E-3</v>
      </c>
      <c r="J102" s="165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22.696276243388606</v>
      </c>
      <c r="O102" s="161">
        <v>12.314816891957564</v>
      </c>
      <c r="P102" s="162">
        <v>6.287476854621961E-3</v>
      </c>
      <c r="Q102" s="40"/>
      <c r="T102" s="113">
        <f t="shared" si="86"/>
        <v>5.5662313455120691E-3</v>
      </c>
      <c r="U102" s="114">
        <f t="shared" si="86"/>
        <v>6.5454549999999998E-5</v>
      </c>
      <c r="V102" s="115">
        <f>VLOOKUP(B102,'cds bmps'!$E:$I,5,0)/10000</f>
        <v>2.6615049999999998E-2</v>
      </c>
      <c r="Z102" s="124">
        <f t="shared" si="57"/>
        <v>9.6020597648155681E-3</v>
      </c>
      <c r="AA102" s="125">
        <f t="shared" si="58"/>
        <v>-4.035828419303499E-3</v>
      </c>
      <c r="AD102" s="133">
        <f t="shared" si="59"/>
        <v>42035</v>
      </c>
      <c r="AE102" s="134">
        <f t="shared" si="75"/>
        <v>-7.2124550910989196E-4</v>
      </c>
      <c r="AF102" s="134">
        <f t="shared" si="81"/>
        <v>-2.3676830957621948E-3</v>
      </c>
      <c r="AG102" s="135">
        <f t="shared" si="82"/>
        <v>-1.6671936000000001E-4</v>
      </c>
      <c r="AH102" s="136">
        <f t="shared" si="76"/>
        <v>2.9291630434782577E-3</v>
      </c>
      <c r="AI102" s="57"/>
      <c r="AJ102" s="133">
        <f t="shared" si="83"/>
        <v>42035</v>
      </c>
      <c r="AK102" s="246">
        <f t="shared" si="83"/>
        <v>-7.2124550910989196E-4</v>
      </c>
      <c r="AL102" s="143">
        <f t="shared" si="83"/>
        <v>-2.3676830957621948E-3</v>
      </c>
      <c r="AM102" s="143">
        <f t="shared" si="84"/>
        <v>0</v>
      </c>
      <c r="AN102" s="143">
        <f t="shared" si="85"/>
        <v>-1.6671936000000001E-4</v>
      </c>
      <c r="AO102" s="144">
        <f t="shared" si="77"/>
        <v>2.9291630434782577E-3</v>
      </c>
      <c r="AP102" s="93"/>
      <c r="AQ102" s="93"/>
      <c r="AR102" s="37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60">
        <f t="shared" si="60"/>
        <v>42035</v>
      </c>
      <c r="BG102" s="71">
        <f t="shared" si="61"/>
        <v>5.5662313455120691E-3</v>
      </c>
      <c r="BH102" s="71">
        <f t="shared" si="62"/>
        <v>6.5454549999999998E-5</v>
      </c>
      <c r="BI102" s="71">
        <f t="shared" si="78"/>
        <v>0</v>
      </c>
      <c r="BJ102" s="71">
        <f t="shared" si="79"/>
        <v>-1.6671936000000001E-4</v>
      </c>
      <c r="BK102" s="71">
        <f t="shared" si="80"/>
        <v>-1.6671936000000001E-4</v>
      </c>
      <c r="BL102" s="71">
        <f t="shared" si="63"/>
        <v>2.6615049999999998E-2</v>
      </c>
      <c r="BM102" s="71">
        <f t="shared" si="64"/>
        <v>0</v>
      </c>
      <c r="BQ102" s="60">
        <f t="shared" si="65"/>
        <v>42035</v>
      </c>
      <c r="BR102" s="63">
        <f t="shared" si="66"/>
        <v>12.314816891957564</v>
      </c>
      <c r="BS102" s="64">
        <f t="shared" si="67"/>
        <v>32256</v>
      </c>
      <c r="BT102" s="17" t="s">
        <v>117</v>
      </c>
      <c r="BV102" s="60">
        <f t="shared" si="68"/>
        <v>42063</v>
      </c>
      <c r="BW102" s="71">
        <f t="shared" si="69"/>
        <v>6.230002228071187E-3</v>
      </c>
      <c r="BX102" s="71">
        <f t="shared" si="70"/>
        <v>5.5662313455120691E-3</v>
      </c>
      <c r="BY102" s="71">
        <f t="shared" si="71"/>
        <v>6.5454549999999998E-5</v>
      </c>
      <c r="BZ102" s="71">
        <f t="shared" si="72"/>
        <v>2.6615049999999998E-2</v>
      </c>
      <c r="CA102" s="71">
        <f t="shared" si="73"/>
        <v>-5.8454549999999998E-5</v>
      </c>
      <c r="CB102" s="71">
        <f t="shared" si="74"/>
        <v>0</v>
      </c>
    </row>
    <row r="103" spans="1:80" s="17" customFormat="1" x14ac:dyDescent="0.2">
      <c r="A103" s="106">
        <f t="shared" si="56"/>
        <v>42035</v>
      </c>
      <c r="B103" s="208">
        <v>42063</v>
      </c>
      <c r="C103" s="216">
        <v>206812989078</v>
      </c>
      <c r="D103" s="157">
        <v>3529987.3500000057</v>
      </c>
      <c r="E103" s="158">
        <v>32567</v>
      </c>
      <c r="F103" s="157">
        <v>7386178181.3571424</v>
      </c>
      <c r="G103" s="157">
        <v>226799.46514438366</v>
      </c>
      <c r="H103" s="157">
        <v>3529987.3500000057</v>
      </c>
      <c r="I103" s="159">
        <v>6.230002228071187E-3</v>
      </c>
      <c r="J103" s="165">
        <v>6.9999999999999999E-6</v>
      </c>
      <c r="K103" s="160">
        <v>0</v>
      </c>
      <c r="L103" s="160">
        <v>-1.0563636E-4</v>
      </c>
      <c r="M103" s="160">
        <v>-1.0563636E-4</v>
      </c>
      <c r="N103" s="161">
        <v>22.722876277287956</v>
      </c>
      <c r="O103" s="161">
        <v>12.331821492563041</v>
      </c>
      <c r="P103" s="162">
        <v>5.5662313455120691E-3</v>
      </c>
      <c r="Q103" s="40"/>
      <c r="T103" s="113">
        <f t="shared" si="86"/>
        <v>6.230002228071187E-3</v>
      </c>
      <c r="U103" s="114">
        <f t="shared" si="86"/>
        <v>6.9999999999999999E-6</v>
      </c>
      <c r="V103" s="115">
        <f>VLOOKUP(B103,'cds bmps'!$E:$I,5,0)/10000</f>
        <v>2.4227889999999995E-2</v>
      </c>
      <c r="Z103" s="124">
        <f t="shared" si="57"/>
        <v>8.7076125383524407E-3</v>
      </c>
      <c r="AA103" s="125">
        <f t="shared" si="58"/>
        <v>-2.4776103102812537E-3</v>
      </c>
      <c r="AD103" s="133">
        <f t="shared" si="59"/>
        <v>42063</v>
      </c>
      <c r="AE103" s="134">
        <f t="shared" si="75"/>
        <v>6.6377088255911796E-4</v>
      </c>
      <c r="AF103" s="134">
        <f t="shared" si="81"/>
        <v>-4.035828419303499E-3</v>
      </c>
      <c r="AG103" s="135">
        <f t="shared" si="82"/>
        <v>-5.8454549999999998E-5</v>
      </c>
      <c r="AH103" s="136">
        <f t="shared" si="76"/>
        <v>-2.3871600000000028E-3</v>
      </c>
      <c r="AI103" s="57"/>
      <c r="AJ103" s="133">
        <f t="shared" si="83"/>
        <v>42063</v>
      </c>
      <c r="AK103" s="246">
        <f t="shared" si="83"/>
        <v>6.6377088255911796E-4</v>
      </c>
      <c r="AL103" s="143">
        <f t="shared" si="83"/>
        <v>-4.035828419303499E-3</v>
      </c>
      <c r="AM103" s="143">
        <f t="shared" si="84"/>
        <v>0</v>
      </c>
      <c r="AN103" s="143">
        <f t="shared" si="85"/>
        <v>-5.8454549999999998E-5</v>
      </c>
      <c r="AO103" s="144">
        <f t="shared" si="77"/>
        <v>-2.3871600000000028E-3</v>
      </c>
      <c r="AP103" s="93"/>
      <c r="AQ103" s="93"/>
      <c r="AR103" s="37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60">
        <f t="shared" si="60"/>
        <v>42063</v>
      </c>
      <c r="BG103" s="71">
        <f t="shared" si="61"/>
        <v>6.230002228071187E-3</v>
      </c>
      <c r="BH103" s="71">
        <f t="shared" si="62"/>
        <v>6.9999999999999999E-6</v>
      </c>
      <c r="BI103" s="71">
        <f t="shared" si="78"/>
        <v>0</v>
      </c>
      <c r="BJ103" s="71">
        <f t="shared" si="79"/>
        <v>-5.8454549999999998E-5</v>
      </c>
      <c r="BK103" s="71">
        <f t="shared" si="80"/>
        <v>-5.8454549999999998E-5</v>
      </c>
      <c r="BL103" s="71">
        <f t="shared" si="63"/>
        <v>2.4227889999999995E-2</v>
      </c>
      <c r="BM103" s="71">
        <f t="shared" si="64"/>
        <v>0</v>
      </c>
      <c r="BQ103" s="60">
        <f t="shared" si="65"/>
        <v>42063</v>
      </c>
      <c r="BR103" s="63">
        <f t="shared" si="66"/>
        <v>12.331821492563041</v>
      </c>
      <c r="BS103" s="64">
        <f t="shared" si="67"/>
        <v>32567</v>
      </c>
      <c r="BT103" s="17" t="s">
        <v>117</v>
      </c>
      <c r="BV103" s="60">
        <f t="shared" si="68"/>
        <v>42094</v>
      </c>
      <c r="BW103" s="71">
        <f t="shared" si="69"/>
        <v>6.3261708315097255E-3</v>
      </c>
      <c r="BX103" s="71">
        <f t="shared" si="70"/>
        <v>6.230002228071187E-3</v>
      </c>
      <c r="BY103" s="71">
        <f t="shared" si="71"/>
        <v>6.9999999999999999E-6</v>
      </c>
      <c r="BZ103" s="71">
        <f t="shared" si="72"/>
        <v>2.4227889999999995E-2</v>
      </c>
      <c r="CA103" s="71">
        <f t="shared" si="73"/>
        <v>-1.0563636E-4</v>
      </c>
      <c r="CB103" s="71">
        <f t="shared" si="74"/>
        <v>0</v>
      </c>
    </row>
    <row r="104" spans="1:80" s="17" customFormat="1" x14ac:dyDescent="0.2">
      <c r="A104" s="106">
        <f t="shared" si="56"/>
        <v>42063</v>
      </c>
      <c r="B104" s="208">
        <v>42094</v>
      </c>
      <c r="C104" s="216">
        <v>230477214943</v>
      </c>
      <c r="D104" s="157">
        <v>3994625.300000011</v>
      </c>
      <c r="E104" s="158">
        <v>33041</v>
      </c>
      <c r="F104" s="157">
        <v>7434748869.1290321</v>
      </c>
      <c r="G104" s="157">
        <v>225015.85512330232</v>
      </c>
      <c r="H104" s="157">
        <v>3994625.300000011</v>
      </c>
      <c r="I104" s="159">
        <v>6.3261708315097255E-3</v>
      </c>
      <c r="J104" s="165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22.729430639439261</v>
      </c>
      <c r="O104" s="161">
        <v>12.323926145918536</v>
      </c>
      <c r="P104" s="162">
        <v>6.230002228071187E-3</v>
      </c>
      <c r="Q104" s="40"/>
      <c r="T104" s="113">
        <f t="shared" si="86"/>
        <v>6.3261708315097255E-3</v>
      </c>
      <c r="U104" s="114">
        <f t="shared" si="86"/>
        <v>-9.8636360000000007E-5</v>
      </c>
      <c r="V104" s="115">
        <f>VLOOKUP(B104,'cds bmps'!$E:$I,5,0)/10000</f>
        <v>1.951408181818182E-2</v>
      </c>
      <c r="Z104" s="124">
        <f t="shared" si="57"/>
        <v>6.9475764732554032E-3</v>
      </c>
      <c r="AA104" s="125">
        <f t="shared" si="58"/>
        <v>-6.2140564174567765E-4</v>
      </c>
      <c r="AD104" s="133">
        <f t="shared" si="59"/>
        <v>42094</v>
      </c>
      <c r="AE104" s="134">
        <f t="shared" si="75"/>
        <v>9.6168603438538496E-5</v>
      </c>
      <c r="AF104" s="134">
        <f t="shared" si="81"/>
        <v>-2.4776103102812537E-3</v>
      </c>
      <c r="AG104" s="135">
        <f t="shared" si="82"/>
        <v>-1.0563636E-4</v>
      </c>
      <c r="AH104" s="136">
        <f t="shared" si="76"/>
        <v>-4.713808181818175E-3</v>
      </c>
      <c r="AI104" s="57"/>
      <c r="AJ104" s="133">
        <f t="shared" si="83"/>
        <v>42094</v>
      </c>
      <c r="AK104" s="246">
        <f t="shared" si="83"/>
        <v>9.6168603438538496E-5</v>
      </c>
      <c r="AL104" s="143">
        <f t="shared" si="83"/>
        <v>-2.4776103102812537E-3</v>
      </c>
      <c r="AM104" s="143">
        <f t="shared" si="84"/>
        <v>0</v>
      </c>
      <c r="AN104" s="143">
        <f t="shared" si="85"/>
        <v>-1.0563636E-4</v>
      </c>
      <c r="AO104" s="144">
        <f t="shared" si="77"/>
        <v>-4.713808181818175E-3</v>
      </c>
      <c r="AP104" s="93"/>
      <c r="AQ104" s="93"/>
      <c r="AR104" s="37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60">
        <f t="shared" si="60"/>
        <v>42094</v>
      </c>
      <c r="BG104" s="71">
        <f t="shared" si="61"/>
        <v>6.3261708315097255E-3</v>
      </c>
      <c r="BH104" s="71">
        <f t="shared" si="62"/>
        <v>-9.8636360000000007E-5</v>
      </c>
      <c r="BI104" s="71">
        <f t="shared" si="78"/>
        <v>0</v>
      </c>
      <c r="BJ104" s="71">
        <f t="shared" si="79"/>
        <v>-1.0563636E-4</v>
      </c>
      <c r="BK104" s="71">
        <f t="shared" si="80"/>
        <v>-1.0563636E-4</v>
      </c>
      <c r="BL104" s="71">
        <f t="shared" si="63"/>
        <v>1.951408181818182E-2</v>
      </c>
      <c r="BM104" s="71">
        <f t="shared" si="64"/>
        <v>0</v>
      </c>
      <c r="BQ104" s="60">
        <f t="shared" si="65"/>
        <v>42094</v>
      </c>
      <c r="BR104" s="63">
        <f t="shared" si="66"/>
        <v>12.323926145918536</v>
      </c>
      <c r="BS104" s="64">
        <f t="shared" si="67"/>
        <v>33041</v>
      </c>
      <c r="BT104" s="17" t="s">
        <v>117</v>
      </c>
      <c r="BV104" s="60">
        <f t="shared" si="68"/>
        <v>42124</v>
      </c>
      <c r="BW104" s="71">
        <f t="shared" si="69"/>
        <v>5.9426689877117977E-3</v>
      </c>
      <c r="BX104" s="71">
        <f t="shared" si="70"/>
        <v>6.3261708315097255E-3</v>
      </c>
      <c r="BY104" s="71">
        <f t="shared" si="71"/>
        <v>-9.8636360000000007E-5</v>
      </c>
      <c r="BZ104" s="71">
        <f t="shared" si="72"/>
        <v>1.951408181818182E-2</v>
      </c>
      <c r="CA104" s="71">
        <f t="shared" si="73"/>
        <v>-1.6863636999999999E-4</v>
      </c>
      <c r="CB104" s="71">
        <f t="shared" si="74"/>
        <v>0</v>
      </c>
    </row>
    <row r="105" spans="1:80" s="17" customFormat="1" x14ac:dyDescent="0.2">
      <c r="A105" s="106">
        <f t="shared" si="56"/>
        <v>42094</v>
      </c>
      <c r="B105" s="208">
        <v>42124</v>
      </c>
      <c r="C105" s="216">
        <v>229235183428</v>
      </c>
      <c r="D105" s="157">
        <v>3732243.3300000024</v>
      </c>
      <c r="E105" s="158">
        <v>32684</v>
      </c>
      <c r="F105" s="157">
        <v>7641172780.9333334</v>
      </c>
      <c r="G105" s="157">
        <v>233789.40095867499</v>
      </c>
      <c r="H105" s="157">
        <v>3732243.3300000024</v>
      </c>
      <c r="I105" s="159">
        <v>5.9426689877117977E-3</v>
      </c>
      <c r="J105" s="165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22.756816933701863</v>
      </c>
      <c r="O105" s="161">
        <v>12.362175993197267</v>
      </c>
      <c r="P105" s="162">
        <v>6.3261708315097255E-3</v>
      </c>
      <c r="Q105" s="40"/>
      <c r="T105" s="113">
        <f t="shared" si="86"/>
        <v>5.9426689877117977E-3</v>
      </c>
      <c r="U105" s="114">
        <f t="shared" si="86"/>
        <v>-2.6727273E-4</v>
      </c>
      <c r="V105" s="115">
        <f>VLOOKUP(B105,'cds bmps'!$E:$I,5,0)/10000</f>
        <v>1.9441727272727274E-2</v>
      </c>
      <c r="Z105" s="124">
        <f t="shared" si="57"/>
        <v>6.8150541977471009E-3</v>
      </c>
      <c r="AA105" s="125">
        <f t="shared" si="58"/>
        <v>-8.7238521003530321E-4</v>
      </c>
      <c r="AD105" s="133">
        <f t="shared" si="59"/>
        <v>42124</v>
      </c>
      <c r="AE105" s="134">
        <f t="shared" si="75"/>
        <v>-3.8350184379792786E-4</v>
      </c>
      <c r="AF105" s="134">
        <f t="shared" si="81"/>
        <v>-6.2140564174567765E-4</v>
      </c>
      <c r="AG105" s="135">
        <f t="shared" si="82"/>
        <v>-1.6863636999999999E-4</v>
      </c>
      <c r="AH105" s="136">
        <f t="shared" si="76"/>
        <v>-7.2354545454546282E-5</v>
      </c>
      <c r="AI105" s="57"/>
      <c r="AJ105" s="133">
        <f t="shared" ref="AJ105:AL108" si="87">+AD105</f>
        <v>42124</v>
      </c>
      <c r="AK105" s="246">
        <f t="shared" si="87"/>
        <v>-3.8350184379792786E-4</v>
      </c>
      <c r="AL105" s="143">
        <f t="shared" si="87"/>
        <v>-6.2140564174567765E-4</v>
      </c>
      <c r="AM105" s="143">
        <f t="shared" si="84"/>
        <v>0</v>
      </c>
      <c r="AN105" s="143">
        <f t="shared" si="85"/>
        <v>-1.6863636999999999E-4</v>
      </c>
      <c r="AO105" s="144">
        <f t="shared" si="77"/>
        <v>-7.2354545454546282E-5</v>
      </c>
      <c r="AP105" s="93"/>
      <c r="AQ105" s="93"/>
      <c r="AR105" s="37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60">
        <f t="shared" si="60"/>
        <v>42124</v>
      </c>
      <c r="BG105" s="71">
        <f t="shared" si="61"/>
        <v>5.9426689877117977E-3</v>
      </c>
      <c r="BH105" s="71">
        <f t="shared" si="62"/>
        <v>-2.6727273E-4</v>
      </c>
      <c r="BI105" s="71">
        <f t="shared" si="78"/>
        <v>0</v>
      </c>
      <c r="BJ105" s="71">
        <f t="shared" si="79"/>
        <v>-1.6863636999999999E-4</v>
      </c>
      <c r="BK105" s="71">
        <f t="shared" si="80"/>
        <v>-1.6863636999999999E-4</v>
      </c>
      <c r="BL105" s="71">
        <f t="shared" si="63"/>
        <v>1.9441727272727274E-2</v>
      </c>
      <c r="BM105" s="71">
        <f t="shared" si="64"/>
        <v>0</v>
      </c>
      <c r="BQ105" s="60">
        <f t="shared" ref="BQ105:BQ108" si="88">+B105</f>
        <v>42124</v>
      </c>
      <c r="BR105" s="63">
        <f t="shared" ref="BR105:BR108" si="89">+O105</f>
        <v>12.362175993197267</v>
      </c>
      <c r="BS105" s="64">
        <f t="shared" ref="BS105:BS108" si="90">+E105</f>
        <v>32684</v>
      </c>
      <c r="BT105" s="17" t="s">
        <v>117</v>
      </c>
      <c r="BV105" s="60">
        <f t="shared" si="68"/>
        <v>42155</v>
      </c>
      <c r="BW105" s="71">
        <f t="shared" si="69"/>
        <v>6.1257197166993318E-3</v>
      </c>
      <c r="BX105" s="71">
        <f t="shared" si="70"/>
        <v>5.9426689877117977E-3</v>
      </c>
      <c r="BY105" s="71">
        <f t="shared" si="71"/>
        <v>-2.6727273E-4</v>
      </c>
      <c r="BZ105" s="71">
        <f t="shared" si="72"/>
        <v>1.9441727272727274E-2</v>
      </c>
      <c r="CA105" s="71">
        <f t="shared" si="73"/>
        <v>-2.1415584142857162E-4</v>
      </c>
      <c r="CB105" s="71">
        <f t="shared" si="74"/>
        <v>0</v>
      </c>
    </row>
    <row r="106" spans="1:80" s="17" customFormat="1" x14ac:dyDescent="0.2">
      <c r="A106" s="106">
        <f t="shared" si="56"/>
        <v>42124</v>
      </c>
      <c r="B106" s="208">
        <v>42155</v>
      </c>
      <c r="C106" s="216">
        <v>251782058718</v>
      </c>
      <c r="D106" s="157">
        <v>4225606.3600000041</v>
      </c>
      <c r="E106" s="158">
        <v>33186</v>
      </c>
      <c r="F106" s="157">
        <v>8122001894.1290321</v>
      </c>
      <c r="G106" s="157">
        <v>244741.81564903972</v>
      </c>
      <c r="H106" s="157">
        <v>4225606.3600000041</v>
      </c>
      <c r="I106" s="159">
        <v>6.1257197166993318E-3</v>
      </c>
      <c r="J106" s="165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22.81784249942017</v>
      </c>
      <c r="O106" s="161">
        <v>12.407959120197438</v>
      </c>
      <c r="P106" s="162">
        <v>5.9426689877117977E-3</v>
      </c>
      <c r="Q106" s="40"/>
      <c r="T106" s="113">
        <f t="shared" si="86"/>
        <v>6.1257197166993318E-3</v>
      </c>
      <c r="U106" s="114">
        <f t="shared" si="86"/>
        <v>-4.8142857142857161E-4</v>
      </c>
      <c r="V106" s="115">
        <f>VLOOKUP(B106,'cds bmps'!$E:$I,5,0)/10000</f>
        <v>1.8832076190476194E-2</v>
      </c>
      <c r="Z106" s="124">
        <f t="shared" si="57"/>
        <v>6.4607676479669137E-3</v>
      </c>
      <c r="AA106" s="125">
        <f t="shared" si="58"/>
        <v>-3.3504793126758192E-4</v>
      </c>
      <c r="AD106" s="133">
        <f t="shared" si="59"/>
        <v>42155</v>
      </c>
      <c r="AE106" s="134">
        <f t="shared" si="75"/>
        <v>1.8305072898753411E-4</v>
      </c>
      <c r="AF106" s="134">
        <f t="shared" si="81"/>
        <v>-8.7238521003530321E-4</v>
      </c>
      <c r="AG106" s="135">
        <f t="shared" si="82"/>
        <v>-2.1415584142857162E-4</v>
      </c>
      <c r="AH106" s="136">
        <f t="shared" si="76"/>
        <v>-6.096510822510802E-4</v>
      </c>
      <c r="AI106" s="57"/>
      <c r="AJ106" s="133">
        <f t="shared" si="87"/>
        <v>42155</v>
      </c>
      <c r="AK106" s="246">
        <f t="shared" si="87"/>
        <v>1.8305072898753411E-4</v>
      </c>
      <c r="AL106" s="143">
        <f t="shared" si="87"/>
        <v>-8.7238521003530321E-4</v>
      </c>
      <c r="AM106" s="143">
        <f t="shared" si="84"/>
        <v>0</v>
      </c>
      <c r="AN106" s="143">
        <f t="shared" si="85"/>
        <v>-2.1415584142857162E-4</v>
      </c>
      <c r="AO106" s="144">
        <f t="shared" si="77"/>
        <v>-6.096510822510802E-4</v>
      </c>
      <c r="AP106" s="93"/>
      <c r="AQ106" s="93"/>
      <c r="AR106" s="37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60">
        <f t="shared" si="60"/>
        <v>42155</v>
      </c>
      <c r="BG106" s="71">
        <f t="shared" si="61"/>
        <v>6.1257197166993318E-3</v>
      </c>
      <c r="BH106" s="71">
        <f t="shared" si="62"/>
        <v>-4.8142857142857161E-4</v>
      </c>
      <c r="BI106" s="71">
        <f t="shared" si="78"/>
        <v>0</v>
      </c>
      <c r="BJ106" s="71">
        <f t="shared" si="79"/>
        <v>-2.1415584142857162E-4</v>
      </c>
      <c r="BK106" s="71">
        <f t="shared" si="80"/>
        <v>-2.1415584142857162E-4</v>
      </c>
      <c r="BL106" s="71">
        <f t="shared" si="63"/>
        <v>1.8832076190476194E-2</v>
      </c>
      <c r="BM106" s="71">
        <f t="shared" si="64"/>
        <v>0</v>
      </c>
      <c r="BQ106" s="60">
        <f t="shared" si="88"/>
        <v>42155</v>
      </c>
      <c r="BR106" s="63">
        <f t="shared" si="89"/>
        <v>12.407959120197438</v>
      </c>
      <c r="BS106" s="64">
        <f t="shared" si="90"/>
        <v>33186</v>
      </c>
      <c r="BT106" s="17" t="s">
        <v>117</v>
      </c>
      <c r="BV106" s="60">
        <f t="shared" si="68"/>
        <v>42185</v>
      </c>
      <c r="BW106" s="71">
        <f t="shared" si="69"/>
        <v>6.3302732231293474E-3</v>
      </c>
      <c r="BX106" s="71">
        <f t="shared" si="70"/>
        <v>6.1257197166993318E-3</v>
      </c>
      <c r="BY106" s="71">
        <f t="shared" si="71"/>
        <v>-4.8142857142857161E-4</v>
      </c>
      <c r="BZ106" s="71">
        <f t="shared" si="72"/>
        <v>1.8832076190476194E-2</v>
      </c>
      <c r="CA106" s="71">
        <f t="shared" si="73"/>
        <v>-1.49935064935065E-4</v>
      </c>
      <c r="CB106" s="71">
        <f t="shared" si="74"/>
        <v>0</v>
      </c>
    </row>
    <row r="107" spans="1:80" s="17" customFormat="1" x14ac:dyDescent="0.2">
      <c r="A107" s="106">
        <f t="shared" si="56"/>
        <v>42155</v>
      </c>
      <c r="B107" s="208">
        <v>42185</v>
      </c>
      <c r="C107" s="216">
        <v>245709894593</v>
      </c>
      <c r="D107" s="157">
        <v>4261399.3600000069</v>
      </c>
      <c r="E107" s="158">
        <v>33800</v>
      </c>
      <c r="F107" s="157">
        <v>8190329819.7666664</v>
      </c>
      <c r="G107" s="157">
        <v>242317.45028895463</v>
      </c>
      <c r="H107" s="157">
        <v>4261399.3600000069</v>
      </c>
      <c r="I107" s="159">
        <v>6.3302732231293474E-3</v>
      </c>
      <c r="J107" s="165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22.826220005034315</v>
      </c>
      <c r="O107" s="161">
        <v>12.398003923563204</v>
      </c>
      <c r="P107" s="162">
        <v>6.1257197166993318E-3</v>
      </c>
      <c r="Q107" s="40"/>
      <c r="T107" s="113">
        <f t="shared" si="86"/>
        <v>6.3302732231293474E-3</v>
      </c>
      <c r="U107" s="114">
        <f t="shared" si="86"/>
        <v>-6.3136363636363661E-4</v>
      </c>
      <c r="V107" s="115">
        <f>VLOOKUP(B107,'cds bmps'!$E:$I,5,0)/10000</f>
        <v>2.1152890909090907E-2</v>
      </c>
      <c r="Z107" s="124">
        <f t="shared" si="57"/>
        <v>7.1997383469615496E-3</v>
      </c>
      <c r="AA107" s="125">
        <f t="shared" si="58"/>
        <v>-8.6946512383220213E-4</v>
      </c>
      <c r="AD107" s="133">
        <f t="shared" si="59"/>
        <v>42185</v>
      </c>
      <c r="AE107" s="134">
        <f t="shared" si="75"/>
        <v>2.0455350643001566E-4</v>
      </c>
      <c r="AF107" s="134">
        <f t="shared" si="81"/>
        <v>-3.3504793126758192E-4</v>
      </c>
      <c r="AG107" s="135">
        <f t="shared" si="82"/>
        <v>-1.49935064935065E-4</v>
      </c>
      <c r="AH107" s="136">
        <f t="shared" si="76"/>
        <v>2.3208147186147138E-3</v>
      </c>
      <c r="AI107" s="57"/>
      <c r="AJ107" s="133">
        <f t="shared" si="87"/>
        <v>42185</v>
      </c>
      <c r="AK107" s="246">
        <f t="shared" si="87"/>
        <v>2.0455350643001566E-4</v>
      </c>
      <c r="AL107" s="143">
        <f t="shared" si="87"/>
        <v>-3.3504793126758192E-4</v>
      </c>
      <c r="AM107" s="143">
        <f t="shared" si="84"/>
        <v>0</v>
      </c>
      <c r="AN107" s="143">
        <f t="shared" si="85"/>
        <v>-1.49935064935065E-4</v>
      </c>
      <c r="AO107" s="144">
        <f t="shared" si="77"/>
        <v>2.3208147186147138E-3</v>
      </c>
      <c r="AP107" s="93"/>
      <c r="AQ107" s="93"/>
      <c r="AR107" s="37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60">
        <f t="shared" si="60"/>
        <v>42185</v>
      </c>
      <c r="BG107" s="71">
        <f t="shared" si="61"/>
        <v>6.3302732231293474E-3</v>
      </c>
      <c r="BH107" s="71">
        <f t="shared" si="62"/>
        <v>-6.3136363636363661E-4</v>
      </c>
      <c r="BI107" s="71">
        <f t="shared" si="78"/>
        <v>0</v>
      </c>
      <c r="BJ107" s="71">
        <f t="shared" si="79"/>
        <v>-1.49935064935065E-4</v>
      </c>
      <c r="BK107" s="71">
        <f t="shared" si="80"/>
        <v>-1.49935064935065E-4</v>
      </c>
      <c r="BL107" s="71">
        <f t="shared" si="63"/>
        <v>2.1152890909090907E-2</v>
      </c>
      <c r="BM107" s="71">
        <f t="shared" si="64"/>
        <v>0</v>
      </c>
      <c r="BQ107" s="60">
        <f t="shared" si="88"/>
        <v>42185</v>
      </c>
      <c r="BR107" s="63">
        <f t="shared" si="89"/>
        <v>12.398003923563204</v>
      </c>
      <c r="BS107" s="64">
        <f t="shared" si="90"/>
        <v>33800</v>
      </c>
      <c r="BT107" s="17" t="s">
        <v>117</v>
      </c>
      <c r="BV107" s="60">
        <f t="shared" si="68"/>
        <v>42216</v>
      </c>
      <c r="BW107" s="71">
        <f t="shared" si="69"/>
        <v>5.1865719422155539E-3</v>
      </c>
      <c r="BX107" s="71">
        <f t="shared" si="70"/>
        <v>6.3302732231293474E-3</v>
      </c>
      <c r="BY107" s="71">
        <f t="shared" si="71"/>
        <v>-6.3136363636363661E-4</v>
      </c>
      <c r="BZ107" s="71">
        <f t="shared" si="72"/>
        <v>2.1152890909090907E-2</v>
      </c>
      <c r="CA107" s="71">
        <f t="shared" si="73"/>
        <v>-7.6897233201580692E-5</v>
      </c>
      <c r="CB107" s="71">
        <f t="shared" si="74"/>
        <v>0</v>
      </c>
    </row>
    <row r="108" spans="1:80" s="17" customFormat="1" x14ac:dyDescent="0.2">
      <c r="A108" s="106">
        <f t="shared" si="56"/>
        <v>42185</v>
      </c>
      <c r="B108" s="208">
        <v>42216</v>
      </c>
      <c r="C108" s="216">
        <v>237192701992</v>
      </c>
      <c r="D108" s="157">
        <v>3370457.5700000068</v>
      </c>
      <c r="E108" s="158">
        <v>34015</v>
      </c>
      <c r="F108" s="157">
        <v>7651377483.6129036</v>
      </c>
      <c r="G108" s="157">
        <v>224941.2754259269</v>
      </c>
      <c r="H108" s="157">
        <v>3370457.5700000068</v>
      </c>
      <c r="I108" s="159">
        <v>5.1865719422155539E-3</v>
      </c>
      <c r="J108" s="165">
        <v>-7.082608695652173E-4</v>
      </c>
      <c r="K108" s="160">
        <v>7.082608695652173E-4</v>
      </c>
      <c r="L108" s="160">
        <v>0</v>
      </c>
      <c r="M108" s="160">
        <v>7.082608695652173E-4</v>
      </c>
      <c r="N108" s="161">
        <v>22.758151531792794</v>
      </c>
      <c r="O108" s="161">
        <v>12.323594649013632</v>
      </c>
      <c r="P108" s="162">
        <v>6.3302732231293474E-3</v>
      </c>
      <c r="Q108" s="40"/>
      <c r="T108" s="113">
        <f t="shared" si="86"/>
        <v>5.1865719422155539E-3</v>
      </c>
      <c r="U108" s="114">
        <f t="shared" si="86"/>
        <v>-7.082608695652173E-4</v>
      </c>
      <c r="V108" s="115">
        <f>VLOOKUP(B108,'cds bmps'!$E:$I,5,0)/10000</f>
        <v>2.1922699999999996E-2</v>
      </c>
      <c r="Z108" s="124">
        <f t="shared" si="57"/>
        <v>7.4276931848415032E-3</v>
      </c>
      <c r="AA108" s="125">
        <f t="shared" si="58"/>
        <v>-2.2411212426259493E-3</v>
      </c>
      <c r="AD108" s="133">
        <f t="shared" si="59"/>
        <v>42216</v>
      </c>
      <c r="AE108" s="134">
        <f t="shared" si="75"/>
        <v>-1.1437012809137935E-3</v>
      </c>
      <c r="AF108" s="134">
        <f t="shared" si="81"/>
        <v>-8.6946512383220213E-4</v>
      </c>
      <c r="AG108" s="135">
        <f t="shared" si="82"/>
        <v>-7.6897233201580692E-5</v>
      </c>
      <c r="AH108" s="136">
        <f t="shared" si="76"/>
        <v>7.6980909090908906E-4</v>
      </c>
      <c r="AI108" s="57"/>
      <c r="AJ108" s="133">
        <f t="shared" si="87"/>
        <v>42216</v>
      </c>
      <c r="AK108" s="246">
        <f t="shared" si="87"/>
        <v>-1.1437012809137935E-3</v>
      </c>
      <c r="AL108" s="143">
        <f t="shared" si="87"/>
        <v>-8.6946512383220213E-4</v>
      </c>
      <c r="AM108" s="143">
        <f t="shared" si="84"/>
        <v>0</v>
      </c>
      <c r="AN108" s="143">
        <f t="shared" si="85"/>
        <v>-7.6897233201580692E-5</v>
      </c>
      <c r="AO108" s="144">
        <f t="shared" si="77"/>
        <v>7.6980909090908906E-4</v>
      </c>
      <c r="AP108" s="93"/>
      <c r="AQ108" s="93"/>
      <c r="AR108" s="37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60">
        <f t="shared" si="60"/>
        <v>42216</v>
      </c>
      <c r="BG108" s="71">
        <f t="shared" si="61"/>
        <v>5.1865719422155539E-3</v>
      </c>
      <c r="BH108" s="71">
        <f t="shared" si="62"/>
        <v>-7.082608695652173E-4</v>
      </c>
      <c r="BI108" s="71">
        <f t="shared" si="78"/>
        <v>0</v>
      </c>
      <c r="BJ108" s="71">
        <f t="shared" si="79"/>
        <v>-7.6897233201580692E-5</v>
      </c>
      <c r="BK108" s="71">
        <f t="shared" si="80"/>
        <v>-7.6897233201580692E-5</v>
      </c>
      <c r="BL108" s="71">
        <f t="shared" si="63"/>
        <v>2.1922699999999996E-2</v>
      </c>
      <c r="BM108" s="71">
        <f t="shared" si="64"/>
        <v>0</v>
      </c>
      <c r="BQ108" s="60">
        <f t="shared" si="88"/>
        <v>42216</v>
      </c>
      <c r="BR108" s="63">
        <f t="shared" si="89"/>
        <v>12.323594649013632</v>
      </c>
      <c r="BS108" s="64">
        <f t="shared" si="90"/>
        <v>34015</v>
      </c>
      <c r="BT108" s="17" t="s">
        <v>117</v>
      </c>
      <c r="BV108" s="60"/>
      <c r="BW108" s="71"/>
      <c r="BX108" s="71"/>
      <c r="BY108" s="71"/>
      <c r="BZ108" s="71"/>
      <c r="CA108" s="71"/>
      <c r="CB108" s="71"/>
    </row>
    <row r="109" spans="1:80" s="247" customFormat="1" x14ac:dyDescent="0.2">
      <c r="B109" s="248"/>
      <c r="C109" s="249"/>
      <c r="T109" s="250"/>
      <c r="U109" s="250"/>
      <c r="V109" s="250"/>
    </row>
    <row r="110" spans="1:80" s="247" customFormat="1" x14ac:dyDescent="0.2">
      <c r="B110" s="248"/>
      <c r="C110" s="249"/>
      <c r="T110" s="250"/>
      <c r="U110" s="250"/>
      <c r="V110" s="250"/>
    </row>
    <row r="111" spans="1:80" x14ac:dyDescent="0.2">
      <c r="A111" s="247"/>
      <c r="B111" s="252"/>
      <c r="C111" s="249"/>
      <c r="D111" s="97"/>
      <c r="E111" s="97"/>
      <c r="F111" s="97"/>
      <c r="G111" s="97"/>
      <c r="H111" s="97"/>
      <c r="I111" s="98"/>
      <c r="J111" s="98"/>
      <c r="K111" s="99"/>
      <c r="L111" s="99"/>
      <c r="M111" s="99"/>
      <c r="N111" s="100"/>
      <c r="O111" s="100"/>
      <c r="P111" s="98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R111" s="262"/>
      <c r="BQ111" s="258"/>
      <c r="BR111" s="264"/>
    </row>
    <row r="112" spans="1:80" x14ac:dyDescent="0.2">
      <c r="A112" s="247"/>
      <c r="B112" s="252"/>
      <c r="C112" s="249"/>
      <c r="D112" s="97"/>
      <c r="E112" s="97"/>
      <c r="F112" s="97"/>
      <c r="G112" s="97"/>
      <c r="H112" s="97"/>
      <c r="I112" s="98"/>
      <c r="J112" s="98"/>
      <c r="K112" s="99"/>
      <c r="L112" s="99"/>
      <c r="M112" s="99"/>
      <c r="N112" s="100"/>
      <c r="O112" s="100"/>
      <c r="P112" s="98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R112" s="262"/>
      <c r="BQ112" s="258"/>
      <c r="BR112" s="264"/>
    </row>
    <row r="113" spans="1:70" x14ac:dyDescent="0.2">
      <c r="A113" s="247"/>
      <c r="B113" s="252"/>
      <c r="C113" s="249"/>
      <c r="D113" s="97"/>
      <c r="E113" s="97"/>
      <c r="F113" s="97"/>
      <c r="G113" s="97"/>
      <c r="H113" s="97"/>
      <c r="I113" s="98"/>
      <c r="J113" s="98"/>
      <c r="K113" s="99"/>
      <c r="L113" s="99"/>
      <c r="M113" s="99"/>
      <c r="N113" s="100"/>
      <c r="O113" s="100"/>
      <c r="P113" s="98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R113" s="262"/>
      <c r="BQ113" s="258"/>
      <c r="BR113" s="264"/>
    </row>
    <row r="114" spans="1:70" x14ac:dyDescent="0.2">
      <c r="A114" s="247"/>
      <c r="B114" s="252"/>
      <c r="C114" s="249"/>
      <c r="D114" s="97"/>
      <c r="E114" s="97"/>
      <c r="F114" s="97"/>
      <c r="G114" s="97"/>
      <c r="H114" s="97"/>
      <c r="I114" s="98"/>
      <c r="J114" s="98"/>
      <c r="K114" s="99"/>
      <c r="L114" s="99"/>
      <c r="M114" s="99"/>
      <c r="N114" s="100"/>
      <c r="O114" s="100"/>
      <c r="P114" s="98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R114" s="262"/>
      <c r="BQ114" s="258"/>
      <c r="BR114" s="264"/>
    </row>
    <row r="115" spans="1:70" x14ac:dyDescent="0.2">
      <c r="A115" s="247"/>
      <c r="B115" s="252"/>
      <c r="C115" s="249"/>
      <c r="D115" s="97"/>
      <c r="E115" s="97"/>
      <c r="F115" s="97"/>
      <c r="G115" s="97"/>
      <c r="H115" s="97"/>
      <c r="I115" s="98"/>
      <c r="J115" s="98"/>
      <c r="K115" s="99"/>
      <c r="L115" s="99"/>
      <c r="M115" s="99"/>
      <c r="N115" s="100"/>
      <c r="O115" s="100"/>
      <c r="P115" s="98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R115" s="262"/>
      <c r="BQ115" s="258"/>
      <c r="BR115" s="264"/>
    </row>
    <row r="116" spans="1:70" x14ac:dyDescent="0.2">
      <c r="A116" s="247"/>
      <c r="B116" s="252"/>
      <c r="C116" s="249"/>
      <c r="D116" s="97"/>
      <c r="E116" s="97"/>
      <c r="F116" s="97"/>
      <c r="G116" s="97"/>
      <c r="H116" s="97"/>
      <c r="I116" s="98"/>
      <c r="J116" s="98"/>
      <c r="K116" s="99"/>
      <c r="L116" s="99"/>
      <c r="M116" s="99"/>
      <c r="N116" s="100"/>
      <c r="O116" s="100"/>
      <c r="P116" s="98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R116" s="262"/>
      <c r="BQ116" s="258"/>
      <c r="BR116" s="264"/>
    </row>
    <row r="117" spans="1:70" x14ac:dyDescent="0.2">
      <c r="A117" s="247"/>
      <c r="B117" s="252"/>
      <c r="C117" s="249"/>
      <c r="D117" s="97"/>
      <c r="E117" s="97"/>
      <c r="F117" s="97"/>
      <c r="G117" s="97"/>
      <c r="H117" s="97"/>
      <c r="I117" s="98"/>
      <c r="J117" s="98"/>
      <c r="K117" s="99"/>
      <c r="L117" s="99"/>
      <c r="M117" s="99"/>
      <c r="N117" s="100"/>
      <c r="O117" s="100"/>
      <c r="P117" s="98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R117" s="262"/>
      <c r="BQ117" s="258"/>
      <c r="BR117" s="264"/>
    </row>
    <row r="118" spans="1:70" x14ac:dyDescent="0.2">
      <c r="A118" s="247"/>
      <c r="B118" s="252"/>
      <c r="C118" s="249"/>
      <c r="D118" s="97"/>
      <c r="E118" s="97"/>
      <c r="F118" s="97"/>
      <c r="G118" s="97"/>
      <c r="H118" s="97"/>
      <c r="I118" s="98"/>
      <c r="J118" s="98"/>
      <c r="K118" s="99"/>
      <c r="L118" s="99"/>
      <c r="M118" s="99"/>
      <c r="N118" s="100"/>
      <c r="O118" s="100"/>
      <c r="P118" s="98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R118" s="262"/>
      <c r="BQ118" s="258"/>
      <c r="BR118" s="264"/>
    </row>
    <row r="119" spans="1:70" x14ac:dyDescent="0.2">
      <c r="A119" s="247"/>
      <c r="B119" s="252"/>
      <c r="C119" s="249"/>
      <c r="D119" s="97"/>
      <c r="E119" s="97"/>
      <c r="F119" s="97"/>
      <c r="G119" s="97"/>
      <c r="H119" s="97"/>
      <c r="I119" s="98"/>
      <c r="J119" s="98"/>
      <c r="K119" s="99"/>
      <c r="L119" s="99"/>
      <c r="M119" s="99"/>
      <c r="N119" s="100"/>
      <c r="O119" s="100"/>
      <c r="P119" s="98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R119" s="262"/>
      <c r="BQ119" s="258"/>
      <c r="BR119" s="264"/>
    </row>
    <row r="120" spans="1:70" x14ac:dyDescent="0.2">
      <c r="A120" s="247"/>
      <c r="B120" s="252"/>
      <c r="C120" s="249"/>
      <c r="D120" s="97"/>
      <c r="E120" s="97"/>
      <c r="F120" s="97"/>
      <c r="G120" s="97"/>
      <c r="H120" s="97"/>
      <c r="I120" s="98"/>
      <c r="J120" s="98"/>
      <c r="K120" s="99"/>
      <c r="L120" s="99"/>
      <c r="M120" s="99"/>
      <c r="N120" s="100"/>
      <c r="O120" s="100"/>
      <c r="P120" s="98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R120" s="262"/>
      <c r="BQ120" s="258"/>
      <c r="BR120" s="264"/>
    </row>
    <row r="121" spans="1:70" x14ac:dyDescent="0.2">
      <c r="A121" s="247"/>
      <c r="B121" s="252"/>
      <c r="C121" s="249"/>
      <c r="D121" s="97"/>
      <c r="E121" s="97"/>
      <c r="F121" s="97"/>
      <c r="G121" s="97"/>
      <c r="H121" s="97"/>
      <c r="I121" s="98"/>
      <c r="J121" s="98"/>
      <c r="K121" s="99"/>
      <c r="L121" s="99"/>
      <c r="M121" s="99"/>
      <c r="N121" s="100"/>
      <c r="O121" s="100"/>
      <c r="P121" s="98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R121" s="262"/>
      <c r="BQ121" s="258"/>
      <c r="BR121" s="264"/>
    </row>
    <row r="122" spans="1:70" x14ac:dyDescent="0.2">
      <c r="A122" s="247"/>
      <c r="B122" s="252"/>
      <c r="C122" s="249"/>
      <c r="D122" s="97"/>
      <c r="E122" s="97"/>
      <c r="F122" s="97"/>
      <c r="G122" s="97"/>
      <c r="H122" s="97"/>
      <c r="I122" s="98"/>
      <c r="J122" s="98"/>
      <c r="K122" s="99"/>
      <c r="L122" s="99"/>
      <c r="M122" s="99"/>
      <c r="N122" s="100"/>
      <c r="O122" s="100"/>
      <c r="P122" s="98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R122" s="262"/>
      <c r="BQ122" s="258"/>
      <c r="BR122" s="264"/>
    </row>
    <row r="123" spans="1:70" x14ac:dyDescent="0.2">
      <c r="A123" s="247"/>
      <c r="B123" s="252"/>
      <c r="C123" s="249"/>
      <c r="D123" s="97"/>
      <c r="E123" s="97"/>
      <c r="F123" s="97"/>
      <c r="G123" s="97"/>
      <c r="H123" s="97"/>
      <c r="I123" s="98"/>
      <c r="J123" s="98"/>
      <c r="K123" s="99"/>
      <c r="L123" s="99"/>
      <c r="M123" s="99"/>
      <c r="N123" s="100"/>
      <c r="O123" s="100"/>
      <c r="P123" s="98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R123" s="262"/>
      <c r="BQ123" s="258"/>
      <c r="BR123" s="264"/>
    </row>
    <row r="124" spans="1:70" x14ac:dyDescent="0.2">
      <c r="A124" s="247"/>
      <c r="B124" s="252"/>
      <c r="C124" s="249"/>
      <c r="D124" s="97"/>
      <c r="E124" s="97"/>
      <c r="F124" s="97"/>
      <c r="G124" s="97"/>
      <c r="H124" s="97"/>
      <c r="I124" s="98"/>
      <c r="J124" s="98"/>
      <c r="K124" s="99"/>
      <c r="L124" s="99"/>
      <c r="M124" s="99"/>
      <c r="N124" s="100"/>
      <c r="O124" s="100"/>
      <c r="P124" s="98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R124" s="262"/>
      <c r="BQ124" s="258"/>
      <c r="BR124" s="264"/>
    </row>
    <row r="125" spans="1:70" x14ac:dyDescent="0.2">
      <c r="A125" s="247"/>
      <c r="B125" s="252"/>
      <c r="C125" s="249"/>
      <c r="D125" s="97"/>
      <c r="E125" s="97"/>
      <c r="F125" s="97"/>
      <c r="G125" s="97"/>
      <c r="H125" s="97"/>
      <c r="I125" s="98"/>
      <c r="J125" s="98"/>
      <c r="K125" s="99"/>
      <c r="L125" s="99"/>
      <c r="M125" s="99"/>
      <c r="N125" s="100"/>
      <c r="O125" s="100"/>
      <c r="P125" s="98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R125" s="262"/>
      <c r="BQ125" s="258"/>
      <c r="BR125" s="264"/>
    </row>
    <row r="126" spans="1:70" x14ac:dyDescent="0.2">
      <c r="A126" s="247"/>
      <c r="B126" s="252"/>
      <c r="C126" s="249"/>
      <c r="D126" s="97"/>
      <c r="E126" s="97"/>
      <c r="F126" s="97"/>
      <c r="G126" s="97"/>
      <c r="H126" s="97"/>
      <c r="I126" s="98"/>
      <c r="J126" s="98"/>
      <c r="K126" s="99"/>
      <c r="L126" s="99"/>
      <c r="M126" s="99"/>
      <c r="N126" s="100"/>
      <c r="O126" s="100"/>
      <c r="P126" s="98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R126" s="262"/>
      <c r="BQ126" s="258"/>
      <c r="BR126" s="264"/>
    </row>
    <row r="127" spans="1:70" x14ac:dyDescent="0.2">
      <c r="A127" s="247"/>
      <c r="B127" s="252"/>
      <c r="C127" s="249"/>
      <c r="D127" s="97"/>
      <c r="E127" s="97"/>
      <c r="F127" s="97"/>
      <c r="G127" s="97"/>
      <c r="H127" s="97"/>
      <c r="I127" s="98"/>
      <c r="J127" s="98"/>
      <c r="K127" s="99"/>
      <c r="L127" s="99"/>
      <c r="M127" s="99"/>
      <c r="N127" s="100"/>
      <c r="O127" s="100"/>
      <c r="P127" s="98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R127" s="262"/>
      <c r="BQ127" s="258"/>
      <c r="BR127" s="264"/>
    </row>
    <row r="128" spans="1:70" x14ac:dyDescent="0.2">
      <c r="A128" s="247"/>
      <c r="B128" s="252"/>
      <c r="C128" s="249"/>
      <c r="D128" s="97"/>
      <c r="E128" s="97"/>
      <c r="F128" s="97"/>
      <c r="G128" s="97"/>
      <c r="H128" s="97"/>
      <c r="I128" s="98"/>
      <c r="J128" s="98"/>
      <c r="K128" s="99"/>
      <c r="L128" s="99"/>
      <c r="M128" s="99"/>
      <c r="N128" s="100"/>
      <c r="O128" s="100"/>
      <c r="P128" s="98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R128" s="262"/>
      <c r="BQ128" s="258"/>
      <c r="BR128" s="264"/>
    </row>
    <row r="129" spans="1:70" x14ac:dyDescent="0.2">
      <c r="A129" s="247"/>
      <c r="B129" s="252"/>
      <c r="C129" s="249"/>
      <c r="D129" s="97"/>
      <c r="E129" s="97"/>
      <c r="F129" s="97"/>
      <c r="G129" s="97"/>
      <c r="H129" s="97"/>
      <c r="I129" s="98"/>
      <c r="J129" s="98"/>
      <c r="K129" s="99"/>
      <c r="L129" s="99"/>
      <c r="M129" s="99"/>
      <c r="N129" s="100"/>
      <c r="O129" s="100"/>
      <c r="P129" s="98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R129" s="262"/>
      <c r="BQ129" s="258"/>
      <c r="BR129" s="264"/>
    </row>
    <row r="130" spans="1:70" x14ac:dyDescent="0.2">
      <c r="A130" s="247"/>
      <c r="B130" s="252"/>
      <c r="C130" s="249"/>
      <c r="D130" s="97"/>
      <c r="E130" s="97"/>
      <c r="F130" s="97"/>
      <c r="G130" s="97"/>
      <c r="H130" s="97"/>
      <c r="I130" s="98"/>
      <c r="J130" s="98"/>
      <c r="K130" s="99"/>
      <c r="L130" s="99"/>
      <c r="M130" s="99"/>
      <c r="N130" s="100"/>
      <c r="O130" s="100"/>
      <c r="P130" s="98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R130" s="262"/>
      <c r="BQ130" s="258"/>
      <c r="BR130" s="264"/>
    </row>
    <row r="131" spans="1:70" x14ac:dyDescent="0.2">
      <c r="A131" s="247"/>
      <c r="B131" s="252"/>
      <c r="C131" s="249"/>
      <c r="D131" s="97"/>
      <c r="E131" s="97"/>
      <c r="F131" s="97"/>
      <c r="G131" s="97"/>
      <c r="H131" s="97"/>
      <c r="I131" s="98"/>
      <c r="J131" s="98"/>
      <c r="K131" s="99"/>
      <c r="L131" s="99"/>
      <c r="M131" s="99"/>
      <c r="N131" s="100"/>
      <c r="O131" s="100"/>
      <c r="P131" s="98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R131" s="262"/>
      <c r="BQ131" s="258"/>
      <c r="BR131" s="264"/>
    </row>
    <row r="132" spans="1:70" x14ac:dyDescent="0.2">
      <c r="A132" s="247"/>
      <c r="B132" s="252"/>
      <c r="C132" s="249"/>
      <c r="D132" s="97"/>
      <c r="E132" s="97"/>
      <c r="F132" s="97"/>
      <c r="G132" s="97"/>
      <c r="H132" s="97"/>
      <c r="I132" s="98"/>
      <c r="J132" s="98"/>
      <c r="K132" s="99"/>
      <c r="L132" s="99"/>
      <c r="M132" s="99"/>
      <c r="N132" s="100"/>
      <c r="O132" s="100"/>
      <c r="P132" s="98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R132" s="262"/>
      <c r="BQ132" s="258"/>
      <c r="BR132" s="264"/>
    </row>
    <row r="133" spans="1:70" x14ac:dyDescent="0.2">
      <c r="A133" s="247"/>
      <c r="B133" s="252"/>
      <c r="C133" s="249"/>
      <c r="D133" s="97"/>
      <c r="E133" s="97"/>
      <c r="F133" s="97"/>
      <c r="G133" s="97"/>
      <c r="H133" s="97"/>
      <c r="I133" s="98"/>
      <c r="J133" s="98"/>
      <c r="K133" s="99"/>
      <c r="L133" s="99"/>
      <c r="M133" s="99"/>
      <c r="N133" s="100"/>
      <c r="O133" s="100"/>
      <c r="P133" s="98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R133" s="262"/>
      <c r="BQ133" s="258"/>
      <c r="BR133" s="264"/>
    </row>
    <row r="134" spans="1:70" x14ac:dyDescent="0.2">
      <c r="A134" s="247"/>
      <c r="B134" s="252"/>
      <c r="C134" s="249"/>
      <c r="D134" s="97"/>
      <c r="E134" s="97"/>
      <c r="F134" s="97"/>
      <c r="G134" s="97"/>
      <c r="H134" s="97"/>
      <c r="I134" s="98"/>
      <c r="J134" s="98"/>
      <c r="K134" s="99"/>
      <c r="L134" s="99"/>
      <c r="M134" s="99"/>
      <c r="N134" s="100"/>
      <c r="O134" s="100"/>
      <c r="P134" s="98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R134" s="262"/>
      <c r="BQ134" s="258"/>
      <c r="BR134" s="264"/>
    </row>
    <row r="135" spans="1:70" x14ac:dyDescent="0.2">
      <c r="A135" s="247"/>
      <c r="B135" s="252"/>
      <c r="C135" s="249"/>
      <c r="D135" s="97"/>
      <c r="E135" s="97"/>
      <c r="F135" s="97"/>
      <c r="G135" s="97"/>
      <c r="H135" s="97"/>
      <c r="I135" s="98"/>
      <c r="J135" s="98"/>
      <c r="K135" s="99"/>
      <c r="L135" s="99"/>
      <c r="M135" s="99"/>
      <c r="N135" s="100"/>
      <c r="O135" s="100"/>
      <c r="P135" s="98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R135" s="262"/>
      <c r="BQ135" s="258"/>
      <c r="BR135" s="264"/>
    </row>
    <row r="136" spans="1:70" x14ac:dyDescent="0.2">
      <c r="A136" s="247"/>
      <c r="B136" s="252"/>
      <c r="C136" s="249"/>
      <c r="D136" s="97"/>
      <c r="E136" s="97"/>
      <c r="F136" s="97"/>
      <c r="G136" s="97"/>
      <c r="H136" s="97"/>
      <c r="I136" s="98"/>
      <c r="J136" s="98"/>
      <c r="K136" s="99"/>
      <c r="L136" s="99"/>
      <c r="M136" s="99"/>
      <c r="N136" s="100"/>
      <c r="O136" s="100"/>
      <c r="P136" s="98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R136" s="262"/>
      <c r="BQ136" s="258"/>
      <c r="BR136" s="264"/>
    </row>
    <row r="137" spans="1:70" x14ac:dyDescent="0.2">
      <c r="A137" s="247"/>
      <c r="B137" s="252"/>
      <c r="C137" s="249"/>
      <c r="D137" s="97"/>
      <c r="E137" s="97"/>
      <c r="F137" s="97"/>
      <c r="G137" s="97"/>
      <c r="H137" s="97"/>
      <c r="I137" s="98"/>
      <c r="J137" s="98"/>
      <c r="K137" s="99"/>
      <c r="L137" s="99"/>
      <c r="M137" s="99"/>
      <c r="N137" s="100"/>
      <c r="O137" s="100"/>
      <c r="P137" s="98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R137" s="262"/>
      <c r="BQ137" s="258"/>
      <c r="BR137" s="264"/>
    </row>
    <row r="138" spans="1:70" x14ac:dyDescent="0.2">
      <c r="A138" s="247"/>
      <c r="B138" s="252"/>
      <c r="C138" s="249"/>
      <c r="D138" s="97"/>
      <c r="E138" s="97"/>
      <c r="F138" s="97"/>
      <c r="G138" s="97"/>
      <c r="H138" s="97"/>
      <c r="I138" s="98"/>
      <c r="J138" s="98"/>
      <c r="K138" s="99"/>
      <c r="L138" s="99"/>
      <c r="M138" s="99"/>
      <c r="N138" s="100"/>
      <c r="O138" s="100"/>
      <c r="P138" s="98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R138" s="262"/>
      <c r="BQ138" s="258"/>
      <c r="BR138" s="264"/>
    </row>
    <row r="139" spans="1:70" x14ac:dyDescent="0.2">
      <c r="A139" s="247"/>
      <c r="B139" s="252"/>
      <c r="C139" s="249"/>
      <c r="D139" s="97"/>
      <c r="E139" s="97"/>
      <c r="F139" s="97"/>
      <c r="G139" s="97"/>
      <c r="H139" s="97"/>
      <c r="I139" s="98"/>
      <c r="J139" s="98"/>
      <c r="K139" s="99"/>
      <c r="L139" s="99"/>
      <c r="M139" s="99"/>
      <c r="N139" s="100"/>
      <c r="O139" s="100"/>
      <c r="P139" s="98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R139" s="262"/>
      <c r="BQ139" s="258"/>
      <c r="BR139" s="264"/>
    </row>
    <row r="140" spans="1:70" x14ac:dyDescent="0.2">
      <c r="A140" s="247"/>
      <c r="B140" s="252"/>
      <c r="C140" s="249"/>
      <c r="D140" s="97"/>
      <c r="E140" s="97"/>
      <c r="F140" s="97"/>
      <c r="G140" s="97"/>
      <c r="H140" s="97"/>
      <c r="I140" s="98"/>
      <c r="J140" s="98"/>
      <c r="K140" s="99"/>
      <c r="L140" s="99"/>
      <c r="M140" s="99"/>
      <c r="N140" s="100"/>
      <c r="O140" s="100"/>
      <c r="P140" s="98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R140" s="262"/>
      <c r="BQ140" s="258"/>
      <c r="BR140" s="264"/>
    </row>
    <row r="141" spans="1:70" x14ac:dyDescent="0.2">
      <c r="A141" s="247"/>
      <c r="B141" s="252"/>
      <c r="C141" s="249"/>
      <c r="D141" s="97"/>
      <c r="E141" s="97"/>
      <c r="F141" s="97"/>
      <c r="G141" s="97"/>
      <c r="H141" s="97"/>
      <c r="I141" s="98"/>
      <c r="J141" s="98"/>
      <c r="K141" s="99"/>
      <c r="L141" s="99"/>
      <c r="M141" s="99"/>
      <c r="N141" s="100"/>
      <c r="O141" s="100"/>
      <c r="P141" s="98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R141" s="262"/>
      <c r="BQ141" s="258"/>
      <c r="BR141" s="264"/>
    </row>
    <row r="142" spans="1:70" x14ac:dyDescent="0.2">
      <c r="A142" s="247"/>
      <c r="B142" s="252"/>
      <c r="C142" s="249"/>
      <c r="D142" s="97"/>
      <c r="E142" s="97"/>
      <c r="F142" s="97"/>
      <c r="G142" s="97"/>
      <c r="H142" s="97"/>
      <c r="I142" s="98"/>
      <c r="J142" s="98"/>
      <c r="K142" s="99"/>
      <c r="L142" s="99"/>
      <c r="M142" s="99"/>
      <c r="N142" s="100"/>
      <c r="O142" s="100"/>
      <c r="P142" s="98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R142" s="262"/>
      <c r="BQ142" s="258"/>
      <c r="BR142" s="264"/>
    </row>
    <row r="143" spans="1:70" x14ac:dyDescent="0.2">
      <c r="A143" s="247"/>
      <c r="B143" s="252"/>
      <c r="C143" s="249"/>
      <c r="D143" s="97"/>
      <c r="E143" s="97"/>
      <c r="F143" s="97"/>
      <c r="G143" s="97"/>
      <c r="H143" s="97"/>
      <c r="I143" s="98"/>
      <c r="J143" s="98"/>
      <c r="K143" s="99"/>
      <c r="L143" s="99"/>
      <c r="M143" s="99"/>
      <c r="N143" s="100"/>
      <c r="O143" s="100"/>
      <c r="P143" s="98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R143" s="262"/>
      <c r="BQ143" s="258"/>
      <c r="BR143" s="264"/>
    </row>
    <row r="144" spans="1:70" x14ac:dyDescent="0.2">
      <c r="A144" s="247"/>
      <c r="B144" s="252"/>
      <c r="C144" s="249"/>
      <c r="D144" s="97"/>
      <c r="E144" s="97"/>
      <c r="F144" s="97"/>
      <c r="G144" s="97"/>
      <c r="H144" s="97"/>
      <c r="I144" s="98"/>
      <c r="J144" s="98"/>
      <c r="K144" s="99"/>
      <c r="L144" s="99"/>
      <c r="M144" s="99"/>
      <c r="N144" s="100"/>
      <c r="O144" s="100"/>
      <c r="P144" s="98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R144" s="262"/>
      <c r="BQ144" s="258"/>
      <c r="BR144" s="264"/>
    </row>
    <row r="145" spans="1:70" x14ac:dyDescent="0.2">
      <c r="A145" s="247"/>
      <c r="B145" s="252"/>
      <c r="C145" s="249"/>
      <c r="D145" s="97"/>
      <c r="E145" s="97"/>
      <c r="F145" s="97"/>
      <c r="G145" s="97"/>
      <c r="H145" s="97"/>
      <c r="I145" s="98"/>
      <c r="J145" s="98"/>
      <c r="K145" s="99"/>
      <c r="L145" s="99"/>
      <c r="M145" s="99"/>
      <c r="N145" s="100"/>
      <c r="O145" s="100"/>
      <c r="P145" s="98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R145" s="262"/>
      <c r="BQ145" s="258"/>
      <c r="BR145" s="264"/>
    </row>
    <row r="146" spans="1:70" x14ac:dyDescent="0.2">
      <c r="A146" s="247"/>
      <c r="B146" s="252"/>
      <c r="C146" s="249"/>
      <c r="D146" s="97"/>
      <c r="E146" s="97"/>
      <c r="F146" s="97"/>
      <c r="G146" s="97"/>
      <c r="H146" s="97"/>
      <c r="I146" s="98"/>
      <c r="J146" s="98"/>
      <c r="K146" s="99"/>
      <c r="L146" s="99"/>
      <c r="M146" s="99"/>
      <c r="N146" s="100"/>
      <c r="O146" s="100"/>
      <c r="P146" s="98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R146" s="262"/>
      <c r="BQ146" s="258"/>
      <c r="BR146" s="264"/>
    </row>
    <row r="147" spans="1:70" x14ac:dyDescent="0.2">
      <c r="A147" s="247"/>
      <c r="B147" s="252"/>
      <c r="C147" s="249"/>
      <c r="D147" s="97"/>
      <c r="E147" s="97"/>
      <c r="F147" s="97"/>
      <c r="G147" s="97"/>
      <c r="H147" s="97"/>
      <c r="I147" s="98"/>
      <c r="J147" s="98"/>
      <c r="K147" s="99"/>
      <c r="L147" s="99"/>
      <c r="M147" s="99"/>
      <c r="N147" s="100"/>
      <c r="O147" s="100"/>
      <c r="P147" s="98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R147" s="262"/>
      <c r="BQ147" s="258"/>
      <c r="BR147" s="264"/>
    </row>
    <row r="148" spans="1:70" x14ac:dyDescent="0.2">
      <c r="A148" s="247"/>
      <c r="B148" s="252"/>
      <c r="C148" s="249"/>
      <c r="D148" s="97"/>
      <c r="E148" s="97"/>
      <c r="F148" s="97"/>
      <c r="G148" s="97"/>
      <c r="H148" s="97"/>
      <c r="I148" s="98"/>
      <c r="J148" s="98"/>
      <c r="K148" s="99"/>
      <c r="L148" s="99"/>
      <c r="M148" s="99"/>
      <c r="N148" s="100"/>
      <c r="O148" s="100"/>
      <c r="P148" s="98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R148" s="262"/>
      <c r="BQ148" s="258"/>
      <c r="BR148" s="264"/>
    </row>
    <row r="149" spans="1:70" x14ac:dyDescent="0.2">
      <c r="A149" s="247"/>
      <c r="B149" s="252"/>
      <c r="C149" s="249"/>
      <c r="D149" s="97"/>
      <c r="E149" s="97"/>
      <c r="F149" s="97"/>
      <c r="G149" s="97"/>
      <c r="H149" s="97"/>
      <c r="I149" s="98"/>
      <c r="J149" s="98"/>
      <c r="K149" s="99"/>
      <c r="L149" s="99"/>
      <c r="M149" s="99"/>
      <c r="N149" s="100"/>
      <c r="O149" s="100"/>
      <c r="P149" s="98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R149" s="262"/>
      <c r="BQ149" s="258"/>
      <c r="BR149" s="264"/>
    </row>
    <row r="150" spans="1:70" x14ac:dyDescent="0.2">
      <c r="A150" s="247"/>
      <c r="B150" s="252"/>
      <c r="C150" s="249"/>
      <c r="D150" s="97"/>
      <c r="E150" s="97"/>
      <c r="F150" s="97"/>
      <c r="G150" s="97"/>
      <c r="H150" s="97"/>
      <c r="I150" s="98"/>
      <c r="J150" s="98"/>
      <c r="K150" s="99"/>
      <c r="L150" s="99"/>
      <c r="M150" s="99"/>
      <c r="N150" s="100"/>
      <c r="O150" s="100"/>
      <c r="P150" s="98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R150" s="262"/>
      <c r="BQ150" s="258"/>
      <c r="BR150" s="264"/>
    </row>
    <row r="151" spans="1:70" x14ac:dyDescent="0.2">
      <c r="A151" s="247"/>
      <c r="B151" s="252"/>
      <c r="C151" s="249"/>
      <c r="D151" s="97"/>
      <c r="E151" s="97"/>
      <c r="F151" s="97"/>
      <c r="G151" s="97"/>
      <c r="H151" s="97"/>
      <c r="I151" s="98"/>
      <c r="J151" s="98"/>
      <c r="K151" s="99"/>
      <c r="L151" s="99"/>
      <c r="M151" s="99"/>
      <c r="N151" s="100"/>
      <c r="O151" s="100"/>
      <c r="P151" s="98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R151" s="262"/>
      <c r="BQ151" s="258"/>
      <c r="BR151" s="264"/>
    </row>
    <row r="152" spans="1:70" x14ac:dyDescent="0.2">
      <c r="A152" s="247"/>
      <c r="B152" s="252"/>
      <c r="C152" s="249"/>
      <c r="D152" s="97"/>
      <c r="E152" s="97"/>
      <c r="F152" s="97"/>
      <c r="G152" s="97"/>
      <c r="H152" s="97"/>
      <c r="I152" s="98"/>
      <c r="J152" s="98"/>
      <c r="K152" s="99"/>
      <c r="L152" s="99"/>
      <c r="M152" s="99"/>
      <c r="N152" s="100"/>
      <c r="O152" s="100"/>
      <c r="P152" s="98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R152" s="262"/>
      <c r="BQ152" s="258"/>
      <c r="BR152" s="264"/>
    </row>
    <row r="153" spans="1:70" x14ac:dyDescent="0.2">
      <c r="A153" s="247"/>
      <c r="B153" s="252"/>
      <c r="C153" s="249"/>
      <c r="D153" s="97"/>
      <c r="E153" s="97"/>
      <c r="F153" s="97"/>
      <c r="G153" s="97"/>
      <c r="H153" s="97"/>
      <c r="I153" s="98"/>
      <c r="J153" s="98"/>
      <c r="K153" s="99"/>
      <c r="L153" s="99"/>
      <c r="M153" s="99"/>
      <c r="N153" s="100"/>
      <c r="O153" s="100"/>
      <c r="P153" s="98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R153" s="262"/>
      <c r="BQ153" s="258"/>
      <c r="BR153" s="264"/>
    </row>
    <row r="154" spans="1:70" x14ac:dyDescent="0.2">
      <c r="A154" s="247"/>
      <c r="B154" s="252"/>
      <c r="C154" s="249"/>
      <c r="D154" s="97"/>
      <c r="E154" s="97"/>
      <c r="F154" s="97"/>
      <c r="G154" s="97"/>
      <c r="H154" s="97"/>
      <c r="I154" s="98"/>
      <c r="J154" s="98"/>
      <c r="K154" s="99"/>
      <c r="L154" s="99"/>
      <c r="M154" s="99"/>
      <c r="N154" s="100"/>
      <c r="O154" s="100"/>
      <c r="P154" s="98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R154" s="262"/>
      <c r="BQ154" s="258"/>
      <c r="BR154" s="264"/>
    </row>
    <row r="155" spans="1:70" x14ac:dyDescent="0.2">
      <c r="A155" s="247"/>
      <c r="B155" s="252"/>
      <c r="C155" s="249"/>
      <c r="D155" s="97"/>
      <c r="E155" s="97"/>
      <c r="F155" s="97"/>
      <c r="G155" s="97"/>
      <c r="H155" s="97"/>
      <c r="I155" s="98"/>
      <c r="J155" s="98"/>
      <c r="K155" s="99"/>
      <c r="L155" s="99"/>
      <c r="M155" s="99"/>
      <c r="N155" s="100"/>
      <c r="O155" s="100"/>
      <c r="P155" s="98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R155" s="262"/>
      <c r="BQ155" s="258"/>
      <c r="BR155" s="264"/>
    </row>
    <row r="156" spans="1:70" x14ac:dyDescent="0.2">
      <c r="A156" s="247"/>
      <c r="B156" s="252"/>
      <c r="C156" s="249"/>
      <c r="D156" s="97"/>
      <c r="E156" s="97"/>
      <c r="F156" s="97"/>
      <c r="G156" s="97"/>
      <c r="H156" s="97"/>
      <c r="I156" s="98"/>
      <c r="J156" s="98"/>
      <c r="K156" s="99"/>
      <c r="L156" s="99"/>
      <c r="M156" s="99"/>
      <c r="N156" s="100"/>
      <c r="O156" s="100"/>
      <c r="P156" s="98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R156" s="262"/>
      <c r="BQ156" s="258"/>
      <c r="BR156" s="264"/>
    </row>
    <row r="157" spans="1:70" x14ac:dyDescent="0.2">
      <c r="A157" s="247"/>
      <c r="B157" s="252"/>
      <c r="C157" s="249"/>
      <c r="D157" s="97"/>
      <c r="E157" s="97"/>
      <c r="F157" s="97"/>
      <c r="G157" s="97"/>
      <c r="H157" s="97"/>
      <c r="I157" s="98"/>
      <c r="J157" s="98"/>
      <c r="K157" s="99"/>
      <c r="L157" s="99"/>
      <c r="M157" s="99"/>
      <c r="N157" s="100"/>
      <c r="O157" s="100"/>
      <c r="P157" s="98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R157" s="262"/>
      <c r="BQ157" s="258"/>
      <c r="BR157" s="264"/>
    </row>
    <row r="158" spans="1:70" x14ac:dyDescent="0.2">
      <c r="A158" s="247"/>
      <c r="B158" s="252"/>
      <c r="C158" s="249"/>
      <c r="D158" s="97"/>
      <c r="E158" s="97"/>
      <c r="F158" s="97"/>
      <c r="G158" s="97"/>
      <c r="H158" s="97"/>
      <c r="I158" s="98"/>
      <c r="J158" s="98"/>
      <c r="K158" s="99"/>
      <c r="L158" s="99"/>
      <c r="M158" s="99"/>
      <c r="N158" s="100"/>
      <c r="O158" s="100"/>
      <c r="P158" s="98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R158" s="262"/>
      <c r="BQ158" s="258"/>
      <c r="BR158" s="264"/>
    </row>
    <row r="159" spans="1:70" x14ac:dyDescent="0.2">
      <c r="A159" s="247"/>
      <c r="B159" s="252"/>
      <c r="C159" s="249"/>
      <c r="D159" s="97"/>
      <c r="E159" s="97"/>
      <c r="F159" s="97"/>
      <c r="G159" s="97"/>
      <c r="H159" s="97"/>
      <c r="I159" s="98"/>
      <c r="J159" s="98"/>
      <c r="K159" s="99"/>
      <c r="L159" s="99"/>
      <c r="M159" s="99"/>
      <c r="N159" s="100"/>
      <c r="O159" s="100"/>
      <c r="P159" s="98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R159" s="262"/>
      <c r="BQ159" s="258"/>
      <c r="BR159" s="264"/>
    </row>
    <row r="160" spans="1:70" x14ac:dyDescent="0.2">
      <c r="A160" s="247"/>
      <c r="B160" s="252"/>
      <c r="C160" s="249"/>
      <c r="D160" s="97"/>
      <c r="E160" s="97"/>
      <c r="F160" s="97"/>
      <c r="G160" s="97"/>
      <c r="H160" s="97"/>
      <c r="I160" s="98"/>
      <c r="J160" s="98"/>
      <c r="K160" s="99"/>
      <c r="L160" s="99"/>
      <c r="M160" s="99"/>
      <c r="N160" s="100"/>
      <c r="O160" s="100"/>
      <c r="P160" s="98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R160" s="262"/>
      <c r="BQ160" s="258"/>
      <c r="BR160" s="264"/>
    </row>
    <row r="161" spans="1:70" x14ac:dyDescent="0.2">
      <c r="A161" s="247"/>
      <c r="B161" s="252"/>
      <c r="C161" s="249"/>
      <c r="D161" s="97"/>
      <c r="E161" s="97"/>
      <c r="F161" s="97"/>
      <c r="G161" s="97"/>
      <c r="H161" s="97"/>
      <c r="I161" s="98"/>
      <c r="J161" s="98"/>
      <c r="K161" s="99"/>
      <c r="L161" s="99"/>
      <c r="M161" s="99"/>
      <c r="N161" s="100"/>
      <c r="O161" s="100"/>
      <c r="P161" s="98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R161" s="262"/>
      <c r="BQ161" s="258"/>
      <c r="BR161" s="264"/>
    </row>
    <row r="162" spans="1:70" x14ac:dyDescent="0.2">
      <c r="A162" s="247"/>
      <c r="B162" s="252"/>
      <c r="C162" s="249"/>
      <c r="D162" s="97"/>
      <c r="E162" s="97"/>
      <c r="F162" s="97"/>
      <c r="G162" s="97"/>
      <c r="H162" s="97"/>
      <c r="I162" s="98"/>
      <c r="J162" s="98"/>
      <c r="K162" s="99"/>
      <c r="L162" s="99"/>
      <c r="M162" s="99"/>
      <c r="N162" s="100"/>
      <c r="O162" s="100"/>
      <c r="P162" s="98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R162" s="262"/>
      <c r="BQ162" s="258"/>
      <c r="BR162" s="264"/>
    </row>
    <row r="163" spans="1:70" x14ac:dyDescent="0.2">
      <c r="A163" s="247"/>
      <c r="B163" s="252"/>
      <c r="C163" s="249"/>
      <c r="D163" s="97"/>
      <c r="E163" s="97"/>
      <c r="F163" s="97"/>
      <c r="G163" s="97"/>
      <c r="H163" s="97"/>
      <c r="I163" s="98"/>
      <c r="J163" s="98"/>
      <c r="K163" s="99"/>
      <c r="L163" s="99"/>
      <c r="M163" s="99"/>
      <c r="N163" s="100"/>
      <c r="O163" s="100"/>
      <c r="P163" s="98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R163" s="262"/>
      <c r="BQ163" s="258"/>
      <c r="BR163" s="264"/>
    </row>
    <row r="164" spans="1:70" x14ac:dyDescent="0.2">
      <c r="A164" s="247"/>
      <c r="B164" s="252"/>
      <c r="C164" s="249"/>
      <c r="D164" s="97"/>
      <c r="E164" s="97"/>
      <c r="F164" s="97"/>
      <c r="G164" s="97"/>
      <c r="H164" s="97"/>
      <c r="I164" s="98"/>
      <c r="J164" s="98"/>
      <c r="K164" s="99"/>
      <c r="L164" s="99"/>
      <c r="M164" s="99"/>
      <c r="N164" s="100"/>
      <c r="O164" s="100"/>
      <c r="P164" s="98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R164" s="262"/>
      <c r="BQ164" s="258"/>
      <c r="BR164" s="264"/>
    </row>
    <row r="165" spans="1:70" x14ac:dyDescent="0.2">
      <c r="A165" s="247"/>
      <c r="B165" s="252"/>
      <c r="C165" s="249"/>
      <c r="D165" s="97"/>
      <c r="E165" s="97"/>
      <c r="F165" s="97"/>
      <c r="G165" s="97"/>
      <c r="H165" s="97"/>
      <c r="I165" s="98"/>
      <c r="J165" s="98"/>
      <c r="K165" s="99"/>
      <c r="L165" s="99"/>
      <c r="M165" s="99"/>
      <c r="N165" s="100"/>
      <c r="O165" s="100"/>
      <c r="P165" s="98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R165" s="262"/>
      <c r="BQ165" s="258"/>
      <c r="BR165" s="264"/>
    </row>
    <row r="166" spans="1:70" x14ac:dyDescent="0.2">
      <c r="A166" s="247"/>
      <c r="B166" s="252"/>
      <c r="C166" s="249"/>
      <c r="D166" s="97"/>
      <c r="E166" s="97"/>
      <c r="F166" s="97"/>
      <c r="G166" s="97"/>
      <c r="H166" s="97"/>
      <c r="I166" s="98"/>
      <c r="J166" s="98"/>
      <c r="K166" s="99"/>
      <c r="L166" s="99"/>
      <c r="M166" s="99"/>
      <c r="N166" s="100"/>
      <c r="O166" s="100"/>
      <c r="P166" s="98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R166" s="262"/>
      <c r="BQ166" s="258"/>
      <c r="BR166" s="264"/>
    </row>
    <row r="167" spans="1:70" x14ac:dyDescent="0.2">
      <c r="A167" s="247"/>
      <c r="B167" s="252"/>
      <c r="C167" s="249"/>
      <c r="D167" s="97"/>
      <c r="E167" s="97"/>
      <c r="F167" s="97"/>
      <c r="G167" s="97"/>
      <c r="H167" s="97"/>
      <c r="I167" s="98"/>
      <c r="J167" s="98"/>
      <c r="K167" s="99"/>
      <c r="L167" s="99"/>
      <c r="M167" s="99"/>
      <c r="N167" s="100"/>
      <c r="O167" s="100"/>
      <c r="P167" s="98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R167" s="262"/>
      <c r="BQ167" s="258"/>
      <c r="BR167" s="264"/>
    </row>
    <row r="168" spans="1:70" x14ac:dyDescent="0.2">
      <c r="A168" s="247"/>
      <c r="B168" s="252"/>
      <c r="C168" s="249"/>
      <c r="D168" s="97"/>
      <c r="E168" s="97"/>
      <c r="F168" s="97"/>
      <c r="G168" s="97"/>
      <c r="H168" s="97"/>
      <c r="I168" s="98"/>
      <c r="J168" s="98"/>
      <c r="K168" s="99"/>
      <c r="L168" s="99"/>
      <c r="M168" s="99"/>
      <c r="N168" s="100"/>
      <c r="O168" s="100"/>
      <c r="P168" s="98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R168" s="262"/>
      <c r="BQ168" s="258"/>
      <c r="BR168" s="264"/>
    </row>
    <row r="169" spans="1:70" x14ac:dyDescent="0.2">
      <c r="A169" s="247"/>
      <c r="B169" s="252"/>
      <c r="C169" s="249"/>
      <c r="D169" s="97"/>
      <c r="E169" s="97"/>
      <c r="F169" s="97"/>
      <c r="G169" s="97"/>
      <c r="H169" s="97"/>
      <c r="I169" s="98"/>
      <c r="J169" s="98"/>
      <c r="K169" s="99"/>
      <c r="L169" s="99"/>
      <c r="M169" s="99"/>
      <c r="N169" s="100"/>
      <c r="O169" s="100"/>
      <c r="P169" s="98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R169" s="262"/>
      <c r="BQ169" s="258"/>
      <c r="BR169" s="264"/>
    </row>
    <row r="170" spans="1:70" x14ac:dyDescent="0.2">
      <c r="A170" s="247"/>
      <c r="B170" s="252"/>
      <c r="C170" s="249"/>
      <c r="D170" s="97"/>
      <c r="E170" s="97"/>
      <c r="F170" s="97"/>
      <c r="G170" s="97"/>
      <c r="H170" s="97"/>
      <c r="I170" s="98"/>
      <c r="J170" s="98"/>
      <c r="K170" s="99"/>
      <c r="L170" s="99"/>
      <c r="M170" s="99"/>
      <c r="N170" s="100"/>
      <c r="O170" s="100"/>
      <c r="P170" s="98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R170" s="262"/>
      <c r="BQ170" s="258"/>
      <c r="BR170" s="264"/>
    </row>
    <row r="171" spans="1:70" x14ac:dyDescent="0.2">
      <c r="A171" s="247"/>
      <c r="B171" s="252"/>
      <c r="C171" s="249"/>
      <c r="D171" s="97"/>
      <c r="E171" s="97"/>
      <c r="F171" s="97"/>
      <c r="G171" s="97"/>
      <c r="H171" s="97"/>
      <c r="I171" s="98"/>
      <c r="J171" s="98"/>
      <c r="K171" s="99"/>
      <c r="L171" s="99"/>
      <c r="M171" s="99"/>
      <c r="N171" s="100"/>
      <c r="O171" s="100"/>
      <c r="P171" s="98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R171" s="262"/>
      <c r="BQ171" s="258"/>
      <c r="BR171" s="264"/>
    </row>
    <row r="172" spans="1:70" x14ac:dyDescent="0.2">
      <c r="A172" s="247"/>
      <c r="B172" s="252"/>
      <c r="C172" s="249"/>
      <c r="D172" s="97"/>
      <c r="E172" s="97"/>
      <c r="F172" s="97"/>
      <c r="G172" s="97"/>
      <c r="H172" s="97"/>
      <c r="I172" s="98"/>
      <c r="J172" s="98"/>
      <c r="K172" s="99"/>
      <c r="L172" s="99"/>
      <c r="M172" s="99"/>
      <c r="N172" s="100"/>
      <c r="O172" s="100"/>
      <c r="P172" s="98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R172" s="262"/>
      <c r="BQ172" s="258"/>
      <c r="BR172" s="264"/>
    </row>
    <row r="173" spans="1:70" x14ac:dyDescent="0.2">
      <c r="A173" s="247"/>
      <c r="B173" s="252"/>
      <c r="C173" s="249"/>
      <c r="D173" s="97"/>
      <c r="E173" s="97"/>
      <c r="F173" s="97"/>
      <c r="G173" s="97"/>
      <c r="H173" s="97"/>
      <c r="I173" s="98"/>
      <c r="J173" s="98"/>
      <c r="K173" s="99"/>
      <c r="L173" s="99"/>
      <c r="M173" s="99"/>
      <c r="N173" s="100"/>
      <c r="O173" s="100"/>
      <c r="P173" s="98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R173" s="262"/>
      <c r="BQ173" s="258"/>
      <c r="BR173" s="264"/>
    </row>
    <row r="174" spans="1:70" x14ac:dyDescent="0.2">
      <c r="A174" s="247"/>
      <c r="B174" s="252"/>
      <c r="C174" s="249"/>
      <c r="D174" s="97"/>
      <c r="E174" s="97"/>
      <c r="F174" s="97"/>
      <c r="G174" s="97"/>
      <c r="H174" s="97"/>
      <c r="I174" s="98"/>
      <c r="J174" s="98"/>
      <c r="K174" s="99"/>
      <c r="L174" s="99"/>
      <c r="M174" s="99"/>
      <c r="N174" s="100"/>
      <c r="O174" s="100"/>
      <c r="P174" s="98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R174" s="262"/>
      <c r="BQ174" s="258"/>
      <c r="BR174" s="264"/>
    </row>
    <row r="175" spans="1:70" x14ac:dyDescent="0.2">
      <c r="A175" s="247"/>
      <c r="B175" s="252"/>
      <c r="C175" s="249"/>
      <c r="D175" s="97"/>
      <c r="E175" s="97"/>
      <c r="F175" s="97"/>
      <c r="G175" s="97"/>
      <c r="H175" s="97"/>
      <c r="I175" s="98"/>
      <c r="J175" s="98"/>
      <c r="K175" s="99"/>
      <c r="L175" s="99"/>
      <c r="M175" s="99"/>
      <c r="N175" s="100"/>
      <c r="O175" s="100"/>
      <c r="P175" s="98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R175" s="262"/>
      <c r="BQ175" s="258"/>
      <c r="BR175" s="264"/>
    </row>
    <row r="176" spans="1:70" x14ac:dyDescent="0.2">
      <c r="A176" s="247"/>
      <c r="B176" s="252"/>
      <c r="C176" s="249"/>
      <c r="D176" s="97"/>
      <c r="E176" s="97"/>
      <c r="F176" s="97"/>
      <c r="G176" s="97"/>
      <c r="H176" s="97"/>
      <c r="I176" s="98"/>
      <c r="J176" s="98"/>
      <c r="K176" s="99"/>
      <c r="L176" s="99"/>
      <c r="M176" s="99"/>
      <c r="N176" s="100"/>
      <c r="O176" s="100"/>
      <c r="P176" s="98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R176" s="262"/>
      <c r="BQ176" s="258"/>
      <c r="BR176" s="264"/>
    </row>
    <row r="177" spans="1:70" x14ac:dyDescent="0.2">
      <c r="A177" s="247"/>
      <c r="B177" s="252"/>
      <c r="C177" s="249"/>
      <c r="D177" s="97"/>
      <c r="E177" s="97"/>
      <c r="F177" s="97"/>
      <c r="G177" s="97"/>
      <c r="H177" s="97"/>
      <c r="I177" s="98"/>
      <c r="J177" s="98"/>
      <c r="K177" s="99"/>
      <c r="L177" s="99"/>
      <c r="M177" s="99"/>
      <c r="N177" s="100"/>
      <c r="O177" s="100"/>
      <c r="P177" s="98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R177" s="262"/>
      <c r="BQ177" s="258"/>
      <c r="BR177" s="264"/>
    </row>
    <row r="178" spans="1:70" x14ac:dyDescent="0.2">
      <c r="A178" s="247"/>
      <c r="B178" s="252"/>
      <c r="C178" s="249"/>
      <c r="D178" s="97"/>
      <c r="E178" s="97"/>
      <c r="F178" s="97"/>
      <c r="G178" s="97"/>
      <c r="H178" s="97"/>
      <c r="I178" s="98"/>
      <c r="J178" s="98"/>
      <c r="K178" s="99"/>
      <c r="L178" s="99"/>
      <c r="M178" s="99"/>
      <c r="N178" s="100"/>
      <c r="O178" s="100"/>
      <c r="P178" s="98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R178" s="262"/>
      <c r="BQ178" s="258"/>
      <c r="BR178" s="264"/>
    </row>
    <row r="179" spans="1:70" x14ac:dyDescent="0.2">
      <c r="A179" s="247"/>
      <c r="B179" s="252"/>
      <c r="C179" s="249"/>
      <c r="D179" s="97"/>
      <c r="E179" s="97"/>
      <c r="F179" s="97"/>
      <c r="G179" s="97"/>
      <c r="H179" s="97"/>
      <c r="I179" s="98"/>
      <c r="J179" s="98"/>
      <c r="K179" s="99"/>
      <c r="L179" s="99"/>
      <c r="M179" s="99"/>
      <c r="N179" s="100"/>
      <c r="O179" s="100"/>
      <c r="P179" s="98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R179" s="262"/>
      <c r="BQ179" s="258"/>
      <c r="BR179" s="264"/>
    </row>
    <row r="180" spans="1:70" x14ac:dyDescent="0.2">
      <c r="A180" s="247"/>
      <c r="B180" s="252"/>
      <c r="C180" s="249"/>
      <c r="D180" s="97"/>
      <c r="E180" s="97"/>
      <c r="F180" s="97"/>
      <c r="G180" s="97"/>
      <c r="H180" s="97"/>
      <c r="I180" s="98"/>
      <c r="J180" s="98"/>
      <c r="K180" s="99"/>
      <c r="L180" s="99"/>
      <c r="M180" s="99"/>
      <c r="N180" s="100"/>
      <c r="O180" s="100"/>
      <c r="P180" s="98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R180" s="262"/>
      <c r="BQ180" s="258"/>
      <c r="BR180" s="264"/>
    </row>
    <row r="181" spans="1:70" x14ac:dyDescent="0.2">
      <c r="A181" s="247"/>
      <c r="B181" s="252"/>
      <c r="C181" s="249"/>
      <c r="D181" s="97"/>
      <c r="E181" s="97"/>
      <c r="F181" s="97"/>
      <c r="G181" s="97"/>
      <c r="H181" s="97"/>
      <c r="I181" s="98"/>
      <c r="J181" s="98"/>
      <c r="K181" s="99"/>
      <c r="L181" s="99"/>
      <c r="M181" s="99"/>
      <c r="N181" s="100"/>
      <c r="O181" s="100"/>
      <c r="P181" s="98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R181" s="262"/>
      <c r="BQ181" s="258"/>
      <c r="BR181" s="264"/>
    </row>
    <row r="182" spans="1:70" x14ac:dyDescent="0.2">
      <c r="A182" s="247"/>
      <c r="B182" s="252"/>
      <c r="C182" s="249"/>
      <c r="D182" s="97"/>
      <c r="E182" s="97"/>
      <c r="F182" s="97"/>
      <c r="G182" s="97"/>
      <c r="H182" s="97"/>
      <c r="I182" s="98"/>
      <c r="J182" s="98"/>
      <c r="K182" s="99"/>
      <c r="L182" s="99"/>
      <c r="M182" s="99"/>
      <c r="N182" s="100"/>
      <c r="O182" s="100"/>
      <c r="P182" s="98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R182" s="262"/>
      <c r="BQ182" s="258"/>
      <c r="BR182" s="264"/>
    </row>
    <row r="183" spans="1:70" x14ac:dyDescent="0.2">
      <c r="A183" s="247"/>
      <c r="B183" s="252"/>
      <c r="C183" s="249"/>
      <c r="D183" s="97"/>
      <c r="E183" s="97"/>
      <c r="F183" s="97"/>
      <c r="G183" s="97"/>
      <c r="H183" s="97"/>
      <c r="I183" s="98"/>
      <c r="J183" s="98"/>
      <c r="K183" s="99"/>
      <c r="L183" s="99"/>
      <c r="M183" s="99"/>
      <c r="N183" s="100"/>
      <c r="O183" s="100"/>
      <c r="P183" s="98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R183" s="262"/>
      <c r="BQ183" s="258"/>
      <c r="BR183" s="264"/>
    </row>
    <row r="184" spans="1:70" x14ac:dyDescent="0.2">
      <c r="A184" s="247"/>
      <c r="B184" s="252"/>
      <c r="C184" s="249"/>
      <c r="D184" s="97"/>
      <c r="E184" s="97"/>
      <c r="F184" s="97"/>
      <c r="G184" s="97"/>
      <c r="H184" s="97"/>
      <c r="I184" s="98"/>
      <c r="J184" s="98"/>
      <c r="K184" s="99"/>
      <c r="L184" s="99"/>
      <c r="M184" s="99"/>
      <c r="N184" s="100"/>
      <c r="O184" s="100"/>
      <c r="P184" s="98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R184" s="262"/>
      <c r="BQ184" s="258"/>
      <c r="BR184" s="264"/>
    </row>
    <row r="185" spans="1:70" x14ac:dyDescent="0.2">
      <c r="A185" s="247"/>
      <c r="B185" s="252"/>
      <c r="C185" s="249"/>
      <c r="D185" s="97"/>
      <c r="E185" s="97"/>
      <c r="F185" s="97"/>
      <c r="G185" s="97"/>
      <c r="H185" s="97"/>
      <c r="I185" s="98"/>
      <c r="J185" s="98"/>
      <c r="K185" s="99"/>
      <c r="L185" s="99"/>
      <c r="M185" s="99"/>
      <c r="N185" s="100"/>
      <c r="O185" s="100"/>
      <c r="P185" s="98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R185" s="262"/>
      <c r="BQ185" s="258"/>
      <c r="BR185" s="264"/>
    </row>
    <row r="186" spans="1:70" x14ac:dyDescent="0.2">
      <c r="A186" s="247"/>
      <c r="B186" s="252"/>
      <c r="C186" s="249"/>
      <c r="D186" s="97"/>
      <c r="E186" s="97"/>
      <c r="F186" s="97"/>
      <c r="G186" s="97"/>
      <c r="H186" s="97"/>
      <c r="I186" s="98"/>
      <c r="J186" s="98"/>
      <c r="K186" s="99"/>
      <c r="L186" s="99"/>
      <c r="M186" s="99"/>
      <c r="N186" s="100"/>
      <c r="O186" s="100"/>
      <c r="P186" s="98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R186" s="262"/>
      <c r="BQ186" s="258"/>
      <c r="BR186" s="264"/>
    </row>
    <row r="187" spans="1:70" x14ac:dyDescent="0.2">
      <c r="A187" s="247"/>
      <c r="B187" s="252"/>
      <c r="C187" s="249"/>
      <c r="D187" s="97"/>
      <c r="E187" s="97"/>
      <c r="F187" s="97"/>
      <c r="G187" s="97"/>
      <c r="H187" s="97"/>
      <c r="I187" s="98"/>
      <c r="J187" s="98"/>
      <c r="K187" s="99"/>
      <c r="L187" s="99"/>
      <c r="M187" s="99"/>
      <c r="N187" s="100"/>
      <c r="O187" s="100"/>
      <c r="P187" s="98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R187" s="262"/>
      <c r="BQ187" s="258"/>
      <c r="BR187" s="264"/>
    </row>
    <row r="188" spans="1:70" x14ac:dyDescent="0.2">
      <c r="A188" s="247"/>
      <c r="B188" s="252"/>
      <c r="C188" s="249"/>
      <c r="D188" s="97"/>
      <c r="E188" s="97"/>
      <c r="F188" s="97"/>
      <c r="G188" s="97"/>
      <c r="H188" s="97"/>
      <c r="I188" s="98"/>
      <c r="J188" s="98"/>
      <c r="K188" s="99"/>
      <c r="L188" s="99"/>
      <c r="M188" s="99"/>
      <c r="N188" s="100"/>
      <c r="O188" s="100"/>
      <c r="P188" s="98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R188" s="262"/>
      <c r="BQ188" s="258"/>
      <c r="BR188" s="264"/>
    </row>
    <row r="189" spans="1:70" x14ac:dyDescent="0.2">
      <c r="A189" s="247"/>
      <c r="B189" s="252"/>
      <c r="C189" s="249"/>
      <c r="D189" s="97"/>
      <c r="E189" s="97"/>
      <c r="F189" s="97"/>
      <c r="G189" s="97"/>
      <c r="H189" s="97"/>
      <c r="I189" s="98"/>
      <c r="J189" s="98"/>
      <c r="K189" s="99"/>
      <c r="L189" s="99"/>
      <c r="M189" s="99"/>
      <c r="N189" s="100"/>
      <c r="O189" s="100"/>
      <c r="P189" s="98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R189" s="262"/>
      <c r="BQ189" s="258"/>
      <c r="BR189" s="264"/>
    </row>
    <row r="190" spans="1:70" x14ac:dyDescent="0.2">
      <c r="A190" s="247"/>
      <c r="B190" s="252"/>
      <c r="C190" s="249"/>
      <c r="D190" s="97"/>
      <c r="E190" s="97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98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R190" s="262"/>
      <c r="BQ190" s="258"/>
      <c r="BR190" s="264"/>
    </row>
    <row r="191" spans="1:70" x14ac:dyDescent="0.2">
      <c r="A191" s="247"/>
      <c r="B191" s="252"/>
      <c r="C191" s="249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R191" s="262"/>
      <c r="BQ191" s="258"/>
      <c r="BR191" s="264"/>
    </row>
    <row r="192" spans="1:70" x14ac:dyDescent="0.2">
      <c r="A192" s="247"/>
      <c r="B192" s="252"/>
      <c r="C192" s="249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R192" s="262"/>
      <c r="BQ192" s="258"/>
      <c r="BR192" s="264"/>
    </row>
    <row r="193" spans="1:70" x14ac:dyDescent="0.2">
      <c r="A193" s="247"/>
      <c r="B193" s="254"/>
      <c r="C193" s="249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R193" s="262"/>
      <c r="BQ193" s="258"/>
      <c r="BR193" s="264"/>
    </row>
    <row r="194" spans="1:70" x14ac:dyDescent="0.2">
      <c r="A194" s="247"/>
      <c r="B194" s="254"/>
      <c r="C194" s="249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R194" s="262"/>
      <c r="BQ194" s="258"/>
      <c r="BR194" s="264"/>
    </row>
    <row r="195" spans="1:70" x14ac:dyDescent="0.2">
      <c r="A195" s="247"/>
      <c r="B195" s="254"/>
      <c r="C195" s="249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R195" s="262"/>
      <c r="BQ195" s="258"/>
      <c r="BR195" s="264"/>
    </row>
    <row r="196" spans="1:70" x14ac:dyDescent="0.2">
      <c r="A196" s="247"/>
      <c r="B196" s="254"/>
      <c r="C196" s="249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R196" s="262"/>
      <c r="BQ196" s="258"/>
      <c r="BR196" s="264"/>
    </row>
    <row r="197" spans="1:70" x14ac:dyDescent="0.2">
      <c r="A197" s="247"/>
      <c r="B197" s="254"/>
      <c r="C197" s="249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R197" s="262"/>
      <c r="BQ197" s="258"/>
      <c r="BR197" s="264"/>
    </row>
    <row r="198" spans="1:70" x14ac:dyDescent="0.2">
      <c r="A198" s="247"/>
      <c r="B198" s="254"/>
      <c r="C198" s="249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R198" s="262"/>
      <c r="BQ198" s="258"/>
      <c r="BR198" s="264"/>
    </row>
    <row r="199" spans="1:70" x14ac:dyDescent="0.2">
      <c r="A199" s="247"/>
      <c r="B199" s="254"/>
      <c r="C199" s="249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R199" s="262"/>
      <c r="BQ199" s="258"/>
      <c r="BR199" s="264"/>
    </row>
    <row r="200" spans="1:70" x14ac:dyDescent="0.2">
      <c r="A200" s="247"/>
      <c r="B200" s="254"/>
      <c r="C200" s="249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R200" s="262"/>
      <c r="BQ200" s="258"/>
      <c r="BR200" s="264"/>
    </row>
    <row r="201" spans="1:70" x14ac:dyDescent="0.2">
      <c r="A201" s="247"/>
      <c r="B201" s="254"/>
      <c r="C201" s="249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R201" s="262"/>
      <c r="BQ201" s="258"/>
      <c r="BR201" s="264"/>
    </row>
    <row r="202" spans="1:70" x14ac:dyDescent="0.2">
      <c r="A202" s="247"/>
      <c r="B202" s="254"/>
      <c r="C202" s="249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R202" s="262"/>
      <c r="BQ202" s="258"/>
      <c r="BR202" s="264"/>
    </row>
    <row r="203" spans="1:70" x14ac:dyDescent="0.2">
      <c r="A203" s="247"/>
      <c r="B203" s="254"/>
      <c r="C203" s="249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R203" s="262"/>
      <c r="BQ203" s="258"/>
      <c r="BR203" s="264"/>
    </row>
    <row r="204" spans="1:70" x14ac:dyDescent="0.2">
      <c r="A204" s="247"/>
      <c r="B204" s="254"/>
      <c r="C204" s="249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R204" s="262"/>
      <c r="BQ204" s="258"/>
      <c r="BR204" s="264"/>
    </row>
    <row r="205" spans="1:70" x14ac:dyDescent="0.2">
      <c r="A205" s="247"/>
      <c r="B205" s="254"/>
      <c r="C205" s="249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R205" s="262"/>
      <c r="BQ205" s="258"/>
      <c r="BR205" s="264"/>
    </row>
    <row r="206" spans="1:70" x14ac:dyDescent="0.2">
      <c r="A206" s="247"/>
      <c r="B206" s="254"/>
      <c r="C206" s="249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R206" s="262"/>
      <c r="BQ206" s="258"/>
      <c r="BR206" s="264"/>
    </row>
    <row r="207" spans="1:70" x14ac:dyDescent="0.2">
      <c r="A207" s="247"/>
      <c r="B207" s="254"/>
      <c r="C207" s="249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R207" s="262"/>
      <c r="BQ207" s="258"/>
      <c r="BR207" s="264"/>
    </row>
    <row r="208" spans="1:70" x14ac:dyDescent="0.2">
      <c r="A208" s="247"/>
      <c r="B208" s="254"/>
      <c r="C208" s="249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R208" s="262"/>
      <c r="BQ208" s="258"/>
      <c r="BR208" s="264"/>
    </row>
    <row r="209" spans="1:70" x14ac:dyDescent="0.2">
      <c r="A209" s="247"/>
      <c r="B209" s="254"/>
      <c r="C209" s="249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R209" s="262"/>
      <c r="BQ209" s="258"/>
      <c r="BR209" s="264"/>
    </row>
    <row r="210" spans="1:70" x14ac:dyDescent="0.2">
      <c r="A210" s="247"/>
      <c r="B210" s="254"/>
      <c r="C210" s="249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R210" s="262"/>
      <c r="BQ210" s="258"/>
      <c r="BR210" s="264"/>
    </row>
    <row r="211" spans="1:70" x14ac:dyDescent="0.2">
      <c r="A211" s="247"/>
      <c r="B211" s="254"/>
      <c r="C211" s="249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R211" s="262"/>
      <c r="BQ211" s="258"/>
      <c r="BR211" s="264"/>
    </row>
    <row r="212" spans="1:70" x14ac:dyDescent="0.2">
      <c r="A212" s="247"/>
      <c r="B212" s="254"/>
      <c r="C212" s="249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R212" s="262"/>
      <c r="BQ212" s="258"/>
      <c r="BR212" s="264"/>
    </row>
    <row r="213" spans="1:70" x14ac:dyDescent="0.2">
      <c r="A213" s="247"/>
      <c r="B213" s="254"/>
      <c r="C213" s="249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R213" s="262"/>
      <c r="BQ213" s="258"/>
      <c r="BR213" s="264"/>
    </row>
    <row r="214" spans="1:70" x14ac:dyDescent="0.2">
      <c r="A214" s="247"/>
      <c r="B214" s="254"/>
      <c r="C214" s="249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R214" s="262"/>
      <c r="BQ214" s="258"/>
      <c r="BR214" s="264"/>
    </row>
    <row r="215" spans="1:70" x14ac:dyDescent="0.2">
      <c r="A215" s="247"/>
      <c r="B215" s="254"/>
      <c r="C215" s="249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R215" s="262"/>
      <c r="BQ215" s="258"/>
      <c r="BR215" s="264"/>
    </row>
    <row r="216" spans="1:70" x14ac:dyDescent="0.2">
      <c r="A216" s="247"/>
      <c r="B216" s="254"/>
      <c r="C216" s="249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R216" s="262"/>
      <c r="BQ216" s="258"/>
      <c r="BR216" s="264"/>
    </row>
    <row r="217" spans="1:70" x14ac:dyDescent="0.2">
      <c r="A217" s="247"/>
      <c r="B217" s="254"/>
      <c r="C217" s="249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R217" s="262"/>
      <c r="BQ217" s="258"/>
      <c r="BR217" s="264"/>
    </row>
    <row r="218" spans="1:70" x14ac:dyDescent="0.2">
      <c r="A218" s="247"/>
      <c r="B218" s="254"/>
      <c r="C218" s="249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R218" s="262"/>
      <c r="BQ218" s="258"/>
      <c r="BR218" s="264"/>
    </row>
    <row r="219" spans="1:70" x14ac:dyDescent="0.2">
      <c r="A219" s="247"/>
      <c r="B219" s="254"/>
      <c r="C219" s="249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R219" s="262"/>
      <c r="BQ219" s="258"/>
      <c r="BR219" s="264"/>
    </row>
    <row r="220" spans="1:70" x14ac:dyDescent="0.2">
      <c r="A220" s="247"/>
      <c r="B220" s="254"/>
      <c r="C220" s="249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R220" s="262"/>
      <c r="BQ220" s="258"/>
      <c r="BR220" s="264"/>
    </row>
    <row r="221" spans="1:70" x14ac:dyDescent="0.2">
      <c r="A221" s="247"/>
      <c r="B221" s="254"/>
      <c r="C221" s="249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R221" s="262"/>
      <c r="BQ221" s="258"/>
      <c r="BR221" s="264"/>
    </row>
    <row r="222" spans="1:70" x14ac:dyDescent="0.2">
      <c r="A222" s="247"/>
      <c r="B222" s="254"/>
      <c r="C222" s="249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R222" s="262"/>
      <c r="BQ222" s="258"/>
      <c r="BR222" s="264"/>
    </row>
    <row r="223" spans="1:70" x14ac:dyDescent="0.2">
      <c r="A223" s="247"/>
      <c r="B223" s="254"/>
      <c r="C223" s="249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R223" s="262"/>
      <c r="BQ223" s="258"/>
      <c r="BR223" s="264"/>
    </row>
    <row r="224" spans="1:70" x14ac:dyDescent="0.2">
      <c r="A224" s="247"/>
      <c r="B224" s="254"/>
      <c r="C224" s="249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R224" s="262"/>
      <c r="BQ224" s="258"/>
      <c r="BR224" s="264"/>
    </row>
    <row r="225" spans="1:70" x14ac:dyDescent="0.2">
      <c r="A225" s="247"/>
      <c r="B225" s="254"/>
      <c r="C225" s="249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R225" s="262"/>
      <c r="BQ225" s="258"/>
      <c r="BR225" s="264"/>
    </row>
    <row r="226" spans="1:70" x14ac:dyDescent="0.2">
      <c r="A226" s="247"/>
      <c r="B226" s="254"/>
      <c r="C226" s="249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R226" s="262"/>
      <c r="BQ226" s="258"/>
      <c r="BR226" s="264"/>
    </row>
    <row r="227" spans="1:70" x14ac:dyDescent="0.2">
      <c r="A227" s="247"/>
      <c r="B227" s="254"/>
      <c r="C227" s="249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R227" s="262"/>
      <c r="BQ227" s="258"/>
      <c r="BR227" s="264"/>
    </row>
    <row r="228" spans="1:70" x14ac:dyDescent="0.2">
      <c r="A228" s="247"/>
      <c r="B228" s="254"/>
      <c r="C228" s="249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R228" s="262"/>
      <c r="BQ228" s="258"/>
      <c r="BR228" s="264"/>
    </row>
    <row r="229" spans="1:70" x14ac:dyDescent="0.2">
      <c r="A229" s="247"/>
      <c r="B229" s="254"/>
      <c r="C229" s="249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R229" s="262"/>
      <c r="BQ229" s="258"/>
      <c r="BR229" s="264"/>
    </row>
    <row r="230" spans="1:70" x14ac:dyDescent="0.2">
      <c r="A230" s="247"/>
      <c r="B230" s="254"/>
      <c r="C230" s="249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R230" s="262"/>
      <c r="BQ230" s="258"/>
      <c r="BR230" s="264"/>
    </row>
    <row r="231" spans="1:70" x14ac:dyDescent="0.2">
      <c r="A231" s="247"/>
      <c r="B231" s="254"/>
      <c r="C231" s="249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R231" s="262"/>
      <c r="BQ231" s="258"/>
      <c r="BR231" s="264"/>
    </row>
    <row r="232" spans="1:70" x14ac:dyDescent="0.2">
      <c r="A232" s="247"/>
      <c r="B232" s="254"/>
      <c r="C232" s="249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R232" s="262"/>
      <c r="BQ232" s="258"/>
      <c r="BR232" s="264"/>
    </row>
    <row r="233" spans="1:70" x14ac:dyDescent="0.2">
      <c r="A233" s="247"/>
      <c r="B233" s="254"/>
      <c r="C233" s="249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R233" s="262"/>
      <c r="BQ233" s="258"/>
      <c r="BR233" s="264"/>
    </row>
    <row r="234" spans="1:70" x14ac:dyDescent="0.2">
      <c r="A234" s="247"/>
      <c r="B234" s="254"/>
      <c r="C234" s="249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R234" s="262"/>
      <c r="BQ234" s="258"/>
      <c r="BR234" s="264"/>
    </row>
    <row r="235" spans="1:70" x14ac:dyDescent="0.2">
      <c r="A235" s="247"/>
      <c r="B235" s="254"/>
      <c r="C235" s="249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R235" s="262"/>
      <c r="BQ235" s="258"/>
      <c r="BR235" s="264"/>
    </row>
    <row r="236" spans="1:70" x14ac:dyDescent="0.2">
      <c r="A236" s="247"/>
      <c r="B236" s="254"/>
      <c r="C236" s="249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R236" s="262"/>
      <c r="BQ236" s="258"/>
      <c r="BR236" s="264"/>
    </row>
    <row r="237" spans="1:70" x14ac:dyDescent="0.2">
      <c r="A237" s="247"/>
      <c r="B237" s="254"/>
      <c r="C237" s="249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R237" s="262"/>
      <c r="BQ237" s="258"/>
      <c r="BR237" s="264"/>
    </row>
    <row r="238" spans="1:70" x14ac:dyDescent="0.2">
      <c r="A238" s="247"/>
      <c r="B238" s="254"/>
      <c r="C238" s="249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R238" s="262"/>
      <c r="BQ238" s="258"/>
      <c r="BR238" s="264"/>
    </row>
    <row r="239" spans="1:70" x14ac:dyDescent="0.2">
      <c r="A239" s="247"/>
      <c r="B239" s="254"/>
      <c r="C239" s="249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R239" s="262"/>
      <c r="BQ239" s="258"/>
      <c r="BR239" s="264"/>
    </row>
    <row r="240" spans="1:70" s="247" customFormat="1" x14ac:dyDescent="0.2">
      <c r="B240" s="254"/>
      <c r="C240" s="249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4"/>
      <c r="C241" s="249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4"/>
      <c r="C242" s="249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4"/>
      <c r="C243" s="249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4"/>
      <c r="C244" s="249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4"/>
      <c r="C245" s="249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4"/>
      <c r="C246" s="249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4"/>
      <c r="C247" s="249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4"/>
      <c r="C248" s="249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4"/>
      <c r="C249" s="249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4"/>
      <c r="C250" s="249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4"/>
      <c r="C251" s="249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4"/>
      <c r="C252" s="249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4"/>
      <c r="C253" s="249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4"/>
      <c r="C254" s="249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4"/>
      <c r="C255" s="249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4"/>
      <c r="C256" s="249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4"/>
      <c r="C257" s="249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4"/>
      <c r="C258" s="249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4"/>
      <c r="C259" s="249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4"/>
      <c r="C260" s="249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4"/>
      <c r="C261" s="249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4"/>
      <c r="C262" s="249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4"/>
      <c r="C263" s="249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4"/>
      <c r="C264" s="249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4"/>
      <c r="C265" s="249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4"/>
      <c r="C266" s="249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4"/>
      <c r="C267" s="249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4"/>
      <c r="C268" s="249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4"/>
      <c r="C269" s="249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4"/>
      <c r="C270" s="249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4"/>
      <c r="C271" s="249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4"/>
      <c r="C272" s="249"/>
      <c r="T272" s="250"/>
      <c r="U272" s="250"/>
      <c r="V272" s="250"/>
    </row>
    <row r="273" spans="2:22" s="247" customFormat="1" x14ac:dyDescent="0.2">
      <c r="B273" s="254"/>
      <c r="C273" s="249"/>
      <c r="T273" s="250"/>
      <c r="U273" s="250"/>
      <c r="V273" s="250"/>
    </row>
    <row r="274" spans="2:22" s="247" customFormat="1" x14ac:dyDescent="0.2">
      <c r="B274" s="254"/>
      <c r="C274" s="249"/>
      <c r="T274" s="250"/>
      <c r="U274" s="250"/>
      <c r="V274" s="250"/>
    </row>
    <row r="275" spans="2:22" s="247" customFormat="1" x14ac:dyDescent="0.2">
      <c r="B275" s="254"/>
      <c r="C275" s="249"/>
      <c r="T275" s="250"/>
      <c r="U275" s="250"/>
      <c r="V275" s="250"/>
    </row>
    <row r="276" spans="2:22" s="247" customFormat="1" x14ac:dyDescent="0.2">
      <c r="B276" s="254"/>
      <c r="C276" s="249"/>
      <c r="T276" s="250"/>
      <c r="U276" s="250"/>
      <c r="V276" s="250"/>
    </row>
    <row r="277" spans="2:22" s="247" customFormat="1" x14ac:dyDescent="0.2">
      <c r="B277" s="254"/>
      <c r="C277" s="249"/>
      <c r="T277" s="250"/>
      <c r="U277" s="250"/>
      <c r="V277" s="250"/>
    </row>
    <row r="278" spans="2:22" s="247" customFormat="1" x14ac:dyDescent="0.2">
      <c r="B278" s="254"/>
      <c r="C278" s="249"/>
      <c r="T278" s="250"/>
      <c r="U278" s="250"/>
      <c r="V278" s="250"/>
    </row>
    <row r="279" spans="2:22" s="247" customFormat="1" x14ac:dyDescent="0.2">
      <c r="B279" s="254"/>
      <c r="C279" s="249"/>
      <c r="T279" s="250"/>
      <c r="U279" s="250"/>
      <c r="V279" s="250"/>
    </row>
    <row r="280" spans="2:22" s="247" customFormat="1" x14ac:dyDescent="0.2">
      <c r="B280" s="254"/>
      <c r="C280" s="249"/>
      <c r="T280" s="250"/>
      <c r="U280" s="250"/>
      <c r="V280" s="250"/>
    </row>
    <row r="281" spans="2:22" s="247" customFormat="1" x14ac:dyDescent="0.2">
      <c r="B281" s="254"/>
      <c r="C281" s="249"/>
      <c r="T281" s="250"/>
      <c r="U281" s="250"/>
      <c r="V281" s="250"/>
    </row>
    <row r="282" spans="2:22" s="247" customFormat="1" x14ac:dyDescent="0.2">
      <c r="B282" s="254"/>
      <c r="C282" s="249"/>
      <c r="T282" s="250"/>
      <c r="U282" s="250"/>
      <c r="V282" s="250"/>
    </row>
    <row r="283" spans="2:22" s="247" customFormat="1" x14ac:dyDescent="0.2">
      <c r="B283" s="254"/>
      <c r="C283" s="249"/>
      <c r="T283" s="250"/>
      <c r="U283" s="250"/>
      <c r="V283" s="250"/>
    </row>
    <row r="284" spans="2:22" s="247" customFormat="1" x14ac:dyDescent="0.2">
      <c r="B284" s="254"/>
      <c r="C284" s="249"/>
      <c r="T284" s="250"/>
      <c r="U284" s="250"/>
      <c r="V284" s="250"/>
    </row>
    <row r="285" spans="2:22" s="247" customFormat="1" x14ac:dyDescent="0.2">
      <c r="B285" s="254"/>
      <c r="C285" s="249"/>
      <c r="T285" s="250"/>
      <c r="U285" s="250"/>
      <c r="V285" s="250"/>
    </row>
    <row r="286" spans="2:22" s="247" customFormat="1" x14ac:dyDescent="0.2">
      <c r="B286" s="254"/>
      <c r="C286" s="249"/>
      <c r="T286" s="250"/>
      <c r="U286" s="250"/>
      <c r="V286" s="250"/>
    </row>
    <row r="287" spans="2:22" s="247" customFormat="1" x14ac:dyDescent="0.2">
      <c r="B287" s="248"/>
      <c r="C287" s="249"/>
      <c r="T287" s="250"/>
      <c r="U287" s="250"/>
      <c r="V287" s="250"/>
    </row>
    <row r="288" spans="2:22" s="247" customFormat="1" x14ac:dyDescent="0.2">
      <c r="B288" s="248"/>
      <c r="C288" s="249"/>
      <c r="T288" s="250"/>
      <c r="U288" s="250"/>
      <c r="V288" s="250"/>
    </row>
    <row r="289" spans="2:22" s="247" customFormat="1" x14ac:dyDescent="0.2">
      <c r="B289" s="248"/>
      <c r="C289" s="249"/>
      <c r="T289" s="250"/>
      <c r="U289" s="250"/>
      <c r="V289" s="250"/>
    </row>
    <row r="290" spans="2:22" s="247" customFormat="1" x14ac:dyDescent="0.2">
      <c r="B290" s="248"/>
      <c r="C290" s="249"/>
      <c r="T290" s="250"/>
      <c r="U290" s="250"/>
      <c r="V290" s="250"/>
    </row>
    <row r="291" spans="2:22" s="247" customFormat="1" x14ac:dyDescent="0.2">
      <c r="B291" s="248"/>
      <c r="C291" s="249"/>
      <c r="T291" s="250"/>
      <c r="U291" s="250"/>
      <c r="V291" s="250"/>
    </row>
    <row r="292" spans="2:22" s="247" customFormat="1" x14ac:dyDescent="0.2">
      <c r="B292" s="248"/>
      <c r="C292" s="249"/>
      <c r="T292" s="250"/>
      <c r="U292" s="250"/>
      <c r="V292" s="250"/>
    </row>
    <row r="293" spans="2:22" s="247" customFormat="1" x14ac:dyDescent="0.2">
      <c r="B293" s="248"/>
      <c r="C293" s="249"/>
      <c r="T293" s="250"/>
      <c r="U293" s="250"/>
      <c r="V293" s="250"/>
    </row>
    <row r="294" spans="2:22" s="247" customFormat="1" x14ac:dyDescent="0.2">
      <c r="B294" s="248"/>
      <c r="C294" s="249"/>
      <c r="T294" s="250"/>
      <c r="U294" s="250"/>
      <c r="V294" s="250"/>
    </row>
    <row r="295" spans="2:22" s="247" customFormat="1" x14ac:dyDescent="0.2">
      <c r="B295" s="248"/>
      <c r="C295" s="249"/>
      <c r="T295" s="250"/>
      <c r="U295" s="250"/>
      <c r="V295" s="250"/>
    </row>
    <row r="296" spans="2:22" s="247" customFormat="1" x14ac:dyDescent="0.2">
      <c r="B296" s="248"/>
      <c r="C296" s="249"/>
      <c r="T296" s="250"/>
      <c r="U296" s="250"/>
      <c r="V296" s="250"/>
    </row>
    <row r="297" spans="2:22" s="247" customFormat="1" x14ac:dyDescent="0.2">
      <c r="B297" s="248"/>
      <c r="C297" s="249"/>
      <c r="T297" s="250"/>
      <c r="U297" s="250"/>
      <c r="V297" s="250"/>
    </row>
    <row r="298" spans="2:22" s="247" customFormat="1" x14ac:dyDescent="0.2">
      <c r="B298" s="248"/>
      <c r="C298" s="249"/>
      <c r="T298" s="250"/>
      <c r="U298" s="250"/>
      <c r="V298" s="250"/>
    </row>
    <row r="299" spans="2:22" s="247" customFormat="1" x14ac:dyDescent="0.2">
      <c r="B299" s="248"/>
      <c r="C299" s="249"/>
      <c r="T299" s="250"/>
      <c r="U299" s="250"/>
      <c r="V299" s="250"/>
    </row>
    <row r="300" spans="2:22" s="247" customFormat="1" x14ac:dyDescent="0.2">
      <c r="B300" s="248"/>
      <c r="C300" s="249"/>
      <c r="T300" s="250"/>
      <c r="U300" s="250"/>
      <c r="V300" s="250"/>
    </row>
    <row r="301" spans="2:22" s="247" customFormat="1" x14ac:dyDescent="0.2">
      <c r="B301" s="248"/>
      <c r="C301" s="249"/>
      <c r="T301" s="250"/>
      <c r="U301" s="250"/>
      <c r="V301" s="250"/>
    </row>
    <row r="302" spans="2:22" s="247" customFormat="1" x14ac:dyDescent="0.2">
      <c r="B302" s="248"/>
      <c r="C302" s="249"/>
      <c r="T302" s="250"/>
      <c r="U302" s="250"/>
      <c r="V302" s="250"/>
    </row>
    <row r="303" spans="2:22" s="247" customFormat="1" x14ac:dyDescent="0.2">
      <c r="B303" s="248"/>
      <c r="C303" s="249"/>
      <c r="T303" s="250"/>
      <c r="U303" s="250"/>
      <c r="V303" s="250"/>
    </row>
    <row r="304" spans="2:22" s="247" customFormat="1" x14ac:dyDescent="0.2">
      <c r="B304" s="248"/>
      <c r="C304" s="249"/>
      <c r="T304" s="250"/>
      <c r="U304" s="250"/>
      <c r="V304" s="250"/>
    </row>
    <row r="305" spans="2:22" s="247" customFormat="1" x14ac:dyDescent="0.2">
      <c r="B305" s="248"/>
      <c r="C305" s="249"/>
      <c r="T305" s="250"/>
      <c r="U305" s="250"/>
      <c r="V305" s="250"/>
    </row>
    <row r="306" spans="2:22" s="247" customFormat="1" x14ac:dyDescent="0.2">
      <c r="B306" s="248"/>
      <c r="C306" s="249"/>
      <c r="T306" s="250"/>
      <c r="U306" s="250"/>
      <c r="V306" s="250"/>
    </row>
    <row r="307" spans="2:22" s="247" customFormat="1" x14ac:dyDescent="0.2">
      <c r="B307" s="248"/>
      <c r="C307" s="249"/>
      <c r="T307" s="250"/>
      <c r="U307" s="250"/>
      <c r="V307" s="250"/>
    </row>
    <row r="308" spans="2:22" s="247" customFormat="1" x14ac:dyDescent="0.2">
      <c r="B308" s="248"/>
      <c r="C308" s="249"/>
      <c r="T308" s="250"/>
      <c r="U308" s="250"/>
      <c r="V308" s="250"/>
    </row>
    <row r="309" spans="2:22" s="247" customFormat="1" x14ac:dyDescent="0.2">
      <c r="B309" s="248"/>
      <c r="C309" s="249"/>
      <c r="T309" s="250"/>
      <c r="U309" s="250"/>
      <c r="V309" s="250"/>
    </row>
    <row r="310" spans="2:22" s="247" customFormat="1" x14ac:dyDescent="0.2">
      <c r="B310" s="248"/>
      <c r="C310" s="249"/>
      <c r="T310" s="250"/>
      <c r="U310" s="250"/>
      <c r="V310" s="250"/>
    </row>
    <row r="311" spans="2:22" s="247" customFormat="1" x14ac:dyDescent="0.2">
      <c r="B311" s="248"/>
      <c r="C311" s="249"/>
      <c r="T311" s="250"/>
      <c r="U311" s="250"/>
      <c r="V311" s="250"/>
    </row>
    <row r="312" spans="2:22" s="247" customFormat="1" x14ac:dyDescent="0.2">
      <c r="B312" s="248"/>
      <c r="C312" s="249"/>
      <c r="T312" s="250"/>
      <c r="U312" s="250"/>
      <c r="V312" s="250"/>
    </row>
    <row r="313" spans="2:22" s="247" customFormat="1" x14ac:dyDescent="0.2">
      <c r="B313" s="248"/>
      <c r="C313" s="249"/>
      <c r="T313" s="250"/>
      <c r="U313" s="250"/>
      <c r="V313" s="250"/>
    </row>
    <row r="314" spans="2:22" s="247" customFormat="1" x14ac:dyDescent="0.2">
      <c r="B314" s="248"/>
      <c r="C314" s="249"/>
      <c r="T314" s="250"/>
      <c r="U314" s="250"/>
      <c r="V314" s="250"/>
    </row>
    <row r="315" spans="2:22" s="247" customFormat="1" x14ac:dyDescent="0.2">
      <c r="B315" s="248"/>
      <c r="C315" s="249"/>
      <c r="T315" s="250"/>
      <c r="U315" s="250"/>
      <c r="V315" s="250"/>
    </row>
    <row r="316" spans="2:22" s="247" customFormat="1" x14ac:dyDescent="0.2">
      <c r="B316" s="248"/>
      <c r="C316" s="249"/>
      <c r="T316" s="250"/>
      <c r="U316" s="250"/>
      <c r="V316" s="250"/>
    </row>
    <row r="317" spans="2:22" s="247" customFormat="1" x14ac:dyDescent="0.2">
      <c r="B317" s="248"/>
      <c r="C317" s="249"/>
      <c r="T317" s="250"/>
      <c r="U317" s="250"/>
      <c r="V317" s="250"/>
    </row>
    <row r="318" spans="2:22" s="247" customFormat="1" x14ac:dyDescent="0.2">
      <c r="B318" s="248"/>
      <c r="C318" s="249"/>
      <c r="T318" s="250"/>
      <c r="U318" s="250"/>
      <c r="V318" s="250"/>
    </row>
    <row r="319" spans="2:22" s="247" customFormat="1" x14ac:dyDescent="0.2">
      <c r="B319" s="248"/>
      <c r="C319" s="249"/>
      <c r="T319" s="250"/>
      <c r="U319" s="250"/>
      <c r="V319" s="250"/>
    </row>
    <row r="320" spans="2:22" s="247" customFormat="1" x14ac:dyDescent="0.2">
      <c r="B320" s="248"/>
      <c r="C320" s="249"/>
      <c r="T320" s="250"/>
      <c r="U320" s="250"/>
      <c r="V320" s="250"/>
    </row>
    <row r="321" spans="1:70" s="247" customFormat="1" x14ac:dyDescent="0.2">
      <c r="B321" s="248"/>
      <c r="C321" s="249"/>
      <c r="T321" s="250"/>
      <c r="U321" s="250"/>
      <c r="V321" s="250"/>
    </row>
    <row r="322" spans="1:70" s="247" customFormat="1" x14ac:dyDescent="0.2">
      <c r="B322" s="248"/>
      <c r="C322" s="249"/>
      <c r="T322" s="250"/>
      <c r="U322" s="250"/>
      <c r="V322" s="250"/>
    </row>
    <row r="323" spans="1:70" s="247" customFormat="1" x14ac:dyDescent="0.2">
      <c r="B323" s="248"/>
      <c r="C323" s="249"/>
      <c r="T323" s="250"/>
      <c r="U323" s="250"/>
      <c r="V323" s="250"/>
    </row>
    <row r="324" spans="1:70" s="247" customFormat="1" x14ac:dyDescent="0.2">
      <c r="B324" s="248"/>
      <c r="C324" s="249"/>
      <c r="T324" s="250"/>
      <c r="U324" s="250"/>
      <c r="V324" s="250"/>
    </row>
    <row r="325" spans="1:70" s="247" customFormat="1" x14ac:dyDescent="0.2">
      <c r="B325" s="248"/>
      <c r="C325" s="249"/>
      <c r="T325" s="250"/>
      <c r="U325" s="250"/>
      <c r="V325" s="250"/>
    </row>
    <row r="326" spans="1:70" s="247" customFormat="1" x14ac:dyDescent="0.2">
      <c r="B326" s="248"/>
      <c r="C326" s="249"/>
      <c r="T326" s="250"/>
      <c r="U326" s="250"/>
      <c r="V326" s="250"/>
    </row>
    <row r="327" spans="1:70" s="247" customFormat="1" x14ac:dyDescent="0.2">
      <c r="B327" s="248"/>
      <c r="C327" s="249"/>
      <c r="T327" s="250"/>
      <c r="U327" s="250"/>
      <c r="V327" s="250"/>
    </row>
    <row r="328" spans="1:70" s="247" customFormat="1" x14ac:dyDescent="0.2">
      <c r="B328" s="248"/>
      <c r="C328" s="249"/>
      <c r="T328" s="250"/>
      <c r="U328" s="250"/>
      <c r="V328" s="250"/>
    </row>
    <row r="329" spans="1:70" s="247" customFormat="1" x14ac:dyDescent="0.2">
      <c r="B329" s="248"/>
      <c r="C329" s="249"/>
      <c r="T329" s="250"/>
      <c r="U329" s="250"/>
      <c r="V329" s="250"/>
    </row>
    <row r="330" spans="1:70" x14ac:dyDescent="0.2">
      <c r="A330" s="247"/>
      <c r="B330" s="252"/>
      <c r="C330" s="249"/>
      <c r="D330" s="97"/>
      <c r="E330" s="97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98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R330" s="262"/>
      <c r="BQ330" s="258"/>
      <c r="BR330" s="264"/>
    </row>
    <row r="331" spans="1:70" x14ac:dyDescent="0.2">
      <c r="A331" s="247"/>
      <c r="B331" s="252"/>
      <c r="C331" s="249"/>
      <c r="D331" s="97"/>
      <c r="E331" s="97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98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R331" s="262"/>
      <c r="BQ331" s="258"/>
      <c r="BR331" s="264"/>
    </row>
    <row r="332" spans="1:70" x14ac:dyDescent="0.2">
      <c r="A332" s="247"/>
      <c r="B332" s="252"/>
      <c r="C332" s="249"/>
      <c r="D332" s="97"/>
      <c r="E332" s="97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98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R332" s="262"/>
      <c r="BQ332" s="258"/>
      <c r="BR332" s="264"/>
    </row>
    <row r="333" spans="1:70" x14ac:dyDescent="0.2">
      <c r="A333" s="247"/>
      <c r="B333" s="252"/>
      <c r="C333" s="249"/>
      <c r="D333" s="97"/>
      <c r="E333" s="97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98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R333" s="262"/>
      <c r="BQ333" s="258"/>
      <c r="BR333" s="264"/>
    </row>
    <row r="334" spans="1:70" x14ac:dyDescent="0.2">
      <c r="A334" s="247"/>
      <c r="B334" s="252"/>
      <c r="C334" s="249"/>
      <c r="D334" s="97"/>
      <c r="E334" s="97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98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R334" s="262"/>
      <c r="BQ334" s="258"/>
      <c r="BR334" s="264"/>
    </row>
    <row r="335" spans="1:70" x14ac:dyDescent="0.2">
      <c r="A335" s="247"/>
      <c r="B335" s="252"/>
      <c r="C335" s="249"/>
      <c r="D335" s="97"/>
      <c r="E335" s="97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98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R335" s="262"/>
      <c r="BQ335" s="258"/>
      <c r="BR335" s="264"/>
    </row>
    <row r="336" spans="1:70" x14ac:dyDescent="0.2">
      <c r="B336" s="254"/>
      <c r="C336" s="249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</row>
    <row r="337" spans="2:16" x14ac:dyDescent="0.2">
      <c r="B337" s="254"/>
      <c r="C337" s="249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</row>
    <row r="338" spans="2:16" x14ac:dyDescent="0.2">
      <c r="B338" s="254"/>
      <c r="C338" s="249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</row>
    <row r="339" spans="2:16" x14ac:dyDescent="0.2">
      <c r="B339" s="254"/>
      <c r="C339" s="249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</row>
    <row r="340" spans="2:16" x14ac:dyDescent="0.2">
      <c r="B340" s="254"/>
      <c r="C340" s="249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</row>
    <row r="341" spans="2:16" x14ac:dyDescent="0.2">
      <c r="B341" s="254"/>
      <c r="C341" s="249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</row>
    <row r="342" spans="2:16" x14ac:dyDescent="0.2">
      <c r="B342" s="254"/>
      <c r="C342" s="249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</row>
    <row r="343" spans="2:16" x14ac:dyDescent="0.2">
      <c r="B343" s="254"/>
      <c r="C343" s="249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</row>
    <row r="344" spans="2:16" x14ac:dyDescent="0.2">
      <c r="B344" s="254"/>
      <c r="C344" s="249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</row>
    <row r="345" spans="2:16" x14ac:dyDescent="0.2">
      <c r="B345" s="254"/>
      <c r="C345" s="249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</row>
    <row r="346" spans="2:16" x14ac:dyDescent="0.2">
      <c r="B346" s="254"/>
      <c r="C346" s="249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</row>
    <row r="347" spans="2:16" x14ac:dyDescent="0.2">
      <c r="B347" s="254"/>
      <c r="C347" s="249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</row>
    <row r="348" spans="2:16" x14ac:dyDescent="0.2">
      <c r="B348" s="254"/>
      <c r="C348" s="249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</row>
    <row r="349" spans="2:16" x14ac:dyDescent="0.2">
      <c r="B349" s="254"/>
      <c r="C349" s="249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</row>
    <row r="350" spans="2:16" x14ac:dyDescent="0.2">
      <c r="B350" s="254"/>
      <c r="C350" s="249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</row>
    <row r="351" spans="2:16" x14ac:dyDescent="0.2">
      <c r="B351" s="254"/>
      <c r="C351" s="249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</row>
    <row r="352" spans="2:16" x14ac:dyDescent="0.2">
      <c r="B352" s="254"/>
      <c r="C352" s="249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</row>
    <row r="353" spans="2:16" x14ac:dyDescent="0.2">
      <c r="B353" s="254"/>
      <c r="C353" s="249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</row>
    <row r="354" spans="2:16" x14ac:dyDescent="0.2">
      <c r="B354" s="254"/>
      <c r="C354" s="249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</row>
    <row r="355" spans="2:16" x14ac:dyDescent="0.2">
      <c r="B355" s="254"/>
      <c r="C355" s="249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</row>
    <row r="356" spans="2:16" x14ac:dyDescent="0.2">
      <c r="B356" s="254"/>
      <c r="C356" s="249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</row>
    <row r="357" spans="2:16" x14ac:dyDescent="0.2">
      <c r="B357" s="254"/>
      <c r="C357" s="249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</row>
    <row r="358" spans="2:16" x14ac:dyDescent="0.2">
      <c r="B358" s="254"/>
      <c r="C358" s="249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</row>
    <row r="359" spans="2:16" x14ac:dyDescent="0.2">
      <c r="B359" s="254"/>
      <c r="C359" s="249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</row>
    <row r="360" spans="2:16" x14ac:dyDescent="0.2">
      <c r="B360" s="254"/>
      <c r="C360" s="249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</row>
    <row r="361" spans="2:16" x14ac:dyDescent="0.2">
      <c r="B361" s="254"/>
      <c r="C361" s="249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</row>
    <row r="362" spans="2:16" x14ac:dyDescent="0.2">
      <c r="B362" s="254"/>
      <c r="C362" s="249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</row>
    <row r="363" spans="2:16" x14ac:dyDescent="0.2">
      <c r="B363" s="254"/>
      <c r="C363" s="249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</row>
    <row r="364" spans="2:16" x14ac:dyDescent="0.2">
      <c r="B364" s="254"/>
      <c r="C364" s="249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</row>
    <row r="365" spans="2:16" x14ac:dyDescent="0.2">
      <c r="B365" s="254"/>
      <c r="C365" s="249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</row>
    <row r="366" spans="2:16" x14ac:dyDescent="0.2">
      <c r="B366" s="254"/>
      <c r="C366" s="249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</row>
    <row r="367" spans="2:16" x14ac:dyDescent="0.2">
      <c r="B367" s="254"/>
      <c r="C367" s="249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</row>
    <row r="368" spans="2:16" x14ac:dyDescent="0.2">
      <c r="B368" s="254"/>
      <c r="C368" s="249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</row>
    <row r="369" spans="2:16" x14ac:dyDescent="0.2">
      <c r="B369" s="254"/>
      <c r="C369" s="249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</row>
    <row r="370" spans="2:16" x14ac:dyDescent="0.2">
      <c r="B370" s="254"/>
      <c r="C370" s="249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</row>
    <row r="371" spans="2:16" x14ac:dyDescent="0.2">
      <c r="B371" s="254"/>
      <c r="C371" s="249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</row>
    <row r="372" spans="2:16" x14ac:dyDescent="0.2">
      <c r="B372" s="254"/>
      <c r="C372" s="249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</row>
    <row r="373" spans="2:16" x14ac:dyDescent="0.2">
      <c r="B373" s="254"/>
      <c r="C373" s="249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</row>
    <row r="374" spans="2:16" x14ac:dyDescent="0.2">
      <c r="B374" s="254"/>
      <c r="C374" s="249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</row>
    <row r="375" spans="2:16" x14ac:dyDescent="0.2">
      <c r="B375" s="254"/>
      <c r="C375" s="249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</row>
    <row r="376" spans="2:16" x14ac:dyDescent="0.2">
      <c r="B376" s="254"/>
      <c r="C376" s="249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</row>
    <row r="377" spans="2:16" x14ac:dyDescent="0.2">
      <c r="B377" s="254"/>
      <c r="C377" s="249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</row>
    <row r="378" spans="2:16" x14ac:dyDescent="0.2">
      <c r="B378" s="254"/>
      <c r="C378" s="249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</row>
    <row r="379" spans="2:16" x14ac:dyDescent="0.2">
      <c r="B379" s="254"/>
      <c r="C379" s="249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</row>
    <row r="380" spans="2:16" x14ac:dyDescent="0.2">
      <c r="B380" s="254"/>
      <c r="C380" s="249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</row>
    <row r="381" spans="2:16" x14ac:dyDescent="0.2">
      <c r="B381" s="254"/>
      <c r="C381" s="249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</row>
    <row r="382" spans="2:16" x14ac:dyDescent="0.2">
      <c r="B382" s="254"/>
      <c r="C382" s="249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</row>
    <row r="383" spans="2:16" x14ac:dyDescent="0.2">
      <c r="B383" s="254"/>
      <c r="C383" s="249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</row>
    <row r="384" spans="2:16" x14ac:dyDescent="0.2">
      <c r="B384" s="254"/>
      <c r="C384" s="249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</row>
    <row r="385" spans="2:16" x14ac:dyDescent="0.2">
      <c r="B385" s="254"/>
      <c r="C385" s="249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</row>
    <row r="386" spans="2:16" x14ac:dyDescent="0.2">
      <c r="B386" s="254"/>
      <c r="C386" s="249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</row>
    <row r="387" spans="2:16" x14ac:dyDescent="0.2">
      <c r="B387" s="254"/>
      <c r="C387" s="249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</row>
    <row r="388" spans="2:16" x14ac:dyDescent="0.2">
      <c r="B388" s="254"/>
      <c r="C388" s="249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</row>
    <row r="389" spans="2:16" x14ac:dyDescent="0.2">
      <c r="B389" s="254"/>
      <c r="C389" s="249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</row>
    <row r="390" spans="2:16" x14ac:dyDescent="0.2">
      <c r="B390" s="254"/>
      <c r="C390" s="249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</row>
    <row r="391" spans="2:16" x14ac:dyDescent="0.2">
      <c r="B391" s="254"/>
      <c r="C391" s="249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</row>
    <row r="392" spans="2:16" x14ac:dyDescent="0.2">
      <c r="B392" s="254"/>
      <c r="C392" s="249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</row>
    <row r="393" spans="2:16" x14ac:dyDescent="0.2">
      <c r="B393" s="254"/>
      <c r="C393" s="249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</row>
    <row r="394" spans="2:16" x14ac:dyDescent="0.2">
      <c r="B394" s="254"/>
      <c r="C394" s="249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</row>
    <row r="395" spans="2:16" x14ac:dyDescent="0.2">
      <c r="B395" s="254"/>
      <c r="C395" s="249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</row>
    <row r="396" spans="2:16" x14ac:dyDescent="0.2">
      <c r="B396" s="254"/>
      <c r="C396" s="249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</row>
    <row r="397" spans="2:16" x14ac:dyDescent="0.2">
      <c r="B397" s="254"/>
      <c r="C397" s="249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</row>
    <row r="398" spans="2:16" x14ac:dyDescent="0.2">
      <c r="B398" s="254"/>
      <c r="C398" s="249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</row>
    <row r="399" spans="2:16" x14ac:dyDescent="0.2">
      <c r="B399" s="254"/>
      <c r="C399" s="249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</row>
    <row r="400" spans="2:16" x14ac:dyDescent="0.2"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</row>
    <row r="401" spans="4:16" x14ac:dyDescent="0.2"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</row>
    <row r="402" spans="4:16" x14ac:dyDescent="0.2"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</row>
    <row r="403" spans="4:16" x14ac:dyDescent="0.2"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</row>
    <row r="404" spans="4:16" x14ac:dyDescent="0.2"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</row>
    <row r="405" spans="4:16" x14ac:dyDescent="0.2"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</row>
    <row r="406" spans="4:16" x14ac:dyDescent="0.2"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</row>
    <row r="407" spans="4:16" x14ac:dyDescent="0.2"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</row>
    <row r="408" spans="4:16" x14ac:dyDescent="0.2"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</row>
    <row r="409" spans="4:16" x14ac:dyDescent="0.2"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</row>
    <row r="410" spans="4:16" x14ac:dyDescent="0.2"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</row>
    <row r="411" spans="4:16" x14ac:dyDescent="0.2"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</row>
    <row r="412" spans="4:16" x14ac:dyDescent="0.2"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</row>
    <row r="413" spans="4:16" x14ac:dyDescent="0.2"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</row>
    <row r="414" spans="4:16" x14ac:dyDescent="0.2"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</row>
    <row r="415" spans="4:16" x14ac:dyDescent="0.2"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</row>
    <row r="416" spans="4:16" x14ac:dyDescent="0.2"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</row>
    <row r="417" spans="4:16" x14ac:dyDescent="0.2"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</row>
    <row r="418" spans="4:16" x14ac:dyDescent="0.2"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</row>
    <row r="419" spans="4:16" x14ac:dyDescent="0.2"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</row>
    <row r="420" spans="4:16" x14ac:dyDescent="0.2"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</row>
    <row r="421" spans="4:16" x14ac:dyDescent="0.2"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</row>
    <row r="422" spans="4:16" x14ac:dyDescent="0.2"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</row>
    <row r="423" spans="4:16" x14ac:dyDescent="0.2"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</row>
    <row r="424" spans="4:16" x14ac:dyDescent="0.2"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</row>
    <row r="425" spans="4:16" x14ac:dyDescent="0.2"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</row>
    <row r="426" spans="4:16" x14ac:dyDescent="0.2"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</row>
    <row r="427" spans="4:16" x14ac:dyDescent="0.2"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</row>
    <row r="428" spans="4:16" x14ac:dyDescent="0.2"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</row>
    <row r="429" spans="4:16" x14ac:dyDescent="0.2"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</row>
    <row r="430" spans="4:16" x14ac:dyDescent="0.2"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</row>
    <row r="431" spans="4:16" x14ac:dyDescent="0.2"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</row>
    <row r="432" spans="4:16" x14ac:dyDescent="0.2"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</row>
    <row r="433" spans="4:16" x14ac:dyDescent="0.2"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</row>
    <row r="434" spans="4:16" x14ac:dyDescent="0.2"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</row>
    <row r="435" spans="4:16" x14ac:dyDescent="0.2"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</row>
    <row r="436" spans="4:16" x14ac:dyDescent="0.2"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</row>
    <row r="437" spans="4:16" x14ac:dyDescent="0.2"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</row>
    <row r="438" spans="4:16" x14ac:dyDescent="0.2"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</row>
    <row r="439" spans="4:16" x14ac:dyDescent="0.2"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</row>
    <row r="440" spans="4:16" x14ac:dyDescent="0.2"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</row>
    <row r="441" spans="4:16" x14ac:dyDescent="0.2"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</row>
    <row r="442" spans="4:16" x14ac:dyDescent="0.2"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</row>
    <row r="443" spans="4:16" x14ac:dyDescent="0.2"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</row>
    <row r="444" spans="4:16" x14ac:dyDescent="0.2"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</row>
    <row r="445" spans="4:16" x14ac:dyDescent="0.2"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</row>
    <row r="446" spans="4:16" x14ac:dyDescent="0.2"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</row>
    <row r="447" spans="4:16" x14ac:dyDescent="0.2"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</row>
    <row r="448" spans="4:16" x14ac:dyDescent="0.2"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</row>
    <row r="449" spans="4:16" x14ac:dyDescent="0.2"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</row>
    <row r="450" spans="4:16" x14ac:dyDescent="0.2"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</row>
    <row r="451" spans="4:16" x14ac:dyDescent="0.2"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</row>
    <row r="452" spans="4:16" x14ac:dyDescent="0.2"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</row>
    <row r="453" spans="4:16" x14ac:dyDescent="0.2"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</row>
    <row r="454" spans="4:16" x14ac:dyDescent="0.2"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</row>
    <row r="455" spans="4:16" x14ac:dyDescent="0.2"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</row>
    <row r="456" spans="4:16" x14ac:dyDescent="0.2"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</row>
    <row r="457" spans="4:16" x14ac:dyDescent="0.2"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</row>
    <row r="458" spans="4:16" x14ac:dyDescent="0.2"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</row>
    <row r="459" spans="4:16" x14ac:dyDescent="0.2"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</row>
    <row r="460" spans="4:16" x14ac:dyDescent="0.2"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</row>
    <row r="461" spans="4:16" x14ac:dyDescent="0.2"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</row>
    <row r="462" spans="4:16" x14ac:dyDescent="0.2"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</row>
    <row r="463" spans="4:16" x14ac:dyDescent="0.2"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</row>
    <row r="464" spans="4:16" x14ac:dyDescent="0.2"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</row>
    <row r="465" spans="4:16" x14ac:dyDescent="0.2"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</row>
    <row r="466" spans="4:16" x14ac:dyDescent="0.2"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</row>
    <row r="467" spans="4:16" x14ac:dyDescent="0.2"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</row>
    <row r="468" spans="4:16" x14ac:dyDescent="0.2"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</row>
    <row r="469" spans="4:16" x14ac:dyDescent="0.2"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</row>
    <row r="470" spans="4:16" x14ac:dyDescent="0.2"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</row>
    <row r="471" spans="4:16" x14ac:dyDescent="0.2"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</row>
    <row r="472" spans="4:16" x14ac:dyDescent="0.2"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</row>
    <row r="473" spans="4:16" x14ac:dyDescent="0.2"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</row>
    <row r="474" spans="4:16" x14ac:dyDescent="0.2"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</row>
    <row r="475" spans="4:16" x14ac:dyDescent="0.2"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</row>
    <row r="476" spans="4:16" x14ac:dyDescent="0.2"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</row>
    <row r="477" spans="4:16" x14ac:dyDescent="0.2"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</row>
    <row r="478" spans="4:16" x14ac:dyDescent="0.2"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</row>
    <row r="479" spans="4:16" x14ac:dyDescent="0.2"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</row>
    <row r="480" spans="4:16" x14ac:dyDescent="0.2"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</row>
    <row r="481" spans="4:16" x14ac:dyDescent="0.2"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</row>
    <row r="482" spans="4:16" x14ac:dyDescent="0.2"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</row>
    <row r="483" spans="4:16" x14ac:dyDescent="0.2"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</row>
    <row r="484" spans="4:16" x14ac:dyDescent="0.2"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</row>
    <row r="485" spans="4:16" x14ac:dyDescent="0.2"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</row>
    <row r="486" spans="4:16" x14ac:dyDescent="0.2"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</row>
    <row r="487" spans="4:16" x14ac:dyDescent="0.2"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</row>
    <row r="488" spans="4:16" x14ac:dyDescent="0.2"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</row>
    <row r="489" spans="4:16" x14ac:dyDescent="0.2"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</row>
    <row r="490" spans="4:16" x14ac:dyDescent="0.2"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</row>
    <row r="491" spans="4:16" x14ac:dyDescent="0.2"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</row>
    <row r="492" spans="4:16" x14ac:dyDescent="0.2"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</row>
    <row r="493" spans="4:16" x14ac:dyDescent="0.2"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</row>
    <row r="494" spans="4:16" x14ac:dyDescent="0.2"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</row>
    <row r="495" spans="4:16" x14ac:dyDescent="0.2"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</row>
    <row r="496" spans="4:16" x14ac:dyDescent="0.2"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</row>
    <row r="497" spans="4:16" x14ac:dyDescent="0.2"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</row>
    <row r="498" spans="4:16" x14ac:dyDescent="0.2"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</row>
    <row r="499" spans="4:16" x14ac:dyDescent="0.2"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</row>
    <row r="500" spans="4:16" x14ac:dyDescent="0.2"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</row>
    <row r="501" spans="4:16" x14ac:dyDescent="0.2"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</row>
    <row r="502" spans="4:16" x14ac:dyDescent="0.2"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</row>
    <row r="503" spans="4:16" x14ac:dyDescent="0.2"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</row>
    <row r="504" spans="4:16" x14ac:dyDescent="0.2"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</row>
    <row r="505" spans="4:16" x14ac:dyDescent="0.2"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</row>
    <row r="506" spans="4:16" x14ac:dyDescent="0.2"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</row>
    <row r="507" spans="4:16" x14ac:dyDescent="0.2"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</row>
    <row r="508" spans="4:16" x14ac:dyDescent="0.2"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</row>
    <row r="509" spans="4:16" x14ac:dyDescent="0.2"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</row>
    <row r="510" spans="4:16" x14ac:dyDescent="0.2"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</row>
    <row r="511" spans="4:16" x14ac:dyDescent="0.2"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</row>
    <row r="512" spans="4:16" x14ac:dyDescent="0.2"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</row>
    <row r="513" spans="4:16" x14ac:dyDescent="0.2"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</row>
    <row r="514" spans="4:16" x14ac:dyDescent="0.2"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</row>
    <row r="515" spans="4:16" x14ac:dyDescent="0.2"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</row>
    <row r="516" spans="4:16" x14ac:dyDescent="0.2"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</row>
    <row r="517" spans="4:16" x14ac:dyDescent="0.2"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</row>
    <row r="518" spans="4:16" x14ac:dyDescent="0.2"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</row>
    <row r="519" spans="4:16" x14ac:dyDescent="0.2"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</row>
    <row r="520" spans="4:16" x14ac:dyDescent="0.2"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</row>
    <row r="521" spans="4:16" x14ac:dyDescent="0.2"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</row>
    <row r="522" spans="4:16" x14ac:dyDescent="0.2"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</row>
    <row r="523" spans="4:16" x14ac:dyDescent="0.2"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</row>
    <row r="524" spans="4:16" x14ac:dyDescent="0.2"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</row>
    <row r="525" spans="4:16" x14ac:dyDescent="0.2"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</row>
    <row r="526" spans="4:16" x14ac:dyDescent="0.2"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</row>
    <row r="527" spans="4:16" x14ac:dyDescent="0.2"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</row>
    <row r="528" spans="4:16" x14ac:dyDescent="0.2"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</row>
    <row r="529" spans="4:16" x14ac:dyDescent="0.2"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</row>
    <row r="530" spans="4:16" x14ac:dyDescent="0.2"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</row>
    <row r="531" spans="4:16" x14ac:dyDescent="0.2"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</row>
    <row r="532" spans="4:16" x14ac:dyDescent="0.2"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</row>
    <row r="533" spans="4:16" x14ac:dyDescent="0.2"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</row>
    <row r="534" spans="4:16" x14ac:dyDescent="0.2"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</row>
    <row r="535" spans="4:16" x14ac:dyDescent="0.2"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</row>
    <row r="536" spans="4:16" x14ac:dyDescent="0.2"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</row>
    <row r="537" spans="4:16" x14ac:dyDescent="0.2"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</row>
    <row r="538" spans="4:16" x14ac:dyDescent="0.2"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</row>
    <row r="539" spans="4:16" x14ac:dyDescent="0.2"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</row>
    <row r="540" spans="4:16" x14ac:dyDescent="0.2"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</row>
    <row r="541" spans="4:16" x14ac:dyDescent="0.2"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</row>
    <row r="542" spans="4:16" x14ac:dyDescent="0.2"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</row>
    <row r="543" spans="4:16" x14ac:dyDescent="0.2"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</row>
    <row r="544" spans="4:16" x14ac:dyDescent="0.2"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</row>
    <row r="545" spans="4:16" x14ac:dyDescent="0.2"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</row>
    <row r="546" spans="4:16" x14ac:dyDescent="0.2"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4">
    <tabColor theme="6" tint="-0.499984740745262"/>
  </sheetPr>
  <dimension ref="A2:DG546"/>
  <sheetViews>
    <sheetView showGridLines="0" topLeftCell="BI18" zoomScale="75" zoomScaleNormal="75" workbookViewId="0">
      <selection activeCell="BR108" sqref="BR19:BS108"/>
    </sheetView>
  </sheetViews>
  <sheetFormatPr defaultRowHeight="12.75" x14ac:dyDescent="0.2"/>
  <cols>
    <col min="1" max="1" width="22.140625" style="17" bestFit="1" customWidth="1"/>
    <col min="2" max="2" width="27.7109375" style="17" bestFit="1" customWidth="1"/>
    <col min="3" max="3" width="18.42578125" style="17" bestFit="1" customWidth="1"/>
    <col min="4" max="4" width="27" style="17" bestFit="1" customWidth="1"/>
    <col min="5" max="5" width="14" style="17" bestFit="1" customWidth="1"/>
    <col min="6" max="6" width="21.140625" style="17" bestFit="1" customWidth="1"/>
    <col min="7" max="7" width="29" style="17" bestFit="1" customWidth="1"/>
    <col min="8" max="8" width="18.7109375" style="17" bestFit="1" customWidth="1"/>
    <col min="9" max="10" width="10.85546875" style="40" customWidth="1"/>
    <col min="11" max="11" width="9.7109375" style="17" bestFit="1" customWidth="1"/>
    <col min="12" max="12" width="9.5703125" style="17" bestFit="1" customWidth="1"/>
    <col min="13" max="13" width="9.140625" style="17" bestFit="1" customWidth="1"/>
    <col min="14" max="14" width="13.85546875" style="17" bestFit="1" customWidth="1"/>
    <col min="15" max="15" width="13.5703125" style="17" bestFit="1" customWidth="1"/>
    <col min="16" max="16" width="7" style="17" bestFit="1" customWidth="1"/>
    <col min="17" max="17" width="9.140625" style="40"/>
    <col min="18" max="18" width="9.7109375" style="17" bestFit="1" customWidth="1"/>
    <col min="19" max="19" width="9.140625" style="17"/>
    <col min="20" max="20" width="13.42578125" style="40" bestFit="1" customWidth="1"/>
    <col min="21" max="22" width="8.7109375" style="40" bestFit="1" customWidth="1"/>
    <col min="23" max="23" width="9.28515625" style="17" bestFit="1" customWidth="1"/>
    <col min="24" max="24" width="9.85546875" style="17" bestFit="1" customWidth="1"/>
    <col min="25" max="25" width="7" style="17" bestFit="1" customWidth="1"/>
    <col min="26" max="26" width="21.7109375" style="40" bestFit="1" customWidth="1"/>
    <col min="27" max="27" width="9.42578125" style="17" bestFit="1" customWidth="1"/>
    <col min="28" max="29" width="9.140625" style="17"/>
    <col min="30" max="30" width="11.42578125" style="17" bestFit="1" customWidth="1"/>
    <col min="31" max="31" width="21.28515625" style="40" bestFit="1" customWidth="1"/>
    <col min="32" max="32" width="22.28515625" style="40" bestFit="1" customWidth="1"/>
    <col min="33" max="33" width="9.42578125" style="40" bestFit="1" customWidth="1"/>
    <col min="34" max="34" width="9.140625" style="40" bestFit="1" customWidth="1"/>
    <col min="35" max="35" width="9.140625" style="17"/>
    <col min="36" max="36" width="11.42578125" style="17" bestFit="1" customWidth="1"/>
    <col min="37" max="37" width="21.28515625" style="40" bestFit="1" customWidth="1"/>
    <col min="38" max="38" width="22.28515625" style="40" bestFit="1" customWidth="1"/>
    <col min="39" max="39" width="11.140625" style="40" bestFit="1" customWidth="1"/>
    <col min="40" max="40" width="11" style="40" bestFit="1" customWidth="1"/>
    <col min="41" max="41" width="8" style="40" bestFit="1" customWidth="1"/>
    <col min="42" max="42" width="12.5703125" style="93" bestFit="1" customWidth="1"/>
    <col min="43" max="43" width="4.140625" style="93" customWidth="1"/>
    <col min="44" max="44" width="27.85546875" style="93" customWidth="1"/>
    <col min="45" max="45" width="13.42578125" style="93" bestFit="1" customWidth="1"/>
    <col min="46" max="46" width="14.140625" style="93" bestFit="1" customWidth="1"/>
    <col min="47" max="48" width="13.85546875" style="93" bestFit="1" customWidth="1"/>
    <col min="49" max="49" width="14.140625" style="93" bestFit="1" customWidth="1"/>
    <col min="50" max="52" width="13.42578125" style="93" bestFit="1" customWidth="1"/>
    <col min="53" max="53" width="85.28515625" style="93" bestFit="1" customWidth="1"/>
    <col min="54" max="54" width="9.140625" style="93"/>
    <col min="55" max="55" width="19.85546875" style="93" bestFit="1" customWidth="1"/>
    <col min="56" max="56" width="31" style="93" bestFit="1" customWidth="1"/>
    <col min="57" max="57" width="9.140625" style="93"/>
    <col min="58" max="58" width="12.42578125" style="17" bestFit="1" customWidth="1"/>
    <col min="59" max="65" width="22.5703125" style="41" customWidth="1"/>
    <col min="66" max="68" width="9.140625" style="17"/>
    <col min="69" max="69" width="11.42578125" style="17" bestFit="1" customWidth="1"/>
    <col min="70" max="70" width="23.7109375" style="64" bestFit="1" customWidth="1"/>
    <col min="71" max="71" width="23.85546875" style="64" bestFit="1" customWidth="1"/>
    <col min="72" max="73" width="9.140625" style="17"/>
    <col min="74" max="74" width="11.5703125" style="17" bestFit="1" customWidth="1"/>
    <col min="75" max="76" width="21.85546875" style="17" bestFit="1" customWidth="1"/>
    <col min="77" max="77" width="22.5703125" style="17" bestFit="1" customWidth="1"/>
    <col min="78" max="78" width="21.85546875" style="17" bestFit="1" customWidth="1"/>
    <col min="79" max="79" width="22.5703125" style="17" bestFit="1" customWidth="1"/>
    <col min="80" max="80" width="21.85546875" style="17" bestFit="1" customWidth="1"/>
    <col min="81" max="103" width="9.140625" style="17"/>
    <col min="104" max="105" width="9.42578125" style="17" bestFit="1" customWidth="1"/>
    <col min="106" max="108" width="13.85546875" style="17" bestFit="1" customWidth="1"/>
    <col min="109" max="111" width="9.42578125" style="17" bestFit="1" customWidth="1"/>
    <col min="112" max="16384" width="9.140625" style="17"/>
  </cols>
  <sheetData>
    <row r="2" spans="2:40" x14ac:dyDescent="0.2">
      <c r="B2" s="38" t="s">
        <v>15</v>
      </c>
      <c r="C2" s="39" t="s">
        <v>60</v>
      </c>
    </row>
    <row r="3" spans="2:40" x14ac:dyDescent="0.2">
      <c r="B3" s="38" t="s">
        <v>16</v>
      </c>
      <c r="C3" s="38" t="s">
        <v>61</v>
      </c>
    </row>
    <row r="4" spans="2:40" x14ac:dyDescent="0.2">
      <c r="B4" s="38" t="s">
        <v>17</v>
      </c>
      <c r="C4" s="38" t="s">
        <v>61</v>
      </c>
    </row>
    <row r="5" spans="2:40" x14ac:dyDescent="0.2">
      <c r="B5" s="38" t="s">
        <v>19</v>
      </c>
      <c r="C5" s="38" t="s">
        <v>18</v>
      </c>
    </row>
    <row r="6" spans="2:40" x14ac:dyDescent="0.2">
      <c r="B6" s="38" t="s">
        <v>20</v>
      </c>
      <c r="C6" s="38" t="s">
        <v>18</v>
      </c>
    </row>
    <row r="7" spans="2:40" x14ac:dyDescent="0.2">
      <c r="B7" s="38" t="s">
        <v>21</v>
      </c>
      <c r="C7" s="38" t="s">
        <v>18</v>
      </c>
    </row>
    <row r="8" spans="2:40" x14ac:dyDescent="0.2">
      <c r="B8" s="38" t="s">
        <v>22</v>
      </c>
      <c r="C8" s="38" t="s">
        <v>23</v>
      </c>
      <c r="D8" s="17" t="s">
        <v>97</v>
      </c>
    </row>
    <row r="9" spans="2:40" x14ac:dyDescent="0.2">
      <c r="B9" s="38" t="s">
        <v>24</v>
      </c>
      <c r="C9" s="38" t="s">
        <v>25</v>
      </c>
      <c r="D9" s="17" t="s">
        <v>97</v>
      </c>
    </row>
    <row r="10" spans="2:40" x14ac:dyDescent="0.2">
      <c r="B10" s="38" t="s">
        <v>26</v>
      </c>
      <c r="C10" s="38" t="s">
        <v>25</v>
      </c>
      <c r="D10" s="17" t="s">
        <v>97</v>
      </c>
    </row>
    <row r="11" spans="2:40" x14ac:dyDescent="0.2">
      <c r="B11" s="38" t="s">
        <v>27</v>
      </c>
      <c r="C11" s="38" t="s">
        <v>25</v>
      </c>
      <c r="D11" s="17" t="s">
        <v>96</v>
      </c>
    </row>
    <row r="12" spans="2:40" x14ac:dyDescent="0.2">
      <c r="B12" s="38" t="s">
        <v>28</v>
      </c>
      <c r="C12" s="38" t="s">
        <v>18</v>
      </c>
    </row>
    <row r="13" spans="2:40" x14ac:dyDescent="0.2">
      <c r="B13" s="38" t="s">
        <v>29</v>
      </c>
      <c r="C13" s="38" t="s">
        <v>18</v>
      </c>
    </row>
    <row r="15" spans="2:40" ht="13.5" thickBot="1" x14ac:dyDescent="0.25">
      <c r="I15" s="278" t="s">
        <v>53</v>
      </c>
      <c r="J15" s="278"/>
      <c r="T15" s="282" t="s">
        <v>53</v>
      </c>
      <c r="U15" s="283"/>
      <c r="V15" s="284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</row>
    <row r="16" spans="2:40" ht="13.5" thickBot="1" x14ac:dyDescent="0.25">
      <c r="I16" s="42" t="s">
        <v>58</v>
      </c>
      <c r="J16" s="42" t="s">
        <v>59</v>
      </c>
      <c r="T16" s="121" t="s">
        <v>58</v>
      </c>
      <c r="U16" s="121" t="s">
        <v>59</v>
      </c>
      <c r="V16" s="121" t="s">
        <v>59</v>
      </c>
      <c r="AA16" s="43">
        <f>+MIN(Z19:Z108)</f>
        <v>1.2585165341576336E-3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</row>
    <row r="17" spans="1:108" x14ac:dyDescent="0.2"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x14ac:dyDescent="0.2">
      <c r="A19" s="105">
        <f t="shared" ref="A19:A82" si="0">+EOMONTH(B19,-1)</f>
        <v>39478</v>
      </c>
      <c r="B19" s="147">
        <v>39507</v>
      </c>
      <c r="C19" s="148">
        <v>67378141479</v>
      </c>
      <c r="D19" s="149">
        <v>3537592.9200001094</v>
      </c>
      <c r="E19" s="150">
        <v>101489</v>
      </c>
      <c r="F19" s="149">
        <v>2323384188.9310346</v>
      </c>
      <c r="G19" s="149">
        <v>22892.965631063806</v>
      </c>
      <c r="H19" s="149">
        <v>3537592.9200001094</v>
      </c>
      <c r="I19" s="151">
        <v>1.9216306361367692E-2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21.566290661877613</v>
      </c>
      <c r="O19" s="153">
        <v>10.0385849646708</v>
      </c>
      <c r="P19" s="154"/>
      <c r="Q19" s="56"/>
      <c r="R19" s="96"/>
      <c r="T19" s="113">
        <f>+I19</f>
        <v>1.9216306361367692E-2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1.8767357398334503E-2</v>
      </c>
      <c r="AA19" s="123">
        <f t="shared" ref="AA19:AA50" si="3">+I19-Z19</f>
        <v>4.4894896303318901E-4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22892.965631063806</v>
      </c>
      <c r="AK19" s="141"/>
      <c r="AL19" s="141"/>
      <c r="AM19" s="141"/>
      <c r="AN19" s="141"/>
      <c r="AO19" s="142"/>
      <c r="BF19" s="60">
        <f t="shared" ref="BF19:BF50" si="5">+B19</f>
        <v>39507</v>
      </c>
      <c r="BG19" s="71">
        <f t="shared" ref="BG19:BG50" si="6">+I19</f>
        <v>1.9216306361367692E-2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10.0385849646708</v>
      </c>
      <c r="BS19" s="64">
        <f t="shared" ref="BS19:BS50" si="12">+E19</f>
        <v>101489</v>
      </c>
      <c r="BT19" s="17" t="s">
        <v>122</v>
      </c>
      <c r="BV19" s="60">
        <f t="shared" ref="BV19:BV50" si="13">+B20</f>
        <v>39538</v>
      </c>
      <c r="BW19" s="71">
        <f t="shared" ref="BW19:BW50" si="14">+I20</f>
        <v>1.9653012831171098E-2</v>
      </c>
      <c r="BX19" s="71">
        <f t="shared" ref="BX19:BX50" si="15">+I19</f>
        <v>1.9216306361367692E-2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x14ac:dyDescent="0.2">
      <c r="A20" s="105">
        <f t="shared" si="0"/>
        <v>39507</v>
      </c>
      <c r="B20" s="147">
        <v>39538</v>
      </c>
      <c r="C20" s="148">
        <v>73619438627</v>
      </c>
      <c r="D20" s="149">
        <v>3953125.0600001207</v>
      </c>
      <c r="E20" s="150">
        <v>102759</v>
      </c>
      <c r="F20" s="149">
        <v>2374820600.8709679</v>
      </c>
      <c r="G20" s="149">
        <v>23110.584969403826</v>
      </c>
      <c r="H20" s="149">
        <v>3953125.0600001207</v>
      </c>
      <c r="I20" s="151">
        <v>1.9653012831171098E-2</v>
      </c>
      <c r="J20" s="151">
        <v>4.3046315789473689E-2</v>
      </c>
      <c r="K20" s="152">
        <v>6.4459330143539634E-4</v>
      </c>
      <c r="L20" s="152">
        <v>0</v>
      </c>
      <c r="M20" s="152">
        <v>6.4459330143539634E-4</v>
      </c>
      <c r="N20" s="153">
        <v>21.588187735104611</v>
      </c>
      <c r="O20" s="153">
        <v>10.048046015341143</v>
      </c>
      <c r="P20" s="154">
        <v>1.9216306361367692E-2</v>
      </c>
      <c r="Q20" s="69"/>
      <c r="R20" s="96"/>
      <c r="T20" s="113">
        <f t="shared" si="1"/>
        <v>1.9653012831171098E-2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1.9547202476102626E-2</v>
      </c>
      <c r="AA20" s="125">
        <f t="shared" si="3"/>
        <v>1.0581035506847247E-4</v>
      </c>
      <c r="AD20" s="133">
        <f t="shared" si="4"/>
        <v>39538</v>
      </c>
      <c r="AE20" s="134">
        <f t="shared" ref="AE20:AE51" si="20">+I20-I19</f>
        <v>4.3670646980340649E-4</v>
      </c>
      <c r="AF20" s="134">
        <f>+AA19</f>
        <v>4.4894896303318901E-4</v>
      </c>
      <c r="AG20" s="135">
        <f t="shared" ref="AG20:AG51" si="21">+M19</f>
        <v>1.2253634085213003E-3</v>
      </c>
      <c r="AH20" s="136">
        <f t="shared" ref="AH20:AH51" si="22">+V20-V19</f>
        <v>3.2000476190476215E-3</v>
      </c>
      <c r="AI20" s="57"/>
      <c r="AJ20" s="133">
        <f>+AD20</f>
        <v>39538</v>
      </c>
      <c r="AK20" s="143">
        <f>+AE20</f>
        <v>4.3670646980340649E-4</v>
      </c>
      <c r="AL20" s="143">
        <f>+AF20</f>
        <v>4.4894896303318901E-4</v>
      </c>
      <c r="AM20" s="143">
        <f>+K19</f>
        <v>1.2253634085213003E-3</v>
      </c>
      <c r="AN20" s="143">
        <f>+L19</f>
        <v>0</v>
      </c>
      <c r="AO20" s="144">
        <f t="shared" ref="AO20:AO51" si="23">+V20-V19</f>
        <v>3.2000476190476215E-3</v>
      </c>
      <c r="BF20" s="60">
        <f t="shared" si="5"/>
        <v>39538</v>
      </c>
      <c r="BG20" s="71">
        <f t="shared" si="6"/>
        <v>1.9653012831171098E-2</v>
      </c>
      <c r="BH20" s="71">
        <f t="shared" si="7"/>
        <v>4.3046315789473689E-2</v>
      </c>
      <c r="BI20" s="71">
        <f t="shared" ref="BI20:BI51" si="24">+K19</f>
        <v>1.2253634085213003E-3</v>
      </c>
      <c r="BJ20" s="71">
        <f t="shared" ref="BJ20:BJ51" si="25">+L19</f>
        <v>0</v>
      </c>
      <c r="BK20" s="71">
        <f t="shared" ref="BK20:BK51" si="26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10.048046015341143</v>
      </c>
      <c r="BS20" s="64">
        <f t="shared" si="12"/>
        <v>102759</v>
      </c>
      <c r="BT20" s="17" t="s">
        <v>122</v>
      </c>
      <c r="BV20" s="60">
        <f t="shared" si="13"/>
        <v>39568</v>
      </c>
      <c r="BW20" s="71">
        <f t="shared" si="14"/>
        <v>2.0016132543079514E-2</v>
      </c>
      <c r="BX20" s="71">
        <f t="shared" si="15"/>
        <v>1.9653012831171098E-2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x14ac:dyDescent="0.2">
      <c r="A21" s="106">
        <f t="shared" si="0"/>
        <v>39538</v>
      </c>
      <c r="B21" s="155">
        <v>39568</v>
      </c>
      <c r="C21" s="156">
        <v>72584946730</v>
      </c>
      <c r="D21" s="157">
        <v>3969589.9300001259</v>
      </c>
      <c r="E21" s="158">
        <v>105071</v>
      </c>
      <c r="F21" s="157">
        <v>2419498224.3333335</v>
      </c>
      <c r="G21" s="157">
        <v>23027.269411477318</v>
      </c>
      <c r="H21" s="157">
        <v>3969589.9300001259</v>
      </c>
      <c r="I21" s="159">
        <v>2.0016132543079514E-2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21.606826010299191</v>
      </c>
      <c r="O21" s="161">
        <v>10.044434419197112</v>
      </c>
      <c r="P21" s="162">
        <v>1.9653012831171098E-2</v>
      </c>
      <c r="Q21" s="69"/>
      <c r="R21" s="96"/>
      <c r="T21" s="113">
        <f t="shared" si="1"/>
        <v>2.0016132543079514E-2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1.9484612295799918E-2</v>
      </c>
      <c r="AA21" s="125">
        <f t="shared" si="3"/>
        <v>5.3152024727959671E-4</v>
      </c>
      <c r="AD21" s="133">
        <f t="shared" si="4"/>
        <v>39568</v>
      </c>
      <c r="AE21" s="134">
        <f t="shared" si="20"/>
        <v>3.6311971190841619E-4</v>
      </c>
      <c r="AF21" s="134">
        <f t="shared" ref="AF21:AF84" si="27">+AA20</f>
        <v>1.0581035506847247E-4</v>
      </c>
      <c r="AG21" s="135">
        <f t="shared" si="21"/>
        <v>6.4459330143539634E-4</v>
      </c>
      <c r="AH21" s="136">
        <f t="shared" si="22"/>
        <v>-4.3864404761904787E-3</v>
      </c>
      <c r="AI21" s="57"/>
      <c r="AJ21" s="133">
        <f t="shared" ref="AJ21:AL84" si="28">+AD21</f>
        <v>39568</v>
      </c>
      <c r="AK21" s="143">
        <f t="shared" si="28"/>
        <v>3.6311971190841619E-4</v>
      </c>
      <c r="AL21" s="143">
        <f t="shared" si="28"/>
        <v>1.0581035506847247E-4</v>
      </c>
      <c r="AM21" s="143">
        <f t="shared" ref="AM21:AM84" si="29">+AC20</f>
        <v>0</v>
      </c>
      <c r="AN21" s="143">
        <f t="shared" ref="AN21:AN52" si="30">+L20</f>
        <v>0</v>
      </c>
      <c r="AO21" s="144">
        <f t="shared" si="23"/>
        <v>-4.3864404761904787E-3</v>
      </c>
      <c r="AR21" s="17"/>
      <c r="AS21" s="17"/>
      <c r="AT21" s="17"/>
      <c r="AU21" s="17"/>
      <c r="AV21" s="17"/>
      <c r="AW21" s="17"/>
      <c r="AX21" s="17"/>
      <c r="AY21" s="17"/>
      <c r="AZ21" s="17"/>
      <c r="BF21" s="60">
        <f t="shared" si="5"/>
        <v>39568</v>
      </c>
      <c r="BG21" s="71">
        <f t="shared" si="6"/>
        <v>2.0016132543079514E-2</v>
      </c>
      <c r="BH21" s="71">
        <f t="shared" si="7"/>
        <v>4.3690909090909086E-2</v>
      </c>
      <c r="BI21" s="71">
        <f t="shared" si="24"/>
        <v>6.4459330143539634E-4</v>
      </c>
      <c r="BJ21" s="71">
        <f t="shared" si="25"/>
        <v>0</v>
      </c>
      <c r="BK21" s="71">
        <f t="shared" si="26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10.044434419197112</v>
      </c>
      <c r="BS21" s="64">
        <f t="shared" si="12"/>
        <v>105071</v>
      </c>
      <c r="BT21" s="17" t="s">
        <v>122</v>
      </c>
      <c r="BV21" s="60">
        <f t="shared" si="13"/>
        <v>39599</v>
      </c>
      <c r="BW21" s="71">
        <f t="shared" si="14"/>
        <v>2.0454401523094218E-2</v>
      </c>
      <c r="BX21" s="71">
        <f t="shared" si="15"/>
        <v>2.0016132543079514E-2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ht="15.75" thickBot="1" x14ac:dyDescent="0.3">
      <c r="A22" s="106">
        <f t="shared" si="0"/>
        <v>39568</v>
      </c>
      <c r="B22" s="155">
        <v>39599</v>
      </c>
      <c r="C22" s="156">
        <v>77379571663</v>
      </c>
      <c r="D22" s="157">
        <v>4324461.2800001241</v>
      </c>
      <c r="E22" s="158">
        <v>104944</v>
      </c>
      <c r="F22" s="157">
        <v>2496115214.9354839</v>
      </c>
      <c r="G22" s="157">
        <v>23785.211302556447</v>
      </c>
      <c r="H22" s="157">
        <v>4324461.2800001241</v>
      </c>
      <c r="I22" s="159">
        <v>2.0454401523094218E-2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21.638001446218183</v>
      </c>
      <c r="O22" s="161">
        <v>10.076819292684664</v>
      </c>
      <c r="P22" s="162">
        <v>2.0016132543079514E-2</v>
      </c>
      <c r="Q22" s="69"/>
      <c r="R22" s="96"/>
      <c r="T22" s="113">
        <f t="shared" si="1"/>
        <v>2.0454401523094218E-2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1.9460559984238433E-2</v>
      </c>
      <c r="AA22" s="125">
        <f t="shared" si="3"/>
        <v>9.9384153885578516E-4</v>
      </c>
      <c r="AD22" s="133">
        <f t="shared" si="4"/>
        <v>39599</v>
      </c>
      <c r="AE22" s="134">
        <f t="shared" si="20"/>
        <v>4.3826898001470341E-4</v>
      </c>
      <c r="AF22" s="134">
        <f t="shared" si="27"/>
        <v>5.3152024727959671E-4</v>
      </c>
      <c r="AG22" s="135">
        <f t="shared" si="21"/>
        <v>1.8290043290044439E-4</v>
      </c>
      <c r="AH22" s="136">
        <f t="shared" si="22"/>
        <v>-1.3254136363636364E-3</v>
      </c>
      <c r="AI22" s="57"/>
      <c r="AJ22" s="133">
        <f t="shared" si="28"/>
        <v>39599</v>
      </c>
      <c r="AK22" s="143">
        <f t="shared" si="28"/>
        <v>4.3826898001470341E-4</v>
      </c>
      <c r="AL22" s="143">
        <f t="shared" si="28"/>
        <v>5.3152024727959671E-4</v>
      </c>
      <c r="AM22" s="143">
        <f t="shared" si="29"/>
        <v>0</v>
      </c>
      <c r="AN22" s="143">
        <f t="shared" si="30"/>
        <v>0</v>
      </c>
      <c r="AO22" s="144">
        <f t="shared" si="23"/>
        <v>-1.3254136363636364E-3</v>
      </c>
      <c r="AR22" t="s">
        <v>30</v>
      </c>
      <c r="AS22"/>
      <c r="AT22"/>
      <c r="AU22"/>
      <c r="AV22"/>
      <c r="AW22"/>
      <c r="AX22"/>
      <c r="AY22"/>
      <c r="AZ22"/>
      <c r="BF22" s="60">
        <f t="shared" si="5"/>
        <v>39599</v>
      </c>
      <c r="BG22" s="71">
        <f t="shared" si="6"/>
        <v>2.0454401523094218E-2</v>
      </c>
      <c r="BH22" s="71">
        <f t="shared" si="7"/>
        <v>4.387380952380953E-2</v>
      </c>
      <c r="BI22" s="71">
        <f t="shared" si="24"/>
        <v>1.8290043290044439E-4</v>
      </c>
      <c r="BJ22" s="71">
        <f t="shared" si="25"/>
        <v>0</v>
      </c>
      <c r="BK22" s="71">
        <f t="shared" si="26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10.076819292684664</v>
      </c>
      <c r="BS22" s="64">
        <f t="shared" si="12"/>
        <v>104944</v>
      </c>
      <c r="BT22" s="17" t="s">
        <v>122</v>
      </c>
      <c r="BV22" s="60">
        <f t="shared" si="13"/>
        <v>39629</v>
      </c>
      <c r="BW22" s="71">
        <f t="shared" si="14"/>
        <v>2.065053581447877E-2</v>
      </c>
      <c r="BX22" s="71">
        <f t="shared" si="15"/>
        <v>2.0454401523094218E-2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ht="15.75" thickBot="1" x14ac:dyDescent="0.3">
      <c r="A23" s="106">
        <f t="shared" si="0"/>
        <v>39599</v>
      </c>
      <c r="B23" s="155">
        <v>39629</v>
      </c>
      <c r="C23" s="156">
        <v>75877764239</v>
      </c>
      <c r="D23" s="157">
        <v>4281192.5900001256</v>
      </c>
      <c r="E23" s="158">
        <v>106122</v>
      </c>
      <c r="F23" s="157">
        <v>2529258807.9666667</v>
      </c>
      <c r="G23" s="157">
        <v>23833.501139883028</v>
      </c>
      <c r="H23" s="157">
        <v>4281192.5900001256</v>
      </c>
      <c r="I23" s="159">
        <v>2.065053581447877E-2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21.651192135486305</v>
      </c>
      <c r="O23" s="161">
        <v>10.078847480823455</v>
      </c>
      <c r="P23" s="162">
        <v>2.0454401523094218E-2</v>
      </c>
      <c r="Q23" s="69"/>
      <c r="R23" s="96"/>
      <c r="T23" s="113">
        <f t="shared" si="1"/>
        <v>2.065053581447877E-2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1.9937475916820286E-2</v>
      </c>
      <c r="AA23" s="125">
        <f t="shared" si="3"/>
        <v>7.1305989765848427E-4</v>
      </c>
      <c r="AD23" s="133">
        <f t="shared" si="4"/>
        <v>39629</v>
      </c>
      <c r="AE23" s="134">
        <f t="shared" si="20"/>
        <v>1.9613429138455249E-4</v>
      </c>
      <c r="AF23" s="134">
        <f t="shared" si="27"/>
        <v>9.9384153885578516E-4</v>
      </c>
      <c r="AG23" s="135">
        <f t="shared" si="21"/>
        <v>8.4999999999999659E-4</v>
      </c>
      <c r="AH23" s="136">
        <f t="shared" si="22"/>
        <v>1.3976683982683995E-3</v>
      </c>
      <c r="AI23" s="57"/>
      <c r="AJ23" s="133">
        <f t="shared" si="28"/>
        <v>39629</v>
      </c>
      <c r="AK23" s="143">
        <f t="shared" si="28"/>
        <v>1.9613429138455249E-4</v>
      </c>
      <c r="AL23" s="143">
        <f t="shared" si="28"/>
        <v>9.9384153885578516E-4</v>
      </c>
      <c r="AM23" s="143">
        <f t="shared" si="29"/>
        <v>0</v>
      </c>
      <c r="AN23" s="143">
        <f t="shared" si="30"/>
        <v>0</v>
      </c>
      <c r="AO23" s="144">
        <f t="shared" si="23"/>
        <v>1.3976683982683995E-3</v>
      </c>
      <c r="AR23"/>
      <c r="AS23"/>
      <c r="AT23"/>
      <c r="AU23"/>
      <c r="AV23"/>
      <c r="AW23"/>
      <c r="AX23"/>
      <c r="AY23"/>
      <c r="AZ23"/>
      <c r="BF23" s="60">
        <f t="shared" si="5"/>
        <v>39629</v>
      </c>
      <c r="BG23" s="71">
        <f t="shared" si="6"/>
        <v>2.065053581447877E-2</v>
      </c>
      <c r="BH23" s="71">
        <f t="shared" si="7"/>
        <v>4.4723809523809527E-2</v>
      </c>
      <c r="BI23" s="71">
        <f t="shared" si="24"/>
        <v>8.4999999999999659E-4</v>
      </c>
      <c r="BJ23" s="71">
        <f t="shared" si="25"/>
        <v>0</v>
      </c>
      <c r="BK23" s="71">
        <f t="shared" si="26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10.078847480823455</v>
      </c>
      <c r="BS23" s="64">
        <f t="shared" si="12"/>
        <v>106122</v>
      </c>
      <c r="BT23" s="17" t="s">
        <v>122</v>
      </c>
      <c r="BV23" s="60">
        <f t="shared" si="13"/>
        <v>39660</v>
      </c>
      <c r="BW23" s="71">
        <f t="shared" si="14"/>
        <v>2.1135258743331341E-2</v>
      </c>
      <c r="BX23" s="71">
        <f t="shared" si="15"/>
        <v>2.065053581447877E-2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ht="15" x14ac:dyDescent="0.25">
      <c r="A24" s="106">
        <f t="shared" si="0"/>
        <v>39629</v>
      </c>
      <c r="B24" s="155">
        <v>39660</v>
      </c>
      <c r="C24" s="156">
        <v>79054455865</v>
      </c>
      <c r="D24" s="157">
        <v>4565126.7200001171</v>
      </c>
      <c r="E24" s="158">
        <v>112704</v>
      </c>
      <c r="F24" s="157">
        <v>2550143737.5806451</v>
      </c>
      <c r="G24" s="157">
        <v>22626.914196307542</v>
      </c>
      <c r="H24" s="157">
        <v>4565126.7200001171</v>
      </c>
      <c r="I24" s="159">
        <v>2.1135258743331341E-2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21.659415562206831</v>
      </c>
      <c r="O24" s="161">
        <v>10.026895370350955</v>
      </c>
      <c r="P24" s="162">
        <v>2.065053581447877E-2</v>
      </c>
      <c r="Q24" s="69"/>
      <c r="R24" s="96"/>
      <c r="T24" s="113">
        <f t="shared" si="1"/>
        <v>2.1135258743331341E-2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1.9945955957270146E-2</v>
      </c>
      <c r="AA24" s="125">
        <f t="shared" si="3"/>
        <v>1.189302786061195E-3</v>
      </c>
      <c r="AD24" s="133">
        <f t="shared" si="4"/>
        <v>39660</v>
      </c>
      <c r="AE24" s="134">
        <f t="shared" si="20"/>
        <v>4.8472292885257118E-4</v>
      </c>
      <c r="AF24" s="134">
        <f t="shared" si="27"/>
        <v>7.1305989765848427E-4</v>
      </c>
      <c r="AG24" s="135">
        <f t="shared" si="21"/>
        <v>-8.1573498964745972E-6</v>
      </c>
      <c r="AH24" s="136">
        <f t="shared" si="22"/>
        <v>1.5420393374741045E-4</v>
      </c>
      <c r="AI24" s="57"/>
      <c r="AJ24" s="133">
        <f t="shared" si="28"/>
        <v>39660</v>
      </c>
      <c r="AK24" s="143">
        <f t="shared" si="28"/>
        <v>4.8472292885257118E-4</v>
      </c>
      <c r="AL24" s="143">
        <f t="shared" si="28"/>
        <v>7.1305989765848427E-4</v>
      </c>
      <c r="AM24" s="143">
        <f t="shared" si="29"/>
        <v>0</v>
      </c>
      <c r="AN24" s="143">
        <f t="shared" si="30"/>
        <v>-8.1573498964745972E-6</v>
      </c>
      <c r="AO24" s="144">
        <f t="shared" si="23"/>
        <v>1.5420393374741045E-4</v>
      </c>
      <c r="AR24" s="4" t="s">
        <v>31</v>
      </c>
      <c r="AS24" s="4"/>
      <c r="AT24"/>
      <c r="AU24"/>
      <c r="AV24"/>
      <c r="AW24"/>
      <c r="AX24"/>
      <c r="AY24"/>
      <c r="AZ24"/>
      <c r="BF24" s="60">
        <f t="shared" si="5"/>
        <v>39660</v>
      </c>
      <c r="BG24" s="71">
        <f t="shared" si="6"/>
        <v>2.1135258743331341E-2</v>
      </c>
      <c r="BH24" s="71">
        <f t="shared" si="7"/>
        <v>4.4715652173913052E-2</v>
      </c>
      <c r="BI24" s="71">
        <f t="shared" si="24"/>
        <v>0</v>
      </c>
      <c r="BJ24" s="71">
        <f t="shared" si="25"/>
        <v>-8.1573498964745972E-6</v>
      </c>
      <c r="BK24" s="71">
        <f t="shared" si="26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10.026895370350955</v>
      </c>
      <c r="BS24" s="64">
        <f t="shared" si="12"/>
        <v>112704</v>
      </c>
      <c r="BT24" s="17" t="s">
        <v>122</v>
      </c>
      <c r="BV24" s="60">
        <f t="shared" si="13"/>
        <v>39691</v>
      </c>
      <c r="BW24" s="71">
        <f t="shared" si="14"/>
        <v>2.0923023909256808E-2</v>
      </c>
      <c r="BX24" s="71">
        <f t="shared" si="15"/>
        <v>2.1135258743331341E-2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ht="15" x14ac:dyDescent="0.25">
      <c r="A25" s="106">
        <f t="shared" si="0"/>
        <v>39660</v>
      </c>
      <c r="B25" s="155">
        <v>39691</v>
      </c>
      <c r="C25" s="156">
        <v>80770420996</v>
      </c>
      <c r="D25" s="157">
        <v>4617381.0100001255</v>
      </c>
      <c r="E25" s="158">
        <v>106353</v>
      </c>
      <c r="F25" s="157">
        <v>2605497451.483871</v>
      </c>
      <c r="G25" s="157">
        <v>24498.579743720169</v>
      </c>
      <c r="H25" s="157">
        <v>4617381.0100001255</v>
      </c>
      <c r="I25" s="159">
        <v>2.0923023909256808E-2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21.680889454183674</v>
      </c>
      <c r="O25" s="161">
        <v>10.106370425208439</v>
      </c>
      <c r="P25" s="162">
        <v>2.1135258743331341E-2</v>
      </c>
      <c r="Q25" s="69"/>
      <c r="R25" s="96"/>
      <c r="T25" s="113">
        <f t="shared" si="1"/>
        <v>2.0923023909256808E-2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1.9966300615688201E-2</v>
      </c>
      <c r="AA25" s="125">
        <f t="shared" si="3"/>
        <v>9.5672329356860653E-4</v>
      </c>
      <c r="AD25" s="133">
        <f t="shared" si="4"/>
        <v>39691</v>
      </c>
      <c r="AE25" s="134">
        <f t="shared" si="20"/>
        <v>-2.1223483407453378E-4</v>
      </c>
      <c r="AF25" s="134">
        <f t="shared" si="27"/>
        <v>1.189302786061195E-3</v>
      </c>
      <c r="AG25" s="135">
        <f t="shared" si="21"/>
        <v>1.5910973084884428E-4</v>
      </c>
      <c r="AH25" s="136">
        <f t="shared" si="22"/>
        <v>-6.2323250517598312E-4</v>
      </c>
      <c r="AI25" s="57"/>
      <c r="AJ25" s="133">
        <f t="shared" si="28"/>
        <v>39691</v>
      </c>
      <c r="AK25" s="143">
        <f t="shared" si="28"/>
        <v>-2.1223483407453378E-4</v>
      </c>
      <c r="AL25" s="143">
        <f t="shared" si="28"/>
        <v>1.189302786061195E-3</v>
      </c>
      <c r="AM25" s="143">
        <f t="shared" si="29"/>
        <v>0</v>
      </c>
      <c r="AN25" s="143">
        <f t="shared" si="30"/>
        <v>0</v>
      </c>
      <c r="AO25" s="144">
        <f t="shared" si="23"/>
        <v>-6.2323250517598312E-4</v>
      </c>
      <c r="AR25" s="1" t="s">
        <v>32</v>
      </c>
      <c r="AS25" s="1">
        <v>0.95194349943041712</v>
      </c>
      <c r="AT25"/>
      <c r="AU25"/>
      <c r="AV25"/>
      <c r="AW25"/>
      <c r="AX25"/>
      <c r="AY25"/>
      <c r="AZ25"/>
      <c r="BF25" s="60">
        <f t="shared" si="5"/>
        <v>39691</v>
      </c>
      <c r="BG25" s="71">
        <f t="shared" si="6"/>
        <v>2.0923023909256808E-2</v>
      </c>
      <c r="BH25" s="71">
        <f t="shared" si="7"/>
        <v>4.4874761904761896E-2</v>
      </c>
      <c r="BI25" s="71">
        <f t="shared" si="24"/>
        <v>1.5910973084884428E-4</v>
      </c>
      <c r="BJ25" s="71">
        <f t="shared" si="25"/>
        <v>0</v>
      </c>
      <c r="BK25" s="71">
        <f t="shared" si="26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10.106370425208439</v>
      </c>
      <c r="BS25" s="64">
        <f t="shared" si="12"/>
        <v>106353</v>
      </c>
      <c r="BT25" s="17" t="s">
        <v>122</v>
      </c>
      <c r="BV25" s="60">
        <f t="shared" si="13"/>
        <v>39721</v>
      </c>
      <c r="BW25" s="71">
        <f t="shared" si="14"/>
        <v>2.0704542779105752E-2</v>
      </c>
      <c r="BX25" s="71">
        <f t="shared" si="15"/>
        <v>2.0923023909256808E-2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ht="15" x14ac:dyDescent="0.25">
      <c r="A26" s="106">
        <f t="shared" si="0"/>
        <v>39691</v>
      </c>
      <c r="B26" s="155">
        <v>39721</v>
      </c>
      <c r="C26" s="156">
        <v>142238000888</v>
      </c>
      <c r="D26" s="157">
        <v>8046373.7000002125</v>
      </c>
      <c r="E26" s="158">
        <v>223682</v>
      </c>
      <c r="F26" s="157">
        <v>4741266696.2666664</v>
      </c>
      <c r="G26" s="157">
        <v>21196.460583626158</v>
      </c>
      <c r="H26" s="157">
        <v>8046373.7000002125</v>
      </c>
      <c r="I26" s="159">
        <v>2.0704542779105752E-2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22.279570172451646</v>
      </c>
      <c r="O26" s="161">
        <v>9.9615894931192592</v>
      </c>
      <c r="P26" s="162">
        <v>2.0923023909256808E-2</v>
      </c>
      <c r="Q26" s="69"/>
      <c r="R26" s="96"/>
      <c r="T26" s="113">
        <f t="shared" si="1"/>
        <v>2.0704542779105752E-2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2.0945192127531563E-2</v>
      </c>
      <c r="AA26" s="125">
        <f t="shared" si="3"/>
        <v>-2.4064934842581154E-4</v>
      </c>
      <c r="AD26" s="133">
        <f t="shared" si="4"/>
        <v>39721</v>
      </c>
      <c r="AE26" s="134">
        <f t="shared" si="20"/>
        <v>-2.1848113015105614E-4</v>
      </c>
      <c r="AF26" s="134">
        <f t="shared" si="27"/>
        <v>9.5672329356860653E-4</v>
      </c>
      <c r="AG26" s="135">
        <f t="shared" si="21"/>
        <v>1.724329004329013E-3</v>
      </c>
      <c r="AH26" s="136">
        <f t="shared" si="22"/>
        <v>2.9818056277056294E-3</v>
      </c>
      <c r="AI26" s="57"/>
      <c r="AJ26" s="133">
        <f t="shared" si="28"/>
        <v>39721</v>
      </c>
      <c r="AK26" s="143">
        <f t="shared" si="28"/>
        <v>-2.1848113015105614E-4</v>
      </c>
      <c r="AL26" s="143">
        <f t="shared" si="28"/>
        <v>9.5672329356860653E-4</v>
      </c>
      <c r="AM26" s="143">
        <f t="shared" si="29"/>
        <v>0</v>
      </c>
      <c r="AN26" s="143">
        <f t="shared" si="30"/>
        <v>0</v>
      </c>
      <c r="AO26" s="144">
        <f t="shared" si="23"/>
        <v>2.9818056277056294E-3</v>
      </c>
      <c r="AR26" s="1" t="s">
        <v>33</v>
      </c>
      <c r="AS26" s="1">
        <v>0.90619642610782858</v>
      </c>
      <c r="AT26"/>
      <c r="AU26"/>
      <c r="AV26"/>
      <c r="AW26"/>
      <c r="AX26"/>
      <c r="AY26"/>
      <c r="AZ26"/>
      <c r="BF26" s="60">
        <f t="shared" si="5"/>
        <v>39721</v>
      </c>
      <c r="BG26" s="71">
        <f t="shared" si="6"/>
        <v>2.0704542779105752E-2</v>
      </c>
      <c r="BH26" s="71">
        <f t="shared" si="7"/>
        <v>4.6599090909090909E-2</v>
      </c>
      <c r="BI26" s="71">
        <f t="shared" si="24"/>
        <v>1.724329004329013E-3</v>
      </c>
      <c r="BJ26" s="71">
        <f t="shared" si="25"/>
        <v>0</v>
      </c>
      <c r="BK26" s="71">
        <f t="shared" si="26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9.9615894931192592</v>
      </c>
      <c r="BS26" s="64">
        <f t="shared" si="12"/>
        <v>223682</v>
      </c>
      <c r="BT26" s="17" t="s">
        <v>122</v>
      </c>
      <c r="BV26" s="60">
        <f t="shared" si="13"/>
        <v>39752</v>
      </c>
      <c r="BW26" s="71">
        <f t="shared" si="14"/>
        <v>2.1300291164670374E-2</v>
      </c>
      <c r="BX26" s="71">
        <f t="shared" si="15"/>
        <v>2.0704542779105752E-2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ht="15" x14ac:dyDescent="0.25">
      <c r="A27" s="106">
        <f t="shared" si="0"/>
        <v>39721</v>
      </c>
      <c r="B27" s="155">
        <v>39752</v>
      </c>
      <c r="C27" s="156">
        <v>146600364118</v>
      </c>
      <c r="D27" s="157">
        <v>8531777.1600002591</v>
      </c>
      <c r="E27" s="158">
        <v>233699</v>
      </c>
      <c r="F27" s="157">
        <v>4729044003.8064518</v>
      </c>
      <c r="G27" s="157">
        <v>20235.619338578479</v>
      </c>
      <c r="H27" s="157">
        <v>8531777.1600002591</v>
      </c>
      <c r="I27" s="159">
        <v>2.1300291164670374E-2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22.276988905662439</v>
      </c>
      <c r="O27" s="161">
        <v>9.9151996641348017</v>
      </c>
      <c r="P27" s="162">
        <v>2.0704542779105752E-2</v>
      </c>
      <c r="Q27" s="69"/>
      <c r="R27" s="96"/>
      <c r="T27" s="113">
        <f t="shared" si="1"/>
        <v>2.1300291164670374E-2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2.1539100489018352E-2</v>
      </c>
      <c r="AA27" s="125">
        <f t="shared" si="3"/>
        <v>-2.3880932434797858E-4</v>
      </c>
      <c r="AD27" s="133">
        <f t="shared" si="4"/>
        <v>39752</v>
      </c>
      <c r="AE27" s="134">
        <f t="shared" si="20"/>
        <v>5.9574838556462201E-4</v>
      </c>
      <c r="AF27" s="134">
        <f t="shared" si="27"/>
        <v>-2.4064934842581154E-4</v>
      </c>
      <c r="AG27" s="135">
        <f t="shared" si="21"/>
        <v>1.7135177865612652E-3</v>
      </c>
      <c r="AH27" s="136">
        <f t="shared" si="22"/>
        <v>-1.9002818181818176E-3</v>
      </c>
      <c r="AI27" s="57"/>
      <c r="AJ27" s="133">
        <f t="shared" si="28"/>
        <v>39752</v>
      </c>
      <c r="AK27" s="143">
        <f t="shared" si="28"/>
        <v>5.9574838556462201E-4</v>
      </c>
      <c r="AL27" s="143">
        <f t="shared" si="28"/>
        <v>-2.4064934842581154E-4</v>
      </c>
      <c r="AM27" s="143">
        <f t="shared" si="29"/>
        <v>0</v>
      </c>
      <c r="AN27" s="143">
        <f t="shared" si="30"/>
        <v>0</v>
      </c>
      <c r="AO27" s="144">
        <f t="shared" si="23"/>
        <v>-1.9002818181818176E-3</v>
      </c>
      <c r="AR27" s="1" t="s">
        <v>34</v>
      </c>
      <c r="AS27" s="1">
        <v>0.89376684004087215</v>
      </c>
      <c r="AT27"/>
      <c r="AU27"/>
      <c r="AV27"/>
      <c r="AW27"/>
      <c r="AX27"/>
      <c r="AY27"/>
      <c r="AZ27"/>
      <c r="BF27" s="60">
        <f t="shared" si="5"/>
        <v>39752</v>
      </c>
      <c r="BG27" s="71">
        <f t="shared" si="6"/>
        <v>2.1300291164670374E-2</v>
      </c>
      <c r="BH27" s="71">
        <f t="shared" si="7"/>
        <v>4.8312608695652175E-2</v>
      </c>
      <c r="BI27" s="71">
        <f t="shared" si="24"/>
        <v>1.7135177865612652E-3</v>
      </c>
      <c r="BJ27" s="71">
        <f t="shared" si="25"/>
        <v>0</v>
      </c>
      <c r="BK27" s="71">
        <f t="shared" si="26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9.9151996641348017</v>
      </c>
      <c r="BS27" s="64">
        <f t="shared" si="12"/>
        <v>233699</v>
      </c>
      <c r="BT27" s="17" t="s">
        <v>122</v>
      </c>
      <c r="BV27" s="60">
        <f t="shared" si="13"/>
        <v>39782</v>
      </c>
      <c r="BW27" s="71">
        <f t="shared" si="14"/>
        <v>2.0700813941266497E-2</v>
      </c>
      <c r="BX27" s="71">
        <f t="shared" si="15"/>
        <v>2.1300291164670374E-2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ht="15.75" thickBot="1" x14ac:dyDescent="0.3">
      <c r="A28" s="106">
        <f t="shared" si="0"/>
        <v>39752</v>
      </c>
      <c r="B28" s="163">
        <v>39782</v>
      </c>
      <c r="C28" s="156">
        <v>138244777387</v>
      </c>
      <c r="D28" s="157">
        <v>7819069.4400002537</v>
      </c>
      <c r="E28" s="158">
        <v>218668</v>
      </c>
      <c r="F28" s="157">
        <v>4608159246.2333336</v>
      </c>
      <c r="G28" s="157">
        <v>21073.770493320164</v>
      </c>
      <c r="H28" s="157">
        <v>7819069.4400002537</v>
      </c>
      <c r="I28" s="159">
        <v>2.0700813941266497E-2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22.251094318387253</v>
      </c>
      <c r="O28" s="161">
        <v>9.9557844415867489</v>
      </c>
      <c r="P28" s="162">
        <v>2.1300291164670374E-2</v>
      </c>
      <c r="Q28" s="69"/>
      <c r="R28" s="96"/>
      <c r="T28" s="113">
        <f t="shared" si="1"/>
        <v>2.0700813941266497E-2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1.7225023809816522E-2</v>
      </c>
      <c r="AA28" s="125">
        <f t="shared" si="3"/>
        <v>3.4757901314499753E-3</v>
      </c>
      <c r="AD28" s="133">
        <f t="shared" si="4"/>
        <v>39782</v>
      </c>
      <c r="AE28" s="134">
        <f t="shared" si="20"/>
        <v>-5.994772234038763E-4</v>
      </c>
      <c r="AF28" s="134">
        <f t="shared" si="27"/>
        <v>-2.3880932434797858E-4</v>
      </c>
      <c r="AG28" s="135">
        <f t="shared" si="21"/>
        <v>-9.8801086956521733E-3</v>
      </c>
      <c r="AH28" s="136">
        <f t="shared" si="22"/>
        <v>-4.6333000000000225E-4</v>
      </c>
      <c r="AI28" s="57"/>
      <c r="AJ28" s="133">
        <f t="shared" si="28"/>
        <v>39782</v>
      </c>
      <c r="AK28" s="143">
        <f t="shared" si="28"/>
        <v>-5.994772234038763E-4</v>
      </c>
      <c r="AL28" s="143">
        <f t="shared" si="28"/>
        <v>-2.3880932434797858E-4</v>
      </c>
      <c r="AM28" s="143">
        <f t="shared" si="29"/>
        <v>0</v>
      </c>
      <c r="AN28" s="143">
        <f t="shared" si="30"/>
        <v>-9.8801086956521733E-3</v>
      </c>
      <c r="AO28" s="144">
        <f t="shared" si="23"/>
        <v>-4.6333000000000225E-4</v>
      </c>
      <c r="AR28" s="1" t="s">
        <v>35</v>
      </c>
      <c r="AS28" s="1">
        <v>2.6933519247834357E-3</v>
      </c>
      <c r="AT28"/>
      <c r="AU28"/>
      <c r="AV28"/>
      <c r="AW28"/>
      <c r="AX28"/>
      <c r="AY28"/>
      <c r="AZ28"/>
      <c r="BF28" s="60">
        <f t="shared" si="5"/>
        <v>39782</v>
      </c>
      <c r="BG28" s="71">
        <f t="shared" si="6"/>
        <v>2.0700813941266497E-2</v>
      </c>
      <c r="BH28" s="71">
        <f t="shared" si="7"/>
        <v>3.8432500000000001E-2</v>
      </c>
      <c r="BI28" s="71">
        <f t="shared" si="24"/>
        <v>0</v>
      </c>
      <c r="BJ28" s="71">
        <f t="shared" si="25"/>
        <v>-9.8801086956521733E-3</v>
      </c>
      <c r="BK28" s="71">
        <f t="shared" si="26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9.9557844415867489</v>
      </c>
      <c r="BS28" s="64">
        <f t="shared" si="12"/>
        <v>218668</v>
      </c>
      <c r="BT28" s="17" t="s">
        <v>122</v>
      </c>
      <c r="BV28" s="60">
        <f t="shared" si="13"/>
        <v>39813</v>
      </c>
      <c r="BW28" s="71">
        <f t="shared" si="14"/>
        <v>2.0697247627087245E-2</v>
      </c>
      <c r="BX28" s="71">
        <f t="shared" si="15"/>
        <v>2.0700813941266497E-2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ht="15.75" thickBot="1" x14ac:dyDescent="0.3">
      <c r="A29" s="106">
        <f t="shared" si="0"/>
        <v>39782</v>
      </c>
      <c r="B29" s="163">
        <v>39813</v>
      </c>
      <c r="C29" s="156">
        <v>138220627387</v>
      </c>
      <c r="D29" s="157">
        <v>7816356.7000002619</v>
      </c>
      <c r="E29" s="158">
        <v>218668</v>
      </c>
      <c r="F29" s="157">
        <v>4458729915.7096777</v>
      </c>
      <c r="G29" s="157">
        <v>20390.408819350236</v>
      </c>
      <c r="H29" s="157">
        <v>7816356.7000002619</v>
      </c>
      <c r="I29" s="159">
        <v>2.0697247627087245E-2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22.21812979016066</v>
      </c>
      <c r="O29" s="161">
        <v>9.9228199133601578</v>
      </c>
      <c r="P29" s="162">
        <v>2.0700813941266497E-2</v>
      </c>
      <c r="Q29" s="69"/>
      <c r="R29" s="96"/>
      <c r="T29" s="113">
        <f t="shared" si="1"/>
        <v>2.0697247627087245E-2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1.3845601071053842E-2</v>
      </c>
      <c r="AA29" s="125">
        <f t="shared" si="3"/>
        <v>6.8516465560334028E-3</v>
      </c>
      <c r="AD29" s="133">
        <f t="shared" si="4"/>
        <v>39813</v>
      </c>
      <c r="AE29" s="134">
        <f t="shared" si="20"/>
        <v>-3.5663141792520447E-6</v>
      </c>
      <c r="AF29" s="134">
        <f t="shared" si="27"/>
        <v>3.4757901314499753E-3</v>
      </c>
      <c r="AG29" s="135">
        <f t="shared" si="21"/>
        <v>-8.503928571428572E-3</v>
      </c>
      <c r="AH29" s="136">
        <f t="shared" si="22"/>
        <v>3.8857517391304346E-3</v>
      </c>
      <c r="AI29" s="57"/>
      <c r="AJ29" s="133">
        <f t="shared" si="28"/>
        <v>39813</v>
      </c>
      <c r="AK29" s="143">
        <f t="shared" si="28"/>
        <v>-3.5663141792520447E-6</v>
      </c>
      <c r="AL29" s="143">
        <f t="shared" si="28"/>
        <v>3.4757901314499753E-3</v>
      </c>
      <c r="AM29" s="143">
        <f t="shared" si="29"/>
        <v>0</v>
      </c>
      <c r="AN29" s="143">
        <f t="shared" si="30"/>
        <v>-8.503928571428572E-3</v>
      </c>
      <c r="AO29" s="144">
        <f t="shared" si="23"/>
        <v>3.8857517391304346E-3</v>
      </c>
      <c r="AR29" s="2" t="s">
        <v>36</v>
      </c>
      <c r="AS29" s="2">
        <v>90</v>
      </c>
      <c r="AT29"/>
      <c r="AU29"/>
      <c r="AV29"/>
      <c r="AW29"/>
      <c r="AX29"/>
      <c r="AY29"/>
      <c r="AZ29"/>
      <c r="BF29" s="60">
        <f t="shared" si="5"/>
        <v>39813</v>
      </c>
      <c r="BG29" s="71">
        <f t="shared" si="6"/>
        <v>2.0697247627087245E-2</v>
      </c>
      <c r="BH29" s="71">
        <f t="shared" si="7"/>
        <v>2.9928571428571429E-2</v>
      </c>
      <c r="BI29" s="71">
        <f t="shared" si="24"/>
        <v>0</v>
      </c>
      <c r="BJ29" s="71">
        <f t="shared" si="25"/>
        <v>-8.503928571428572E-3</v>
      </c>
      <c r="BK29" s="71">
        <f t="shared" si="26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9.9228199133601578</v>
      </c>
      <c r="BS29" s="64">
        <f t="shared" si="12"/>
        <v>218668</v>
      </c>
      <c r="BT29" s="17" t="s">
        <v>122</v>
      </c>
      <c r="BV29" s="60">
        <f t="shared" si="13"/>
        <v>39844</v>
      </c>
      <c r="BW29" s="71">
        <f t="shared" si="14"/>
        <v>1.339397892921234E-2</v>
      </c>
      <c r="BX29" s="71">
        <f t="shared" si="15"/>
        <v>2.0697247627087245E-2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ht="15.75" thickBot="1" x14ac:dyDescent="0.3">
      <c r="A30" s="106">
        <f t="shared" si="0"/>
        <v>39813</v>
      </c>
      <c r="B30" s="163">
        <v>39844</v>
      </c>
      <c r="C30" s="156">
        <v>124011918992</v>
      </c>
      <c r="D30" s="157">
        <v>4550720.6300000977</v>
      </c>
      <c r="E30" s="158">
        <v>189138</v>
      </c>
      <c r="F30" s="157">
        <v>4000384483.6129031</v>
      </c>
      <c r="G30" s="157">
        <v>21150.612164731061</v>
      </c>
      <c r="H30" s="157">
        <v>4550720.6300000977</v>
      </c>
      <c r="I30" s="159">
        <v>1.339397892921234E-2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22.109656314350211</v>
      </c>
      <c r="O30" s="161">
        <v>9.9594241280144704</v>
      </c>
      <c r="P30" s="162">
        <v>2.0697247627087245E-2</v>
      </c>
      <c r="Q30" s="69"/>
      <c r="R30" s="96"/>
      <c r="T30" s="113">
        <f t="shared" si="1"/>
        <v>1.339397892921234E-2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1.0145251241774221E-2</v>
      </c>
      <c r="AA30" s="125">
        <f t="shared" si="3"/>
        <v>3.2487276874381184E-3</v>
      </c>
      <c r="AD30" s="133">
        <f t="shared" si="4"/>
        <v>39844</v>
      </c>
      <c r="AE30" s="134">
        <f t="shared" si="20"/>
        <v>-7.3032686978749053E-3</v>
      </c>
      <c r="AF30" s="134">
        <f t="shared" si="27"/>
        <v>6.8516465560334028E-3</v>
      </c>
      <c r="AG30" s="135">
        <f t="shared" si="21"/>
        <v>-8.5104761904761968E-3</v>
      </c>
      <c r="AH30" s="136">
        <f t="shared" si="22"/>
        <v>-1.9772173913043187E-4</v>
      </c>
      <c r="AI30" s="57"/>
      <c r="AJ30" s="133">
        <f t="shared" si="28"/>
        <v>39844</v>
      </c>
      <c r="AK30" s="143">
        <f t="shared" si="28"/>
        <v>-7.3032686978749053E-3</v>
      </c>
      <c r="AL30" s="143">
        <f t="shared" si="28"/>
        <v>6.8516465560334028E-3</v>
      </c>
      <c r="AM30" s="143">
        <f t="shared" si="29"/>
        <v>0</v>
      </c>
      <c r="AN30" s="143">
        <f t="shared" si="30"/>
        <v>-8.5104761904761968E-3</v>
      </c>
      <c r="AO30" s="144">
        <f t="shared" si="23"/>
        <v>-1.9772173913043187E-4</v>
      </c>
      <c r="AR30"/>
      <c r="AS30"/>
      <c r="AT30"/>
      <c r="AU30"/>
      <c r="AV30"/>
      <c r="AW30"/>
      <c r="AX30"/>
      <c r="AY30"/>
      <c r="AZ30"/>
      <c r="BF30" s="60">
        <f t="shared" si="5"/>
        <v>39844</v>
      </c>
      <c r="BG30" s="71">
        <f t="shared" si="6"/>
        <v>1.339397892921234E-2</v>
      </c>
      <c r="BH30" s="71">
        <f t="shared" si="7"/>
        <v>2.1418095238095233E-2</v>
      </c>
      <c r="BI30" s="71">
        <f t="shared" si="24"/>
        <v>0</v>
      </c>
      <c r="BJ30" s="71">
        <f t="shared" si="25"/>
        <v>-8.5104761904761968E-3</v>
      </c>
      <c r="BK30" s="71">
        <f t="shared" si="26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9.9594241280144704</v>
      </c>
      <c r="BS30" s="64">
        <f t="shared" si="12"/>
        <v>189138</v>
      </c>
      <c r="BT30" s="17" t="s">
        <v>122</v>
      </c>
      <c r="BV30" s="60">
        <f t="shared" si="13"/>
        <v>39872</v>
      </c>
      <c r="BW30" s="71">
        <f t="shared" si="14"/>
        <v>1.0040034746735378E-2</v>
      </c>
      <c r="BX30" s="71">
        <f t="shared" si="15"/>
        <v>1.339397892921234E-2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ht="15.75" thickBot="1" x14ac:dyDescent="0.3">
      <c r="A31" s="106">
        <f t="shared" si="0"/>
        <v>39844</v>
      </c>
      <c r="B31" s="163">
        <v>39872</v>
      </c>
      <c r="C31" s="156">
        <v>109491817920</v>
      </c>
      <c r="D31" s="157">
        <v>3011785.3600000641</v>
      </c>
      <c r="E31" s="158">
        <v>190325</v>
      </c>
      <c r="F31" s="157">
        <v>3910422068.5714288</v>
      </c>
      <c r="G31" s="157">
        <v>20546.024266761742</v>
      </c>
      <c r="H31" s="157">
        <v>3011785.3600000641</v>
      </c>
      <c r="I31" s="159">
        <v>1.0040034746735378E-2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22.086911151044141</v>
      </c>
      <c r="O31" s="161">
        <v>9.930422734869726</v>
      </c>
      <c r="P31" s="162">
        <v>1.339397892921234E-2</v>
      </c>
      <c r="Q31" s="69"/>
      <c r="R31" s="96"/>
      <c r="T31" s="113">
        <f t="shared" si="1"/>
        <v>1.0040034746735378E-2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8.0700837851109299E-3</v>
      </c>
      <c r="AA31" s="125">
        <f t="shared" si="3"/>
        <v>1.9699509616244483E-3</v>
      </c>
      <c r="AD31" s="133">
        <f t="shared" si="4"/>
        <v>39872</v>
      </c>
      <c r="AE31" s="134">
        <f t="shared" si="20"/>
        <v>-3.3539441824769617E-3</v>
      </c>
      <c r="AF31" s="134">
        <f t="shared" si="27"/>
        <v>3.2487276874381184E-3</v>
      </c>
      <c r="AG31" s="135">
        <f t="shared" si="21"/>
        <v>-5.1355952380952308E-3</v>
      </c>
      <c r="AH31" s="136">
        <f t="shared" si="22"/>
        <v>1.90625E-3</v>
      </c>
      <c r="AI31" s="57"/>
      <c r="AJ31" s="133">
        <f t="shared" si="28"/>
        <v>39872</v>
      </c>
      <c r="AK31" s="143">
        <f t="shared" si="28"/>
        <v>-3.3539441824769617E-3</v>
      </c>
      <c r="AL31" s="143">
        <f t="shared" si="28"/>
        <v>3.2487276874381184E-3</v>
      </c>
      <c r="AM31" s="143">
        <f t="shared" si="29"/>
        <v>0</v>
      </c>
      <c r="AN31" s="143">
        <f t="shared" si="30"/>
        <v>-5.1355952380952308E-3</v>
      </c>
      <c r="AO31" s="144">
        <f t="shared" si="23"/>
        <v>1.90625E-3</v>
      </c>
      <c r="AR31" t="s">
        <v>37</v>
      </c>
      <c r="AS31"/>
      <c r="AT31"/>
      <c r="AU31"/>
      <c r="AV31"/>
      <c r="AW31"/>
      <c r="AX31"/>
      <c r="AY31"/>
      <c r="AZ31"/>
      <c r="BF31" s="60">
        <f t="shared" si="5"/>
        <v>39872</v>
      </c>
      <c r="BG31" s="71">
        <f t="shared" si="6"/>
        <v>1.0040034746735378E-2</v>
      </c>
      <c r="BH31" s="71">
        <f t="shared" si="7"/>
        <v>1.6282500000000002E-2</v>
      </c>
      <c r="BI31" s="71">
        <f t="shared" si="24"/>
        <v>0</v>
      </c>
      <c r="BJ31" s="71">
        <f t="shared" si="25"/>
        <v>-5.1355952380952308E-3</v>
      </c>
      <c r="BK31" s="71">
        <f t="shared" si="26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9.930422734869726</v>
      </c>
      <c r="BS31" s="64">
        <f t="shared" si="12"/>
        <v>190325</v>
      </c>
      <c r="BT31" s="17" t="s">
        <v>122</v>
      </c>
      <c r="BV31" s="60">
        <f t="shared" si="13"/>
        <v>39903</v>
      </c>
      <c r="BW31" s="71">
        <f t="shared" si="14"/>
        <v>7.8593540080572205E-3</v>
      </c>
      <c r="BX31" s="71">
        <f t="shared" si="15"/>
        <v>1.0040034746735378E-2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ht="15" x14ac:dyDescent="0.25">
      <c r="A32" s="106">
        <f t="shared" si="0"/>
        <v>39872</v>
      </c>
      <c r="B32" s="163">
        <v>39903</v>
      </c>
      <c r="C32" s="156">
        <v>142836888108</v>
      </c>
      <c r="D32" s="157">
        <v>3075631.9700000836</v>
      </c>
      <c r="E32" s="158">
        <v>235245</v>
      </c>
      <c r="F32" s="157">
        <v>4607641551.8709679</v>
      </c>
      <c r="G32" s="157">
        <v>19586.565290956099</v>
      </c>
      <c r="H32" s="157">
        <v>3075631.9700000836</v>
      </c>
      <c r="I32" s="159">
        <v>7.8593540080572205E-3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22.250981969091896</v>
      </c>
      <c r="O32" s="161">
        <v>9.8825991658552592</v>
      </c>
      <c r="P32" s="162">
        <v>1.0040034746735378E-2</v>
      </c>
      <c r="Q32" s="69"/>
      <c r="R32" s="96"/>
      <c r="T32" s="113">
        <f t="shared" si="1"/>
        <v>7.8593540080572205E-3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6.601174121985888E-3</v>
      </c>
      <c r="AA32" s="125">
        <f t="shared" si="3"/>
        <v>1.2581798860713325E-3</v>
      </c>
      <c r="AD32" s="133">
        <f t="shared" si="4"/>
        <v>39903</v>
      </c>
      <c r="AE32" s="134">
        <f t="shared" si="20"/>
        <v>-2.1806807386781576E-3</v>
      </c>
      <c r="AF32" s="134">
        <f t="shared" si="27"/>
        <v>1.9699509616244483E-3</v>
      </c>
      <c r="AG32" s="135">
        <f t="shared" si="21"/>
        <v>-3.5915909090909089E-3</v>
      </c>
      <c r="AH32" s="136">
        <f t="shared" si="22"/>
        <v>1.1067363636363611E-3</v>
      </c>
      <c r="AI32" s="57"/>
      <c r="AJ32" s="133">
        <f t="shared" si="28"/>
        <v>39903</v>
      </c>
      <c r="AK32" s="143">
        <f t="shared" si="28"/>
        <v>-2.1806807386781576E-3</v>
      </c>
      <c r="AL32" s="143">
        <f t="shared" si="28"/>
        <v>1.9699509616244483E-3</v>
      </c>
      <c r="AM32" s="143">
        <f t="shared" si="29"/>
        <v>0</v>
      </c>
      <c r="AN32" s="143">
        <f t="shared" si="30"/>
        <v>-3.5915909090909089E-3</v>
      </c>
      <c r="AO32" s="144">
        <f t="shared" si="23"/>
        <v>1.1067363636363611E-3</v>
      </c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F32" s="60">
        <f t="shared" si="5"/>
        <v>39903</v>
      </c>
      <c r="BG32" s="71">
        <f t="shared" si="6"/>
        <v>7.8593540080572205E-3</v>
      </c>
      <c r="BH32" s="71">
        <f t="shared" si="7"/>
        <v>1.2690909090909093E-2</v>
      </c>
      <c r="BI32" s="71">
        <f t="shared" si="24"/>
        <v>0</v>
      </c>
      <c r="BJ32" s="71">
        <f t="shared" si="25"/>
        <v>-3.5915909090909089E-3</v>
      </c>
      <c r="BK32" s="71">
        <f t="shared" si="26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9.8825991658552592</v>
      </c>
      <c r="BS32" s="64">
        <f t="shared" si="12"/>
        <v>235245</v>
      </c>
      <c r="BT32" s="17" t="s">
        <v>122</v>
      </c>
      <c r="BV32" s="60">
        <f t="shared" si="13"/>
        <v>39933</v>
      </c>
      <c r="BW32" s="71">
        <f t="shared" si="14"/>
        <v>6.6510949917782313E-3</v>
      </c>
      <c r="BX32" s="71">
        <f t="shared" si="15"/>
        <v>7.8593540080572205E-3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ht="15" x14ac:dyDescent="0.25">
      <c r="A33" s="106">
        <f t="shared" si="0"/>
        <v>39903</v>
      </c>
      <c r="B33" s="163">
        <v>39933</v>
      </c>
      <c r="C33" s="156">
        <v>142969522714</v>
      </c>
      <c r="D33" s="157">
        <v>2605216.1000000257</v>
      </c>
      <c r="E33" s="158">
        <v>234255</v>
      </c>
      <c r="F33" s="157">
        <v>4765650757.1333332</v>
      </c>
      <c r="G33" s="157">
        <v>20343.859286390187</v>
      </c>
      <c r="H33" s="157">
        <v>2605216.1000000257</v>
      </c>
      <c r="I33" s="159">
        <v>6.6510949917782313E-3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22.284699934955064</v>
      </c>
      <c r="O33" s="161">
        <v>9.9205343903650078</v>
      </c>
      <c r="P33" s="162">
        <v>7.8593540080572205E-3</v>
      </c>
      <c r="Q33" s="69"/>
      <c r="R33" s="96"/>
      <c r="T33" s="113">
        <f t="shared" si="1"/>
        <v>6.6510949917782313E-3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5.2569404927619318E-3</v>
      </c>
      <c r="AA33" s="125">
        <f t="shared" si="3"/>
        <v>1.3941544990162995E-3</v>
      </c>
      <c r="AD33" s="133">
        <f t="shared" si="4"/>
        <v>39933</v>
      </c>
      <c r="AE33" s="134">
        <f t="shared" si="20"/>
        <v>-1.2082590162789892E-3</v>
      </c>
      <c r="AF33" s="134">
        <f t="shared" si="27"/>
        <v>1.2581798860713325E-3</v>
      </c>
      <c r="AG33" s="135">
        <f t="shared" si="21"/>
        <v>-2.5704090909090937E-3</v>
      </c>
      <c r="AH33" s="136">
        <f t="shared" si="22"/>
        <v>-2.968945454545454E-3</v>
      </c>
      <c r="AI33" s="57"/>
      <c r="AJ33" s="133">
        <f t="shared" si="28"/>
        <v>39933</v>
      </c>
      <c r="AK33" s="143">
        <f t="shared" si="28"/>
        <v>-1.2082590162789892E-3</v>
      </c>
      <c r="AL33" s="143">
        <f t="shared" si="28"/>
        <v>1.2581798860713325E-3</v>
      </c>
      <c r="AM33" s="143">
        <f t="shared" si="29"/>
        <v>0</v>
      </c>
      <c r="AN33" s="143">
        <f t="shared" si="30"/>
        <v>-2.5704090909090937E-3</v>
      </c>
      <c r="AO33" s="144">
        <f t="shared" si="23"/>
        <v>-2.968945454545454E-3</v>
      </c>
      <c r="AR33" s="1" t="s">
        <v>38</v>
      </c>
      <c r="AS33" s="1">
        <v>2</v>
      </c>
      <c r="AT33" s="1">
        <v>6.1669700569529874E-3</v>
      </c>
      <c r="AU33" s="1">
        <v>3.0834850284764937E-3</v>
      </c>
      <c r="AV33" s="1">
        <v>425.06528370207536</v>
      </c>
      <c r="AW33" s="1">
        <v>1.2467603047987665E-45</v>
      </c>
      <c r="AX33"/>
      <c r="AY33"/>
      <c r="AZ33"/>
      <c r="BF33" s="60">
        <f t="shared" si="5"/>
        <v>39933</v>
      </c>
      <c r="BG33" s="71">
        <f t="shared" si="6"/>
        <v>6.6510949917782313E-3</v>
      </c>
      <c r="BH33" s="71">
        <f t="shared" si="7"/>
        <v>1.0120499999999999E-2</v>
      </c>
      <c r="BI33" s="71">
        <f t="shared" si="24"/>
        <v>0</v>
      </c>
      <c r="BJ33" s="71">
        <f t="shared" si="25"/>
        <v>-2.5704090909090937E-3</v>
      </c>
      <c r="BK33" s="71">
        <f t="shared" si="26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9.9205343903650078</v>
      </c>
      <c r="BS33" s="64">
        <f t="shared" si="12"/>
        <v>234255</v>
      </c>
      <c r="BT33" s="17" t="s">
        <v>122</v>
      </c>
      <c r="BV33" s="60">
        <f t="shared" si="13"/>
        <v>39964</v>
      </c>
      <c r="BW33" s="71">
        <f t="shared" si="14"/>
        <v>5.7646041399990935E-3</v>
      </c>
      <c r="BX33" s="71">
        <f t="shared" si="15"/>
        <v>6.6510949917782313E-3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ht="15.75" thickBot="1" x14ac:dyDescent="0.3">
      <c r="A34" s="106">
        <f t="shared" si="0"/>
        <v>39933</v>
      </c>
      <c r="B34" s="163">
        <v>39964</v>
      </c>
      <c r="C34" s="156">
        <v>152287993569</v>
      </c>
      <c r="D34" s="157">
        <v>2405150.6800000346</v>
      </c>
      <c r="E34" s="158">
        <v>234381</v>
      </c>
      <c r="F34" s="157">
        <v>4912515921.5806456</v>
      </c>
      <c r="G34" s="157">
        <v>20959.531368074397</v>
      </c>
      <c r="H34" s="157">
        <v>2405150.6800000346</v>
      </c>
      <c r="I34" s="159">
        <v>5.7646041399990935E-3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22.315052055170767</v>
      </c>
      <c r="O34" s="161">
        <v>9.9503487797916286</v>
      </c>
      <c r="P34" s="162">
        <v>6.6510949917782313E-3</v>
      </c>
      <c r="Q34" s="69"/>
      <c r="R34" s="96"/>
      <c r="T34" s="113">
        <f t="shared" si="1"/>
        <v>5.7646041399990935E-3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4.4655190691312704E-3</v>
      </c>
      <c r="AA34" s="125">
        <f t="shared" si="3"/>
        <v>1.2990850708678231E-3</v>
      </c>
      <c r="AD34" s="133">
        <f t="shared" si="4"/>
        <v>39964</v>
      </c>
      <c r="AE34" s="134">
        <f t="shared" si="20"/>
        <v>-8.8649085177913787E-4</v>
      </c>
      <c r="AF34" s="134">
        <f t="shared" si="27"/>
        <v>1.3941544990162995E-3</v>
      </c>
      <c r="AG34" s="135">
        <f t="shared" si="21"/>
        <v>-1.2764999999999981E-3</v>
      </c>
      <c r="AH34" s="136">
        <f t="shared" si="22"/>
        <v>-3.0644170995670992E-3</v>
      </c>
      <c r="AI34" s="57"/>
      <c r="AJ34" s="133">
        <f t="shared" si="28"/>
        <v>39964</v>
      </c>
      <c r="AK34" s="143">
        <f t="shared" si="28"/>
        <v>-8.8649085177913787E-4</v>
      </c>
      <c r="AL34" s="143">
        <f t="shared" si="28"/>
        <v>1.3941544990162995E-3</v>
      </c>
      <c r="AM34" s="143">
        <f t="shared" si="29"/>
        <v>0</v>
      </c>
      <c r="AN34" s="143">
        <f t="shared" si="30"/>
        <v>-1.2764999999999981E-3</v>
      </c>
      <c r="AO34" s="144">
        <f t="shared" si="23"/>
        <v>-3.0644170995670992E-3</v>
      </c>
      <c r="AR34" s="1" t="s">
        <v>39</v>
      </c>
      <c r="AS34" s="1">
        <v>88</v>
      </c>
      <c r="AT34" s="1">
        <v>6.3836472398464805E-4</v>
      </c>
      <c r="AU34" s="1">
        <v>7.2541445907346367E-6</v>
      </c>
      <c r="AV34" s="1"/>
      <c r="AW34" s="1"/>
      <c r="AX34"/>
      <c r="AY34"/>
      <c r="AZ34"/>
      <c r="BF34" s="60">
        <f t="shared" si="5"/>
        <v>39964</v>
      </c>
      <c r="BG34" s="71">
        <f t="shared" si="6"/>
        <v>5.7646041399990935E-3</v>
      </c>
      <c r="BH34" s="71">
        <f t="shared" si="7"/>
        <v>8.8440000000000012E-3</v>
      </c>
      <c r="BI34" s="71">
        <f t="shared" si="24"/>
        <v>0</v>
      </c>
      <c r="BJ34" s="71">
        <f t="shared" si="25"/>
        <v>-1.2764999999999981E-3</v>
      </c>
      <c r="BK34" s="71">
        <f t="shared" si="26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9.9503487797916286</v>
      </c>
      <c r="BS34" s="64">
        <f t="shared" si="12"/>
        <v>234381</v>
      </c>
      <c r="BT34" s="17" t="s">
        <v>122</v>
      </c>
      <c r="BV34" s="60">
        <f t="shared" si="13"/>
        <v>39994</v>
      </c>
      <c r="BW34" s="71">
        <f t="shared" si="14"/>
        <v>4.7387666667559379E-3</v>
      </c>
      <c r="BX34" s="71">
        <f t="shared" si="15"/>
        <v>5.7646041399990935E-3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ht="15.75" thickBot="1" x14ac:dyDescent="0.3">
      <c r="A35" s="106">
        <f t="shared" si="0"/>
        <v>39964</v>
      </c>
      <c r="B35" s="163">
        <v>39994</v>
      </c>
      <c r="C35" s="156">
        <v>149551070550</v>
      </c>
      <c r="D35" s="157">
        <v>1941609.9400000153</v>
      </c>
      <c r="E35" s="158">
        <v>235632</v>
      </c>
      <c r="F35" s="157">
        <v>4985035685</v>
      </c>
      <c r="G35" s="157">
        <v>21156.02161421199</v>
      </c>
      <c r="H35" s="157">
        <v>1941609.9400000153</v>
      </c>
      <c r="I35" s="159">
        <v>4.7387666667559379E-3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22.329706398810018</v>
      </c>
      <c r="O35" s="161">
        <v>9.9596798538440741</v>
      </c>
      <c r="P35" s="162">
        <v>5.7646041399990935E-3</v>
      </c>
      <c r="Q35" s="69"/>
      <c r="R35" s="96"/>
      <c r="T35" s="113">
        <f t="shared" si="1"/>
        <v>4.7387666667559379E-3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4.6196195033732963E-3</v>
      </c>
      <c r="AA35" s="125">
        <f t="shared" si="3"/>
        <v>1.1914716338264162E-4</v>
      </c>
      <c r="AD35" s="133">
        <f t="shared" si="4"/>
        <v>39994</v>
      </c>
      <c r="AE35" s="134">
        <f t="shared" si="20"/>
        <v>-1.0258374732431555E-3</v>
      </c>
      <c r="AF35" s="134">
        <f t="shared" si="27"/>
        <v>1.2990850708678231E-3</v>
      </c>
      <c r="AG35" s="135">
        <f t="shared" si="21"/>
        <v>2.9009090909090998E-4</v>
      </c>
      <c r="AH35" s="136">
        <f t="shared" si="22"/>
        <v>3.6578982683982582E-4</v>
      </c>
      <c r="AI35" s="57"/>
      <c r="AJ35" s="133">
        <f t="shared" si="28"/>
        <v>39994</v>
      </c>
      <c r="AK35" s="143">
        <f t="shared" si="28"/>
        <v>-1.0258374732431555E-3</v>
      </c>
      <c r="AL35" s="143">
        <f t="shared" si="28"/>
        <v>1.2990850708678231E-3</v>
      </c>
      <c r="AM35" s="143">
        <f t="shared" si="29"/>
        <v>0</v>
      </c>
      <c r="AN35" s="143">
        <f t="shared" si="30"/>
        <v>0</v>
      </c>
      <c r="AO35" s="144">
        <f t="shared" si="23"/>
        <v>3.6578982683982582E-4</v>
      </c>
      <c r="AR35" s="2" t="s">
        <v>40</v>
      </c>
      <c r="AS35" s="2">
        <v>90</v>
      </c>
      <c r="AT35" s="2">
        <v>6.8053347809376354E-3</v>
      </c>
      <c r="AU35" s="2"/>
      <c r="AV35" s="2"/>
      <c r="AW35" s="2"/>
      <c r="AX35"/>
      <c r="AY35"/>
      <c r="AZ35"/>
      <c r="BF35" s="60">
        <f t="shared" si="5"/>
        <v>39994</v>
      </c>
      <c r="BG35" s="71">
        <f t="shared" si="6"/>
        <v>4.7387666667559379E-3</v>
      </c>
      <c r="BH35" s="71">
        <f t="shared" si="7"/>
        <v>9.1340909090909111E-3</v>
      </c>
      <c r="BI35" s="71">
        <f t="shared" si="24"/>
        <v>2.9009090909090998E-4</v>
      </c>
      <c r="BJ35" s="71">
        <f t="shared" si="25"/>
        <v>0</v>
      </c>
      <c r="BK35" s="71">
        <f t="shared" si="26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9.9596798538440741</v>
      </c>
      <c r="BS35" s="64">
        <f t="shared" si="12"/>
        <v>235632</v>
      </c>
      <c r="BT35" s="17" t="s">
        <v>122</v>
      </c>
      <c r="BV35" s="60">
        <f t="shared" si="13"/>
        <v>40025</v>
      </c>
      <c r="BW35" s="71">
        <f t="shared" si="14"/>
        <v>3.6768514854162715E-3</v>
      </c>
      <c r="BX35" s="71">
        <f t="shared" si="15"/>
        <v>4.7387666667559379E-3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ht="15.75" thickBot="1" x14ac:dyDescent="0.3">
      <c r="A36" s="106">
        <f t="shared" si="0"/>
        <v>39994</v>
      </c>
      <c r="B36" s="163">
        <v>40025</v>
      </c>
      <c r="C36" s="156">
        <v>155833469960</v>
      </c>
      <c r="D36" s="157">
        <v>1569798.6999999944</v>
      </c>
      <c r="E36" s="158">
        <v>244068</v>
      </c>
      <c r="F36" s="157">
        <v>5026886127.7419357</v>
      </c>
      <c r="G36" s="157">
        <v>20596.252387621218</v>
      </c>
      <c r="H36" s="157">
        <v>1569798.6999999944</v>
      </c>
      <c r="I36" s="159">
        <v>3.6768514854162715E-3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22.338066569270175</v>
      </c>
      <c r="O36" s="161">
        <v>9.9328644152966792</v>
      </c>
      <c r="P36" s="162">
        <v>4.7387666667559379E-3</v>
      </c>
      <c r="Q36" s="69"/>
      <c r="R36" s="96"/>
      <c r="T36" s="113">
        <f t="shared" si="1"/>
        <v>3.6768514854162715E-3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3.2166960150625231E-3</v>
      </c>
      <c r="AA36" s="125">
        <f t="shared" si="3"/>
        <v>4.6015547035374842E-4</v>
      </c>
      <c r="AD36" s="133">
        <f t="shared" si="4"/>
        <v>40025</v>
      </c>
      <c r="AE36" s="134">
        <f t="shared" si="20"/>
        <v>-1.0619151813396665E-3</v>
      </c>
      <c r="AF36" s="134">
        <f t="shared" si="27"/>
        <v>1.1914716338264162E-4</v>
      </c>
      <c r="AG36" s="135">
        <f t="shared" si="21"/>
        <v>-3.0366996047430858E-3</v>
      </c>
      <c r="AH36" s="136">
        <f t="shared" si="22"/>
        <v>-1.1305136363636359E-3</v>
      </c>
      <c r="AI36" s="57"/>
      <c r="AJ36" s="133">
        <f t="shared" si="28"/>
        <v>40025</v>
      </c>
      <c r="AK36" s="143">
        <f t="shared" si="28"/>
        <v>-1.0619151813396665E-3</v>
      </c>
      <c r="AL36" s="143">
        <f t="shared" si="28"/>
        <v>1.1914716338264162E-4</v>
      </c>
      <c r="AM36" s="143">
        <f t="shared" si="29"/>
        <v>0</v>
      </c>
      <c r="AN36" s="143">
        <f t="shared" si="30"/>
        <v>-3.0366996047430858E-3</v>
      </c>
      <c r="AO36" s="144">
        <f t="shared" si="23"/>
        <v>-1.1305136363636359E-3</v>
      </c>
      <c r="AR36"/>
      <c r="AS36"/>
      <c r="AT36"/>
      <c r="AU36"/>
      <c r="AV36"/>
      <c r="AW36"/>
      <c r="AX36"/>
      <c r="AY36"/>
      <c r="AZ36"/>
      <c r="BF36" s="60">
        <f t="shared" si="5"/>
        <v>40025</v>
      </c>
      <c r="BG36" s="71">
        <f t="shared" si="6"/>
        <v>3.6768514854162715E-3</v>
      </c>
      <c r="BH36" s="71">
        <f t="shared" si="7"/>
        <v>6.0973913043478253E-3</v>
      </c>
      <c r="BI36" s="71">
        <f t="shared" si="24"/>
        <v>0</v>
      </c>
      <c r="BJ36" s="71">
        <f t="shared" si="25"/>
        <v>-3.0366996047430858E-3</v>
      </c>
      <c r="BK36" s="71">
        <f t="shared" si="26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9.9328644152966792</v>
      </c>
      <c r="BS36" s="64">
        <f t="shared" si="12"/>
        <v>244068</v>
      </c>
      <c r="BT36" s="17" t="s">
        <v>122</v>
      </c>
      <c r="BV36" s="60">
        <f t="shared" si="13"/>
        <v>40056</v>
      </c>
      <c r="BW36" s="71">
        <f t="shared" si="14"/>
        <v>3.3043694736506332E-3</v>
      </c>
      <c r="BX36" s="71">
        <f t="shared" si="15"/>
        <v>3.6768514854162715E-3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ht="15" x14ac:dyDescent="0.25">
      <c r="A37" s="106">
        <f t="shared" si="0"/>
        <v>40025</v>
      </c>
      <c r="B37" s="163">
        <v>40056</v>
      </c>
      <c r="C37" s="156">
        <v>156744474772</v>
      </c>
      <c r="D37" s="157">
        <v>1419018.239999996</v>
      </c>
      <c r="E37" s="158">
        <v>232922</v>
      </c>
      <c r="F37" s="157">
        <v>5056273379.7419357</v>
      </c>
      <c r="G37" s="157">
        <v>21708.011178600285</v>
      </c>
      <c r="H37" s="157">
        <v>1419018.239999996</v>
      </c>
      <c r="I37" s="159">
        <v>3.3043694736506332E-3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22.343895562689568</v>
      </c>
      <c r="O37" s="161">
        <v>9.9854366501361884</v>
      </c>
      <c r="P37" s="162">
        <v>3.6768514854162715E-3</v>
      </c>
      <c r="Q37" s="69"/>
      <c r="R37" s="96"/>
      <c r="T37" s="113">
        <f t="shared" si="1"/>
        <v>3.3043694736506332E-3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2.678623040280082E-3</v>
      </c>
      <c r="AA37" s="125">
        <f t="shared" si="3"/>
        <v>6.2574643337055119E-4</v>
      </c>
      <c r="AD37" s="133">
        <f t="shared" si="4"/>
        <v>40056</v>
      </c>
      <c r="AE37" s="134">
        <f t="shared" si="20"/>
        <v>-3.7248201176563831E-4</v>
      </c>
      <c r="AF37" s="134">
        <f t="shared" si="27"/>
        <v>4.6015547035374842E-4</v>
      </c>
      <c r="AG37" s="135">
        <f t="shared" si="21"/>
        <v>-1.0178674948240147E-3</v>
      </c>
      <c r="AH37" s="136">
        <f t="shared" si="22"/>
        <v>-1.2496809523809532E-3</v>
      </c>
      <c r="AI37" s="57"/>
      <c r="AJ37" s="133">
        <f t="shared" si="28"/>
        <v>40056</v>
      </c>
      <c r="AK37" s="143">
        <f t="shared" si="28"/>
        <v>-3.7248201176563831E-4</v>
      </c>
      <c r="AL37" s="143">
        <f t="shared" si="28"/>
        <v>4.6015547035374842E-4</v>
      </c>
      <c r="AM37" s="143">
        <f t="shared" si="29"/>
        <v>0</v>
      </c>
      <c r="AN37" s="143">
        <f t="shared" si="30"/>
        <v>-1.0178674948240147E-3</v>
      </c>
      <c r="AO37" s="144">
        <f t="shared" si="23"/>
        <v>-1.2496809523809532E-3</v>
      </c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F37" s="60">
        <f t="shared" si="5"/>
        <v>40056</v>
      </c>
      <c r="BG37" s="71">
        <f t="shared" si="6"/>
        <v>3.3043694736506332E-3</v>
      </c>
      <c r="BH37" s="71">
        <f t="shared" si="7"/>
        <v>5.0795238095238107E-3</v>
      </c>
      <c r="BI37" s="71">
        <f t="shared" si="24"/>
        <v>0</v>
      </c>
      <c r="BJ37" s="71">
        <f t="shared" si="25"/>
        <v>-1.0178674948240147E-3</v>
      </c>
      <c r="BK37" s="71">
        <f t="shared" si="26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9.9854366501361884</v>
      </c>
      <c r="BS37" s="64">
        <f t="shared" si="12"/>
        <v>232922</v>
      </c>
      <c r="BT37" s="17" t="s">
        <v>122</v>
      </c>
      <c r="BV37" s="60">
        <f t="shared" si="13"/>
        <v>40086</v>
      </c>
      <c r="BW37" s="71">
        <f t="shared" si="14"/>
        <v>2.7279917416477084E-3</v>
      </c>
      <c r="BX37" s="71">
        <f t="shared" si="15"/>
        <v>3.3043694736506332E-3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ht="15.75" thickBot="1" x14ac:dyDescent="0.3">
      <c r="A38" s="106">
        <f t="shared" si="0"/>
        <v>40056</v>
      </c>
      <c r="B38" s="163">
        <v>40086</v>
      </c>
      <c r="C38" s="156">
        <v>143167494200</v>
      </c>
      <c r="D38" s="157">
        <v>1070026.6899999897</v>
      </c>
      <c r="E38" s="158">
        <v>232586</v>
      </c>
      <c r="F38" s="157">
        <v>4772249806.666667</v>
      </c>
      <c r="G38" s="157">
        <v>20518.216086379522</v>
      </c>
      <c r="H38" s="157">
        <v>1070026.6899999897</v>
      </c>
      <c r="I38" s="159">
        <v>2.7279917416477084E-3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22.286083688233298</v>
      </c>
      <c r="O38" s="161">
        <v>9.9290683601439866</v>
      </c>
      <c r="P38" s="162">
        <v>3.3043694736506332E-3</v>
      </c>
      <c r="Q38" s="69"/>
      <c r="R38" s="96"/>
      <c r="T38" s="113">
        <f t="shared" si="1"/>
        <v>2.7279917416477084E-3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2.4366950198900532E-3</v>
      </c>
      <c r="AA38" s="125">
        <f t="shared" si="3"/>
        <v>2.9129672175765529E-4</v>
      </c>
      <c r="AD38" s="133">
        <f t="shared" si="4"/>
        <v>40086</v>
      </c>
      <c r="AE38" s="134">
        <f t="shared" si="20"/>
        <v>-5.7637773200292473E-4</v>
      </c>
      <c r="AF38" s="134">
        <f t="shared" si="27"/>
        <v>6.2574643337055119E-4</v>
      </c>
      <c r="AG38" s="135">
        <f t="shared" si="21"/>
        <v>-5.2816017316017431E-4</v>
      </c>
      <c r="AH38" s="136">
        <f t="shared" si="22"/>
        <v>-1.6996904761904571E-4</v>
      </c>
      <c r="AI38" s="57"/>
      <c r="AJ38" s="133">
        <f t="shared" si="28"/>
        <v>40086</v>
      </c>
      <c r="AK38" s="143">
        <f t="shared" si="28"/>
        <v>-5.7637773200292473E-4</v>
      </c>
      <c r="AL38" s="143">
        <f t="shared" si="28"/>
        <v>6.2574643337055119E-4</v>
      </c>
      <c r="AM38" s="143">
        <f t="shared" si="29"/>
        <v>0</v>
      </c>
      <c r="AN38" s="143">
        <f t="shared" si="30"/>
        <v>-5.2816017316017431E-4</v>
      </c>
      <c r="AO38" s="144">
        <f t="shared" si="23"/>
        <v>-1.6996904761904571E-4</v>
      </c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F38" s="60">
        <f t="shared" si="5"/>
        <v>40086</v>
      </c>
      <c r="BG38" s="71">
        <f t="shared" si="6"/>
        <v>2.7279917416477084E-3</v>
      </c>
      <c r="BH38" s="71">
        <f t="shared" si="7"/>
        <v>4.5513636363636364E-3</v>
      </c>
      <c r="BI38" s="71">
        <f t="shared" si="24"/>
        <v>0</v>
      </c>
      <c r="BJ38" s="71">
        <f t="shared" si="25"/>
        <v>-5.2816017316017431E-4</v>
      </c>
      <c r="BK38" s="71">
        <f t="shared" si="26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9.9290683601439866</v>
      </c>
      <c r="BS38" s="64">
        <f t="shared" si="12"/>
        <v>232586</v>
      </c>
      <c r="BT38" s="17" t="s">
        <v>122</v>
      </c>
      <c r="BV38" s="60">
        <f t="shared" si="13"/>
        <v>40117</v>
      </c>
      <c r="BW38" s="71">
        <f t="shared" si="14"/>
        <v>2.7167816759049624E-3</v>
      </c>
      <c r="BX38" s="71">
        <f t="shared" si="15"/>
        <v>2.7279917416477084E-3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ht="15" x14ac:dyDescent="0.25">
      <c r="A39" s="106">
        <f t="shared" si="0"/>
        <v>40086</v>
      </c>
      <c r="B39" s="163">
        <v>40117</v>
      </c>
      <c r="C39" s="156">
        <v>157349915947</v>
      </c>
      <c r="D39" s="157">
        <v>1171192.7899999879</v>
      </c>
      <c r="E39" s="158">
        <v>242578</v>
      </c>
      <c r="F39" s="157">
        <v>5075803740.2258062</v>
      </c>
      <c r="G39" s="157">
        <v>20924.419115607376</v>
      </c>
      <c r="H39" s="157">
        <v>1171192.7899999879</v>
      </c>
      <c r="I39" s="159">
        <v>2.7167816759049624E-3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22.347750721792956</v>
      </c>
      <c r="O39" s="161">
        <v>9.9486721346668503</v>
      </c>
      <c r="P39" s="162">
        <v>2.7279917416477084E-3</v>
      </c>
      <c r="Q39" s="69"/>
      <c r="R39" s="96"/>
      <c r="T39" s="113">
        <f t="shared" si="1"/>
        <v>2.7167816759049624E-3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2.3822946969769853E-3</v>
      </c>
      <c r="AA39" s="125">
        <f t="shared" si="3"/>
        <v>3.3448697892797703E-4</v>
      </c>
      <c r="AD39" s="133">
        <f t="shared" si="4"/>
        <v>40117</v>
      </c>
      <c r="AE39" s="134">
        <f t="shared" si="20"/>
        <v>-1.1210065742746095E-5</v>
      </c>
      <c r="AF39" s="134">
        <f t="shared" si="27"/>
        <v>2.9129672175765529E-4</v>
      </c>
      <c r="AG39" s="135">
        <f t="shared" si="21"/>
        <v>-2.5409090909090867E-4</v>
      </c>
      <c r="AH39" s="136">
        <f t="shared" si="22"/>
        <v>7.1399545454545361E-4</v>
      </c>
      <c r="AI39" s="57"/>
      <c r="AJ39" s="133">
        <f t="shared" si="28"/>
        <v>40117</v>
      </c>
      <c r="AK39" s="143">
        <f t="shared" si="28"/>
        <v>-1.1210065742746095E-5</v>
      </c>
      <c r="AL39" s="143">
        <f t="shared" si="28"/>
        <v>2.9129672175765529E-4</v>
      </c>
      <c r="AM39" s="143">
        <f t="shared" si="29"/>
        <v>0</v>
      </c>
      <c r="AN39" s="143">
        <f t="shared" si="30"/>
        <v>-2.5409090909090867E-4</v>
      </c>
      <c r="AO39" s="144">
        <f t="shared" si="23"/>
        <v>7.1399545454545361E-4</v>
      </c>
      <c r="AR39" s="1" t="s">
        <v>8</v>
      </c>
      <c r="AS39" s="1">
        <v>0.43298961584422613</v>
      </c>
      <c r="AT39" s="1">
        <v>1.8115530444247081E-2</v>
      </c>
      <c r="AU39" s="1">
        <v>23.901569825780616</v>
      </c>
      <c r="AV39" s="1">
        <v>2.9981319655536981E-40</v>
      </c>
      <c r="AW39" s="1">
        <v>0.39698880579633333</v>
      </c>
      <c r="AX39" s="1">
        <v>0.46899042589211892</v>
      </c>
      <c r="AY39" s="1">
        <v>0.39698880579633333</v>
      </c>
      <c r="AZ39" s="1">
        <v>0.46899042589211892</v>
      </c>
      <c r="BF39" s="60">
        <f t="shared" si="5"/>
        <v>40117</v>
      </c>
      <c r="BG39" s="71">
        <f t="shared" si="6"/>
        <v>2.7167816759049624E-3</v>
      </c>
      <c r="BH39" s="71">
        <f t="shared" si="7"/>
        <v>4.2972727272727277E-3</v>
      </c>
      <c r="BI39" s="71">
        <f t="shared" si="24"/>
        <v>0</v>
      </c>
      <c r="BJ39" s="71">
        <f t="shared" si="25"/>
        <v>-2.5409090909090867E-4</v>
      </c>
      <c r="BK39" s="71">
        <f t="shared" si="26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9.9486721346668503</v>
      </c>
      <c r="BS39" s="64">
        <f t="shared" si="12"/>
        <v>242578</v>
      </c>
      <c r="BT39" s="17" t="s">
        <v>122</v>
      </c>
      <c r="BV39" s="60">
        <f t="shared" si="13"/>
        <v>40147</v>
      </c>
      <c r="BW39" s="71">
        <f t="shared" si="14"/>
        <v>2.4190779922339057E-3</v>
      </c>
      <c r="BX39" s="71">
        <f t="shared" si="15"/>
        <v>2.7167816759049624E-3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ht="15.75" thickBot="1" x14ac:dyDescent="0.3">
      <c r="A40" s="106">
        <f t="shared" si="0"/>
        <v>40117</v>
      </c>
      <c r="B40" s="163">
        <v>40147</v>
      </c>
      <c r="C40" s="156">
        <v>147950265824</v>
      </c>
      <c r="D40" s="157">
        <v>980556.79999998515</v>
      </c>
      <c r="E40" s="158">
        <v>232899</v>
      </c>
      <c r="F40" s="157">
        <v>4931675527.4666662</v>
      </c>
      <c r="G40" s="157">
        <v>21175.168323894333</v>
      </c>
      <c r="H40" s="157">
        <v>980556.79999998515</v>
      </c>
      <c r="I40" s="159">
        <v>2.4190779922339057E-3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22.318944630843966</v>
      </c>
      <c r="O40" s="161">
        <v>9.9605844686690297</v>
      </c>
      <c r="P40" s="162">
        <v>2.7167816759049624E-3</v>
      </c>
      <c r="Q40" s="69"/>
      <c r="R40" s="96"/>
      <c r="T40" s="113">
        <f t="shared" si="1"/>
        <v>2.4190779922339057E-3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2.4880174383126188E-3</v>
      </c>
      <c r="AA40" s="125">
        <f t="shared" si="3"/>
        <v>-6.8939446078713097E-5</v>
      </c>
      <c r="AD40" s="133">
        <f t="shared" si="4"/>
        <v>40147</v>
      </c>
      <c r="AE40" s="134">
        <f t="shared" si="20"/>
        <v>-2.9770368367105669E-4</v>
      </c>
      <c r="AF40" s="134">
        <f t="shared" si="27"/>
        <v>3.3448697892797703E-4</v>
      </c>
      <c r="AG40" s="135">
        <f t="shared" si="21"/>
        <v>5.5108225108224489E-5</v>
      </c>
      <c r="AH40" s="136">
        <f t="shared" si="22"/>
        <v>1.0508878787878779E-3</v>
      </c>
      <c r="AI40" s="57"/>
      <c r="AJ40" s="133">
        <f t="shared" si="28"/>
        <v>40147</v>
      </c>
      <c r="AK40" s="143">
        <f t="shared" si="28"/>
        <v>-2.9770368367105669E-4</v>
      </c>
      <c r="AL40" s="143">
        <f t="shared" si="28"/>
        <v>3.3448697892797703E-4</v>
      </c>
      <c r="AM40" s="143">
        <f t="shared" si="29"/>
        <v>0</v>
      </c>
      <c r="AN40" s="143">
        <f t="shared" si="30"/>
        <v>0</v>
      </c>
      <c r="AO40" s="144">
        <f t="shared" si="23"/>
        <v>1.0508878787878779E-3</v>
      </c>
      <c r="AR40" s="2" t="s">
        <v>62</v>
      </c>
      <c r="AS40" s="2">
        <v>7.7897417763146334E-2</v>
      </c>
      <c r="AT40" s="2">
        <v>8.3536670436052864E-3</v>
      </c>
      <c r="AU40" s="2">
        <v>9.3249368638383352</v>
      </c>
      <c r="AV40" s="2">
        <v>8.7915064163470973E-15</v>
      </c>
      <c r="AW40" s="2">
        <v>6.129625991321537E-2</v>
      </c>
      <c r="AX40" s="2">
        <v>9.4498575613077299E-2</v>
      </c>
      <c r="AY40" s="2">
        <v>6.129625991321537E-2</v>
      </c>
      <c r="AZ40" s="2">
        <v>9.4498575613077299E-2</v>
      </c>
      <c r="BF40" s="60">
        <f t="shared" si="5"/>
        <v>40147</v>
      </c>
      <c r="BG40" s="71">
        <f t="shared" si="6"/>
        <v>2.4190779922339057E-3</v>
      </c>
      <c r="BH40" s="71">
        <f t="shared" si="7"/>
        <v>4.3523809523809522E-3</v>
      </c>
      <c r="BI40" s="71">
        <f t="shared" si="24"/>
        <v>5.5108225108224489E-5</v>
      </c>
      <c r="BJ40" s="71">
        <f t="shared" si="25"/>
        <v>0</v>
      </c>
      <c r="BK40" s="71">
        <f t="shared" si="26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9.9605844686690297</v>
      </c>
      <c r="BS40" s="64">
        <f t="shared" si="12"/>
        <v>232899</v>
      </c>
      <c r="BT40" s="17" t="s">
        <v>122</v>
      </c>
      <c r="BV40" s="60">
        <f t="shared" si="13"/>
        <v>40178</v>
      </c>
      <c r="BW40" s="71">
        <f t="shared" si="14"/>
        <v>2.5583706278796779E-3</v>
      </c>
      <c r="BX40" s="71">
        <f t="shared" si="15"/>
        <v>2.4190779922339057E-3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ht="15" x14ac:dyDescent="0.25">
      <c r="A41" s="106">
        <f t="shared" si="0"/>
        <v>40147</v>
      </c>
      <c r="B41" s="163">
        <v>40178</v>
      </c>
      <c r="C41" s="156">
        <v>146540505357</v>
      </c>
      <c r="D41" s="157">
        <v>1027136.7799999819</v>
      </c>
      <c r="E41" s="158">
        <v>232731</v>
      </c>
      <c r="F41" s="157">
        <v>4727113076.032258</v>
      </c>
      <c r="G41" s="157">
        <v>20311.488697389941</v>
      </c>
      <c r="H41" s="157">
        <v>1027136.7799999819</v>
      </c>
      <c r="I41" s="159">
        <v>2.5583706278796779E-3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22.276580509781375</v>
      </c>
      <c r="O41" s="161">
        <v>9.9189419506272518</v>
      </c>
      <c r="P41" s="162">
        <v>2.4190779922339057E-3</v>
      </c>
      <c r="Q41" s="69"/>
      <c r="R41" s="96"/>
      <c r="T41" s="113">
        <f t="shared" si="1"/>
        <v>2.5583706278796779E-3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2.6777677295164834E-3</v>
      </c>
      <c r="AA41" s="125">
        <f t="shared" si="3"/>
        <v>-1.1939710163680556E-4</v>
      </c>
      <c r="AD41" s="133">
        <f t="shared" si="4"/>
        <v>40178</v>
      </c>
      <c r="AE41" s="134">
        <f t="shared" si="20"/>
        <v>1.3929263564577219E-4</v>
      </c>
      <c r="AF41" s="134">
        <f t="shared" si="27"/>
        <v>-6.8939446078713097E-5</v>
      </c>
      <c r="AG41" s="135">
        <f t="shared" si="21"/>
        <v>4.2716450216450253E-4</v>
      </c>
      <c r="AH41" s="136">
        <f t="shared" si="22"/>
        <v>6.1523188405795265E-5</v>
      </c>
      <c r="AI41" s="57"/>
      <c r="AJ41" s="133">
        <f t="shared" si="28"/>
        <v>40178</v>
      </c>
      <c r="AK41" s="143">
        <f t="shared" si="28"/>
        <v>1.3929263564577219E-4</v>
      </c>
      <c r="AL41" s="143">
        <f t="shared" si="28"/>
        <v>-6.8939446078713097E-5</v>
      </c>
      <c r="AM41" s="143">
        <f t="shared" si="29"/>
        <v>0</v>
      </c>
      <c r="AN41" s="143">
        <f t="shared" si="30"/>
        <v>0</v>
      </c>
      <c r="AO41" s="144">
        <f t="shared" si="23"/>
        <v>6.1523188405795265E-5</v>
      </c>
      <c r="AR41"/>
      <c r="AS41"/>
      <c r="AT41"/>
      <c r="AU41"/>
      <c r="AV41"/>
      <c r="AW41"/>
      <c r="AX41"/>
      <c r="AY41"/>
      <c r="AZ41"/>
      <c r="BF41" s="60">
        <f t="shared" si="5"/>
        <v>40178</v>
      </c>
      <c r="BG41" s="71">
        <f t="shared" si="6"/>
        <v>2.5583706278796779E-3</v>
      </c>
      <c r="BH41" s="71">
        <f t="shared" si="7"/>
        <v>4.7795454545454547E-3</v>
      </c>
      <c r="BI41" s="71">
        <f t="shared" si="24"/>
        <v>4.2716450216450253E-4</v>
      </c>
      <c r="BJ41" s="71">
        <f t="shared" si="25"/>
        <v>0</v>
      </c>
      <c r="BK41" s="71">
        <f t="shared" si="26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9.9189419506272518</v>
      </c>
      <c r="BS41" s="64">
        <f t="shared" si="12"/>
        <v>232731</v>
      </c>
      <c r="BT41" s="17" t="s">
        <v>122</v>
      </c>
      <c r="BV41" s="60">
        <f t="shared" si="13"/>
        <v>40209</v>
      </c>
      <c r="BW41" s="71">
        <f t="shared" si="14"/>
        <v>2.4073622652697503E-3</v>
      </c>
      <c r="BX41" s="71">
        <f t="shared" si="15"/>
        <v>2.5583706278796779E-3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ht="15" x14ac:dyDescent="0.25">
      <c r="A42" s="106">
        <f t="shared" si="0"/>
        <v>40178</v>
      </c>
      <c r="B42" s="163">
        <v>40209</v>
      </c>
      <c r="C42" s="156">
        <v>135286103217</v>
      </c>
      <c r="D42" s="157">
        <v>892281.25999998453</v>
      </c>
      <c r="E42" s="158">
        <v>202702</v>
      </c>
      <c r="F42" s="157">
        <v>4364067845.7096777</v>
      </c>
      <c r="G42" s="157">
        <v>21529.476007684571</v>
      </c>
      <c r="H42" s="157">
        <v>892281.25999998453</v>
      </c>
      <c r="I42" s="159">
        <v>2.4073622652697503E-3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22.196670451475963</v>
      </c>
      <c r="O42" s="161">
        <v>9.9771782522863255</v>
      </c>
      <c r="P42" s="162">
        <v>2.5583706278796779E-3</v>
      </c>
      <c r="Q42" s="69"/>
      <c r="R42" s="96"/>
      <c r="T42" s="113">
        <f t="shared" si="1"/>
        <v>2.4073622652697503E-3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2.5175855542755943E-3</v>
      </c>
      <c r="AA42" s="125">
        <f t="shared" si="3"/>
        <v>-1.10223289005844E-4</v>
      </c>
      <c r="AD42" s="133">
        <f t="shared" si="4"/>
        <v>40209</v>
      </c>
      <c r="AE42" s="134">
        <f t="shared" si="20"/>
        <v>-1.5100836260992755E-4</v>
      </c>
      <c r="AF42" s="134">
        <f t="shared" si="27"/>
        <v>-1.1939710163680556E-4</v>
      </c>
      <c r="AG42" s="135">
        <f t="shared" si="21"/>
        <v>-4.0954545454545497E-4</v>
      </c>
      <c r="AH42" s="136">
        <f t="shared" si="22"/>
        <v>2.2011966873706178E-4</v>
      </c>
      <c r="AI42" s="57"/>
      <c r="AJ42" s="133">
        <f t="shared" si="28"/>
        <v>40209</v>
      </c>
      <c r="AK42" s="143">
        <f t="shared" si="28"/>
        <v>-1.5100836260992755E-4</v>
      </c>
      <c r="AL42" s="143">
        <f t="shared" si="28"/>
        <v>-1.1939710163680556E-4</v>
      </c>
      <c r="AM42" s="143">
        <f t="shared" si="29"/>
        <v>0</v>
      </c>
      <c r="AN42" s="143">
        <f t="shared" si="30"/>
        <v>-4.0954545454545497E-4</v>
      </c>
      <c r="AO42" s="144">
        <f t="shared" si="23"/>
        <v>2.2011966873706178E-4</v>
      </c>
      <c r="AR42"/>
      <c r="AS42"/>
      <c r="AT42"/>
      <c r="AU42"/>
      <c r="AV42"/>
      <c r="AW42"/>
      <c r="AX42"/>
      <c r="AY42"/>
      <c r="AZ42"/>
      <c r="BF42" s="60">
        <f t="shared" si="5"/>
        <v>40209</v>
      </c>
      <c r="BG42" s="71">
        <f t="shared" si="6"/>
        <v>2.4073622652697503E-3</v>
      </c>
      <c r="BH42" s="71">
        <f t="shared" si="7"/>
        <v>4.3699999999999998E-3</v>
      </c>
      <c r="BI42" s="71">
        <f t="shared" si="24"/>
        <v>0</v>
      </c>
      <c r="BJ42" s="71">
        <f t="shared" si="25"/>
        <v>-4.0954545454545497E-4</v>
      </c>
      <c r="BK42" s="71">
        <f t="shared" si="26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9.9771782522863255</v>
      </c>
      <c r="BS42" s="64">
        <f t="shared" si="12"/>
        <v>202702</v>
      </c>
      <c r="BT42" s="17" t="s">
        <v>122</v>
      </c>
      <c r="BV42" s="60">
        <f t="shared" si="13"/>
        <v>40237</v>
      </c>
      <c r="BW42" s="71">
        <f t="shared" si="14"/>
        <v>2.3085753668930817E-3</v>
      </c>
      <c r="BX42" s="71">
        <f t="shared" si="15"/>
        <v>2.4073622652697503E-3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ht="15" x14ac:dyDescent="0.25">
      <c r="A43" s="106">
        <f t="shared" si="0"/>
        <v>40209</v>
      </c>
      <c r="B43" s="163">
        <v>40237</v>
      </c>
      <c r="C43" s="156">
        <v>118896891341</v>
      </c>
      <c r="D43" s="157">
        <v>752006.66999998887</v>
      </c>
      <c r="E43" s="158">
        <v>210651</v>
      </c>
      <c r="F43" s="157">
        <v>4246317547.8928571</v>
      </c>
      <c r="G43" s="157">
        <v>20158.069735690107</v>
      </c>
      <c r="H43" s="157">
        <v>752006.66999998887</v>
      </c>
      <c r="I43" s="159">
        <v>2.3085753668930817E-3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22.169317984970561</v>
      </c>
      <c r="O43" s="161">
        <v>9.9113599703636517</v>
      </c>
      <c r="P43" s="162">
        <v>2.4073622652697503E-3</v>
      </c>
      <c r="Q43" s="69"/>
      <c r="R43" s="96"/>
      <c r="T43" s="113">
        <f t="shared" si="1"/>
        <v>2.3085753668930817E-3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2.7289744844687779E-3</v>
      </c>
      <c r="AA43" s="125">
        <f t="shared" si="3"/>
        <v>-4.2039911757569626E-4</v>
      </c>
      <c r="AD43" s="133">
        <f t="shared" si="4"/>
        <v>40237</v>
      </c>
      <c r="AE43" s="134">
        <f t="shared" si="20"/>
        <v>-9.8786898376668642E-5</v>
      </c>
      <c r="AF43" s="134">
        <f t="shared" si="27"/>
        <v>-1.10223289005844E-4</v>
      </c>
      <c r="AG43" s="135">
        <f t="shared" si="21"/>
        <v>-1.5550000000000026E-4</v>
      </c>
      <c r="AH43" s="136">
        <f t="shared" si="22"/>
        <v>3.5780238095238122E-3</v>
      </c>
      <c r="AI43" s="57"/>
      <c r="AJ43" s="133">
        <f t="shared" si="28"/>
        <v>40237</v>
      </c>
      <c r="AK43" s="143">
        <f t="shared" si="28"/>
        <v>-9.8786898376668642E-5</v>
      </c>
      <c r="AL43" s="143">
        <f t="shared" si="28"/>
        <v>-1.10223289005844E-4</v>
      </c>
      <c r="AM43" s="143">
        <f t="shared" si="29"/>
        <v>0</v>
      </c>
      <c r="AN43" s="143">
        <f t="shared" si="30"/>
        <v>-1.5550000000000026E-4</v>
      </c>
      <c r="AO43" s="144">
        <f t="shared" si="23"/>
        <v>3.5780238095238122E-3</v>
      </c>
      <c r="AR43"/>
      <c r="AS43"/>
      <c r="AT43"/>
      <c r="AU43"/>
      <c r="AV43"/>
      <c r="AW43"/>
      <c r="AX43"/>
      <c r="AY43"/>
      <c r="AZ43"/>
      <c r="BF43" s="60">
        <f t="shared" si="5"/>
        <v>40237</v>
      </c>
      <c r="BG43" s="71">
        <f t="shared" si="6"/>
        <v>2.3085753668930817E-3</v>
      </c>
      <c r="BH43" s="71">
        <f t="shared" si="7"/>
        <v>4.2144999999999995E-3</v>
      </c>
      <c r="BI43" s="71">
        <f t="shared" si="24"/>
        <v>0</v>
      </c>
      <c r="BJ43" s="71">
        <f t="shared" si="25"/>
        <v>-1.5550000000000026E-4</v>
      </c>
      <c r="BK43" s="71">
        <f t="shared" si="26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9.9113599703636517</v>
      </c>
      <c r="BS43" s="64">
        <f t="shared" si="12"/>
        <v>210651</v>
      </c>
      <c r="BT43" s="17" t="s">
        <v>122</v>
      </c>
      <c r="BV43" s="60">
        <f t="shared" si="13"/>
        <v>40268</v>
      </c>
      <c r="BW43" s="71">
        <f t="shared" si="14"/>
        <v>1.8081377140517193E-3</v>
      </c>
      <c r="BX43" s="71">
        <f t="shared" si="15"/>
        <v>2.3085753668930817E-3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x14ac:dyDescent="0.2">
      <c r="A44" s="106">
        <f t="shared" si="0"/>
        <v>40237</v>
      </c>
      <c r="B44" s="163">
        <v>40268</v>
      </c>
      <c r="C44" s="156">
        <v>135002948422</v>
      </c>
      <c r="D44" s="157">
        <v>668777.86999999243</v>
      </c>
      <c r="E44" s="158">
        <v>214068</v>
      </c>
      <c r="F44" s="157">
        <v>4354933820.0645161</v>
      </c>
      <c r="G44" s="157">
        <v>20343.693686419811</v>
      </c>
      <c r="H44" s="157">
        <v>668777.86999999243</v>
      </c>
      <c r="I44" s="159">
        <v>1.8081377140517193E-3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22.194575250824165</v>
      </c>
      <c r="O44" s="161">
        <v>9.9205262502848957</v>
      </c>
      <c r="P44" s="162">
        <v>2.3085753668930817E-3</v>
      </c>
      <c r="Q44" s="69"/>
      <c r="R44" s="96"/>
      <c r="T44" s="113">
        <f t="shared" si="1"/>
        <v>1.8081377140517193E-3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2.4715748420410773E-3</v>
      </c>
      <c r="AA44" s="125">
        <f t="shared" si="3"/>
        <v>-6.6343712798935806E-4</v>
      </c>
      <c r="AD44" s="133">
        <f t="shared" si="4"/>
        <v>40268</v>
      </c>
      <c r="AE44" s="134">
        <f t="shared" si="20"/>
        <v>-5.0043765284136241E-4</v>
      </c>
      <c r="AF44" s="134">
        <f t="shared" si="27"/>
        <v>-4.2039911757569626E-4</v>
      </c>
      <c r="AG44" s="135">
        <f t="shared" si="21"/>
        <v>-1.5276086956521676E-4</v>
      </c>
      <c r="AH44" s="136">
        <f t="shared" si="22"/>
        <v>-2.4552260869565249E-3</v>
      </c>
      <c r="AI44" s="57"/>
      <c r="AJ44" s="133">
        <f t="shared" si="28"/>
        <v>40268</v>
      </c>
      <c r="AK44" s="143">
        <f t="shared" si="28"/>
        <v>-5.0043765284136241E-4</v>
      </c>
      <c r="AL44" s="143">
        <f t="shared" si="28"/>
        <v>-4.2039911757569626E-4</v>
      </c>
      <c r="AM44" s="143">
        <f t="shared" si="29"/>
        <v>0</v>
      </c>
      <c r="AN44" s="143">
        <f t="shared" si="30"/>
        <v>-1.5276086956521676E-4</v>
      </c>
      <c r="AO44" s="144">
        <f t="shared" si="23"/>
        <v>-2.4552260869565249E-3</v>
      </c>
      <c r="BF44" s="60">
        <f t="shared" si="5"/>
        <v>40268</v>
      </c>
      <c r="BG44" s="71">
        <f t="shared" si="6"/>
        <v>1.8081377140517193E-3</v>
      </c>
      <c r="BH44" s="71">
        <f t="shared" si="7"/>
        <v>4.0617391304347827E-3</v>
      </c>
      <c r="BI44" s="71">
        <f t="shared" si="24"/>
        <v>0</v>
      </c>
      <c r="BJ44" s="71">
        <f t="shared" si="25"/>
        <v>-1.5276086956521676E-4</v>
      </c>
      <c r="BK44" s="71">
        <f t="shared" si="26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9.9205262502848957</v>
      </c>
      <c r="BS44" s="64">
        <f t="shared" si="12"/>
        <v>214068</v>
      </c>
      <c r="BT44" s="17" t="s">
        <v>122</v>
      </c>
      <c r="BV44" s="60">
        <f t="shared" si="13"/>
        <v>40298</v>
      </c>
      <c r="BW44" s="71">
        <f t="shared" si="14"/>
        <v>1.7678338943902902E-3</v>
      </c>
      <c r="BX44" s="71">
        <f t="shared" si="15"/>
        <v>1.8081377140517193E-3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x14ac:dyDescent="0.2">
      <c r="A45" s="106">
        <f t="shared" si="0"/>
        <v>40268</v>
      </c>
      <c r="B45" s="163">
        <v>40298</v>
      </c>
      <c r="C45" s="156">
        <v>135767814562</v>
      </c>
      <c r="D45" s="157">
        <v>657575.18999999785</v>
      </c>
      <c r="E45" s="158">
        <v>215790</v>
      </c>
      <c r="F45" s="157">
        <v>4525593818.7333336</v>
      </c>
      <c r="G45" s="157">
        <v>20972.212886293775</v>
      </c>
      <c r="H45" s="157">
        <v>657575.18999999785</v>
      </c>
      <c r="I45" s="159">
        <v>1.7678338943902902E-3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22.233014636147612</v>
      </c>
      <c r="O45" s="161">
        <v>9.9509536446180995</v>
      </c>
      <c r="P45" s="162">
        <v>1.8081377140517193E-3</v>
      </c>
      <c r="Q45" s="69"/>
      <c r="R45" s="96"/>
      <c r="T45" s="113">
        <f t="shared" si="1"/>
        <v>1.7678338943902902E-3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2.5254090511845021E-3</v>
      </c>
      <c r="AA45" s="125">
        <f t="shared" si="3"/>
        <v>-7.5757515679421186E-4</v>
      </c>
      <c r="AD45" s="133">
        <f t="shared" si="4"/>
        <v>40298</v>
      </c>
      <c r="AE45" s="134">
        <f t="shared" si="20"/>
        <v>-4.0303819661429005E-5</v>
      </c>
      <c r="AF45" s="134">
        <f t="shared" si="27"/>
        <v>-6.6343712798935806E-4</v>
      </c>
      <c r="AG45" s="135">
        <f t="shared" si="21"/>
        <v>-1.9466403162055057E-5</v>
      </c>
      <c r="AH45" s="136">
        <f t="shared" si="22"/>
        <v>7.9929426877470462E-4</v>
      </c>
      <c r="AI45" s="57"/>
      <c r="AJ45" s="133">
        <f t="shared" si="28"/>
        <v>40298</v>
      </c>
      <c r="AK45" s="143">
        <f t="shared" si="28"/>
        <v>-4.0303819661429005E-5</v>
      </c>
      <c r="AL45" s="143">
        <f t="shared" si="28"/>
        <v>-6.6343712798935806E-4</v>
      </c>
      <c r="AM45" s="143">
        <f t="shared" si="29"/>
        <v>0</v>
      </c>
      <c r="AN45" s="143">
        <f t="shared" si="30"/>
        <v>-1.9466403162055057E-5</v>
      </c>
      <c r="AO45" s="144">
        <f t="shared" si="23"/>
        <v>7.9929426877470462E-4</v>
      </c>
      <c r="BF45" s="60">
        <f t="shared" si="5"/>
        <v>40298</v>
      </c>
      <c r="BG45" s="71">
        <f t="shared" si="6"/>
        <v>1.7678338943902902E-3</v>
      </c>
      <c r="BH45" s="71">
        <f t="shared" si="7"/>
        <v>4.0422727272727277E-3</v>
      </c>
      <c r="BI45" s="71">
        <f t="shared" si="24"/>
        <v>0</v>
      </c>
      <c r="BJ45" s="71">
        <f t="shared" si="25"/>
        <v>-1.9466403162055057E-5</v>
      </c>
      <c r="BK45" s="71">
        <f t="shared" si="26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9.9509536446180995</v>
      </c>
      <c r="BS45" s="64">
        <f t="shared" si="12"/>
        <v>215790</v>
      </c>
      <c r="BT45" s="17" t="s">
        <v>122</v>
      </c>
      <c r="BV45" s="60">
        <f t="shared" si="13"/>
        <v>40329</v>
      </c>
      <c r="BW45" s="71">
        <f t="shared" si="14"/>
        <v>1.7890593504493743E-3</v>
      </c>
      <c r="BX45" s="71">
        <f t="shared" si="15"/>
        <v>1.7678338943902902E-3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x14ac:dyDescent="0.2">
      <c r="A46" s="106">
        <f t="shared" si="0"/>
        <v>40298</v>
      </c>
      <c r="B46" s="163">
        <v>40329</v>
      </c>
      <c r="C46" s="156">
        <v>142881477317</v>
      </c>
      <c r="D46" s="157">
        <v>700338.19999999739</v>
      </c>
      <c r="E46" s="158">
        <v>218054</v>
      </c>
      <c r="F46" s="157">
        <v>4609079913.4516125</v>
      </c>
      <c r="G46" s="157">
        <v>21137.332557309714</v>
      </c>
      <c r="H46" s="157">
        <v>700338.19999999739</v>
      </c>
      <c r="I46" s="159">
        <v>1.7890593504493743E-3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22.251294089100671</v>
      </c>
      <c r="O46" s="161">
        <v>9.9587960715815971</v>
      </c>
      <c r="P46" s="162">
        <v>1.7678338943902902E-3</v>
      </c>
      <c r="Q46" s="69"/>
      <c r="R46" s="96"/>
      <c r="T46" s="113">
        <f t="shared" si="1"/>
        <v>1.7890593504493743E-3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3.0699017269064663E-3</v>
      </c>
      <c r="AA46" s="125">
        <f t="shared" si="3"/>
        <v>-1.280842376457092E-3</v>
      </c>
      <c r="AD46" s="133">
        <f t="shared" si="4"/>
        <v>40329</v>
      </c>
      <c r="AE46" s="134">
        <f t="shared" si="20"/>
        <v>2.1225456059084094E-5</v>
      </c>
      <c r="AF46" s="134">
        <f t="shared" si="27"/>
        <v>-7.5757515679421186E-4</v>
      </c>
      <c r="AG46" s="135">
        <f t="shared" si="21"/>
        <v>1.8772727272727257E-4</v>
      </c>
      <c r="AH46" s="136">
        <f t="shared" si="22"/>
        <v>5.9463937229437252E-3</v>
      </c>
      <c r="AI46" s="57"/>
      <c r="AJ46" s="133">
        <f t="shared" si="28"/>
        <v>40329</v>
      </c>
      <c r="AK46" s="143">
        <f t="shared" si="28"/>
        <v>2.1225456059084094E-5</v>
      </c>
      <c r="AL46" s="143">
        <f t="shared" si="28"/>
        <v>-7.5757515679421186E-4</v>
      </c>
      <c r="AM46" s="143">
        <f t="shared" si="29"/>
        <v>0</v>
      </c>
      <c r="AN46" s="143">
        <f t="shared" si="30"/>
        <v>0</v>
      </c>
      <c r="AO46" s="144">
        <f t="shared" si="23"/>
        <v>5.9463937229437252E-3</v>
      </c>
      <c r="BF46" s="60">
        <f t="shared" si="5"/>
        <v>40329</v>
      </c>
      <c r="BG46" s="71">
        <f t="shared" si="6"/>
        <v>1.7890593504493743E-3</v>
      </c>
      <c r="BH46" s="71">
        <f t="shared" si="7"/>
        <v>4.2300000000000003E-3</v>
      </c>
      <c r="BI46" s="71">
        <f t="shared" si="24"/>
        <v>1.8772727272727257E-4</v>
      </c>
      <c r="BJ46" s="71">
        <f t="shared" si="25"/>
        <v>0</v>
      </c>
      <c r="BK46" s="71">
        <f t="shared" si="26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9.9587960715815971</v>
      </c>
      <c r="BS46" s="64">
        <f t="shared" si="12"/>
        <v>218054</v>
      </c>
      <c r="BT46" s="17" t="s">
        <v>122</v>
      </c>
      <c r="BV46" s="60">
        <f t="shared" si="13"/>
        <v>40359</v>
      </c>
      <c r="BW46" s="71">
        <f t="shared" si="14"/>
        <v>1.7838698024957847E-3</v>
      </c>
      <c r="BX46" s="71">
        <f t="shared" si="15"/>
        <v>1.7890593504493743E-3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x14ac:dyDescent="0.2">
      <c r="A47" s="106">
        <f t="shared" si="0"/>
        <v>40329</v>
      </c>
      <c r="B47" s="163">
        <v>40359</v>
      </c>
      <c r="C47" s="156">
        <v>140092671786</v>
      </c>
      <c r="D47" s="157">
        <v>684676.94999999611</v>
      </c>
      <c r="E47" s="158">
        <v>215572</v>
      </c>
      <c r="F47" s="157">
        <v>4669755726.1999998</v>
      </c>
      <c r="G47" s="157">
        <v>21662.162647282577</v>
      </c>
      <c r="H47" s="157">
        <v>684676.94999999611</v>
      </c>
      <c r="I47" s="159">
        <v>1.7838698024957847E-3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22.264372600235603</v>
      </c>
      <c r="O47" s="161">
        <v>9.9833223607823491</v>
      </c>
      <c r="P47" s="162">
        <v>1.7890593504493743E-3</v>
      </c>
      <c r="Q47" s="69"/>
      <c r="R47" s="96"/>
      <c r="T47" s="113">
        <f t="shared" si="1"/>
        <v>1.7838698024957847E-3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3.3356127160189325E-3</v>
      </c>
      <c r="AA47" s="125">
        <f t="shared" si="3"/>
        <v>-1.5517429135231478E-3</v>
      </c>
      <c r="AD47" s="133">
        <f t="shared" si="4"/>
        <v>40359</v>
      </c>
      <c r="AE47" s="134">
        <f t="shared" si="20"/>
        <v>-5.1895479535896821E-6</v>
      </c>
      <c r="AF47" s="134">
        <f t="shared" si="27"/>
        <v>-1.280842376457092E-3</v>
      </c>
      <c r="AG47" s="135">
        <f t="shared" si="21"/>
        <v>2.3363636363636295E-4</v>
      </c>
      <c r="AH47" s="136">
        <f t="shared" si="22"/>
        <v>2.1123790043290035E-3</v>
      </c>
      <c r="AI47" s="57"/>
      <c r="AJ47" s="133">
        <f t="shared" si="28"/>
        <v>40359</v>
      </c>
      <c r="AK47" s="143">
        <f t="shared" si="28"/>
        <v>-5.1895479535896821E-6</v>
      </c>
      <c r="AL47" s="143">
        <f t="shared" si="28"/>
        <v>-1.280842376457092E-3</v>
      </c>
      <c r="AM47" s="143">
        <f t="shared" si="29"/>
        <v>0</v>
      </c>
      <c r="AN47" s="143">
        <f t="shared" si="30"/>
        <v>0</v>
      </c>
      <c r="AO47" s="144">
        <f t="shared" si="23"/>
        <v>2.1123790043290035E-3</v>
      </c>
      <c r="BF47" s="60">
        <f t="shared" si="5"/>
        <v>40359</v>
      </c>
      <c r="BG47" s="71">
        <f t="shared" si="6"/>
        <v>1.7838698024957847E-3</v>
      </c>
      <c r="BH47" s="71">
        <f t="shared" si="7"/>
        <v>4.4636363636363632E-3</v>
      </c>
      <c r="BI47" s="71">
        <f t="shared" si="24"/>
        <v>2.3363636363636295E-4</v>
      </c>
      <c r="BJ47" s="71">
        <f t="shared" si="25"/>
        <v>0</v>
      </c>
      <c r="BK47" s="71">
        <f t="shared" si="26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9.9833223607823491</v>
      </c>
      <c r="BS47" s="64">
        <f t="shared" si="12"/>
        <v>215572</v>
      </c>
      <c r="BT47" s="17" t="s">
        <v>122</v>
      </c>
      <c r="BV47" s="60">
        <f t="shared" si="13"/>
        <v>40390</v>
      </c>
      <c r="BW47" s="71">
        <f t="shared" si="14"/>
        <v>1.9092036203933749E-3</v>
      </c>
      <c r="BX47" s="71">
        <f t="shared" si="15"/>
        <v>1.7838698024957847E-3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x14ac:dyDescent="0.2">
      <c r="A48" s="106">
        <f t="shared" si="0"/>
        <v>40359</v>
      </c>
      <c r="B48" s="163">
        <v>40390</v>
      </c>
      <c r="C48" s="156">
        <v>146471408085</v>
      </c>
      <c r="D48" s="157">
        <v>766147.23999999289</v>
      </c>
      <c r="E48" s="158">
        <v>221538</v>
      </c>
      <c r="F48" s="157">
        <v>4724884131.7741938</v>
      </c>
      <c r="G48" s="157">
        <v>21327.64641629966</v>
      </c>
      <c r="H48" s="157">
        <v>766147.23999999289</v>
      </c>
      <c r="I48" s="159">
        <v>1.9092036203933749E-3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22.276108875215606</v>
      </c>
      <c r="O48" s="161">
        <v>9.9677594639005189</v>
      </c>
      <c r="P48" s="162">
        <v>1.7838698024957847E-3</v>
      </c>
      <c r="Q48" s="69"/>
      <c r="R48" s="96"/>
      <c r="T48" s="113">
        <f t="shared" si="1"/>
        <v>1.9092036203933749E-3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3.7391485145427364E-3</v>
      </c>
      <c r="AA48" s="125">
        <f t="shared" si="3"/>
        <v>-1.8299448941493616E-3</v>
      </c>
      <c r="AD48" s="133">
        <f t="shared" si="4"/>
        <v>40390</v>
      </c>
      <c r="AE48" s="134">
        <f t="shared" si="20"/>
        <v>1.2533381789759019E-4</v>
      </c>
      <c r="AF48" s="134">
        <f t="shared" si="27"/>
        <v>-1.5517429135231478E-3</v>
      </c>
      <c r="AG48" s="135">
        <f t="shared" si="21"/>
        <v>1.3695454545454566E-3</v>
      </c>
      <c r="AH48" s="136">
        <f t="shared" si="22"/>
        <v>-2.4322136363636362E-3</v>
      </c>
      <c r="AI48" s="57"/>
      <c r="AJ48" s="133">
        <f t="shared" si="28"/>
        <v>40390</v>
      </c>
      <c r="AK48" s="143">
        <f t="shared" si="28"/>
        <v>1.2533381789759019E-4</v>
      </c>
      <c r="AL48" s="143">
        <f t="shared" si="28"/>
        <v>-1.5517429135231478E-3</v>
      </c>
      <c r="AM48" s="143">
        <f t="shared" si="29"/>
        <v>0</v>
      </c>
      <c r="AN48" s="143">
        <f t="shared" si="30"/>
        <v>0</v>
      </c>
      <c r="AO48" s="144">
        <f t="shared" si="23"/>
        <v>-2.4322136363636362E-3</v>
      </c>
      <c r="BF48" s="60">
        <f t="shared" si="5"/>
        <v>40390</v>
      </c>
      <c r="BG48" s="71">
        <f t="shared" si="6"/>
        <v>1.9092036203933749E-3</v>
      </c>
      <c r="BH48" s="71">
        <f t="shared" si="7"/>
        <v>5.8331818181818198E-3</v>
      </c>
      <c r="BI48" s="71">
        <f t="shared" si="24"/>
        <v>1.3695454545454566E-3</v>
      </c>
      <c r="BJ48" s="71">
        <f t="shared" si="25"/>
        <v>0</v>
      </c>
      <c r="BK48" s="71">
        <f t="shared" si="26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9.9677594639005189</v>
      </c>
      <c r="BS48" s="64">
        <f t="shared" si="12"/>
        <v>221538</v>
      </c>
      <c r="BT48" s="17" t="s">
        <v>122</v>
      </c>
      <c r="BV48" s="60">
        <f t="shared" si="13"/>
        <v>40421</v>
      </c>
      <c r="BW48" s="71">
        <f t="shared" si="14"/>
        <v>2.0508505320834119E-3</v>
      </c>
      <c r="BX48" s="71">
        <f t="shared" si="15"/>
        <v>1.9092036203933749E-3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x14ac:dyDescent="0.2">
      <c r="A49" s="106">
        <f t="shared" si="0"/>
        <v>40390</v>
      </c>
      <c r="B49" s="163">
        <v>40421</v>
      </c>
      <c r="C49" s="156">
        <v>149655926894</v>
      </c>
      <c r="D49" s="157">
        <v>840882.01999998931</v>
      </c>
      <c r="E49" s="158">
        <v>212859</v>
      </c>
      <c r="F49" s="157">
        <v>4827610544.967742</v>
      </c>
      <c r="G49" s="157">
        <v>22679.851662216501</v>
      </c>
      <c r="H49" s="157">
        <v>840882.01999998931</v>
      </c>
      <c r="I49" s="159">
        <v>2.0508505320834119E-3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22.297617471014139</v>
      </c>
      <c r="O49" s="161">
        <v>10.029232217353655</v>
      </c>
      <c r="P49" s="162">
        <v>1.9092036203933749E-3</v>
      </c>
      <c r="Q49" s="69"/>
      <c r="R49" s="96"/>
      <c r="T49" s="113">
        <f t="shared" si="1"/>
        <v>2.0508505320834119E-3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4.2433756714089343E-3</v>
      </c>
      <c r="AA49" s="125">
        <f t="shared" si="3"/>
        <v>-2.1925251393255223E-3</v>
      </c>
      <c r="AD49" s="133">
        <f t="shared" si="4"/>
        <v>40421</v>
      </c>
      <c r="AE49" s="134">
        <f t="shared" si="20"/>
        <v>1.416469116900371E-4</v>
      </c>
      <c r="AF49" s="134">
        <f t="shared" si="27"/>
        <v>-1.8299448941493616E-3</v>
      </c>
      <c r="AG49" s="135">
        <f t="shared" si="21"/>
        <v>5.6636363636363481E-4</v>
      </c>
      <c r="AH49" s="136">
        <f t="shared" si="22"/>
        <v>3.3248545454545465E-3</v>
      </c>
      <c r="AI49" s="57"/>
      <c r="AJ49" s="133">
        <f t="shared" si="28"/>
        <v>40421</v>
      </c>
      <c r="AK49" s="143">
        <f t="shared" si="28"/>
        <v>1.416469116900371E-4</v>
      </c>
      <c r="AL49" s="143">
        <f t="shared" si="28"/>
        <v>-1.8299448941493616E-3</v>
      </c>
      <c r="AM49" s="143">
        <f t="shared" si="29"/>
        <v>0</v>
      </c>
      <c r="AN49" s="143">
        <f t="shared" si="30"/>
        <v>0</v>
      </c>
      <c r="AO49" s="144">
        <f t="shared" si="23"/>
        <v>3.3248545454545465E-3</v>
      </c>
      <c r="BF49" s="60">
        <f t="shared" si="5"/>
        <v>40421</v>
      </c>
      <c r="BG49" s="71">
        <f t="shared" si="6"/>
        <v>2.0508505320834119E-3</v>
      </c>
      <c r="BH49" s="71">
        <f t="shared" si="7"/>
        <v>6.3995454545454546E-3</v>
      </c>
      <c r="BI49" s="71">
        <f t="shared" si="24"/>
        <v>5.6636363636363481E-4</v>
      </c>
      <c r="BJ49" s="71">
        <f t="shared" si="25"/>
        <v>0</v>
      </c>
      <c r="BK49" s="71">
        <f t="shared" si="26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10.029232217353655</v>
      </c>
      <c r="BS49" s="64">
        <f t="shared" si="12"/>
        <v>212859</v>
      </c>
      <c r="BT49" s="17" t="s">
        <v>122</v>
      </c>
      <c r="BV49" s="60">
        <f t="shared" si="13"/>
        <v>40451</v>
      </c>
      <c r="BW49" s="71">
        <f t="shared" si="14"/>
        <v>2.1251017802558884E-3</v>
      </c>
      <c r="BX49" s="71">
        <f t="shared" si="15"/>
        <v>2.0508505320834119E-3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ht="15" x14ac:dyDescent="0.25">
      <c r="A50" s="106">
        <f t="shared" si="0"/>
        <v>40421</v>
      </c>
      <c r="B50" s="163">
        <v>40451</v>
      </c>
      <c r="C50" s="156">
        <v>141453672616</v>
      </c>
      <c r="D50" s="157">
        <v>823571.09999998682</v>
      </c>
      <c r="E50" s="158">
        <v>212956</v>
      </c>
      <c r="F50" s="157">
        <v>4715122420.5333338</v>
      </c>
      <c r="G50" s="157">
        <v>22141.298768446693</v>
      </c>
      <c r="H50" s="157">
        <v>823571.09999998682</v>
      </c>
      <c r="I50" s="159">
        <v>2.1251017802558884E-3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22.274040716752744</v>
      </c>
      <c r="O50" s="161">
        <v>10.005199866170226</v>
      </c>
      <c r="P50" s="162">
        <v>2.0508505320834119E-3</v>
      </c>
      <c r="Q50" s="69"/>
      <c r="R50" s="96"/>
      <c r="T50" s="113">
        <f t="shared" si="1"/>
        <v>2.1251017802558884E-3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4.2760164456802372E-3</v>
      </c>
      <c r="AA50" s="125">
        <f t="shared" si="3"/>
        <v>-2.1509146654243487E-3</v>
      </c>
      <c r="AD50" s="133">
        <f t="shared" si="4"/>
        <v>40451</v>
      </c>
      <c r="AE50" s="134">
        <f t="shared" si="20"/>
        <v>7.4251248172476497E-5</v>
      </c>
      <c r="AF50" s="134">
        <f t="shared" si="27"/>
        <v>-2.1925251393255223E-3</v>
      </c>
      <c r="AG50" s="135">
        <f t="shared" si="21"/>
        <v>-2.1818181818181875E-4</v>
      </c>
      <c r="AH50" s="136">
        <f t="shared" si="22"/>
        <v>1.6317772727272653E-3</v>
      </c>
      <c r="AI50" s="57"/>
      <c r="AJ50" s="133">
        <f t="shared" si="28"/>
        <v>40451</v>
      </c>
      <c r="AK50" s="143">
        <f t="shared" si="28"/>
        <v>7.4251248172476497E-5</v>
      </c>
      <c r="AL50" s="143">
        <f t="shared" si="28"/>
        <v>-2.1925251393255223E-3</v>
      </c>
      <c r="AM50" s="143">
        <f t="shared" si="29"/>
        <v>0</v>
      </c>
      <c r="AN50" s="143">
        <f t="shared" si="30"/>
        <v>-2.1818181818181875E-4</v>
      </c>
      <c r="AO50" s="144">
        <f t="shared" si="23"/>
        <v>1.6317772727272653E-3</v>
      </c>
      <c r="AR50" t="s">
        <v>30</v>
      </c>
      <c r="AS50"/>
      <c r="AT50"/>
      <c r="AU50"/>
      <c r="AV50"/>
      <c r="AW50"/>
      <c r="AX50"/>
      <c r="AY50"/>
      <c r="AZ50"/>
      <c r="BF50" s="60">
        <f t="shared" si="5"/>
        <v>40451</v>
      </c>
      <c r="BG50" s="71">
        <f t="shared" si="6"/>
        <v>2.1251017802558884E-3</v>
      </c>
      <c r="BH50" s="71">
        <f t="shared" si="7"/>
        <v>6.1813636363636359E-3</v>
      </c>
      <c r="BI50" s="71">
        <f t="shared" si="24"/>
        <v>0</v>
      </c>
      <c r="BJ50" s="71">
        <f t="shared" si="25"/>
        <v>-2.1818181818181875E-4</v>
      </c>
      <c r="BK50" s="71">
        <f t="shared" si="26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10.005199866170226</v>
      </c>
      <c r="BS50" s="64">
        <f t="shared" si="12"/>
        <v>212956</v>
      </c>
      <c r="BT50" s="17" t="s">
        <v>122</v>
      </c>
      <c r="BV50" s="60">
        <f t="shared" si="13"/>
        <v>40482</v>
      </c>
      <c r="BW50" s="71">
        <f t="shared" si="14"/>
        <v>2.2176782861944369E-3</v>
      </c>
      <c r="BX50" s="71">
        <f t="shared" si="15"/>
        <v>2.1251017802558884E-3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ht="15.75" thickBot="1" x14ac:dyDescent="0.3">
      <c r="A51" s="106">
        <f t="shared" si="0"/>
        <v>40451</v>
      </c>
      <c r="B51" s="163">
        <v>40482</v>
      </c>
      <c r="C51" s="156">
        <v>147423914792</v>
      </c>
      <c r="D51" s="157">
        <v>895722.77999999258</v>
      </c>
      <c r="E51" s="158">
        <v>219362</v>
      </c>
      <c r="F51" s="157">
        <v>4755610154.5806456</v>
      </c>
      <c r="G51" s="157">
        <v>21679.279704691995</v>
      </c>
      <c r="H51" s="157">
        <v>895722.77999999258</v>
      </c>
      <c r="I51" s="159">
        <v>2.2176782861944369E-3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22.282590843235443</v>
      </c>
      <c r="O51" s="161">
        <v>9.9841122310483339</v>
      </c>
      <c r="P51" s="162">
        <v>2.1251017802558884E-3</v>
      </c>
      <c r="Q51" s="69"/>
      <c r="R51" s="96"/>
      <c r="T51" s="113">
        <f t="shared" si="1"/>
        <v>2.2176782861944369E-3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1">+$AS$38+$AS$39*U51+$AS$40*V51</f>
        <v>4.840237066763918E-3</v>
      </c>
      <c r="AA51" s="125">
        <f t="shared" ref="AA51:AA82" si="32">+I51-Z51</f>
        <v>-2.6225587805694811E-3</v>
      </c>
      <c r="AD51" s="133">
        <f t="shared" ref="AD51:AD82" si="33">+B51</f>
        <v>40482</v>
      </c>
      <c r="AE51" s="134">
        <f t="shared" si="20"/>
        <v>9.2576505938548465E-5</v>
      </c>
      <c r="AF51" s="134">
        <f t="shared" si="27"/>
        <v>-2.1509146654243487E-3</v>
      </c>
      <c r="AG51" s="135">
        <f t="shared" si="21"/>
        <v>1.6610173160173155E-3</v>
      </c>
      <c r="AH51" s="136">
        <f t="shared" si="22"/>
        <v>-1.9895733766233693E-3</v>
      </c>
      <c r="AI51" s="57"/>
      <c r="AJ51" s="133">
        <f t="shared" si="28"/>
        <v>40482</v>
      </c>
      <c r="AK51" s="143">
        <f t="shared" si="28"/>
        <v>9.2576505938548465E-5</v>
      </c>
      <c r="AL51" s="143">
        <f t="shared" si="28"/>
        <v>-2.1509146654243487E-3</v>
      </c>
      <c r="AM51" s="143">
        <f t="shared" si="29"/>
        <v>0</v>
      </c>
      <c r="AN51" s="143">
        <f t="shared" si="30"/>
        <v>0</v>
      </c>
      <c r="AO51" s="144">
        <f t="shared" si="23"/>
        <v>-1.9895733766233693E-3</v>
      </c>
      <c r="AR51"/>
      <c r="AS51"/>
      <c r="AT51"/>
      <c r="AU51"/>
      <c r="AV51"/>
      <c r="AW51"/>
      <c r="AX51"/>
      <c r="AY51"/>
      <c r="AZ51"/>
      <c r="BF51" s="60">
        <f t="shared" ref="BF51:BF82" si="34">+B51</f>
        <v>40482</v>
      </c>
      <c r="BG51" s="71">
        <f t="shared" ref="BG51:BG82" si="35">+I51</f>
        <v>2.2176782861944369E-3</v>
      </c>
      <c r="BH51" s="71">
        <f t="shared" ref="BH51:BH82" si="36">+J51</f>
        <v>7.8423809523809514E-3</v>
      </c>
      <c r="BI51" s="71">
        <f t="shared" si="24"/>
        <v>1.6610173160173155E-3</v>
      </c>
      <c r="BJ51" s="71">
        <f t="shared" si="25"/>
        <v>0</v>
      </c>
      <c r="BK51" s="71">
        <f t="shared" si="26"/>
        <v>1.6610173160173155E-3</v>
      </c>
      <c r="BL51" s="71">
        <f t="shared" ref="BL51:BL82" si="37">+V51</f>
        <v>1.8544485714285717E-2</v>
      </c>
      <c r="BM51" s="71">
        <f t="shared" ref="BM51:BM82" si="38">+W51</f>
        <v>0</v>
      </c>
      <c r="BQ51" s="60">
        <f t="shared" ref="BQ51:BQ82" si="39">+B51</f>
        <v>40482</v>
      </c>
      <c r="BR51" s="63">
        <f t="shared" ref="BR51:BR82" si="40">+O51</f>
        <v>9.9841122310483339</v>
      </c>
      <c r="BS51" s="64">
        <f t="shared" ref="BS51:BS82" si="41">+E51</f>
        <v>219362</v>
      </c>
      <c r="BT51" s="17" t="s">
        <v>122</v>
      </c>
      <c r="BV51" s="60">
        <f t="shared" ref="BV51:BV82" si="42">+B52</f>
        <v>40512</v>
      </c>
      <c r="BW51" s="71">
        <f t="shared" ref="BW51:BW82" si="43">+I52</f>
        <v>2.4296908931209396E-3</v>
      </c>
      <c r="BX51" s="71">
        <f t="shared" ref="BX51:BX82" si="44">+I51</f>
        <v>2.2176782861944369E-3</v>
      </c>
      <c r="BY51" s="71">
        <f t="shared" ref="BY51:BY82" si="45">+J51</f>
        <v>7.8423809523809514E-3</v>
      </c>
      <c r="BZ51" s="71">
        <f t="shared" ref="BZ51:BZ82" si="46">+V51</f>
        <v>1.8544485714285717E-2</v>
      </c>
      <c r="CA51" s="71">
        <f t="shared" ref="CA51:CA82" si="47">+M51</f>
        <v>4.9625541125541267E-4</v>
      </c>
      <c r="CB51" s="71">
        <f t="shared" ref="CB51:CB82" si="48">+W51</f>
        <v>0</v>
      </c>
    </row>
    <row r="52" spans="1:80" ht="15" x14ac:dyDescent="0.25">
      <c r="A52" s="106">
        <f t="shared" si="0"/>
        <v>40482</v>
      </c>
      <c r="B52" s="163">
        <v>40512</v>
      </c>
      <c r="C52" s="156">
        <v>143846131802</v>
      </c>
      <c r="D52" s="157">
        <v>957538.72999998298</v>
      </c>
      <c r="E52" s="158">
        <v>214359</v>
      </c>
      <c r="F52" s="157">
        <v>4794871060.0666666</v>
      </c>
      <c r="G52" s="157">
        <v>22368.414949065198</v>
      </c>
      <c r="H52" s="157">
        <v>957538.72999998298</v>
      </c>
      <c r="I52" s="159">
        <v>2.4296908931209396E-3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22.29081265442321</v>
      </c>
      <c r="O52" s="161">
        <v>10.015405195874756</v>
      </c>
      <c r="P52" s="162">
        <v>2.2176782861944369E-3</v>
      </c>
      <c r="Q52" s="69"/>
      <c r="R52" s="96"/>
      <c r="T52" s="113">
        <f t="shared" si="1"/>
        <v>2.4296908931209396E-3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1"/>
        <v>5.2677304967737497E-3</v>
      </c>
      <c r="AA52" s="125">
        <f t="shared" si="32"/>
        <v>-2.8380396036528101E-3</v>
      </c>
      <c r="AD52" s="133">
        <f t="shared" si="33"/>
        <v>40512</v>
      </c>
      <c r="AE52" s="134">
        <f t="shared" ref="AE52:AE83" si="49">+I52-I51</f>
        <v>2.1201260692650268E-4</v>
      </c>
      <c r="AF52" s="134">
        <f t="shared" si="27"/>
        <v>-2.6225587805694811E-3</v>
      </c>
      <c r="AG52" s="135">
        <f t="shared" ref="AG52:AG83" si="50">+M51</f>
        <v>4.9625541125541267E-4</v>
      </c>
      <c r="AH52" s="136">
        <f t="shared" ref="AH52:AH83" si="51">+V52-V51</f>
        <v>2.7294870129870134E-3</v>
      </c>
      <c r="AI52" s="57"/>
      <c r="AJ52" s="133">
        <f t="shared" si="28"/>
        <v>40512</v>
      </c>
      <c r="AK52" s="143">
        <f t="shared" si="28"/>
        <v>2.1201260692650268E-4</v>
      </c>
      <c r="AL52" s="143">
        <f t="shared" si="28"/>
        <v>-2.6225587805694811E-3</v>
      </c>
      <c r="AM52" s="143">
        <f t="shared" si="29"/>
        <v>0</v>
      </c>
      <c r="AN52" s="143">
        <f t="shared" si="30"/>
        <v>0</v>
      </c>
      <c r="AO52" s="144">
        <f t="shared" ref="AO52:AO83" si="52">+V52-V51</f>
        <v>2.7294870129870134E-3</v>
      </c>
      <c r="AR52" s="4" t="s">
        <v>31</v>
      </c>
      <c r="AS52" s="4"/>
      <c r="AT52"/>
      <c r="AU52"/>
      <c r="AV52"/>
      <c r="AW52"/>
      <c r="AX52"/>
      <c r="AY52"/>
      <c r="AZ52"/>
      <c r="BF52" s="60">
        <f t="shared" si="34"/>
        <v>40512</v>
      </c>
      <c r="BG52" s="71">
        <f t="shared" si="35"/>
        <v>2.4296908931209396E-3</v>
      </c>
      <c r="BH52" s="71">
        <f t="shared" si="36"/>
        <v>8.338636363636364E-3</v>
      </c>
      <c r="BI52" s="71">
        <f t="shared" ref="BI52:BI83" si="53">+K51</f>
        <v>4.9625541125541267E-4</v>
      </c>
      <c r="BJ52" s="71">
        <f t="shared" ref="BJ52:BJ83" si="54">+L51</f>
        <v>0</v>
      </c>
      <c r="BK52" s="71">
        <f t="shared" ref="BK52:BK83" si="55">+M51</f>
        <v>4.9625541125541267E-4</v>
      </c>
      <c r="BL52" s="71">
        <f t="shared" si="37"/>
        <v>2.127397272727273E-2</v>
      </c>
      <c r="BM52" s="71">
        <f t="shared" si="38"/>
        <v>0</v>
      </c>
      <c r="BQ52" s="60">
        <f t="shared" si="39"/>
        <v>40512</v>
      </c>
      <c r="BR52" s="63">
        <f t="shared" si="40"/>
        <v>10.015405195874756</v>
      </c>
      <c r="BS52" s="64">
        <f t="shared" si="41"/>
        <v>214359</v>
      </c>
      <c r="BT52" s="17" t="s">
        <v>122</v>
      </c>
      <c r="BV52" s="60">
        <f t="shared" si="42"/>
        <v>40543</v>
      </c>
      <c r="BW52" s="71">
        <f t="shared" si="43"/>
        <v>2.6446705409044857E-3</v>
      </c>
      <c r="BX52" s="71">
        <f t="shared" si="44"/>
        <v>2.4296908931209396E-3</v>
      </c>
      <c r="BY52" s="71">
        <f t="shared" si="45"/>
        <v>8.338636363636364E-3</v>
      </c>
      <c r="BZ52" s="71">
        <f t="shared" si="46"/>
        <v>2.127397272727273E-2</v>
      </c>
      <c r="CA52" s="71">
        <f t="shared" si="47"/>
        <v>-2.3254940711462356E-4</v>
      </c>
      <c r="CB52" s="71">
        <f t="shared" si="48"/>
        <v>0</v>
      </c>
    </row>
    <row r="53" spans="1:80" ht="15" x14ac:dyDescent="0.25">
      <c r="A53" s="106">
        <f t="shared" si="0"/>
        <v>40512</v>
      </c>
      <c r="B53" s="163">
        <v>40543</v>
      </c>
      <c r="C53" s="156">
        <v>143177532416</v>
      </c>
      <c r="D53" s="157">
        <v>1037417.5399999788</v>
      </c>
      <c r="E53" s="158">
        <v>216526</v>
      </c>
      <c r="F53" s="157">
        <v>4618630077.9354839</v>
      </c>
      <c r="G53" s="157">
        <v>21330.602689448308</v>
      </c>
      <c r="H53" s="157">
        <v>1037417.5399999788</v>
      </c>
      <c r="I53" s="159">
        <v>2.6446705409044857E-3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22.253363978141948</v>
      </c>
      <c r="O53" s="161">
        <v>9.9678980665490258</v>
      </c>
      <c r="P53" s="162">
        <v>2.4296908931209396E-3</v>
      </c>
      <c r="Q53" s="69"/>
      <c r="R53" s="96"/>
      <c r="T53" s="113">
        <f t="shared" si="1"/>
        <v>2.6446705409044857E-3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1"/>
        <v>5.4688384310683236E-3</v>
      </c>
      <c r="AA53" s="125">
        <f t="shared" si="32"/>
        <v>-2.8241678901638379E-3</v>
      </c>
      <c r="AD53" s="133">
        <f t="shared" si="33"/>
        <v>40543</v>
      </c>
      <c r="AE53" s="134">
        <f t="shared" si="49"/>
        <v>2.1497964778354611E-4</v>
      </c>
      <c r="AF53" s="134">
        <f t="shared" si="27"/>
        <v>-2.8380396036528101E-3</v>
      </c>
      <c r="AG53" s="135">
        <f t="shared" si="50"/>
        <v>-2.3254940711462356E-4</v>
      </c>
      <c r="AH53" s="136">
        <f t="shared" si="51"/>
        <v>3.8743185770751046E-3</v>
      </c>
      <c r="AI53" s="57"/>
      <c r="AJ53" s="133">
        <f t="shared" si="28"/>
        <v>40543</v>
      </c>
      <c r="AK53" s="143">
        <f t="shared" si="28"/>
        <v>2.1497964778354611E-4</v>
      </c>
      <c r="AL53" s="143">
        <f t="shared" si="28"/>
        <v>-2.8380396036528101E-3</v>
      </c>
      <c r="AM53" s="143">
        <f t="shared" si="29"/>
        <v>0</v>
      </c>
      <c r="AN53" s="143">
        <f t="shared" ref="AN53:AN84" si="56">+L52</f>
        <v>-2.3254940711462356E-4</v>
      </c>
      <c r="AO53" s="144">
        <f t="shared" si="52"/>
        <v>3.8743185770751046E-3</v>
      </c>
      <c r="AR53" s="1" t="s">
        <v>32</v>
      </c>
      <c r="AS53" s="1">
        <v>0.58552162344823633</v>
      </c>
      <c r="AT53"/>
      <c r="AU53"/>
      <c r="AV53"/>
      <c r="AW53"/>
      <c r="AX53"/>
      <c r="AY53"/>
      <c r="AZ53"/>
      <c r="BF53" s="60">
        <f t="shared" si="34"/>
        <v>40543</v>
      </c>
      <c r="BG53" s="71">
        <f t="shared" si="35"/>
        <v>2.6446705409044857E-3</v>
      </c>
      <c r="BH53" s="71">
        <f t="shared" si="36"/>
        <v>8.1060869565217405E-3</v>
      </c>
      <c r="BI53" s="71">
        <f t="shared" si="53"/>
        <v>0</v>
      </c>
      <c r="BJ53" s="71">
        <f t="shared" si="54"/>
        <v>-2.3254940711462356E-4</v>
      </c>
      <c r="BK53" s="71">
        <f t="shared" si="55"/>
        <v>-2.3254940711462356E-4</v>
      </c>
      <c r="BL53" s="71">
        <f t="shared" si="37"/>
        <v>2.5148291304347835E-2</v>
      </c>
      <c r="BM53" s="71">
        <f t="shared" si="38"/>
        <v>0</v>
      </c>
      <c r="BQ53" s="60">
        <f t="shared" si="39"/>
        <v>40543</v>
      </c>
      <c r="BR53" s="63">
        <f t="shared" si="40"/>
        <v>9.9678980665490258</v>
      </c>
      <c r="BS53" s="64">
        <f t="shared" si="41"/>
        <v>216526</v>
      </c>
      <c r="BT53" s="17" t="s">
        <v>122</v>
      </c>
      <c r="BV53" s="60">
        <f t="shared" si="42"/>
        <v>40574</v>
      </c>
      <c r="BW53" s="71">
        <f t="shared" si="43"/>
        <v>2.2768833976803391E-3</v>
      </c>
      <c r="BX53" s="71">
        <f t="shared" si="44"/>
        <v>2.6446705409044857E-3</v>
      </c>
      <c r="BY53" s="71">
        <f t="shared" si="45"/>
        <v>8.1060869565217405E-3</v>
      </c>
      <c r="BZ53" s="71">
        <f t="shared" si="46"/>
        <v>2.5148291304347835E-2</v>
      </c>
      <c r="CA53" s="71">
        <f t="shared" si="47"/>
        <v>-1.7799171842650119E-4</v>
      </c>
      <c r="CB53" s="71">
        <f t="shared" si="48"/>
        <v>0</v>
      </c>
    </row>
    <row r="54" spans="1:80" ht="15" x14ac:dyDescent="0.25">
      <c r="A54" s="106">
        <f t="shared" si="0"/>
        <v>40543</v>
      </c>
      <c r="B54" s="163">
        <v>40574</v>
      </c>
      <c r="C54" s="156">
        <v>139660489520</v>
      </c>
      <c r="D54" s="157">
        <v>871207.25999999174</v>
      </c>
      <c r="E54" s="158">
        <v>207110</v>
      </c>
      <c r="F54" s="157">
        <v>4505177081.2903223</v>
      </c>
      <c r="G54" s="157">
        <v>21752.581146686891</v>
      </c>
      <c r="H54" s="157">
        <v>871207.25999999174</v>
      </c>
      <c r="I54" s="159">
        <v>2.2768833976803391E-3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22.228493034956784</v>
      </c>
      <c r="O54" s="161">
        <v>9.9874877028865896</v>
      </c>
      <c r="P54" s="162">
        <v>2.6446705409044857E-3</v>
      </c>
      <c r="Q54" s="69"/>
      <c r="R54" s="96"/>
      <c r="T54" s="113">
        <f t="shared" si="1"/>
        <v>2.2768833976803391E-3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1"/>
        <v>5.7761267882179626E-3</v>
      </c>
      <c r="AA54" s="125">
        <f t="shared" si="32"/>
        <v>-3.4992433905376235E-3</v>
      </c>
      <c r="AD54" s="133">
        <f t="shared" si="33"/>
        <v>40574</v>
      </c>
      <c r="AE54" s="134">
        <f t="shared" si="49"/>
        <v>-3.6778714322414658E-4</v>
      </c>
      <c r="AF54" s="134">
        <f t="shared" si="27"/>
        <v>-2.8241678901638379E-3</v>
      </c>
      <c r="AG54" s="135">
        <f t="shared" si="50"/>
        <v>-1.7799171842650119E-4</v>
      </c>
      <c r="AH54" s="136">
        <f t="shared" si="51"/>
        <v>4.9341420289855074E-3</v>
      </c>
      <c r="AI54" s="57"/>
      <c r="AJ54" s="133">
        <f t="shared" si="28"/>
        <v>40574</v>
      </c>
      <c r="AK54" s="143">
        <f t="shared" si="28"/>
        <v>-3.6778714322414658E-4</v>
      </c>
      <c r="AL54" s="143">
        <f t="shared" si="28"/>
        <v>-2.8241678901638379E-3</v>
      </c>
      <c r="AM54" s="143">
        <f t="shared" si="29"/>
        <v>0</v>
      </c>
      <c r="AN54" s="143">
        <f t="shared" si="56"/>
        <v>-1.7799171842650119E-4</v>
      </c>
      <c r="AO54" s="144">
        <f t="shared" si="52"/>
        <v>4.9341420289855074E-3</v>
      </c>
      <c r="AR54" s="1" t="s">
        <v>33</v>
      </c>
      <c r="AS54" s="1">
        <v>0.34283557152545829</v>
      </c>
      <c r="AT54"/>
      <c r="AU54"/>
      <c r="AV54"/>
      <c r="AW54"/>
      <c r="AX54"/>
      <c r="AY54"/>
      <c r="AZ54"/>
      <c r="BF54" s="60">
        <f t="shared" si="34"/>
        <v>40574</v>
      </c>
      <c r="BG54" s="71">
        <f t="shared" si="35"/>
        <v>2.2768833976803391E-3</v>
      </c>
      <c r="BH54" s="71">
        <f t="shared" si="36"/>
        <v>7.9280952380952393E-3</v>
      </c>
      <c r="BI54" s="71">
        <f t="shared" si="53"/>
        <v>0</v>
      </c>
      <c r="BJ54" s="71">
        <f t="shared" si="54"/>
        <v>-1.7799171842650119E-4</v>
      </c>
      <c r="BK54" s="71">
        <f t="shared" si="55"/>
        <v>-1.7799171842650119E-4</v>
      </c>
      <c r="BL54" s="71">
        <f t="shared" si="37"/>
        <v>3.0082433333333342E-2</v>
      </c>
      <c r="BM54" s="71">
        <f t="shared" si="38"/>
        <v>0</v>
      </c>
      <c r="BQ54" s="60">
        <f t="shared" si="39"/>
        <v>40574</v>
      </c>
      <c r="BR54" s="63">
        <f t="shared" si="40"/>
        <v>9.9874877028865896</v>
      </c>
      <c r="BS54" s="64">
        <f t="shared" si="41"/>
        <v>207110</v>
      </c>
      <c r="BT54" s="17" t="s">
        <v>122</v>
      </c>
      <c r="BV54" s="60">
        <f t="shared" si="42"/>
        <v>40602</v>
      </c>
      <c r="BW54" s="71">
        <f t="shared" si="43"/>
        <v>2.5115502204379326E-3</v>
      </c>
      <c r="BX54" s="71">
        <f t="shared" si="44"/>
        <v>2.2768833976803391E-3</v>
      </c>
      <c r="BY54" s="71">
        <f t="shared" si="45"/>
        <v>7.9280952380952393E-3</v>
      </c>
      <c r="BZ54" s="71">
        <f t="shared" si="46"/>
        <v>3.0082433333333342E-2</v>
      </c>
      <c r="CA54" s="71">
        <f t="shared" si="47"/>
        <v>1.0084047619047607E-3</v>
      </c>
      <c r="CB54" s="71">
        <f t="shared" si="48"/>
        <v>0</v>
      </c>
    </row>
    <row r="55" spans="1:80" ht="15" x14ac:dyDescent="0.25">
      <c r="A55" s="106">
        <f t="shared" si="0"/>
        <v>40574</v>
      </c>
      <c r="B55" s="163">
        <v>40602</v>
      </c>
      <c r="C55" s="156">
        <v>123853433377</v>
      </c>
      <c r="D55" s="157">
        <v>852230.45999999763</v>
      </c>
      <c r="E55" s="158">
        <v>209172</v>
      </c>
      <c r="F55" s="157">
        <v>4423336906.3214283</v>
      </c>
      <c r="G55" s="157">
        <v>21146.888237055766</v>
      </c>
      <c r="H55" s="157">
        <v>852230.45999999763</v>
      </c>
      <c r="I55" s="159">
        <v>2.5115502204379326E-3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22.210160204381268</v>
      </c>
      <c r="O55" s="161">
        <v>9.9592480453784038</v>
      </c>
      <c r="P55" s="162">
        <v>2.2768833976803391E-3</v>
      </c>
      <c r="Q55" s="69"/>
      <c r="R55" s="96"/>
      <c r="T55" s="113">
        <f t="shared" si="1"/>
        <v>2.5115502204379326E-3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1"/>
        <v>6.0075489829578103E-3</v>
      </c>
      <c r="AA55" s="125">
        <f t="shared" si="32"/>
        <v>-3.4959987625198777E-3</v>
      </c>
      <c r="AD55" s="133">
        <f t="shared" si="33"/>
        <v>40602</v>
      </c>
      <c r="AE55" s="134">
        <f t="shared" si="49"/>
        <v>2.3466682275759352E-4</v>
      </c>
      <c r="AF55" s="134">
        <f t="shared" si="27"/>
        <v>-3.4992433905376235E-3</v>
      </c>
      <c r="AG55" s="135">
        <f t="shared" si="50"/>
        <v>1.0084047619047607E-3</v>
      </c>
      <c r="AH55" s="136">
        <f t="shared" si="51"/>
        <v>-2.6343183333333471E-3</v>
      </c>
      <c r="AI55" s="57"/>
      <c r="AJ55" s="133">
        <f t="shared" si="28"/>
        <v>40602</v>
      </c>
      <c r="AK55" s="143">
        <f t="shared" si="28"/>
        <v>2.3466682275759352E-4</v>
      </c>
      <c r="AL55" s="143">
        <f t="shared" si="28"/>
        <v>-3.4992433905376235E-3</v>
      </c>
      <c r="AM55" s="143">
        <f t="shared" si="29"/>
        <v>0</v>
      </c>
      <c r="AN55" s="143">
        <f t="shared" si="56"/>
        <v>0</v>
      </c>
      <c r="AO55" s="144">
        <f t="shared" si="52"/>
        <v>-2.6343183333333471E-3</v>
      </c>
      <c r="AR55" s="1" t="s">
        <v>34</v>
      </c>
      <c r="AS55" s="1">
        <v>0.32378770453149808</v>
      </c>
      <c r="AT55"/>
      <c r="AU55"/>
      <c r="AV55"/>
      <c r="AW55"/>
      <c r="AX55"/>
      <c r="AY55"/>
      <c r="AZ55"/>
      <c r="BF55" s="60">
        <f t="shared" si="34"/>
        <v>40602</v>
      </c>
      <c r="BG55" s="71">
        <f t="shared" si="35"/>
        <v>2.5115502204379326E-3</v>
      </c>
      <c r="BH55" s="71">
        <f t="shared" si="36"/>
        <v>8.9365E-3</v>
      </c>
      <c r="BI55" s="71">
        <f t="shared" si="53"/>
        <v>1.0084047619047607E-3</v>
      </c>
      <c r="BJ55" s="71">
        <f t="shared" si="54"/>
        <v>0</v>
      </c>
      <c r="BK55" s="71">
        <f t="shared" si="55"/>
        <v>1.0084047619047607E-3</v>
      </c>
      <c r="BL55" s="71">
        <f t="shared" si="37"/>
        <v>2.7448114999999995E-2</v>
      </c>
      <c r="BM55" s="71">
        <f t="shared" si="38"/>
        <v>0</v>
      </c>
      <c r="BQ55" s="60">
        <f t="shared" si="39"/>
        <v>40602</v>
      </c>
      <c r="BR55" s="63">
        <f t="shared" si="40"/>
        <v>9.9592480453784038</v>
      </c>
      <c r="BS55" s="64">
        <f t="shared" si="41"/>
        <v>209172</v>
      </c>
      <c r="BT55" s="17" t="s">
        <v>122</v>
      </c>
      <c r="BV55" s="60">
        <f t="shared" si="42"/>
        <v>40633</v>
      </c>
      <c r="BW55" s="71">
        <f t="shared" si="43"/>
        <v>3.0622744599899036E-3</v>
      </c>
      <c r="BX55" s="71">
        <f t="shared" si="44"/>
        <v>2.5115502204379326E-3</v>
      </c>
      <c r="BY55" s="71">
        <f t="shared" si="45"/>
        <v>8.9365E-3</v>
      </c>
      <c r="BZ55" s="71">
        <f t="shared" si="46"/>
        <v>2.7448114999999995E-2</v>
      </c>
      <c r="CA55" s="71">
        <f t="shared" si="47"/>
        <v>9.4804347826087793E-5</v>
      </c>
      <c r="CB55" s="71">
        <f t="shared" si="48"/>
        <v>0</v>
      </c>
    </row>
    <row r="56" spans="1:80" ht="15" x14ac:dyDescent="0.25">
      <c r="A56" s="106">
        <f t="shared" si="0"/>
        <v>40602</v>
      </c>
      <c r="B56" s="163">
        <v>40633</v>
      </c>
      <c r="C56" s="156">
        <v>136469009950</v>
      </c>
      <c r="D56" s="157">
        <v>1144946.7499999809</v>
      </c>
      <c r="E56" s="158">
        <v>211997</v>
      </c>
      <c r="F56" s="157">
        <v>4402226127.4193544</v>
      </c>
      <c r="G56" s="157">
        <v>20765.511433743657</v>
      </c>
      <c r="H56" s="157">
        <v>1144946.7499999809</v>
      </c>
      <c r="I56" s="159">
        <v>3.0622744599899036E-3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22.205376187976977</v>
      </c>
      <c r="O56" s="161">
        <v>9.9410487853663501</v>
      </c>
      <c r="P56" s="162">
        <v>2.5115502204379326E-3</v>
      </c>
      <c r="Q56" s="100"/>
      <c r="R56" s="96"/>
      <c r="T56" s="113">
        <f t="shared" si="1"/>
        <v>3.0622744599899036E-3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1"/>
        <v>5.8735856615225145E-3</v>
      </c>
      <c r="AA56" s="125">
        <f t="shared" si="32"/>
        <v>-2.8113112015326108E-3</v>
      </c>
      <c r="AD56" s="133">
        <f t="shared" si="33"/>
        <v>40633</v>
      </c>
      <c r="AE56" s="134">
        <f t="shared" si="49"/>
        <v>5.5072423955197097E-4</v>
      </c>
      <c r="AF56" s="134">
        <f t="shared" si="27"/>
        <v>-3.4959987625198777E-3</v>
      </c>
      <c r="AG56" s="135">
        <f t="shared" si="50"/>
        <v>9.4804347826087793E-5</v>
      </c>
      <c r="AH56" s="136">
        <f t="shared" si="51"/>
        <v>-2.2467063043478085E-3</v>
      </c>
      <c r="AI56" s="57"/>
      <c r="AJ56" s="133">
        <f t="shared" si="28"/>
        <v>40633</v>
      </c>
      <c r="AK56" s="143">
        <f t="shared" si="28"/>
        <v>5.5072423955197097E-4</v>
      </c>
      <c r="AL56" s="143">
        <f t="shared" si="28"/>
        <v>-3.4959987625198777E-3</v>
      </c>
      <c r="AM56" s="143">
        <f t="shared" si="29"/>
        <v>0</v>
      </c>
      <c r="AN56" s="143">
        <f t="shared" si="56"/>
        <v>0</v>
      </c>
      <c r="AO56" s="144">
        <f t="shared" si="52"/>
        <v>-2.2467063043478085E-3</v>
      </c>
      <c r="AR56" s="1" t="s">
        <v>35</v>
      </c>
      <c r="AS56" s="1">
        <v>9.9950171313856737E-4</v>
      </c>
      <c r="AT56"/>
      <c r="AU56"/>
      <c r="AV56"/>
      <c r="AW56"/>
      <c r="AX56"/>
      <c r="AY56"/>
      <c r="AZ56"/>
      <c r="BF56" s="60">
        <f t="shared" si="34"/>
        <v>40633</v>
      </c>
      <c r="BG56" s="71">
        <f t="shared" si="35"/>
        <v>3.0622744599899036E-3</v>
      </c>
      <c r="BH56" s="71">
        <f t="shared" si="36"/>
        <v>9.0313043478260878E-3</v>
      </c>
      <c r="BI56" s="71">
        <f t="shared" si="53"/>
        <v>9.4804347826087793E-5</v>
      </c>
      <c r="BJ56" s="71">
        <f t="shared" si="54"/>
        <v>0</v>
      </c>
      <c r="BK56" s="71">
        <f t="shared" si="55"/>
        <v>9.4804347826087793E-5</v>
      </c>
      <c r="BL56" s="71">
        <f t="shared" si="37"/>
        <v>2.5201408695652187E-2</v>
      </c>
      <c r="BM56" s="71">
        <f t="shared" si="38"/>
        <v>0</v>
      </c>
      <c r="BQ56" s="60">
        <f t="shared" si="39"/>
        <v>40633</v>
      </c>
      <c r="BR56" s="63">
        <f t="shared" si="40"/>
        <v>9.9410487853663501</v>
      </c>
      <c r="BS56" s="64">
        <f t="shared" si="41"/>
        <v>211997</v>
      </c>
      <c r="BT56" s="17" t="s">
        <v>122</v>
      </c>
      <c r="BV56" s="60">
        <f t="shared" si="42"/>
        <v>40663</v>
      </c>
      <c r="BW56" s="71">
        <f t="shared" si="43"/>
        <v>3.0904136527528498E-3</v>
      </c>
      <c r="BX56" s="71">
        <f t="shared" si="44"/>
        <v>3.0622744599899036E-3</v>
      </c>
      <c r="BY56" s="71">
        <f t="shared" si="45"/>
        <v>9.0313043478260878E-3</v>
      </c>
      <c r="BZ56" s="71">
        <f t="shared" si="46"/>
        <v>2.5201408695652187E-2</v>
      </c>
      <c r="CA56" s="71">
        <f t="shared" si="47"/>
        <v>2.3006004140786723E-3</v>
      </c>
      <c r="CB56" s="71">
        <f t="shared" si="48"/>
        <v>0</v>
      </c>
    </row>
    <row r="57" spans="1:80" ht="15.75" thickBot="1" x14ac:dyDescent="0.3">
      <c r="A57" s="106">
        <f t="shared" si="0"/>
        <v>40633</v>
      </c>
      <c r="B57" s="163">
        <v>40663</v>
      </c>
      <c r="C57" s="156">
        <v>135827564257</v>
      </c>
      <c r="D57" s="157">
        <v>1150036.599999994</v>
      </c>
      <c r="E57" s="158">
        <v>210219</v>
      </c>
      <c r="F57" s="157">
        <v>4527585475.2333336</v>
      </c>
      <c r="G57" s="157">
        <v>21537.470329672073</v>
      </c>
      <c r="H57" s="157">
        <v>1150036.599999994</v>
      </c>
      <c r="I57" s="159">
        <v>3.0904136527528498E-3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22.233454626667505</v>
      </c>
      <c r="O57" s="161">
        <v>9.9775495032227965</v>
      </c>
      <c r="P57" s="162">
        <v>3.0622744599899036E-3</v>
      </c>
      <c r="Q57" s="100"/>
      <c r="R57" s="96"/>
      <c r="T57" s="113">
        <f t="shared" si="1"/>
        <v>3.0904136527528498E-3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1"/>
        <v>6.3841000396992545E-3</v>
      </c>
      <c r="AA57" s="125">
        <f t="shared" si="32"/>
        <v>-3.2936863869464047E-3</v>
      </c>
      <c r="AD57" s="133">
        <f t="shared" si="33"/>
        <v>40663</v>
      </c>
      <c r="AE57" s="134">
        <f t="shared" si="49"/>
        <v>2.8139192762946172E-5</v>
      </c>
      <c r="AF57" s="134">
        <f t="shared" si="27"/>
        <v>-2.8113112015326108E-3</v>
      </c>
      <c r="AG57" s="135">
        <f t="shared" si="50"/>
        <v>2.3006004140786723E-3</v>
      </c>
      <c r="AH57" s="136">
        <f t="shared" si="51"/>
        <v>-6.2341182194617095E-3</v>
      </c>
      <c r="AI57" s="57"/>
      <c r="AJ57" s="133">
        <f t="shared" si="28"/>
        <v>40663</v>
      </c>
      <c r="AK57" s="143">
        <f t="shared" si="28"/>
        <v>2.8139192762946172E-5</v>
      </c>
      <c r="AL57" s="143">
        <f t="shared" si="28"/>
        <v>-2.8113112015326108E-3</v>
      </c>
      <c r="AM57" s="143">
        <f t="shared" si="29"/>
        <v>0</v>
      </c>
      <c r="AN57" s="143">
        <f t="shared" si="56"/>
        <v>0</v>
      </c>
      <c r="AO57" s="144">
        <f t="shared" si="52"/>
        <v>-6.2341182194617095E-3</v>
      </c>
      <c r="AR57" s="2" t="s">
        <v>36</v>
      </c>
      <c r="AS57" s="2">
        <v>89</v>
      </c>
      <c r="AT57"/>
      <c r="AU57"/>
      <c r="AV57"/>
      <c r="AW57"/>
      <c r="AX57"/>
      <c r="AY57"/>
      <c r="AZ57"/>
      <c r="BF57" s="60">
        <f t="shared" si="34"/>
        <v>40663</v>
      </c>
      <c r="BG57" s="71">
        <f t="shared" si="35"/>
        <v>3.0904136527528498E-3</v>
      </c>
      <c r="BH57" s="71">
        <f t="shared" si="36"/>
        <v>1.133190476190476E-2</v>
      </c>
      <c r="BI57" s="71">
        <f t="shared" si="53"/>
        <v>2.3006004140786723E-3</v>
      </c>
      <c r="BJ57" s="71">
        <f t="shared" si="54"/>
        <v>0</v>
      </c>
      <c r="BK57" s="71">
        <f t="shared" si="55"/>
        <v>2.3006004140786723E-3</v>
      </c>
      <c r="BL57" s="71">
        <f t="shared" si="37"/>
        <v>1.8967290476190477E-2</v>
      </c>
      <c r="BM57" s="71">
        <f t="shared" si="38"/>
        <v>0</v>
      </c>
      <c r="BQ57" s="60">
        <f t="shared" si="39"/>
        <v>40663</v>
      </c>
      <c r="BR57" s="63">
        <f t="shared" si="40"/>
        <v>9.9775495032227965</v>
      </c>
      <c r="BS57" s="64">
        <f t="shared" si="41"/>
        <v>210219</v>
      </c>
      <c r="BT57" s="17" t="s">
        <v>122</v>
      </c>
      <c r="BV57" s="60">
        <f t="shared" si="42"/>
        <v>40694</v>
      </c>
      <c r="BW57" s="71">
        <f t="shared" si="43"/>
        <v>3.5854994719039671E-3</v>
      </c>
      <c r="BX57" s="71">
        <f t="shared" si="44"/>
        <v>3.0904136527528498E-3</v>
      </c>
      <c r="BY57" s="71">
        <f t="shared" si="45"/>
        <v>1.133190476190476E-2</v>
      </c>
      <c r="BZ57" s="71">
        <f t="shared" si="46"/>
        <v>1.8967290476190477E-2</v>
      </c>
      <c r="CA57" s="71">
        <f t="shared" si="47"/>
        <v>1.1017316017316019E-3</v>
      </c>
      <c r="CB57" s="71">
        <f t="shared" si="48"/>
        <v>0</v>
      </c>
    </row>
    <row r="58" spans="1:80" ht="15" x14ac:dyDescent="0.25">
      <c r="A58" s="106">
        <f t="shared" si="0"/>
        <v>40663</v>
      </c>
      <c r="B58" s="163">
        <v>40694</v>
      </c>
      <c r="C58" s="156">
        <v>143448961764</v>
      </c>
      <c r="D58" s="157">
        <v>1409140.2099999846</v>
      </c>
      <c r="E58" s="158">
        <v>214645</v>
      </c>
      <c r="F58" s="157">
        <v>4627385863.3548384</v>
      </c>
      <c r="G58" s="157">
        <v>21558.321243703969</v>
      </c>
      <c r="H58" s="157">
        <v>1409140.2099999846</v>
      </c>
      <c r="I58" s="159">
        <v>3.5854994719039671E-3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22.255257937246554</v>
      </c>
      <c r="O58" s="161">
        <v>9.9785171575991356</v>
      </c>
      <c r="P58" s="162">
        <v>3.0904136527528498E-3</v>
      </c>
      <c r="Q58" s="100"/>
      <c r="R58" s="96"/>
      <c r="T58" s="113">
        <f t="shared" si="1"/>
        <v>3.5854994719039671E-3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1"/>
        <v>6.8897062321454103E-3</v>
      </c>
      <c r="AA58" s="125">
        <f t="shared" si="32"/>
        <v>-3.3042067602414432E-3</v>
      </c>
      <c r="AD58" s="133">
        <f t="shared" si="33"/>
        <v>40694</v>
      </c>
      <c r="AE58" s="134">
        <f t="shared" si="49"/>
        <v>4.9508581915111731E-4</v>
      </c>
      <c r="AF58" s="134">
        <f t="shared" si="27"/>
        <v>-3.2936863869464047E-3</v>
      </c>
      <c r="AG58" s="135">
        <f t="shared" si="50"/>
        <v>1.1017316017316019E-3</v>
      </c>
      <c r="AH58" s="136">
        <f t="shared" si="51"/>
        <v>3.6673679653679431E-4</v>
      </c>
      <c r="AI58" s="57"/>
      <c r="AJ58" s="133">
        <f t="shared" si="28"/>
        <v>40694</v>
      </c>
      <c r="AK58" s="143">
        <f t="shared" si="28"/>
        <v>4.9508581915111731E-4</v>
      </c>
      <c r="AL58" s="143">
        <f t="shared" si="28"/>
        <v>-3.2936863869464047E-3</v>
      </c>
      <c r="AM58" s="143">
        <f t="shared" si="29"/>
        <v>0</v>
      </c>
      <c r="AN58" s="143">
        <f t="shared" si="56"/>
        <v>0</v>
      </c>
      <c r="AO58" s="144">
        <f t="shared" si="52"/>
        <v>3.6673679653679431E-4</v>
      </c>
      <c r="AR58"/>
      <c r="AS58"/>
      <c r="AT58"/>
      <c r="AU58"/>
      <c r="AV58"/>
      <c r="AW58"/>
      <c r="AX58"/>
      <c r="AY58"/>
      <c r="AZ58"/>
      <c r="BF58" s="60">
        <f t="shared" si="34"/>
        <v>40694</v>
      </c>
      <c r="BG58" s="71">
        <f t="shared" si="35"/>
        <v>3.5854994719039671E-3</v>
      </c>
      <c r="BH58" s="71">
        <f t="shared" si="36"/>
        <v>1.2433636363636362E-2</v>
      </c>
      <c r="BI58" s="71">
        <f t="shared" si="53"/>
        <v>1.1017316017316019E-3</v>
      </c>
      <c r="BJ58" s="71">
        <f t="shared" si="54"/>
        <v>0</v>
      </c>
      <c r="BK58" s="71">
        <f t="shared" si="55"/>
        <v>1.1017316017316019E-3</v>
      </c>
      <c r="BL58" s="71">
        <f t="shared" si="37"/>
        <v>1.9334027272727271E-2</v>
      </c>
      <c r="BM58" s="71">
        <f t="shared" si="38"/>
        <v>0</v>
      </c>
      <c r="BQ58" s="60">
        <f t="shared" si="39"/>
        <v>40694</v>
      </c>
      <c r="BR58" s="63">
        <f t="shared" si="40"/>
        <v>9.9785171575991356</v>
      </c>
      <c r="BS58" s="64">
        <f t="shared" si="41"/>
        <v>214645</v>
      </c>
      <c r="BT58" s="17" t="s">
        <v>122</v>
      </c>
      <c r="BV58" s="60">
        <f t="shared" si="42"/>
        <v>40724</v>
      </c>
      <c r="BW58" s="71">
        <f t="shared" si="43"/>
        <v>4.1430179133481806E-3</v>
      </c>
      <c r="BX58" s="71">
        <f t="shared" si="44"/>
        <v>3.5854994719039671E-3</v>
      </c>
      <c r="BY58" s="71">
        <f t="shared" si="45"/>
        <v>1.2433636363636362E-2</v>
      </c>
      <c r="BZ58" s="71">
        <f t="shared" si="46"/>
        <v>1.9334027272727271E-2</v>
      </c>
      <c r="CA58" s="71">
        <f t="shared" si="47"/>
        <v>3.563636363636373E-4</v>
      </c>
      <c r="CB58" s="71">
        <f t="shared" si="48"/>
        <v>0</v>
      </c>
    </row>
    <row r="59" spans="1:80" ht="15.75" thickBot="1" x14ac:dyDescent="0.3">
      <c r="A59" s="106">
        <f t="shared" si="0"/>
        <v>40694</v>
      </c>
      <c r="B59" s="163">
        <v>40724</v>
      </c>
      <c r="C59" s="156">
        <v>141591237950</v>
      </c>
      <c r="D59" s="157">
        <v>1607164.4799999858</v>
      </c>
      <c r="E59" s="158">
        <v>216103</v>
      </c>
      <c r="F59" s="157">
        <v>4719707931.666667</v>
      </c>
      <c r="G59" s="157">
        <v>21840.085198570436</v>
      </c>
      <c r="H59" s="157">
        <v>1607164.4799999858</v>
      </c>
      <c r="I59" s="159">
        <v>4.1430179133481806E-3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22.275012755745117</v>
      </c>
      <c r="O59" s="161">
        <v>9.9915023308846767</v>
      </c>
      <c r="P59" s="162">
        <v>3.5854994719039671E-3</v>
      </c>
      <c r="Q59" s="100"/>
      <c r="R59" s="96"/>
      <c r="T59" s="113">
        <f t="shared" si="1"/>
        <v>4.1430179133481806E-3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1"/>
        <v>7.5039890513341877E-3</v>
      </c>
      <c r="AA59" s="125">
        <f t="shared" si="32"/>
        <v>-3.3609711379860071E-3</v>
      </c>
      <c r="AD59" s="133">
        <f t="shared" si="33"/>
        <v>40724</v>
      </c>
      <c r="AE59" s="134">
        <f t="shared" si="49"/>
        <v>5.5751844144421355E-4</v>
      </c>
      <c r="AF59" s="134">
        <f t="shared" si="27"/>
        <v>-3.3042067602414432E-3</v>
      </c>
      <c r="AG59" s="135">
        <f t="shared" si="50"/>
        <v>3.563636363636373E-4</v>
      </c>
      <c r="AH59" s="136">
        <f t="shared" si="51"/>
        <v>5.904959090909094E-3</v>
      </c>
      <c r="AI59" s="57"/>
      <c r="AJ59" s="133">
        <f t="shared" si="28"/>
        <v>40724</v>
      </c>
      <c r="AK59" s="143">
        <f t="shared" si="28"/>
        <v>5.5751844144421355E-4</v>
      </c>
      <c r="AL59" s="143">
        <f t="shared" si="28"/>
        <v>-3.3042067602414432E-3</v>
      </c>
      <c r="AM59" s="143">
        <f t="shared" si="29"/>
        <v>0</v>
      </c>
      <c r="AN59" s="143">
        <f t="shared" si="56"/>
        <v>0</v>
      </c>
      <c r="AO59" s="144">
        <f t="shared" si="52"/>
        <v>5.904959090909094E-3</v>
      </c>
      <c r="AR59" t="s">
        <v>37</v>
      </c>
      <c r="AS59"/>
      <c r="AT59"/>
      <c r="AU59"/>
      <c r="AV59"/>
      <c r="AW59"/>
      <c r="AX59"/>
      <c r="AY59"/>
      <c r="AZ59"/>
      <c r="BF59" s="60">
        <f t="shared" si="34"/>
        <v>40724</v>
      </c>
      <c r="BG59" s="71">
        <f t="shared" si="35"/>
        <v>4.1430179133481806E-3</v>
      </c>
      <c r="BH59" s="71">
        <f t="shared" si="36"/>
        <v>1.2789999999999999E-2</v>
      </c>
      <c r="BI59" s="71">
        <f t="shared" si="53"/>
        <v>3.563636363636373E-4</v>
      </c>
      <c r="BJ59" s="71">
        <f t="shared" si="54"/>
        <v>0</v>
      </c>
      <c r="BK59" s="71">
        <f t="shared" si="55"/>
        <v>3.563636363636373E-4</v>
      </c>
      <c r="BL59" s="71">
        <f t="shared" si="37"/>
        <v>2.5238986363636366E-2</v>
      </c>
      <c r="BM59" s="71">
        <f t="shared" si="38"/>
        <v>0</v>
      </c>
      <c r="BQ59" s="60">
        <f t="shared" si="39"/>
        <v>40724</v>
      </c>
      <c r="BR59" s="63">
        <f t="shared" si="40"/>
        <v>9.9915023308846767</v>
      </c>
      <c r="BS59" s="64">
        <f t="shared" si="41"/>
        <v>216103</v>
      </c>
      <c r="BT59" s="17" t="s">
        <v>122</v>
      </c>
      <c r="BV59" s="60">
        <f t="shared" si="42"/>
        <v>40755</v>
      </c>
      <c r="BW59" s="71">
        <f t="shared" si="43"/>
        <v>3.8880320292600965E-3</v>
      </c>
      <c r="BX59" s="71">
        <f t="shared" si="44"/>
        <v>4.1430179133481806E-3</v>
      </c>
      <c r="BY59" s="71">
        <f t="shared" si="45"/>
        <v>1.2789999999999999E-2</v>
      </c>
      <c r="BZ59" s="71">
        <f t="shared" si="46"/>
        <v>2.5238986363636366E-2</v>
      </c>
      <c r="CA59" s="71">
        <f t="shared" si="47"/>
        <v>1.428095238095237E-3</v>
      </c>
      <c r="CB59" s="71">
        <f t="shared" si="48"/>
        <v>0</v>
      </c>
    </row>
    <row r="60" spans="1:80" ht="15" x14ac:dyDescent="0.25">
      <c r="A60" s="106">
        <f t="shared" si="0"/>
        <v>40724</v>
      </c>
      <c r="B60" s="163">
        <v>40755</v>
      </c>
      <c r="C60" s="156">
        <v>146174210802</v>
      </c>
      <c r="D60" s="157">
        <v>1557068.5299999814</v>
      </c>
      <c r="E60" s="158">
        <v>219554</v>
      </c>
      <c r="F60" s="157">
        <v>4715297122.6451616</v>
      </c>
      <c r="G60" s="157">
        <v>21476.707883459931</v>
      </c>
      <c r="H60" s="157">
        <v>1557068.5299999814</v>
      </c>
      <c r="I60" s="159">
        <v>3.8880320292600965E-3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22.274077767514068</v>
      </c>
      <c r="O60" s="161">
        <v>9.9747242726056786</v>
      </c>
      <c r="P60" s="162">
        <v>4.1430179133481806E-3</v>
      </c>
      <c r="Q60" s="100"/>
      <c r="R60" s="96"/>
      <c r="T60" s="113">
        <f t="shared" si="1"/>
        <v>3.8880320292600965E-3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1"/>
        <v>8.5872801625848962E-3</v>
      </c>
      <c r="AA60" s="125">
        <f t="shared" si="32"/>
        <v>-4.6992481333247996E-3</v>
      </c>
      <c r="AD60" s="133">
        <f t="shared" si="33"/>
        <v>40755</v>
      </c>
      <c r="AE60" s="134">
        <f t="shared" si="49"/>
        <v>-2.549858840880841E-4</v>
      </c>
      <c r="AF60" s="134">
        <f t="shared" si="27"/>
        <v>-3.3609711379860071E-3</v>
      </c>
      <c r="AG60" s="135">
        <f t="shared" si="50"/>
        <v>1.428095238095237E-3</v>
      </c>
      <c r="AH60" s="136">
        <f t="shared" si="51"/>
        <v>5.9686279220779216E-3</v>
      </c>
      <c r="AI60" s="57"/>
      <c r="AJ60" s="133">
        <f t="shared" si="28"/>
        <v>40755</v>
      </c>
      <c r="AK60" s="143">
        <f t="shared" si="28"/>
        <v>-2.549858840880841E-4</v>
      </c>
      <c r="AL60" s="143">
        <f t="shared" si="28"/>
        <v>-3.3609711379860071E-3</v>
      </c>
      <c r="AM60" s="143">
        <f t="shared" si="29"/>
        <v>0</v>
      </c>
      <c r="AN60" s="143">
        <f t="shared" si="56"/>
        <v>0</v>
      </c>
      <c r="AO60" s="144">
        <f t="shared" si="52"/>
        <v>5.9686279220779216E-3</v>
      </c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F60" s="60">
        <f t="shared" si="34"/>
        <v>40755</v>
      </c>
      <c r="BG60" s="71">
        <f t="shared" si="35"/>
        <v>3.8880320292600965E-3</v>
      </c>
      <c r="BH60" s="71">
        <f t="shared" si="36"/>
        <v>1.4218095238095236E-2</v>
      </c>
      <c r="BI60" s="71">
        <f t="shared" si="53"/>
        <v>1.428095238095237E-3</v>
      </c>
      <c r="BJ60" s="71">
        <f t="shared" si="54"/>
        <v>0</v>
      </c>
      <c r="BK60" s="71">
        <f t="shared" si="55"/>
        <v>1.428095238095237E-3</v>
      </c>
      <c r="BL60" s="71">
        <f t="shared" si="37"/>
        <v>3.1207614285714287E-2</v>
      </c>
      <c r="BM60" s="71">
        <f t="shared" si="38"/>
        <v>0</v>
      </c>
      <c r="BQ60" s="60">
        <f t="shared" si="39"/>
        <v>40755</v>
      </c>
      <c r="BR60" s="63">
        <f t="shared" si="40"/>
        <v>9.9747242726056786</v>
      </c>
      <c r="BS60" s="64">
        <f t="shared" si="41"/>
        <v>219554</v>
      </c>
      <c r="BT60" s="17" t="s">
        <v>122</v>
      </c>
      <c r="BV60" s="60">
        <f t="shared" si="42"/>
        <v>40786</v>
      </c>
      <c r="BW60" s="71">
        <f t="shared" si="43"/>
        <v>4.2645000801408766E-3</v>
      </c>
      <c r="BX60" s="71">
        <f t="shared" si="44"/>
        <v>3.8880320292600965E-3</v>
      </c>
      <c r="BY60" s="71">
        <f t="shared" si="45"/>
        <v>1.4218095238095236E-2</v>
      </c>
      <c r="BZ60" s="71">
        <f t="shared" si="46"/>
        <v>3.1207614285714287E-2</v>
      </c>
      <c r="CA60" s="71">
        <f t="shared" si="47"/>
        <v>-4.8374741200827957E-4</v>
      </c>
      <c r="CB60" s="71">
        <f t="shared" si="48"/>
        <v>0</v>
      </c>
    </row>
    <row r="61" spans="1:80" ht="15" x14ac:dyDescent="0.25">
      <c r="A61" s="106">
        <f t="shared" si="0"/>
        <v>40755</v>
      </c>
      <c r="B61" s="163">
        <v>40786</v>
      </c>
      <c r="C61" s="156">
        <v>146978958136</v>
      </c>
      <c r="D61" s="157">
        <v>1717237.7499999849</v>
      </c>
      <c r="E61" s="158">
        <v>215654</v>
      </c>
      <c r="F61" s="157">
        <v>4741256714.0645161</v>
      </c>
      <c r="G61" s="157">
        <v>21985.480047040703</v>
      </c>
      <c r="H61" s="157">
        <v>1717237.7499999849</v>
      </c>
      <c r="I61" s="159">
        <v>4.2645000801408766E-3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22.279568067062243</v>
      </c>
      <c r="O61" s="161">
        <v>9.9981375165841992</v>
      </c>
      <c r="P61" s="162">
        <v>3.8880320292600965E-3</v>
      </c>
      <c r="Q61" s="100"/>
      <c r="R61" s="96"/>
      <c r="T61" s="113">
        <f t="shared" si="1"/>
        <v>4.2645000801408766E-3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1"/>
        <v>9.0472742227209937E-3</v>
      </c>
      <c r="AA61" s="125">
        <f t="shared" si="32"/>
        <v>-4.782774142580117E-3</v>
      </c>
      <c r="AD61" s="133">
        <f t="shared" si="33"/>
        <v>40786</v>
      </c>
      <c r="AE61" s="134">
        <f t="shared" si="49"/>
        <v>3.7646805088078009E-4</v>
      </c>
      <c r="AF61" s="134">
        <f t="shared" si="27"/>
        <v>-4.6992481333247996E-3</v>
      </c>
      <c r="AG61" s="135">
        <f t="shared" si="50"/>
        <v>-4.8374741200827957E-4</v>
      </c>
      <c r="AH61" s="136">
        <f t="shared" si="51"/>
        <v>8.5940161490683162E-3</v>
      </c>
      <c r="AI61" s="57"/>
      <c r="AJ61" s="133">
        <f t="shared" si="28"/>
        <v>40786</v>
      </c>
      <c r="AK61" s="143">
        <f t="shared" si="28"/>
        <v>3.7646805088078009E-4</v>
      </c>
      <c r="AL61" s="143">
        <f t="shared" si="28"/>
        <v>-4.6992481333247996E-3</v>
      </c>
      <c r="AM61" s="143">
        <f t="shared" si="29"/>
        <v>0</v>
      </c>
      <c r="AN61" s="143">
        <f t="shared" si="56"/>
        <v>-4.8374741200827957E-4</v>
      </c>
      <c r="AO61" s="144">
        <f t="shared" si="52"/>
        <v>8.5940161490683162E-3</v>
      </c>
      <c r="AR61" s="1" t="s">
        <v>38</v>
      </c>
      <c r="AS61" s="1">
        <v>2</v>
      </c>
      <c r="AT61" s="1">
        <v>4.5341738440324864E-5</v>
      </c>
      <c r="AU61" s="1">
        <v>2.2670869220162432E-5</v>
      </c>
      <c r="AV61" s="1">
        <v>22.69347931076457</v>
      </c>
      <c r="AW61" s="1">
        <v>1.2181092494931844E-8</v>
      </c>
      <c r="AX61"/>
      <c r="AY61"/>
      <c r="AZ61"/>
      <c r="BF61" s="60">
        <f t="shared" si="34"/>
        <v>40786</v>
      </c>
      <c r="BG61" s="71">
        <f t="shared" si="35"/>
        <v>4.2645000801408766E-3</v>
      </c>
      <c r="BH61" s="71">
        <f t="shared" si="36"/>
        <v>1.3734347826086957E-2</v>
      </c>
      <c r="BI61" s="71">
        <f t="shared" si="53"/>
        <v>0</v>
      </c>
      <c r="BJ61" s="71">
        <f t="shared" si="54"/>
        <v>-4.8374741200827957E-4</v>
      </c>
      <c r="BK61" s="71">
        <f t="shared" si="55"/>
        <v>-4.8374741200827957E-4</v>
      </c>
      <c r="BL61" s="71">
        <f t="shared" si="37"/>
        <v>3.9801630434782603E-2</v>
      </c>
      <c r="BM61" s="71">
        <f t="shared" si="38"/>
        <v>0</v>
      </c>
      <c r="BQ61" s="60">
        <f t="shared" si="39"/>
        <v>40786</v>
      </c>
      <c r="BR61" s="63">
        <f t="shared" si="40"/>
        <v>9.9981375165841992</v>
      </c>
      <c r="BS61" s="64">
        <f t="shared" si="41"/>
        <v>215654</v>
      </c>
      <c r="BT61" s="17" t="s">
        <v>122</v>
      </c>
      <c r="BV61" s="60">
        <f t="shared" si="42"/>
        <v>40816</v>
      </c>
      <c r="BW61" s="71">
        <f t="shared" si="43"/>
        <v>4.4116071191002441E-3</v>
      </c>
      <c r="BX61" s="71">
        <f t="shared" si="44"/>
        <v>4.2645000801408766E-3</v>
      </c>
      <c r="BY61" s="71">
        <f t="shared" si="45"/>
        <v>1.3734347826086957E-2</v>
      </c>
      <c r="BZ61" s="71">
        <f t="shared" si="46"/>
        <v>3.9801630434782603E-2</v>
      </c>
      <c r="CA61" s="71">
        <f t="shared" si="47"/>
        <v>-2.6252964426877121E-4</v>
      </c>
      <c r="CB61" s="71">
        <f t="shared" si="48"/>
        <v>0</v>
      </c>
    </row>
    <row r="62" spans="1:80" ht="15" x14ac:dyDescent="0.25">
      <c r="A62" s="106">
        <f t="shared" si="0"/>
        <v>40786</v>
      </c>
      <c r="B62" s="163">
        <v>40816</v>
      </c>
      <c r="C62" s="156">
        <v>136584639505</v>
      </c>
      <c r="D62" s="157">
        <v>1650843.1999999958</v>
      </c>
      <c r="E62" s="158">
        <v>209957</v>
      </c>
      <c r="F62" s="157">
        <v>4552821316.833333</v>
      </c>
      <c r="G62" s="157">
        <v>21684.541676787787</v>
      </c>
      <c r="H62" s="157">
        <v>1650843.1999999958</v>
      </c>
      <c r="I62" s="159">
        <v>4.4116071191002441E-3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22.239012947379226</v>
      </c>
      <c r="O62" s="161">
        <v>9.984354920550965</v>
      </c>
      <c r="P62" s="162">
        <v>4.2645000801408766E-3</v>
      </c>
      <c r="Q62" s="100"/>
      <c r="R62" s="96"/>
      <c r="T62" s="113">
        <f t="shared" si="1"/>
        <v>4.4116071191002441E-3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1"/>
        <v>9.8197609747422577E-3</v>
      </c>
      <c r="AA62" s="125">
        <f t="shared" si="32"/>
        <v>-5.4081538556420136E-3</v>
      </c>
      <c r="AD62" s="133">
        <f t="shared" si="33"/>
        <v>40816</v>
      </c>
      <c r="AE62" s="134">
        <f t="shared" si="49"/>
        <v>1.4710703895936747E-4</v>
      </c>
      <c r="AF62" s="134">
        <f t="shared" si="27"/>
        <v>-4.782774142580117E-3</v>
      </c>
      <c r="AG62" s="135">
        <f t="shared" si="50"/>
        <v>-2.6252964426877121E-4</v>
      </c>
      <c r="AH62" s="136">
        <f t="shared" si="51"/>
        <v>1.1375978656126481E-2</v>
      </c>
      <c r="AI62" s="57"/>
      <c r="AJ62" s="133">
        <f t="shared" si="28"/>
        <v>40816</v>
      </c>
      <c r="AK62" s="143">
        <f t="shared" si="28"/>
        <v>1.4710703895936747E-4</v>
      </c>
      <c r="AL62" s="143">
        <f t="shared" si="28"/>
        <v>-4.782774142580117E-3</v>
      </c>
      <c r="AM62" s="143">
        <f t="shared" si="29"/>
        <v>0</v>
      </c>
      <c r="AN62" s="143">
        <f t="shared" si="56"/>
        <v>-2.6252964426877121E-4</v>
      </c>
      <c r="AO62" s="144">
        <f t="shared" si="52"/>
        <v>1.1375978656126481E-2</v>
      </c>
      <c r="AR62" s="1" t="s">
        <v>39</v>
      </c>
      <c r="AS62" s="1">
        <v>87</v>
      </c>
      <c r="AT62" s="1">
        <v>8.6913319687323E-5</v>
      </c>
      <c r="AU62" s="1">
        <v>9.9900367456693109E-7</v>
      </c>
      <c r="AV62" s="1"/>
      <c r="AW62" s="1"/>
      <c r="AX62"/>
      <c r="AY62"/>
      <c r="AZ62"/>
      <c r="BF62" s="60">
        <f t="shared" si="34"/>
        <v>40816</v>
      </c>
      <c r="BG62" s="71">
        <f t="shared" si="35"/>
        <v>4.4116071191002441E-3</v>
      </c>
      <c r="BH62" s="71">
        <f t="shared" si="36"/>
        <v>1.3471818181818185E-2</v>
      </c>
      <c r="BI62" s="71">
        <f t="shared" si="53"/>
        <v>0</v>
      </c>
      <c r="BJ62" s="71">
        <f t="shared" si="54"/>
        <v>-2.6252964426877121E-4</v>
      </c>
      <c r="BK62" s="71">
        <f t="shared" si="55"/>
        <v>-2.6252964426877121E-4</v>
      </c>
      <c r="BL62" s="71">
        <f t="shared" si="37"/>
        <v>5.1177609090909085E-2</v>
      </c>
      <c r="BM62" s="71">
        <f t="shared" si="38"/>
        <v>0</v>
      </c>
      <c r="BQ62" s="60">
        <f t="shared" si="39"/>
        <v>40816</v>
      </c>
      <c r="BR62" s="63">
        <f t="shared" si="40"/>
        <v>9.984354920550965</v>
      </c>
      <c r="BS62" s="64">
        <f t="shared" si="41"/>
        <v>209957</v>
      </c>
      <c r="BT62" s="17" t="s">
        <v>122</v>
      </c>
      <c r="BV62" s="60">
        <f t="shared" si="42"/>
        <v>40847</v>
      </c>
      <c r="BW62" s="71">
        <f t="shared" si="43"/>
        <v>4.35782538331314E-3</v>
      </c>
      <c r="BX62" s="71">
        <f t="shared" si="44"/>
        <v>4.4116071191002441E-3</v>
      </c>
      <c r="BY62" s="71">
        <f t="shared" si="45"/>
        <v>1.3471818181818185E-2</v>
      </c>
      <c r="BZ62" s="71">
        <f t="shared" si="46"/>
        <v>5.1177609090909085E-2</v>
      </c>
      <c r="CA62" s="71">
        <f t="shared" si="47"/>
        <v>1.6294372294371751E-4</v>
      </c>
      <c r="CB62" s="71">
        <f t="shared" si="48"/>
        <v>0</v>
      </c>
    </row>
    <row r="63" spans="1:80" ht="15.75" thickBot="1" x14ac:dyDescent="0.3">
      <c r="A63" s="106">
        <f t="shared" si="0"/>
        <v>40816</v>
      </c>
      <c r="B63" s="163">
        <v>40847</v>
      </c>
      <c r="C63" s="156">
        <v>143033115952</v>
      </c>
      <c r="D63" s="157">
        <v>1707707.7899999924</v>
      </c>
      <c r="E63" s="158">
        <v>213044</v>
      </c>
      <c r="F63" s="157">
        <v>4613971482.3225803</v>
      </c>
      <c r="G63" s="157">
        <v>21657.364123479565</v>
      </c>
      <c r="H63" s="157">
        <v>1707707.7899999924</v>
      </c>
      <c r="I63" s="159">
        <v>4.35782538331314E-3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22.252354815994561</v>
      </c>
      <c r="O63" s="161">
        <v>9.9831008198662605</v>
      </c>
      <c r="P63" s="162">
        <v>4.4116071191002441E-3</v>
      </c>
      <c r="Q63" s="100"/>
      <c r="R63" s="96"/>
      <c r="T63" s="113">
        <f t="shared" si="1"/>
        <v>4.35782538331314E-3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1"/>
        <v>9.5280293798130408E-3</v>
      </c>
      <c r="AA63" s="125">
        <f t="shared" si="32"/>
        <v>-5.1702039964999008E-3</v>
      </c>
      <c r="AD63" s="133">
        <f t="shared" si="33"/>
        <v>40847</v>
      </c>
      <c r="AE63" s="134">
        <f t="shared" si="49"/>
        <v>-5.3781735787104129E-5</v>
      </c>
      <c r="AF63" s="134">
        <f t="shared" si="27"/>
        <v>-5.4081538556420136E-3</v>
      </c>
      <c r="AG63" s="135">
        <f t="shared" si="50"/>
        <v>1.6294372294371751E-4</v>
      </c>
      <c r="AH63" s="136">
        <f t="shared" si="51"/>
        <v>-4.6507900432900262E-3</v>
      </c>
      <c r="AI63" s="57"/>
      <c r="AJ63" s="133">
        <f t="shared" si="28"/>
        <v>40847</v>
      </c>
      <c r="AK63" s="143">
        <f t="shared" si="28"/>
        <v>-5.3781735787104129E-5</v>
      </c>
      <c r="AL63" s="143">
        <f t="shared" si="28"/>
        <v>-5.4081538556420136E-3</v>
      </c>
      <c r="AM63" s="143">
        <f t="shared" si="29"/>
        <v>0</v>
      </c>
      <c r="AN63" s="143">
        <f t="shared" si="56"/>
        <v>0</v>
      </c>
      <c r="AO63" s="144">
        <f t="shared" si="52"/>
        <v>-4.6507900432900262E-3</v>
      </c>
      <c r="AR63" s="2" t="s">
        <v>40</v>
      </c>
      <c r="AS63" s="2">
        <v>89</v>
      </c>
      <c r="AT63" s="2">
        <v>1.3225505812764786E-4</v>
      </c>
      <c r="AU63" s="2"/>
      <c r="AV63" s="2"/>
      <c r="AW63" s="2"/>
      <c r="AX63"/>
      <c r="AY63"/>
      <c r="AZ63"/>
      <c r="BF63" s="60">
        <f t="shared" si="34"/>
        <v>40847</v>
      </c>
      <c r="BG63" s="71">
        <f t="shared" si="35"/>
        <v>4.35782538331314E-3</v>
      </c>
      <c r="BH63" s="71">
        <f t="shared" si="36"/>
        <v>1.3634761904761903E-2</v>
      </c>
      <c r="BI63" s="71">
        <f t="shared" si="53"/>
        <v>1.6294372294371751E-4</v>
      </c>
      <c r="BJ63" s="71">
        <f t="shared" si="54"/>
        <v>0</v>
      </c>
      <c r="BK63" s="71">
        <f t="shared" si="55"/>
        <v>1.6294372294371751E-4</v>
      </c>
      <c r="BL63" s="71">
        <f t="shared" si="37"/>
        <v>4.6526819047619059E-2</v>
      </c>
      <c r="BM63" s="71">
        <f t="shared" si="38"/>
        <v>0</v>
      </c>
      <c r="BQ63" s="60">
        <f t="shared" si="39"/>
        <v>40847</v>
      </c>
      <c r="BR63" s="63">
        <f t="shared" si="40"/>
        <v>9.9831008198662605</v>
      </c>
      <c r="BS63" s="64">
        <f t="shared" si="41"/>
        <v>213044</v>
      </c>
      <c r="BT63" s="17" t="s">
        <v>122</v>
      </c>
      <c r="BV63" s="60">
        <f t="shared" si="42"/>
        <v>40877</v>
      </c>
      <c r="BW63" s="71">
        <f t="shared" si="43"/>
        <v>5.0819906479588513E-3</v>
      </c>
      <c r="BX63" s="71">
        <f t="shared" si="44"/>
        <v>4.35782538331314E-3</v>
      </c>
      <c r="BY63" s="71">
        <f t="shared" si="45"/>
        <v>1.3634761904761903E-2</v>
      </c>
      <c r="BZ63" s="71">
        <f t="shared" si="46"/>
        <v>4.6526819047619059E-2</v>
      </c>
      <c r="CA63" s="71">
        <f t="shared" si="47"/>
        <v>-1.3688528138528101E-3</v>
      </c>
      <c r="CB63" s="71">
        <f t="shared" si="48"/>
        <v>0</v>
      </c>
    </row>
    <row r="64" spans="1:80" ht="15.75" thickBot="1" x14ac:dyDescent="0.3">
      <c r="A64" s="106">
        <f t="shared" si="0"/>
        <v>40847</v>
      </c>
      <c r="B64" s="163">
        <v>40877</v>
      </c>
      <c r="C64" s="156">
        <v>138001876515</v>
      </c>
      <c r="D64" s="157">
        <v>1921436.2900000061</v>
      </c>
      <c r="E64" s="158">
        <v>210439</v>
      </c>
      <c r="F64" s="157">
        <v>4600062550.5</v>
      </c>
      <c r="G64" s="157">
        <v>21859.363285797786</v>
      </c>
      <c r="H64" s="157">
        <v>1921436.2900000061</v>
      </c>
      <c r="I64" s="159">
        <v>5.0819906479588513E-3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22.249335738283794</v>
      </c>
      <c r="O64" s="161">
        <v>9.992384634398638</v>
      </c>
      <c r="P64" s="162">
        <v>4.35782538331314E-3</v>
      </c>
      <c r="Q64" s="100"/>
      <c r="R64" s="96"/>
      <c r="T64" s="113">
        <f t="shared" si="1"/>
        <v>5.0819906479588513E-3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1"/>
        <v>9.7570301073890055E-3</v>
      </c>
      <c r="AA64" s="125">
        <f t="shared" si="32"/>
        <v>-4.6750394594301543E-3</v>
      </c>
      <c r="AD64" s="133">
        <f t="shared" si="33"/>
        <v>40877</v>
      </c>
      <c r="AE64" s="134">
        <f t="shared" si="49"/>
        <v>7.241652646457113E-4</v>
      </c>
      <c r="AF64" s="134">
        <f t="shared" si="27"/>
        <v>-5.1702039964999008E-3</v>
      </c>
      <c r="AG64" s="135">
        <f t="shared" si="50"/>
        <v>-1.3688528138528101E-3</v>
      </c>
      <c r="AH64" s="136">
        <f t="shared" si="51"/>
        <v>1.0548485497835478E-2</v>
      </c>
      <c r="AI64" s="57"/>
      <c r="AJ64" s="133">
        <f t="shared" si="28"/>
        <v>40877</v>
      </c>
      <c r="AK64" s="143">
        <f t="shared" si="28"/>
        <v>7.241652646457113E-4</v>
      </c>
      <c r="AL64" s="143">
        <f t="shared" si="28"/>
        <v>-5.1702039964999008E-3</v>
      </c>
      <c r="AM64" s="143">
        <f t="shared" si="29"/>
        <v>0</v>
      </c>
      <c r="AN64" s="143">
        <f t="shared" si="56"/>
        <v>-1.3688528138528101E-3</v>
      </c>
      <c r="AO64" s="144">
        <f t="shared" si="52"/>
        <v>1.0548485497835478E-2</v>
      </c>
      <c r="AR64"/>
      <c r="AS64"/>
      <c r="AT64"/>
      <c r="AU64"/>
      <c r="AV64"/>
      <c r="AW64"/>
      <c r="AX64"/>
      <c r="AY64"/>
      <c r="AZ64"/>
      <c r="BF64" s="60">
        <f t="shared" si="34"/>
        <v>40877</v>
      </c>
      <c r="BG64" s="71">
        <f t="shared" si="35"/>
        <v>5.0819906479588513E-3</v>
      </c>
      <c r="BH64" s="71">
        <f t="shared" si="36"/>
        <v>1.2265909090909093E-2</v>
      </c>
      <c r="BI64" s="71">
        <f t="shared" si="53"/>
        <v>0</v>
      </c>
      <c r="BJ64" s="71">
        <f t="shared" si="54"/>
        <v>-1.3688528138528101E-3</v>
      </c>
      <c r="BK64" s="71">
        <f t="shared" si="55"/>
        <v>-1.3688528138528101E-3</v>
      </c>
      <c r="BL64" s="71">
        <f t="shared" si="37"/>
        <v>5.7075304545454536E-2</v>
      </c>
      <c r="BM64" s="71">
        <f t="shared" si="38"/>
        <v>0</v>
      </c>
      <c r="BQ64" s="60">
        <f t="shared" si="39"/>
        <v>40877</v>
      </c>
      <c r="BR64" s="63">
        <f t="shared" si="40"/>
        <v>9.992384634398638</v>
      </c>
      <c r="BS64" s="64">
        <f t="shared" si="41"/>
        <v>210439</v>
      </c>
      <c r="BT64" s="17" t="s">
        <v>122</v>
      </c>
      <c r="BV64" s="60">
        <f t="shared" si="42"/>
        <v>40908</v>
      </c>
      <c r="BW64" s="71">
        <f t="shared" si="43"/>
        <v>5.5509265407197887E-3</v>
      </c>
      <c r="BX64" s="71">
        <f t="shared" si="44"/>
        <v>5.0819906479588513E-3</v>
      </c>
      <c r="BY64" s="71">
        <f t="shared" si="45"/>
        <v>1.2265909090909093E-2</v>
      </c>
      <c r="BZ64" s="71">
        <f t="shared" si="46"/>
        <v>5.7075304545454536E-2</v>
      </c>
      <c r="CA64" s="71">
        <f t="shared" si="47"/>
        <v>-8.5181818181818275E-4</v>
      </c>
      <c r="CB64" s="71">
        <f t="shared" si="48"/>
        <v>0</v>
      </c>
    </row>
    <row r="65" spans="1:80" ht="15" x14ac:dyDescent="0.25">
      <c r="A65" s="106">
        <f t="shared" si="0"/>
        <v>40877</v>
      </c>
      <c r="B65" s="163">
        <v>40908</v>
      </c>
      <c r="C65" s="156">
        <v>134087366990</v>
      </c>
      <c r="D65" s="157">
        <v>2039203.0800000699</v>
      </c>
      <c r="E65" s="158">
        <v>212342</v>
      </c>
      <c r="F65" s="157">
        <v>4325398935.1612902</v>
      </c>
      <c r="G65" s="157">
        <v>20369.964185894878</v>
      </c>
      <c r="H65" s="157">
        <v>2039203.0800000699</v>
      </c>
      <c r="I65" s="159">
        <v>5.5509265407197887E-3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22.187770212420119</v>
      </c>
      <c r="O65" s="161">
        <v>9.9218167510403603</v>
      </c>
      <c r="P65" s="162">
        <v>5.0819906479588513E-3</v>
      </c>
      <c r="Q65" s="100"/>
      <c r="R65" s="96"/>
      <c r="T65" s="113">
        <f t="shared" si="1"/>
        <v>5.5509265407197887E-3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1"/>
        <v>9.4784306131486477E-3</v>
      </c>
      <c r="AA65" s="125">
        <f t="shared" si="32"/>
        <v>-3.927504072428859E-3</v>
      </c>
      <c r="AD65" s="133">
        <f t="shared" si="33"/>
        <v>40908</v>
      </c>
      <c r="AE65" s="134">
        <f t="shared" si="49"/>
        <v>4.6893589276093741E-4</v>
      </c>
      <c r="AF65" s="134">
        <f t="shared" si="27"/>
        <v>-4.6750394594301543E-3</v>
      </c>
      <c r="AG65" s="135">
        <f t="shared" si="50"/>
        <v>-8.5181818181818275E-4</v>
      </c>
      <c r="AH65" s="136">
        <f t="shared" si="51"/>
        <v>1.1583045454545415E-3</v>
      </c>
      <c r="AI65" s="57"/>
      <c r="AJ65" s="133">
        <f t="shared" si="28"/>
        <v>40908</v>
      </c>
      <c r="AK65" s="143">
        <f t="shared" si="28"/>
        <v>4.6893589276093741E-4</v>
      </c>
      <c r="AL65" s="143">
        <f t="shared" si="28"/>
        <v>-4.6750394594301543E-3</v>
      </c>
      <c r="AM65" s="143">
        <f t="shared" si="29"/>
        <v>0</v>
      </c>
      <c r="AN65" s="143">
        <f t="shared" si="56"/>
        <v>-8.5181818181818275E-4</v>
      </c>
      <c r="AO65" s="144">
        <f t="shared" si="52"/>
        <v>1.1583045454545415E-3</v>
      </c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F65" s="60">
        <f t="shared" si="34"/>
        <v>40908</v>
      </c>
      <c r="BG65" s="71">
        <f t="shared" si="35"/>
        <v>5.5509265407197887E-3</v>
      </c>
      <c r="BH65" s="71">
        <f t="shared" si="36"/>
        <v>1.141409090909091E-2</v>
      </c>
      <c r="BI65" s="71">
        <f t="shared" si="53"/>
        <v>0</v>
      </c>
      <c r="BJ65" s="71">
        <f t="shared" si="54"/>
        <v>-8.5181818181818275E-4</v>
      </c>
      <c r="BK65" s="71">
        <f t="shared" si="55"/>
        <v>-8.5181818181818275E-4</v>
      </c>
      <c r="BL65" s="71">
        <f t="shared" si="37"/>
        <v>5.8233609090909078E-2</v>
      </c>
      <c r="BM65" s="71">
        <f t="shared" si="38"/>
        <v>0</v>
      </c>
      <c r="BQ65" s="60">
        <f t="shared" si="39"/>
        <v>40908</v>
      </c>
      <c r="BR65" s="63">
        <f t="shared" si="40"/>
        <v>9.9218167510403603</v>
      </c>
      <c r="BS65" s="64">
        <f t="shared" si="41"/>
        <v>212342</v>
      </c>
      <c r="BT65" s="17" t="s">
        <v>122</v>
      </c>
      <c r="BV65" s="60">
        <f t="shared" si="42"/>
        <v>40939</v>
      </c>
      <c r="BW65" s="71">
        <f t="shared" si="43"/>
        <v>4.6028315077139828E-3</v>
      </c>
      <c r="BX65" s="71">
        <f t="shared" si="44"/>
        <v>5.5509265407197887E-3</v>
      </c>
      <c r="BY65" s="71">
        <f t="shared" si="45"/>
        <v>1.141409090909091E-2</v>
      </c>
      <c r="BZ65" s="71">
        <f t="shared" si="46"/>
        <v>5.8233609090909078E-2</v>
      </c>
      <c r="CA65" s="71">
        <f t="shared" si="47"/>
        <v>-3.0522727272727264E-3</v>
      </c>
      <c r="CB65" s="71">
        <f t="shared" si="48"/>
        <v>0</v>
      </c>
    </row>
    <row r="66" spans="1:80" ht="15" x14ac:dyDescent="0.25">
      <c r="A66" s="106">
        <f t="shared" si="0"/>
        <v>40908</v>
      </c>
      <c r="B66" s="163">
        <v>40939</v>
      </c>
      <c r="C66" s="156">
        <v>130780130307</v>
      </c>
      <c r="D66" s="157">
        <v>1644696.4599999997</v>
      </c>
      <c r="E66" s="158">
        <v>202340</v>
      </c>
      <c r="F66" s="157">
        <v>4218713880.8709679</v>
      </c>
      <c r="G66" s="157">
        <v>20849.628748003201</v>
      </c>
      <c r="H66" s="157">
        <v>1644696.4599999997</v>
      </c>
      <c r="I66" s="159">
        <v>4.6028315077139828E-3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22.162796150977137</v>
      </c>
      <c r="O66" s="161">
        <v>9.9450914212172563</v>
      </c>
      <c r="P66" s="162">
        <v>5.5509265407197887E-3</v>
      </c>
      <c r="Q66" s="100"/>
      <c r="R66" s="96"/>
      <c r="T66" s="113">
        <f t="shared" si="1"/>
        <v>4.6028315077139828E-3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1"/>
        <v>7.5606945047780438E-3</v>
      </c>
      <c r="AA66" s="125">
        <f t="shared" si="32"/>
        <v>-2.957862997064061E-3</v>
      </c>
      <c r="AD66" s="133">
        <f t="shared" si="33"/>
        <v>40939</v>
      </c>
      <c r="AE66" s="134">
        <f t="shared" si="49"/>
        <v>-9.4809503300580592E-4</v>
      </c>
      <c r="AF66" s="134">
        <f t="shared" si="27"/>
        <v>-3.927504072428859E-3</v>
      </c>
      <c r="AG66" s="135">
        <f t="shared" si="50"/>
        <v>-3.0522727272727264E-3</v>
      </c>
      <c r="AH66" s="136">
        <f t="shared" si="51"/>
        <v>-7.6528045454545349E-3</v>
      </c>
      <c r="AI66" s="57"/>
      <c r="AJ66" s="133">
        <f t="shared" si="28"/>
        <v>40939</v>
      </c>
      <c r="AK66" s="143">
        <f t="shared" si="28"/>
        <v>-9.4809503300580592E-4</v>
      </c>
      <c r="AL66" s="143">
        <f t="shared" si="28"/>
        <v>-3.927504072428859E-3</v>
      </c>
      <c r="AM66" s="143">
        <f t="shared" si="29"/>
        <v>0</v>
      </c>
      <c r="AN66" s="143">
        <f t="shared" si="56"/>
        <v>-3.0522727272727264E-3</v>
      </c>
      <c r="AO66" s="144">
        <f t="shared" si="52"/>
        <v>-7.6528045454545349E-3</v>
      </c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F66" s="60">
        <f t="shared" si="34"/>
        <v>40939</v>
      </c>
      <c r="BG66" s="71">
        <f t="shared" si="35"/>
        <v>4.6028315077139828E-3</v>
      </c>
      <c r="BH66" s="71">
        <f t="shared" si="36"/>
        <v>8.3618181818181838E-3</v>
      </c>
      <c r="BI66" s="71">
        <f t="shared" si="53"/>
        <v>0</v>
      </c>
      <c r="BJ66" s="71">
        <f t="shared" si="54"/>
        <v>-3.0522727272727264E-3</v>
      </c>
      <c r="BK66" s="71">
        <f t="shared" si="55"/>
        <v>-3.0522727272727264E-3</v>
      </c>
      <c r="BL66" s="71">
        <f t="shared" si="37"/>
        <v>5.0580804545454543E-2</v>
      </c>
      <c r="BM66" s="71">
        <f t="shared" si="38"/>
        <v>0</v>
      </c>
      <c r="BQ66" s="60">
        <f t="shared" si="39"/>
        <v>40939</v>
      </c>
      <c r="BR66" s="63">
        <f t="shared" si="40"/>
        <v>9.9450914212172563</v>
      </c>
      <c r="BS66" s="64">
        <f t="shared" si="41"/>
        <v>202340</v>
      </c>
      <c r="BT66" s="17" t="s">
        <v>122</v>
      </c>
      <c r="BV66" s="60">
        <f t="shared" si="42"/>
        <v>40968</v>
      </c>
      <c r="BW66" s="71">
        <f t="shared" si="43"/>
        <v>4.3545525981778729E-3</v>
      </c>
      <c r="BX66" s="71">
        <f t="shared" si="44"/>
        <v>4.6028315077139828E-3</v>
      </c>
      <c r="BY66" s="71">
        <f t="shared" si="45"/>
        <v>8.3618181818181838E-3</v>
      </c>
      <c r="BZ66" s="71">
        <f t="shared" si="46"/>
        <v>5.0580804545454543E-2</v>
      </c>
      <c r="CA66" s="71">
        <f t="shared" si="47"/>
        <v>-2.1018181818181839E-3</v>
      </c>
      <c r="CB66" s="71">
        <f t="shared" si="48"/>
        <v>0</v>
      </c>
    </row>
    <row r="67" spans="1:80" ht="15" x14ac:dyDescent="0.25">
      <c r="A67" s="106">
        <f t="shared" si="0"/>
        <v>40939</v>
      </c>
      <c r="B67" s="163">
        <v>40968</v>
      </c>
      <c r="C67" s="156">
        <v>117407048167</v>
      </c>
      <c r="D67" s="157">
        <v>1396872.0400000124</v>
      </c>
      <c r="E67" s="158">
        <v>203700</v>
      </c>
      <c r="F67" s="157">
        <v>4048518902.3103447</v>
      </c>
      <c r="G67" s="157">
        <v>19874.908700590793</v>
      </c>
      <c r="H67" s="157">
        <v>1396872.0400000124</v>
      </c>
      <c r="I67" s="159">
        <v>4.3545525981778729E-3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22.121616948045911</v>
      </c>
      <c r="O67" s="161">
        <v>9.8972133458310161</v>
      </c>
      <c r="P67" s="162">
        <v>4.6028315077139828E-3</v>
      </c>
      <c r="Q67" s="100"/>
      <c r="R67" s="96"/>
      <c r="T67" s="113">
        <f t="shared" si="1"/>
        <v>4.3545525981778729E-3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1"/>
        <v>5.7999788862231659E-3</v>
      </c>
      <c r="AA67" s="125">
        <f t="shared" si="32"/>
        <v>-1.445426288045293E-3</v>
      </c>
      <c r="AD67" s="133">
        <f t="shared" si="33"/>
        <v>40968</v>
      </c>
      <c r="AE67" s="134">
        <f t="shared" si="49"/>
        <v>-2.4827890953610984E-4</v>
      </c>
      <c r="AF67" s="134">
        <f t="shared" si="27"/>
        <v>-2.957862997064061E-3</v>
      </c>
      <c r="AG67" s="135">
        <f t="shared" si="50"/>
        <v>-2.1018181818181839E-3</v>
      </c>
      <c r="AH67" s="136">
        <f t="shared" si="51"/>
        <v>-1.0920133116883113E-2</v>
      </c>
      <c r="AI67" s="57"/>
      <c r="AJ67" s="133">
        <f t="shared" si="28"/>
        <v>40968</v>
      </c>
      <c r="AK67" s="143">
        <f t="shared" si="28"/>
        <v>-2.4827890953610984E-4</v>
      </c>
      <c r="AL67" s="143">
        <f t="shared" si="28"/>
        <v>-2.957862997064061E-3</v>
      </c>
      <c r="AM67" s="143">
        <f t="shared" si="29"/>
        <v>0</v>
      </c>
      <c r="AN67" s="143">
        <f t="shared" si="56"/>
        <v>-2.1018181818181839E-3</v>
      </c>
      <c r="AO67" s="144">
        <f t="shared" si="52"/>
        <v>-1.0920133116883113E-2</v>
      </c>
      <c r="AR67" s="1" t="s">
        <v>52</v>
      </c>
      <c r="AS67" s="1">
        <v>-0.13997649940032733</v>
      </c>
      <c r="AT67" s="1">
        <v>4.0685042282643545E-2</v>
      </c>
      <c r="AU67" s="1">
        <v>-3.4404904492391801</v>
      </c>
      <c r="AV67" s="1">
        <v>8.9401981601723178E-4</v>
      </c>
      <c r="AW67" s="1">
        <v>-0.2208424263781113</v>
      </c>
      <c r="AX67" s="1">
        <v>-5.9110572422543362E-2</v>
      </c>
      <c r="AY67" s="1">
        <v>-0.2208424263781113</v>
      </c>
      <c r="AZ67" s="1">
        <v>-5.9110572422543362E-2</v>
      </c>
      <c r="BF67" s="60">
        <f t="shared" si="34"/>
        <v>40968</v>
      </c>
      <c r="BG67" s="71">
        <f t="shared" si="35"/>
        <v>4.3545525981778729E-3</v>
      </c>
      <c r="BH67" s="71">
        <f t="shared" si="36"/>
        <v>6.2599999999999999E-3</v>
      </c>
      <c r="BI67" s="71">
        <f t="shared" si="53"/>
        <v>0</v>
      </c>
      <c r="BJ67" s="71">
        <f t="shared" si="54"/>
        <v>-2.1018181818181839E-3</v>
      </c>
      <c r="BK67" s="71">
        <f t="shared" si="55"/>
        <v>-2.1018181818181839E-3</v>
      </c>
      <c r="BL67" s="71">
        <f t="shared" si="37"/>
        <v>3.966067142857143E-2</v>
      </c>
      <c r="BM67" s="71">
        <f t="shared" si="38"/>
        <v>0</v>
      </c>
      <c r="BQ67" s="60">
        <f t="shared" si="39"/>
        <v>40968</v>
      </c>
      <c r="BR67" s="63">
        <f t="shared" si="40"/>
        <v>9.8972133458310161</v>
      </c>
      <c r="BS67" s="64">
        <f t="shared" si="41"/>
        <v>203700</v>
      </c>
      <c r="BT67" s="17" t="s">
        <v>122</v>
      </c>
      <c r="BV67" s="60">
        <f t="shared" si="42"/>
        <v>40999</v>
      </c>
      <c r="BW67" s="71">
        <f t="shared" si="43"/>
        <v>4.7228884382447614E-3</v>
      </c>
      <c r="BX67" s="71">
        <f t="shared" si="44"/>
        <v>4.3545525981778729E-3</v>
      </c>
      <c r="BY67" s="71">
        <f t="shared" si="45"/>
        <v>6.2599999999999999E-3</v>
      </c>
      <c r="BZ67" s="71">
        <f t="shared" si="46"/>
        <v>3.966067142857143E-2</v>
      </c>
      <c r="CA67" s="71">
        <f t="shared" si="47"/>
        <v>-1.5859090909090892E-3</v>
      </c>
      <c r="CB67" s="71">
        <f t="shared" si="48"/>
        <v>0</v>
      </c>
    </row>
    <row r="68" spans="1:80" ht="15.75" thickBot="1" x14ac:dyDescent="0.3">
      <c r="A68" s="106">
        <f t="shared" si="0"/>
        <v>40968</v>
      </c>
      <c r="B68" s="163">
        <v>40999</v>
      </c>
      <c r="C68" s="156">
        <v>125903868045</v>
      </c>
      <c r="D68" s="157">
        <v>1624671.9200000672</v>
      </c>
      <c r="E68" s="158">
        <v>208034</v>
      </c>
      <c r="F68" s="157">
        <v>4061415098.2258062</v>
      </c>
      <c r="G68" s="157">
        <v>19522.842892151311</v>
      </c>
      <c r="H68" s="157">
        <v>1624671.9200000672</v>
      </c>
      <c r="I68" s="159">
        <v>4.7228884382447614E-3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22.124797296192916</v>
      </c>
      <c r="O68" s="161">
        <v>9.8793404893293815</v>
      </c>
      <c r="P68" s="162">
        <v>4.3545525981778729E-3</v>
      </c>
      <c r="Q68" s="100"/>
      <c r="R68" s="96"/>
      <c r="T68" s="113">
        <f t="shared" si="1"/>
        <v>4.7228884382447614E-3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1"/>
        <v>5.0702822193424129E-3</v>
      </c>
      <c r="AA68" s="125">
        <f t="shared" si="32"/>
        <v>-3.473937810976515E-4</v>
      </c>
      <c r="AD68" s="133">
        <f t="shared" si="33"/>
        <v>40999</v>
      </c>
      <c r="AE68" s="134">
        <f t="shared" si="49"/>
        <v>3.6833584006688846E-4</v>
      </c>
      <c r="AF68" s="134">
        <f t="shared" si="27"/>
        <v>-1.445426288045293E-3</v>
      </c>
      <c r="AG68" s="135">
        <f t="shared" si="50"/>
        <v>-1.5859090909090892E-3</v>
      </c>
      <c r="AH68" s="136">
        <f t="shared" si="51"/>
        <v>-5.5219415584415593E-4</v>
      </c>
      <c r="AI68" s="57"/>
      <c r="AJ68" s="133">
        <f t="shared" si="28"/>
        <v>40999</v>
      </c>
      <c r="AK68" s="143">
        <f t="shared" si="28"/>
        <v>3.6833584006688846E-4</v>
      </c>
      <c r="AL68" s="143">
        <f t="shared" si="28"/>
        <v>-1.445426288045293E-3</v>
      </c>
      <c r="AM68" s="143">
        <f t="shared" si="29"/>
        <v>0</v>
      </c>
      <c r="AN68" s="143">
        <f t="shared" si="56"/>
        <v>-1.5859090909090892E-3</v>
      </c>
      <c r="AO68" s="144">
        <f t="shared" si="52"/>
        <v>-5.5219415584415593E-4</v>
      </c>
      <c r="AR68" s="2" t="s">
        <v>100</v>
      </c>
      <c r="AS68" s="2">
        <v>0.266120246347328</v>
      </c>
      <c r="AT68" s="2">
        <v>5.4840858023347865E-2</v>
      </c>
      <c r="AU68" s="2">
        <v>4.8525908590640645</v>
      </c>
      <c r="AV68" s="2">
        <v>5.3079958876838646E-6</v>
      </c>
      <c r="AW68" s="2">
        <v>0.15711810277067115</v>
      </c>
      <c r="AX68" s="2">
        <v>0.37512238992398483</v>
      </c>
      <c r="AY68" s="2">
        <v>0.15711810277067115</v>
      </c>
      <c r="AZ68" s="2">
        <v>0.37512238992398483</v>
      </c>
      <c r="BF68" s="60">
        <f t="shared" si="34"/>
        <v>40999</v>
      </c>
      <c r="BG68" s="71">
        <f t="shared" si="35"/>
        <v>4.7228884382447614E-3</v>
      </c>
      <c r="BH68" s="71">
        <f t="shared" si="36"/>
        <v>4.6740909090909107E-3</v>
      </c>
      <c r="BI68" s="71">
        <f t="shared" si="53"/>
        <v>0</v>
      </c>
      <c r="BJ68" s="71">
        <f t="shared" si="54"/>
        <v>-1.5859090909090892E-3</v>
      </c>
      <c r="BK68" s="71">
        <f t="shared" si="55"/>
        <v>-1.5859090909090892E-3</v>
      </c>
      <c r="BL68" s="71">
        <f t="shared" si="37"/>
        <v>3.9108477272727274E-2</v>
      </c>
      <c r="BM68" s="71">
        <f t="shared" si="38"/>
        <v>0</v>
      </c>
      <c r="BQ68" s="60">
        <f t="shared" si="39"/>
        <v>40999</v>
      </c>
      <c r="BR68" s="63">
        <f t="shared" si="40"/>
        <v>9.8793404893293815</v>
      </c>
      <c r="BS68" s="64">
        <f t="shared" si="41"/>
        <v>208034</v>
      </c>
      <c r="BT68" s="17" t="s">
        <v>122</v>
      </c>
      <c r="BV68" s="60">
        <f t="shared" si="42"/>
        <v>41029</v>
      </c>
      <c r="BW68" s="71">
        <f t="shared" si="43"/>
        <v>3.4253018682881393E-3</v>
      </c>
      <c r="BX68" s="71">
        <f t="shared" si="44"/>
        <v>4.7228884382447614E-3</v>
      </c>
      <c r="BY68" s="71">
        <f t="shared" si="45"/>
        <v>4.6740909090909107E-3</v>
      </c>
      <c r="BZ68" s="71">
        <f t="shared" si="46"/>
        <v>3.9108477272727274E-2</v>
      </c>
      <c r="CA68" s="71">
        <f t="shared" si="47"/>
        <v>-5.8566985645933101E-4</v>
      </c>
      <c r="CB68" s="71">
        <f t="shared" si="48"/>
        <v>0</v>
      </c>
    </row>
    <row r="69" spans="1:80" ht="15" x14ac:dyDescent="0.25">
      <c r="A69" s="106">
        <f t="shared" si="0"/>
        <v>40999</v>
      </c>
      <c r="B69" s="163">
        <v>41029</v>
      </c>
      <c r="C69" s="156">
        <v>125595160334</v>
      </c>
      <c r="D69" s="157">
        <v>1175413.4899999963</v>
      </c>
      <c r="E69" s="158">
        <v>202941</v>
      </c>
      <c r="F69" s="157">
        <v>4186505344.4666667</v>
      </c>
      <c r="G69" s="157">
        <v>20629.174708248538</v>
      </c>
      <c r="H69" s="157">
        <v>1175413.4899999963</v>
      </c>
      <c r="I69" s="159">
        <v>3.4253018682881393E-3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22.155132176203352</v>
      </c>
      <c r="O69" s="161">
        <v>9.9344616008176203</v>
      </c>
      <c r="P69" s="162">
        <v>4.7228884382447614E-3</v>
      </c>
      <c r="Q69" s="100"/>
      <c r="R69" s="96"/>
      <c r="T69" s="113">
        <f t="shared" si="1"/>
        <v>3.4253018682881393E-3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1"/>
        <v>5.6207640398123057E-3</v>
      </c>
      <c r="AA69" s="125">
        <f t="shared" si="32"/>
        <v>-2.1954621715241664E-3</v>
      </c>
      <c r="AD69" s="133">
        <f t="shared" si="33"/>
        <v>41029</v>
      </c>
      <c r="AE69" s="134">
        <f t="shared" si="49"/>
        <v>-1.2975865699566221E-3</v>
      </c>
      <c r="AF69" s="134">
        <f t="shared" si="27"/>
        <v>-3.473937810976515E-4</v>
      </c>
      <c r="AG69" s="135">
        <f t="shared" si="50"/>
        <v>-5.8566985645933101E-4</v>
      </c>
      <c r="AH69" s="136">
        <f t="shared" si="51"/>
        <v>1.0322175108225105E-2</v>
      </c>
      <c r="AI69" s="57"/>
      <c r="AJ69" s="133">
        <f t="shared" si="28"/>
        <v>41029</v>
      </c>
      <c r="AK69" s="143">
        <f t="shared" si="28"/>
        <v>-1.2975865699566221E-3</v>
      </c>
      <c r="AL69" s="143">
        <f t="shared" si="28"/>
        <v>-3.473937810976515E-4</v>
      </c>
      <c r="AM69" s="143">
        <f t="shared" si="29"/>
        <v>0</v>
      </c>
      <c r="AN69" s="143">
        <f t="shared" si="56"/>
        <v>-5.8566985645933101E-4</v>
      </c>
      <c r="AO69" s="144">
        <f t="shared" si="52"/>
        <v>1.0322175108225105E-2</v>
      </c>
      <c r="AR69"/>
      <c r="AS69"/>
      <c r="AT69"/>
      <c r="AU69"/>
      <c r="AV69"/>
      <c r="AW69"/>
      <c r="AX69"/>
      <c r="AY69"/>
      <c r="AZ69"/>
      <c r="BF69" s="60">
        <f t="shared" si="34"/>
        <v>41029</v>
      </c>
      <c r="BG69" s="71">
        <f t="shared" si="35"/>
        <v>3.4253018682881393E-3</v>
      </c>
      <c r="BH69" s="71">
        <f t="shared" si="36"/>
        <v>4.0884210526315797E-3</v>
      </c>
      <c r="BI69" s="71">
        <f t="shared" si="53"/>
        <v>0</v>
      </c>
      <c r="BJ69" s="71">
        <f t="shared" si="54"/>
        <v>-5.8566985645933101E-4</v>
      </c>
      <c r="BK69" s="71">
        <f t="shared" si="55"/>
        <v>-5.8566985645933101E-4</v>
      </c>
      <c r="BL69" s="71">
        <f t="shared" si="37"/>
        <v>4.9430652380952379E-2</v>
      </c>
      <c r="BM69" s="71">
        <f t="shared" si="38"/>
        <v>0</v>
      </c>
      <c r="BQ69" s="60">
        <f t="shared" si="39"/>
        <v>41029</v>
      </c>
      <c r="BR69" s="63">
        <f t="shared" si="40"/>
        <v>9.9344616008176203</v>
      </c>
      <c r="BS69" s="64">
        <f t="shared" si="41"/>
        <v>202941</v>
      </c>
      <c r="BT69" s="17" t="s">
        <v>122</v>
      </c>
      <c r="BV69" s="60">
        <f t="shared" si="42"/>
        <v>41060</v>
      </c>
      <c r="BW69" s="71">
        <f t="shared" si="43"/>
        <v>3.8537137638234484E-3</v>
      </c>
      <c r="BX69" s="71">
        <f t="shared" si="44"/>
        <v>3.4253018682881393E-3</v>
      </c>
      <c r="BY69" s="71">
        <f t="shared" si="45"/>
        <v>4.0884210526315797E-3</v>
      </c>
      <c r="BZ69" s="71">
        <f t="shared" si="46"/>
        <v>4.9430652380952379E-2</v>
      </c>
      <c r="CA69" s="71">
        <f t="shared" si="47"/>
        <v>-1.5023923444976162E-4</v>
      </c>
      <c r="CB69" s="71">
        <f t="shared" si="48"/>
        <v>0</v>
      </c>
    </row>
    <row r="70" spans="1:80" ht="15" x14ac:dyDescent="0.25">
      <c r="A70" s="106">
        <f t="shared" si="0"/>
        <v>41029</v>
      </c>
      <c r="B70" s="163">
        <v>41060</v>
      </c>
      <c r="C70" s="156">
        <v>132650390571</v>
      </c>
      <c r="D70" s="157">
        <v>1396712.1200000516</v>
      </c>
      <c r="E70" s="158">
        <v>207623</v>
      </c>
      <c r="F70" s="157">
        <v>4279044857.1290321</v>
      </c>
      <c r="G70" s="157">
        <v>20609.686099945728</v>
      </c>
      <c r="H70" s="157">
        <v>1396712.1200000516</v>
      </c>
      <c r="I70" s="159">
        <v>3.8537137638234484E-3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22.176995657413087</v>
      </c>
      <c r="O70" s="161">
        <v>9.9335164432952414</v>
      </c>
      <c r="P70" s="162">
        <v>3.4253018682881393E-3</v>
      </c>
      <c r="Q70" s="100"/>
      <c r="R70" s="96"/>
      <c r="T70" s="113">
        <f t="shared" si="1"/>
        <v>3.8537137638234484E-3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1"/>
        <v>6.4004319321833269E-3</v>
      </c>
      <c r="AA70" s="125">
        <f t="shared" si="32"/>
        <v>-2.5467181683598785E-3</v>
      </c>
      <c r="AD70" s="133">
        <f t="shared" si="33"/>
        <v>41060</v>
      </c>
      <c r="AE70" s="134">
        <f t="shared" si="49"/>
        <v>4.2841189553530917E-4</v>
      </c>
      <c r="AF70" s="134">
        <f t="shared" si="27"/>
        <v>-2.1954621715241664E-3</v>
      </c>
      <c r="AG70" s="135">
        <f t="shared" si="50"/>
        <v>-1.5023923444976162E-4</v>
      </c>
      <c r="AH70" s="136">
        <f t="shared" si="51"/>
        <v>1.0844004140786741E-2</v>
      </c>
      <c r="AI70" s="57"/>
      <c r="AJ70" s="133">
        <f t="shared" si="28"/>
        <v>41060</v>
      </c>
      <c r="AK70" s="143">
        <f t="shared" si="28"/>
        <v>4.2841189553530917E-4</v>
      </c>
      <c r="AL70" s="143">
        <f t="shared" si="28"/>
        <v>-2.1954621715241664E-3</v>
      </c>
      <c r="AM70" s="143">
        <f t="shared" si="29"/>
        <v>0</v>
      </c>
      <c r="AN70" s="143">
        <f t="shared" si="56"/>
        <v>-1.5023923444976162E-4</v>
      </c>
      <c r="AO70" s="144">
        <f t="shared" si="52"/>
        <v>1.0844004140786741E-2</v>
      </c>
      <c r="AR70"/>
      <c r="AS70"/>
      <c r="AT70"/>
      <c r="AU70"/>
      <c r="AV70"/>
      <c r="AW70"/>
      <c r="AX70"/>
      <c r="AY70"/>
      <c r="AZ70"/>
      <c r="BF70" s="60">
        <f t="shared" si="34"/>
        <v>41060</v>
      </c>
      <c r="BG70" s="71">
        <f t="shared" si="35"/>
        <v>3.8537137638234484E-3</v>
      </c>
      <c r="BH70" s="71">
        <f t="shared" si="36"/>
        <v>3.9381818181818181E-3</v>
      </c>
      <c r="BI70" s="71">
        <f t="shared" si="53"/>
        <v>0</v>
      </c>
      <c r="BJ70" s="71">
        <f t="shared" si="54"/>
        <v>-1.5023923444976162E-4</v>
      </c>
      <c r="BK70" s="71">
        <f t="shared" si="55"/>
        <v>-1.5023923444976162E-4</v>
      </c>
      <c r="BL70" s="71">
        <f t="shared" si="37"/>
        <v>6.027465652173912E-2</v>
      </c>
      <c r="BM70" s="71">
        <f t="shared" si="38"/>
        <v>0</v>
      </c>
      <c r="BQ70" s="60">
        <f t="shared" si="39"/>
        <v>41060</v>
      </c>
      <c r="BR70" s="63">
        <f t="shared" si="40"/>
        <v>9.9335164432952414</v>
      </c>
      <c r="BS70" s="64">
        <f t="shared" si="41"/>
        <v>207623</v>
      </c>
      <c r="BT70" s="17" t="s">
        <v>122</v>
      </c>
      <c r="BV70" s="60">
        <f t="shared" si="42"/>
        <v>41090</v>
      </c>
      <c r="BW70" s="71">
        <f t="shared" si="43"/>
        <v>5.3976349578902247E-3</v>
      </c>
      <c r="BX70" s="71">
        <f t="shared" si="44"/>
        <v>3.8537137638234484E-3</v>
      </c>
      <c r="BY70" s="71">
        <f t="shared" si="45"/>
        <v>3.9381818181818181E-3</v>
      </c>
      <c r="BZ70" s="71">
        <f t="shared" si="46"/>
        <v>6.027465652173912E-2</v>
      </c>
      <c r="CA70" s="71">
        <f t="shared" si="47"/>
        <v>-1.3865800865800817E-4</v>
      </c>
      <c r="CB70" s="71">
        <f t="shared" si="48"/>
        <v>0</v>
      </c>
    </row>
    <row r="71" spans="1:80" ht="15" x14ac:dyDescent="0.25">
      <c r="A71" s="106">
        <f t="shared" si="0"/>
        <v>41060</v>
      </c>
      <c r="B71" s="163">
        <v>41090</v>
      </c>
      <c r="C71" s="156">
        <v>132368706701</v>
      </c>
      <c r="D71" s="157">
        <v>1952125.5700000972</v>
      </c>
      <c r="E71" s="158">
        <v>211561</v>
      </c>
      <c r="F71" s="157">
        <v>4412290223.3666668</v>
      </c>
      <c r="G71" s="157">
        <v>20855.877138823635</v>
      </c>
      <c r="H71" s="157">
        <v>1952125.5700000972</v>
      </c>
      <c r="I71" s="159">
        <v>5.3976349578902247E-3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22.207659716629049</v>
      </c>
      <c r="O71" s="161">
        <v>9.9453910646688488</v>
      </c>
      <c r="P71" s="162">
        <v>3.8537137638234484E-3</v>
      </c>
      <c r="Q71" s="100"/>
      <c r="R71" s="96"/>
      <c r="T71" s="113">
        <f t="shared" si="1"/>
        <v>5.3976349578902247E-3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1"/>
        <v>6.8836755761900242E-3</v>
      </c>
      <c r="AA71" s="125">
        <f t="shared" si="32"/>
        <v>-1.4860406182997995E-3</v>
      </c>
      <c r="AD71" s="133">
        <f t="shared" si="33"/>
        <v>41090</v>
      </c>
      <c r="AE71" s="134">
        <f t="shared" si="49"/>
        <v>1.5439211940667763E-3</v>
      </c>
      <c r="AF71" s="134">
        <f t="shared" si="27"/>
        <v>-2.5467181683598785E-3</v>
      </c>
      <c r="AG71" s="135">
        <f t="shared" si="50"/>
        <v>-1.3865800865800817E-4</v>
      </c>
      <c r="AH71" s="136">
        <f t="shared" si="51"/>
        <v>6.974314906832299E-3</v>
      </c>
      <c r="AI71" s="57"/>
      <c r="AJ71" s="133">
        <f t="shared" si="28"/>
        <v>41090</v>
      </c>
      <c r="AK71" s="143">
        <f t="shared" si="28"/>
        <v>1.5439211940667763E-3</v>
      </c>
      <c r="AL71" s="143">
        <f t="shared" si="28"/>
        <v>-2.5467181683598785E-3</v>
      </c>
      <c r="AM71" s="143">
        <f t="shared" si="29"/>
        <v>0</v>
      </c>
      <c r="AN71" s="143">
        <f t="shared" si="56"/>
        <v>-1.3865800865800817E-4</v>
      </c>
      <c r="AO71" s="144">
        <f t="shared" si="52"/>
        <v>6.974314906832299E-3</v>
      </c>
      <c r="AR71"/>
      <c r="AS71"/>
      <c r="AT71"/>
      <c r="AU71"/>
      <c r="AV71"/>
      <c r="AW71"/>
      <c r="AX71"/>
      <c r="AY71"/>
      <c r="AZ71"/>
      <c r="BF71" s="60">
        <f t="shared" si="34"/>
        <v>41090</v>
      </c>
      <c r="BG71" s="71">
        <f t="shared" si="35"/>
        <v>5.3976349578902247E-3</v>
      </c>
      <c r="BH71" s="71">
        <f t="shared" si="36"/>
        <v>3.7995238095238099E-3</v>
      </c>
      <c r="BI71" s="71">
        <f t="shared" si="53"/>
        <v>0</v>
      </c>
      <c r="BJ71" s="71">
        <f t="shared" si="54"/>
        <v>-1.3865800865800817E-4</v>
      </c>
      <c r="BK71" s="71">
        <f t="shared" si="55"/>
        <v>-1.3865800865800817E-4</v>
      </c>
      <c r="BL71" s="71">
        <f t="shared" si="37"/>
        <v>6.7248971428571419E-2</v>
      </c>
      <c r="BM71" s="71">
        <f t="shared" si="38"/>
        <v>0</v>
      </c>
      <c r="BQ71" s="60">
        <f t="shared" si="39"/>
        <v>41090</v>
      </c>
      <c r="BR71" s="63">
        <f t="shared" si="40"/>
        <v>9.9453910646688488</v>
      </c>
      <c r="BS71" s="64">
        <f t="shared" si="41"/>
        <v>211561</v>
      </c>
      <c r="BT71" s="17" t="s">
        <v>122</v>
      </c>
      <c r="BV71" s="60">
        <f t="shared" si="42"/>
        <v>41121</v>
      </c>
      <c r="BW71" s="71">
        <f t="shared" si="43"/>
        <v>4.1703007728816728E-3</v>
      </c>
      <c r="BX71" s="71">
        <f t="shared" si="44"/>
        <v>5.3976349578902247E-3</v>
      </c>
      <c r="BY71" s="71">
        <f t="shared" si="45"/>
        <v>3.7995238095238099E-3</v>
      </c>
      <c r="BZ71" s="71">
        <f t="shared" si="46"/>
        <v>6.7248971428571419E-2</v>
      </c>
      <c r="CA71" s="71">
        <f t="shared" si="47"/>
        <v>-1.6054329004329014E-3</v>
      </c>
      <c r="CB71" s="71">
        <f t="shared" si="48"/>
        <v>0</v>
      </c>
    </row>
    <row r="72" spans="1:80" ht="15" x14ac:dyDescent="0.25">
      <c r="A72" s="106">
        <f t="shared" si="0"/>
        <v>41090</v>
      </c>
      <c r="B72" s="163">
        <v>41121</v>
      </c>
      <c r="C72" s="156">
        <v>134092180544</v>
      </c>
      <c r="D72" s="157">
        <v>1527881.7600000873</v>
      </c>
      <c r="E72" s="158">
        <v>213417</v>
      </c>
      <c r="F72" s="157">
        <v>4325554211.0967741</v>
      </c>
      <c r="G72" s="157">
        <v>20268.086474351967</v>
      </c>
      <c r="H72" s="157">
        <v>1527881.7600000873</v>
      </c>
      <c r="I72" s="159">
        <v>4.1703007728816728E-3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22.187806110414911</v>
      </c>
      <c r="O72" s="161">
        <v>9.9168028331325822</v>
      </c>
      <c r="P72" s="162">
        <v>5.3976349578902247E-3</v>
      </c>
      <c r="Q72" s="100"/>
      <c r="R72" s="96"/>
      <c r="T72" s="113">
        <f t="shared" si="1"/>
        <v>4.1703007728816728E-3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1"/>
        <v>6.8713907911201509E-3</v>
      </c>
      <c r="AA72" s="125">
        <f t="shared" si="32"/>
        <v>-2.7010900182384782E-3</v>
      </c>
      <c r="AD72" s="133">
        <f t="shared" si="33"/>
        <v>41121</v>
      </c>
      <c r="AE72" s="134">
        <f t="shared" si="49"/>
        <v>-1.2273341850085519E-3</v>
      </c>
      <c r="AF72" s="134">
        <f t="shared" si="27"/>
        <v>-1.4860406182997995E-3</v>
      </c>
      <c r="AG72" s="135">
        <f t="shared" si="50"/>
        <v>-1.6054329004329014E-3</v>
      </c>
      <c r="AH72" s="136">
        <f t="shared" si="51"/>
        <v>8.766028571428594E-3</v>
      </c>
      <c r="AI72" s="57"/>
      <c r="AJ72" s="133">
        <f t="shared" si="28"/>
        <v>41121</v>
      </c>
      <c r="AK72" s="143">
        <f t="shared" si="28"/>
        <v>-1.2273341850085519E-3</v>
      </c>
      <c r="AL72" s="143">
        <f t="shared" si="28"/>
        <v>-1.4860406182997995E-3</v>
      </c>
      <c r="AM72" s="143">
        <f t="shared" si="29"/>
        <v>0</v>
      </c>
      <c r="AN72" s="143">
        <f t="shared" si="56"/>
        <v>-1.6054329004329014E-3</v>
      </c>
      <c r="AO72" s="144">
        <f t="shared" si="52"/>
        <v>8.766028571428594E-3</v>
      </c>
      <c r="AR72"/>
      <c r="AS72"/>
      <c r="AT72"/>
      <c r="AU72"/>
      <c r="AV72"/>
      <c r="AW72"/>
      <c r="AX72"/>
      <c r="AY72"/>
      <c r="AZ72"/>
      <c r="BF72" s="60">
        <f t="shared" si="34"/>
        <v>41121</v>
      </c>
      <c r="BG72" s="71">
        <f t="shared" si="35"/>
        <v>4.1703007728816728E-3</v>
      </c>
      <c r="BH72" s="71">
        <f t="shared" si="36"/>
        <v>2.1940909090909086E-3</v>
      </c>
      <c r="BI72" s="71">
        <f t="shared" si="53"/>
        <v>0</v>
      </c>
      <c r="BJ72" s="71">
        <f t="shared" si="54"/>
        <v>-1.6054329004329014E-3</v>
      </c>
      <c r="BK72" s="71">
        <f t="shared" si="55"/>
        <v>-1.6054329004329014E-3</v>
      </c>
      <c r="BL72" s="71">
        <f t="shared" si="37"/>
        <v>7.6015000000000013E-2</v>
      </c>
      <c r="BM72" s="71">
        <f t="shared" si="38"/>
        <v>0</v>
      </c>
      <c r="BQ72" s="60">
        <f t="shared" si="39"/>
        <v>41121</v>
      </c>
      <c r="BR72" s="63">
        <f t="shared" si="40"/>
        <v>9.9168028331325822</v>
      </c>
      <c r="BS72" s="64">
        <f t="shared" si="41"/>
        <v>213417</v>
      </c>
      <c r="BT72" s="17" t="s">
        <v>122</v>
      </c>
      <c r="BV72" s="60">
        <f t="shared" si="42"/>
        <v>41152</v>
      </c>
      <c r="BW72" s="71">
        <f t="shared" si="43"/>
        <v>4.7954852534583701E-3</v>
      </c>
      <c r="BX72" s="71">
        <f t="shared" si="44"/>
        <v>4.1703007728816728E-3</v>
      </c>
      <c r="BY72" s="71">
        <f t="shared" si="45"/>
        <v>2.1940909090909086E-3</v>
      </c>
      <c r="BZ72" s="71">
        <f t="shared" si="46"/>
        <v>7.6015000000000013E-2</v>
      </c>
      <c r="CA72" s="71">
        <f t="shared" si="47"/>
        <v>-8.7843873517786525E-4</v>
      </c>
      <c r="CB72" s="71">
        <f t="shared" si="48"/>
        <v>0</v>
      </c>
    </row>
    <row r="73" spans="1:80" ht="15" x14ac:dyDescent="0.25">
      <c r="A73" s="106">
        <f t="shared" si="0"/>
        <v>41121</v>
      </c>
      <c r="B73" s="163">
        <v>41152</v>
      </c>
      <c r="C73" s="156">
        <v>138537549292</v>
      </c>
      <c r="D73" s="157">
        <v>1815176.9800001315</v>
      </c>
      <c r="E73" s="158">
        <v>209057</v>
      </c>
      <c r="F73" s="157">
        <v>4468953202.967742</v>
      </c>
      <c r="G73" s="157">
        <v>21376.721195500471</v>
      </c>
      <c r="H73" s="157">
        <v>1815176.9800001315</v>
      </c>
      <c r="I73" s="159">
        <v>4.7954852534583701E-3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22.220420035365553</v>
      </c>
      <c r="O73" s="161">
        <v>9.9700578143292002</v>
      </c>
      <c r="P73" s="162">
        <v>4.1703007728816728E-3</v>
      </c>
      <c r="Q73" s="100"/>
      <c r="R73" s="96"/>
      <c r="T73" s="113">
        <f t="shared" si="1"/>
        <v>4.7954852534583701E-3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1"/>
        <v>6.5792120920120049E-3</v>
      </c>
      <c r="AA73" s="125">
        <f t="shared" si="32"/>
        <v>-1.7837268385536348E-3</v>
      </c>
      <c r="AD73" s="133">
        <f t="shared" si="33"/>
        <v>41152</v>
      </c>
      <c r="AE73" s="134">
        <f t="shared" si="49"/>
        <v>6.2518448057669734E-4</v>
      </c>
      <c r="AF73" s="134">
        <f t="shared" si="27"/>
        <v>-2.7010900182384782E-3</v>
      </c>
      <c r="AG73" s="135">
        <f t="shared" si="50"/>
        <v>-8.7843873517786525E-4</v>
      </c>
      <c r="AH73" s="136">
        <f t="shared" si="51"/>
        <v>1.1319521739130423E-3</v>
      </c>
      <c r="AI73" s="57"/>
      <c r="AJ73" s="133">
        <f t="shared" si="28"/>
        <v>41152</v>
      </c>
      <c r="AK73" s="143">
        <f t="shared" si="28"/>
        <v>6.2518448057669734E-4</v>
      </c>
      <c r="AL73" s="143">
        <f t="shared" si="28"/>
        <v>-2.7010900182384782E-3</v>
      </c>
      <c r="AM73" s="143">
        <f t="shared" si="29"/>
        <v>0</v>
      </c>
      <c r="AN73" s="143">
        <f t="shared" si="56"/>
        <v>-8.7843873517786525E-4</v>
      </c>
      <c r="AO73" s="144">
        <f t="shared" si="52"/>
        <v>1.1319521739130423E-3</v>
      </c>
      <c r="AR73"/>
      <c r="AS73"/>
      <c r="AT73"/>
      <c r="AU73"/>
      <c r="AV73"/>
      <c r="AW73"/>
      <c r="AX73"/>
      <c r="AY73"/>
      <c r="AZ73"/>
      <c r="BF73" s="60">
        <f t="shared" si="34"/>
        <v>41152</v>
      </c>
      <c r="BG73" s="71">
        <f t="shared" si="35"/>
        <v>4.7954852534583701E-3</v>
      </c>
      <c r="BH73" s="71">
        <f t="shared" si="36"/>
        <v>1.3156521739130433E-3</v>
      </c>
      <c r="BI73" s="71">
        <f t="shared" si="53"/>
        <v>0</v>
      </c>
      <c r="BJ73" s="71">
        <f t="shared" si="54"/>
        <v>-8.7843873517786525E-4</v>
      </c>
      <c r="BK73" s="71">
        <f t="shared" si="55"/>
        <v>-8.7843873517786525E-4</v>
      </c>
      <c r="BL73" s="71">
        <f t="shared" si="37"/>
        <v>7.7146952173913055E-2</v>
      </c>
      <c r="BM73" s="71">
        <f t="shared" si="38"/>
        <v>0</v>
      </c>
      <c r="BQ73" s="60">
        <f t="shared" si="39"/>
        <v>41152</v>
      </c>
      <c r="BR73" s="63">
        <f t="shared" si="40"/>
        <v>9.9700578143292002</v>
      </c>
      <c r="BS73" s="64">
        <f t="shared" si="41"/>
        <v>209057</v>
      </c>
      <c r="BT73" s="17" t="s">
        <v>122</v>
      </c>
      <c r="BV73" s="60">
        <f t="shared" si="42"/>
        <v>41182</v>
      </c>
      <c r="BW73" s="71">
        <f t="shared" si="43"/>
        <v>6.1905777849201185E-3</v>
      </c>
      <c r="BX73" s="71">
        <f t="shared" si="44"/>
        <v>4.7954852534583701E-3</v>
      </c>
      <c r="BY73" s="71">
        <f t="shared" si="45"/>
        <v>1.3156521739130433E-3</v>
      </c>
      <c r="BZ73" s="71">
        <f t="shared" si="46"/>
        <v>7.7146952173913055E-2</v>
      </c>
      <c r="CA73" s="71">
        <f t="shared" si="47"/>
        <v>-1.281521739130429E-4</v>
      </c>
      <c r="CB73" s="71">
        <f t="shared" si="48"/>
        <v>0</v>
      </c>
    </row>
    <row r="74" spans="1:80" x14ac:dyDescent="0.2">
      <c r="A74" s="106">
        <f t="shared" si="0"/>
        <v>41152</v>
      </c>
      <c r="B74" s="163">
        <v>41182</v>
      </c>
      <c r="C74" s="156">
        <v>131828601002</v>
      </c>
      <c r="D74" s="157">
        <v>2229768.3300002166</v>
      </c>
      <c r="E74" s="158">
        <v>206880</v>
      </c>
      <c r="F74" s="157">
        <v>4394286700.0666666</v>
      </c>
      <c r="G74" s="157">
        <v>21240.751643787058</v>
      </c>
      <c r="H74" s="157">
        <v>2229768.3300002166</v>
      </c>
      <c r="I74" s="159">
        <v>6.1905777849201185E-3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22.203571056860984</v>
      </c>
      <c r="O74" s="161">
        <v>9.9636768628552979</v>
      </c>
      <c r="P74" s="162">
        <v>4.7954852534583701E-3</v>
      </c>
      <c r="Q74" s="100"/>
      <c r="R74" s="96"/>
      <c r="T74" s="113">
        <f t="shared" si="1"/>
        <v>6.1905777849201185E-3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1"/>
        <v>5.3813032024286065E-3</v>
      </c>
      <c r="AA74" s="125">
        <f t="shared" si="32"/>
        <v>8.0927458249151207E-4</v>
      </c>
      <c r="AD74" s="133">
        <f t="shared" si="33"/>
        <v>41182</v>
      </c>
      <c r="AE74" s="134">
        <f t="shared" si="49"/>
        <v>1.3950925314617484E-3</v>
      </c>
      <c r="AF74" s="134">
        <f t="shared" si="27"/>
        <v>-1.7837268385536348E-3</v>
      </c>
      <c r="AG74" s="135">
        <f t="shared" si="50"/>
        <v>-1.281521739130429E-4</v>
      </c>
      <c r="AH74" s="136">
        <f t="shared" si="51"/>
        <v>-1.4665702173913046E-2</v>
      </c>
      <c r="AI74" s="57"/>
      <c r="AJ74" s="133">
        <f t="shared" si="28"/>
        <v>41182</v>
      </c>
      <c r="AK74" s="143">
        <f t="shared" si="28"/>
        <v>1.3950925314617484E-3</v>
      </c>
      <c r="AL74" s="143">
        <f t="shared" si="28"/>
        <v>-1.7837268385536348E-3</v>
      </c>
      <c r="AM74" s="143">
        <f t="shared" si="29"/>
        <v>0</v>
      </c>
      <c r="AN74" s="143">
        <f t="shared" si="56"/>
        <v>-1.281521739130429E-4</v>
      </c>
      <c r="AO74" s="144">
        <f t="shared" si="52"/>
        <v>-1.4665702173913046E-2</v>
      </c>
      <c r="AR74" s="35"/>
      <c r="AW74" s="17"/>
      <c r="BF74" s="60">
        <f t="shared" si="34"/>
        <v>41182</v>
      </c>
      <c r="BG74" s="71">
        <f t="shared" si="35"/>
        <v>6.1905777849201185E-3</v>
      </c>
      <c r="BH74" s="71">
        <f t="shared" si="36"/>
        <v>1.1875000000000004E-3</v>
      </c>
      <c r="BI74" s="71">
        <f t="shared" si="53"/>
        <v>0</v>
      </c>
      <c r="BJ74" s="71">
        <f t="shared" si="54"/>
        <v>-1.281521739130429E-4</v>
      </c>
      <c r="BK74" s="71">
        <f t="shared" si="55"/>
        <v>-1.281521739130429E-4</v>
      </c>
      <c r="BL74" s="71">
        <f t="shared" si="37"/>
        <v>6.2481250000000009E-2</v>
      </c>
      <c r="BM74" s="71">
        <f t="shared" si="38"/>
        <v>0</v>
      </c>
      <c r="BQ74" s="60">
        <f t="shared" si="39"/>
        <v>41182</v>
      </c>
      <c r="BR74" s="63">
        <f t="shared" si="40"/>
        <v>9.9636768628552979</v>
      </c>
      <c r="BS74" s="64">
        <f t="shared" si="41"/>
        <v>206880</v>
      </c>
      <c r="BT74" s="17" t="s">
        <v>122</v>
      </c>
      <c r="BV74" s="60">
        <f t="shared" si="42"/>
        <v>41213</v>
      </c>
      <c r="BW74" s="71">
        <f t="shared" si="43"/>
        <v>5.928117965379562E-3</v>
      </c>
      <c r="BX74" s="71">
        <f t="shared" si="44"/>
        <v>6.1905777849201185E-3</v>
      </c>
      <c r="BY74" s="71">
        <f t="shared" si="45"/>
        <v>1.1875000000000004E-3</v>
      </c>
      <c r="BZ74" s="71">
        <f t="shared" si="46"/>
        <v>6.2481250000000009E-2</v>
      </c>
      <c r="CA74" s="71">
        <f t="shared" si="47"/>
        <v>-7.5326086956522187E-5</v>
      </c>
      <c r="CB74" s="71">
        <f t="shared" si="48"/>
        <v>0</v>
      </c>
    </row>
    <row r="75" spans="1:80" x14ac:dyDescent="0.2">
      <c r="A75" s="106">
        <f t="shared" si="0"/>
        <v>41182</v>
      </c>
      <c r="B75" s="163">
        <v>41213</v>
      </c>
      <c r="C75" s="156">
        <v>137825161937</v>
      </c>
      <c r="D75" s="157">
        <v>2232360.1600002106</v>
      </c>
      <c r="E75" s="158">
        <v>211893</v>
      </c>
      <c r="F75" s="157">
        <v>4445972965.7096777</v>
      </c>
      <c r="G75" s="157">
        <v>20982.160645748929</v>
      </c>
      <c r="H75" s="157">
        <v>2232360.1600002106</v>
      </c>
      <c r="I75" s="159">
        <v>5.928117965379562E-3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22.215264571882813</v>
      </c>
      <c r="O75" s="161">
        <v>9.9514278626222836</v>
      </c>
      <c r="P75" s="162">
        <v>6.1905777849201185E-3</v>
      </c>
      <c r="Q75" s="100"/>
      <c r="R75" s="96"/>
      <c r="T75" s="113">
        <f t="shared" si="1"/>
        <v>5.928117965379562E-3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1"/>
        <v>4.8413522369578441E-3</v>
      </c>
      <c r="AA75" s="125">
        <f t="shared" si="32"/>
        <v>1.0867657284217179E-3</v>
      </c>
      <c r="AD75" s="133">
        <f t="shared" si="33"/>
        <v>41213</v>
      </c>
      <c r="AE75" s="134">
        <f t="shared" si="49"/>
        <v>-2.6245981954055655E-4</v>
      </c>
      <c r="AF75" s="134">
        <f t="shared" si="27"/>
        <v>8.0927458249151207E-4</v>
      </c>
      <c r="AG75" s="135">
        <f t="shared" si="50"/>
        <v>-7.5326086956522187E-5</v>
      </c>
      <c r="AH75" s="136">
        <f t="shared" si="51"/>
        <v>-6.5128673913043694E-3</v>
      </c>
      <c r="AI75" s="57"/>
      <c r="AJ75" s="133">
        <f t="shared" si="28"/>
        <v>41213</v>
      </c>
      <c r="AK75" s="143">
        <f t="shared" si="28"/>
        <v>-2.6245981954055655E-4</v>
      </c>
      <c r="AL75" s="143">
        <f t="shared" si="28"/>
        <v>8.0927458249151207E-4</v>
      </c>
      <c r="AM75" s="143">
        <f t="shared" si="29"/>
        <v>0</v>
      </c>
      <c r="AN75" s="143">
        <f t="shared" si="56"/>
        <v>-7.5326086956522187E-5</v>
      </c>
      <c r="AO75" s="144">
        <f t="shared" si="52"/>
        <v>-6.5128673913043694E-3</v>
      </c>
      <c r="AR75" s="17"/>
      <c r="AW75" s="35"/>
      <c r="BF75" s="60">
        <f t="shared" si="34"/>
        <v>41213</v>
      </c>
      <c r="BG75" s="71">
        <f t="shared" si="35"/>
        <v>5.928117965379562E-3</v>
      </c>
      <c r="BH75" s="71">
        <f t="shared" si="36"/>
        <v>1.1121739130434782E-3</v>
      </c>
      <c r="BI75" s="71">
        <f t="shared" si="53"/>
        <v>0</v>
      </c>
      <c r="BJ75" s="71">
        <f t="shared" si="54"/>
        <v>-7.5326086956522187E-5</v>
      </c>
      <c r="BK75" s="71">
        <f t="shared" si="55"/>
        <v>-7.5326086956522187E-5</v>
      </c>
      <c r="BL75" s="71">
        <f t="shared" si="37"/>
        <v>5.596838260869564E-2</v>
      </c>
      <c r="BM75" s="71">
        <f t="shared" si="38"/>
        <v>0</v>
      </c>
      <c r="BQ75" s="60">
        <f t="shared" si="39"/>
        <v>41213</v>
      </c>
      <c r="BR75" s="63">
        <f t="shared" si="40"/>
        <v>9.9514278626222836</v>
      </c>
      <c r="BS75" s="64">
        <f t="shared" si="41"/>
        <v>211893</v>
      </c>
      <c r="BT75" s="17" t="s">
        <v>122</v>
      </c>
      <c r="BV75" s="60">
        <f t="shared" si="42"/>
        <v>41243</v>
      </c>
      <c r="BW75" s="71">
        <f t="shared" si="43"/>
        <v>6.2782316958224426E-3</v>
      </c>
      <c r="BX75" s="71">
        <f t="shared" si="44"/>
        <v>5.928117965379562E-3</v>
      </c>
      <c r="BY75" s="71">
        <f t="shared" si="45"/>
        <v>1.1121739130434782E-3</v>
      </c>
      <c r="BZ75" s="71">
        <f t="shared" si="46"/>
        <v>5.596838260869564E-2</v>
      </c>
      <c r="CA75" s="71">
        <f t="shared" si="47"/>
        <v>-2.7173913043477974E-5</v>
      </c>
      <c r="CB75" s="71">
        <f t="shared" si="48"/>
        <v>0</v>
      </c>
    </row>
    <row r="76" spans="1:80" x14ac:dyDescent="0.2">
      <c r="A76" s="106">
        <f t="shared" si="0"/>
        <v>41213</v>
      </c>
      <c r="B76" s="163">
        <v>41243</v>
      </c>
      <c r="C76" s="156">
        <v>132933876871</v>
      </c>
      <c r="D76" s="157">
        <v>2280299.6700001913</v>
      </c>
      <c r="E76" s="158">
        <v>206687</v>
      </c>
      <c r="F76" s="157">
        <v>4431129229.0333338</v>
      </c>
      <c r="G76" s="157">
        <v>21438.838577333521</v>
      </c>
      <c r="H76" s="157">
        <v>2280299.6700001913</v>
      </c>
      <c r="I76" s="159">
        <v>6.2782316958224426E-3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22.211920293494366</v>
      </c>
      <c r="O76" s="161">
        <v>9.9729594428841217</v>
      </c>
      <c r="P76" s="162">
        <v>5.928117965379562E-3</v>
      </c>
      <c r="Q76" s="100"/>
      <c r="R76" s="96"/>
      <c r="T76" s="113">
        <f t="shared" si="1"/>
        <v>6.2782316958224426E-3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1"/>
        <v>4.7211809199374398E-3</v>
      </c>
      <c r="AA76" s="125">
        <f t="shared" si="32"/>
        <v>1.5570507758850029E-3</v>
      </c>
      <c r="AD76" s="133">
        <f t="shared" si="33"/>
        <v>41243</v>
      </c>
      <c r="AE76" s="134">
        <f t="shared" si="49"/>
        <v>3.5011373044288065E-4</v>
      </c>
      <c r="AF76" s="134">
        <f t="shared" si="27"/>
        <v>1.0867657284217179E-3</v>
      </c>
      <c r="AG76" s="135">
        <f t="shared" si="50"/>
        <v>-2.7173913043477974E-5</v>
      </c>
      <c r="AH76" s="136">
        <f t="shared" si="51"/>
        <v>-1.3916416996047273E-3</v>
      </c>
      <c r="AI76" s="57"/>
      <c r="AJ76" s="133">
        <f t="shared" si="28"/>
        <v>41243</v>
      </c>
      <c r="AK76" s="143">
        <f t="shared" si="28"/>
        <v>3.5011373044288065E-4</v>
      </c>
      <c r="AL76" s="143">
        <f t="shared" si="28"/>
        <v>1.0867657284217179E-3</v>
      </c>
      <c r="AM76" s="143">
        <f t="shared" si="29"/>
        <v>0</v>
      </c>
      <c r="AN76" s="143">
        <f t="shared" si="56"/>
        <v>-2.7173913043477974E-5</v>
      </c>
      <c r="AO76" s="144">
        <f t="shared" si="52"/>
        <v>-1.3916416996047273E-3</v>
      </c>
      <c r="AR76" s="35"/>
      <c r="AW76" s="17"/>
      <c r="BF76" s="60">
        <f t="shared" si="34"/>
        <v>41243</v>
      </c>
      <c r="BG76" s="71">
        <f t="shared" si="35"/>
        <v>6.2782316958224426E-3</v>
      </c>
      <c r="BH76" s="71">
        <f t="shared" si="36"/>
        <v>1.0850000000000002E-3</v>
      </c>
      <c r="BI76" s="71">
        <f t="shared" si="53"/>
        <v>0</v>
      </c>
      <c r="BJ76" s="71">
        <f t="shared" si="54"/>
        <v>-2.7173913043477974E-5</v>
      </c>
      <c r="BK76" s="71">
        <f t="shared" si="55"/>
        <v>-2.7173913043477974E-5</v>
      </c>
      <c r="BL76" s="71">
        <f t="shared" si="37"/>
        <v>5.4576740909090912E-2</v>
      </c>
      <c r="BM76" s="71">
        <f t="shared" si="38"/>
        <v>0</v>
      </c>
      <c r="BQ76" s="60">
        <f t="shared" si="39"/>
        <v>41243</v>
      </c>
      <c r="BR76" s="63">
        <f t="shared" si="40"/>
        <v>9.9729594428841217</v>
      </c>
      <c r="BS76" s="64">
        <f t="shared" si="41"/>
        <v>206687</v>
      </c>
      <c r="BT76" s="17" t="s">
        <v>122</v>
      </c>
      <c r="BV76" s="60">
        <f t="shared" si="42"/>
        <v>41274</v>
      </c>
      <c r="BW76" s="71">
        <f t="shared" si="43"/>
        <v>7.1486770736711889E-3</v>
      </c>
      <c r="BX76" s="71">
        <f t="shared" si="44"/>
        <v>6.2782316958224426E-3</v>
      </c>
      <c r="BY76" s="71">
        <f t="shared" si="45"/>
        <v>1.0850000000000002E-3</v>
      </c>
      <c r="BZ76" s="71">
        <f t="shared" si="46"/>
        <v>5.4576740909090912E-2</v>
      </c>
      <c r="CA76" s="71">
        <f t="shared" si="47"/>
        <v>2.0238095238095518E-5</v>
      </c>
      <c r="CB76" s="71">
        <f t="shared" si="48"/>
        <v>0</v>
      </c>
    </row>
    <row r="77" spans="1:80" x14ac:dyDescent="0.2">
      <c r="A77" s="106">
        <f t="shared" si="0"/>
        <v>41243</v>
      </c>
      <c r="B77" s="163">
        <v>41274</v>
      </c>
      <c r="C77" s="156">
        <v>130004653695</v>
      </c>
      <c r="D77" s="157">
        <v>2539238.4900000244</v>
      </c>
      <c r="E77" s="158">
        <v>206358</v>
      </c>
      <c r="F77" s="157">
        <v>4193698506.2903228</v>
      </c>
      <c r="G77" s="157">
        <v>20322.442097182193</v>
      </c>
      <c r="H77" s="157">
        <v>2539238.4900000244</v>
      </c>
      <c r="I77" s="159">
        <v>7.1486770736711889E-3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22.156848879929974</v>
      </c>
      <c r="O77" s="161">
        <v>9.919481076419089</v>
      </c>
      <c r="P77" s="162">
        <v>6.2782316958224426E-3</v>
      </c>
      <c r="Q77" s="100"/>
      <c r="R77" s="96"/>
      <c r="T77" s="113">
        <f t="shared" si="1"/>
        <v>7.1486770736711889E-3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1"/>
        <v>4.2719824411580872E-3</v>
      </c>
      <c r="AA77" s="125">
        <f t="shared" si="32"/>
        <v>2.8766946325131017E-3</v>
      </c>
      <c r="AD77" s="133">
        <f t="shared" si="33"/>
        <v>41274</v>
      </c>
      <c r="AE77" s="134">
        <f t="shared" si="49"/>
        <v>8.7044537784874629E-4</v>
      </c>
      <c r="AF77" s="134">
        <f t="shared" si="27"/>
        <v>1.5570507758850029E-3</v>
      </c>
      <c r="AG77" s="135">
        <f t="shared" si="50"/>
        <v>2.0238095238095518E-5</v>
      </c>
      <c r="AH77" s="136">
        <f t="shared" si="51"/>
        <v>-5.8790313852813969E-3</v>
      </c>
      <c r="AI77" s="57"/>
      <c r="AJ77" s="133">
        <f t="shared" si="28"/>
        <v>41274</v>
      </c>
      <c r="AK77" s="143">
        <f t="shared" si="28"/>
        <v>8.7044537784874629E-4</v>
      </c>
      <c r="AL77" s="143">
        <f t="shared" si="28"/>
        <v>1.5570507758850029E-3</v>
      </c>
      <c r="AM77" s="143">
        <f t="shared" si="29"/>
        <v>0</v>
      </c>
      <c r="AN77" s="143">
        <f t="shared" si="56"/>
        <v>0</v>
      </c>
      <c r="AO77" s="144">
        <f t="shared" si="52"/>
        <v>-5.8790313852813969E-3</v>
      </c>
      <c r="AR77" s="35"/>
      <c r="AW77" s="35"/>
      <c r="BF77" s="60">
        <f t="shared" si="34"/>
        <v>41274</v>
      </c>
      <c r="BG77" s="71">
        <f t="shared" si="35"/>
        <v>7.1486770736711889E-3</v>
      </c>
      <c r="BH77" s="71">
        <f t="shared" si="36"/>
        <v>1.1052380952380958E-3</v>
      </c>
      <c r="BI77" s="71">
        <f t="shared" si="53"/>
        <v>2.0238095238095518E-5</v>
      </c>
      <c r="BJ77" s="71">
        <f t="shared" si="54"/>
        <v>0</v>
      </c>
      <c r="BK77" s="71">
        <f t="shared" si="55"/>
        <v>2.0238095238095518E-5</v>
      </c>
      <c r="BL77" s="71">
        <f t="shared" si="37"/>
        <v>4.8697709523809515E-2</v>
      </c>
      <c r="BM77" s="71">
        <f t="shared" si="38"/>
        <v>0</v>
      </c>
      <c r="BQ77" s="60">
        <f t="shared" si="39"/>
        <v>41274</v>
      </c>
      <c r="BR77" s="63">
        <f t="shared" si="40"/>
        <v>9.919481076419089</v>
      </c>
      <c r="BS77" s="64">
        <f t="shared" si="41"/>
        <v>206358</v>
      </c>
      <c r="BT77" s="17" t="s">
        <v>122</v>
      </c>
      <c r="BV77" s="60">
        <f t="shared" si="42"/>
        <v>41305</v>
      </c>
      <c r="BW77" s="71">
        <f t="shared" si="43"/>
        <v>5.1286378902886138E-3</v>
      </c>
      <c r="BX77" s="71">
        <f t="shared" si="44"/>
        <v>7.1486770736711889E-3</v>
      </c>
      <c r="BY77" s="71">
        <f t="shared" si="45"/>
        <v>1.1052380952380958E-3</v>
      </c>
      <c r="BZ77" s="71">
        <f t="shared" si="46"/>
        <v>4.8697709523809515E-2</v>
      </c>
      <c r="CA77" s="71">
        <f t="shared" si="47"/>
        <v>1.8674948240165416E-5</v>
      </c>
      <c r="CB77" s="71">
        <f t="shared" si="48"/>
        <v>0</v>
      </c>
    </row>
    <row r="78" spans="1:80" x14ac:dyDescent="0.2">
      <c r="A78" s="106">
        <f t="shared" si="0"/>
        <v>41274</v>
      </c>
      <c r="B78" s="163">
        <v>41305</v>
      </c>
      <c r="C78" s="156">
        <v>123741589195</v>
      </c>
      <c r="D78" s="157">
        <v>1738700.830000014</v>
      </c>
      <c r="E78" s="158">
        <v>201479</v>
      </c>
      <c r="F78" s="157">
        <v>3991664167.5806451</v>
      </c>
      <c r="G78" s="157">
        <v>19811.812484579757</v>
      </c>
      <c r="H78" s="157">
        <v>1738700.830000014</v>
      </c>
      <c r="I78" s="159">
        <v>5.1286378902886138E-3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22.107474065499254</v>
      </c>
      <c r="O78" s="161">
        <v>9.8940336289237738</v>
      </c>
      <c r="P78" s="162">
        <v>7.1486770736711889E-3</v>
      </c>
      <c r="Q78" s="100"/>
      <c r="R78" s="96"/>
      <c r="T78" s="113">
        <f t="shared" ref="T78:U93" si="57">+I78</f>
        <v>5.1286378902886138E-3</v>
      </c>
      <c r="U78" s="114">
        <f t="shared" si="57"/>
        <v>1.1239130434782612E-3</v>
      </c>
      <c r="V78" s="115">
        <f>VLOOKUP(B78,'cds bmps'!$E:$I,5,0)/10000</f>
        <v>4.3495743478260879E-2</v>
      </c>
      <c r="Z78" s="124">
        <f t="shared" si="31"/>
        <v>3.8748487775827024E-3</v>
      </c>
      <c r="AA78" s="125">
        <f t="shared" si="32"/>
        <v>1.2537891127059114E-3</v>
      </c>
      <c r="AD78" s="133">
        <f t="shared" si="33"/>
        <v>41305</v>
      </c>
      <c r="AE78" s="134">
        <f t="shared" si="49"/>
        <v>-2.0200391833825751E-3</v>
      </c>
      <c r="AF78" s="134">
        <f t="shared" si="27"/>
        <v>2.8766946325131017E-3</v>
      </c>
      <c r="AG78" s="135">
        <f t="shared" si="50"/>
        <v>1.8674948240165416E-5</v>
      </c>
      <c r="AH78" s="136">
        <f t="shared" si="51"/>
        <v>-5.2019660455486366E-3</v>
      </c>
      <c r="AI78" s="57"/>
      <c r="AJ78" s="133">
        <f t="shared" si="28"/>
        <v>41305</v>
      </c>
      <c r="AK78" s="143">
        <f t="shared" si="28"/>
        <v>-2.0200391833825751E-3</v>
      </c>
      <c r="AL78" s="143">
        <f t="shared" si="28"/>
        <v>2.8766946325131017E-3</v>
      </c>
      <c r="AM78" s="143">
        <f t="shared" si="29"/>
        <v>0</v>
      </c>
      <c r="AN78" s="143">
        <f t="shared" si="56"/>
        <v>0</v>
      </c>
      <c r="AO78" s="144">
        <f t="shared" si="52"/>
        <v>-5.2019660455486366E-3</v>
      </c>
      <c r="AR78" s="35"/>
      <c r="AW78" s="35"/>
      <c r="BF78" s="60">
        <f t="shared" si="34"/>
        <v>41305</v>
      </c>
      <c r="BG78" s="71">
        <f t="shared" si="35"/>
        <v>5.1286378902886138E-3</v>
      </c>
      <c r="BH78" s="71">
        <f t="shared" si="36"/>
        <v>1.1239130434782612E-3</v>
      </c>
      <c r="BI78" s="71">
        <f t="shared" si="53"/>
        <v>1.8674948240165416E-5</v>
      </c>
      <c r="BJ78" s="71">
        <f t="shared" si="54"/>
        <v>0</v>
      </c>
      <c r="BK78" s="71">
        <f t="shared" si="55"/>
        <v>1.8674948240165416E-5</v>
      </c>
      <c r="BL78" s="71">
        <f t="shared" si="37"/>
        <v>4.3495743478260879E-2</v>
      </c>
      <c r="BM78" s="71">
        <f t="shared" si="38"/>
        <v>0</v>
      </c>
      <c r="BQ78" s="60">
        <f t="shared" si="39"/>
        <v>41305</v>
      </c>
      <c r="BR78" s="63">
        <f t="shared" si="40"/>
        <v>9.8940336289237738</v>
      </c>
      <c r="BS78" s="64">
        <f t="shared" si="41"/>
        <v>201479</v>
      </c>
      <c r="BT78" s="17" t="s">
        <v>122</v>
      </c>
      <c r="BV78" s="60">
        <f t="shared" si="42"/>
        <v>41333</v>
      </c>
      <c r="BW78" s="71">
        <f t="shared" si="43"/>
        <v>6.515729194489373E-3</v>
      </c>
      <c r="BX78" s="71">
        <f t="shared" si="44"/>
        <v>5.1286378902886138E-3</v>
      </c>
      <c r="BY78" s="71">
        <f t="shared" si="45"/>
        <v>1.1239130434782612E-3</v>
      </c>
      <c r="BZ78" s="71">
        <f t="shared" si="46"/>
        <v>4.3495743478260879E-2</v>
      </c>
      <c r="CA78" s="71">
        <f t="shared" si="47"/>
        <v>7.8586956521738832E-5</v>
      </c>
      <c r="CB78" s="71">
        <f t="shared" si="48"/>
        <v>0</v>
      </c>
    </row>
    <row r="79" spans="1:80" x14ac:dyDescent="0.2">
      <c r="A79" s="106">
        <f t="shared" si="0"/>
        <v>41305</v>
      </c>
      <c r="B79" s="163">
        <v>41333</v>
      </c>
      <c r="C79" s="156">
        <v>103909063405</v>
      </c>
      <c r="D79" s="157">
        <v>1854913.2000000158</v>
      </c>
      <c r="E79" s="158">
        <v>202255</v>
      </c>
      <c r="F79" s="157">
        <v>3711037978.75</v>
      </c>
      <c r="G79" s="157">
        <v>18348.312668413637</v>
      </c>
      <c r="H79" s="157">
        <v>1854913.2000000158</v>
      </c>
      <c r="I79" s="159">
        <v>6.515729194489373E-3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22.034577453073823</v>
      </c>
      <c r="O79" s="161">
        <v>9.8172928965798043</v>
      </c>
      <c r="P79" s="162">
        <v>5.1286378902886138E-3</v>
      </c>
      <c r="Q79" s="100"/>
      <c r="R79" s="96"/>
      <c r="T79" s="113">
        <f t="shared" si="57"/>
        <v>6.515729194489373E-3</v>
      </c>
      <c r="U79" s="114">
        <f t="shared" si="57"/>
        <v>1.2025E-3</v>
      </c>
      <c r="V79" s="115">
        <f>VLOOKUP(B79,'cds bmps'!$E:$I,5,0)/10000</f>
        <v>5.650091500000002E-2</v>
      </c>
      <c r="Z79" s="124">
        <f t="shared" si="31"/>
        <v>4.9219453928077053E-3</v>
      </c>
      <c r="AA79" s="125">
        <f t="shared" si="32"/>
        <v>1.5937838016816678E-3</v>
      </c>
      <c r="AD79" s="133">
        <f t="shared" si="33"/>
        <v>41333</v>
      </c>
      <c r="AE79" s="134">
        <f t="shared" si="49"/>
        <v>1.3870913042007592E-3</v>
      </c>
      <c r="AF79" s="134">
        <f t="shared" si="27"/>
        <v>1.2537891127059114E-3</v>
      </c>
      <c r="AG79" s="135">
        <f t="shared" si="50"/>
        <v>7.8586956521738832E-5</v>
      </c>
      <c r="AH79" s="136">
        <f t="shared" si="51"/>
        <v>1.3005171521739141E-2</v>
      </c>
      <c r="AI79" s="57"/>
      <c r="AJ79" s="133">
        <f t="shared" si="28"/>
        <v>41333</v>
      </c>
      <c r="AK79" s="143">
        <f t="shared" si="28"/>
        <v>1.3870913042007592E-3</v>
      </c>
      <c r="AL79" s="143">
        <f t="shared" si="28"/>
        <v>1.2537891127059114E-3</v>
      </c>
      <c r="AM79" s="143">
        <f t="shared" si="29"/>
        <v>0</v>
      </c>
      <c r="AN79" s="143">
        <f t="shared" si="56"/>
        <v>0</v>
      </c>
      <c r="AO79" s="144">
        <f t="shared" si="52"/>
        <v>1.3005171521739141E-2</v>
      </c>
      <c r="AR79" s="35"/>
      <c r="AW79" s="17"/>
      <c r="BF79" s="60">
        <f t="shared" si="34"/>
        <v>41333</v>
      </c>
      <c r="BG79" s="71">
        <f t="shared" si="35"/>
        <v>6.515729194489373E-3</v>
      </c>
      <c r="BH79" s="71">
        <f t="shared" si="36"/>
        <v>1.2025E-3</v>
      </c>
      <c r="BI79" s="71">
        <f t="shared" si="53"/>
        <v>7.8586956521738832E-5</v>
      </c>
      <c r="BJ79" s="71">
        <f t="shared" si="54"/>
        <v>0</v>
      </c>
      <c r="BK79" s="71">
        <f t="shared" si="55"/>
        <v>7.8586956521738832E-5</v>
      </c>
      <c r="BL79" s="71">
        <f t="shared" si="37"/>
        <v>5.650091500000002E-2</v>
      </c>
      <c r="BM79" s="71">
        <f t="shared" si="38"/>
        <v>0</v>
      </c>
      <c r="BQ79" s="60">
        <f t="shared" si="39"/>
        <v>41333</v>
      </c>
      <c r="BR79" s="63">
        <f t="shared" si="40"/>
        <v>9.8172928965798043</v>
      </c>
      <c r="BS79" s="64">
        <f t="shared" si="41"/>
        <v>202255</v>
      </c>
      <c r="BT79" s="17" t="s">
        <v>122</v>
      </c>
      <c r="BV79" s="60">
        <f t="shared" si="42"/>
        <v>41364</v>
      </c>
      <c r="BW79" s="71">
        <f t="shared" si="43"/>
        <v>8.3728531774497888E-3</v>
      </c>
      <c r="BX79" s="71">
        <f t="shared" si="44"/>
        <v>6.515729194489373E-3</v>
      </c>
      <c r="BY79" s="71">
        <f t="shared" si="45"/>
        <v>1.2025E-3</v>
      </c>
      <c r="BZ79" s="71">
        <f t="shared" si="46"/>
        <v>5.650091500000002E-2</v>
      </c>
      <c r="CA79" s="71">
        <f t="shared" si="47"/>
        <v>-2.3000000000000451E-5</v>
      </c>
      <c r="CB79" s="71">
        <f t="shared" si="48"/>
        <v>0</v>
      </c>
    </row>
    <row r="80" spans="1:80" x14ac:dyDescent="0.2">
      <c r="A80" s="106">
        <f t="shared" si="0"/>
        <v>41333</v>
      </c>
      <c r="B80" s="163">
        <v>41364</v>
      </c>
      <c r="C80" s="156">
        <v>116659252748</v>
      </c>
      <c r="D80" s="157">
        <v>2676084.3700000271</v>
      </c>
      <c r="E80" s="158">
        <v>224402</v>
      </c>
      <c r="F80" s="157">
        <v>3763201701.5483871</v>
      </c>
      <c r="G80" s="157">
        <v>16769.911594140813</v>
      </c>
      <c r="H80" s="157">
        <v>2676084.3700000271</v>
      </c>
      <c r="I80" s="159">
        <v>8.3728531774497888E-3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22.048535948383076</v>
      </c>
      <c r="O80" s="161">
        <v>9.7273415831361447</v>
      </c>
      <c r="P80" s="162">
        <v>6.515729194489373E-3</v>
      </c>
      <c r="Q80" s="100"/>
      <c r="R80" s="96"/>
      <c r="T80" s="113">
        <f t="shared" si="57"/>
        <v>8.3728531774497888E-3</v>
      </c>
      <c r="U80" s="114">
        <f t="shared" si="57"/>
        <v>1.1794999999999996E-3</v>
      </c>
      <c r="V80" s="115">
        <f>VLOOKUP(B80,'cds bmps'!$E:$I,5,0)/10000</f>
        <v>5.8889761904761903E-2</v>
      </c>
      <c r="Z80" s="124">
        <f t="shared" si="31"/>
        <v>5.0980716369557226E-3</v>
      </c>
      <c r="AA80" s="125">
        <f t="shared" si="32"/>
        <v>3.2747815404940662E-3</v>
      </c>
      <c r="AD80" s="133">
        <f t="shared" si="33"/>
        <v>41364</v>
      </c>
      <c r="AE80" s="134">
        <f t="shared" si="49"/>
        <v>1.8571239829604158E-3</v>
      </c>
      <c r="AF80" s="134">
        <f t="shared" si="27"/>
        <v>1.5937838016816678E-3</v>
      </c>
      <c r="AG80" s="135">
        <f t="shared" si="50"/>
        <v>-2.3000000000000451E-5</v>
      </c>
      <c r="AH80" s="136">
        <f t="shared" si="51"/>
        <v>2.3888469047618835E-3</v>
      </c>
      <c r="AI80" s="57"/>
      <c r="AJ80" s="133">
        <f t="shared" si="28"/>
        <v>41364</v>
      </c>
      <c r="AK80" s="143">
        <f t="shared" si="28"/>
        <v>1.8571239829604158E-3</v>
      </c>
      <c r="AL80" s="143">
        <f t="shared" si="28"/>
        <v>1.5937838016816678E-3</v>
      </c>
      <c r="AM80" s="143">
        <f t="shared" si="29"/>
        <v>0</v>
      </c>
      <c r="AN80" s="143">
        <f t="shared" si="56"/>
        <v>-2.3000000000000451E-5</v>
      </c>
      <c r="AO80" s="144">
        <f t="shared" si="52"/>
        <v>2.3888469047618835E-3</v>
      </c>
      <c r="AR80" s="35"/>
      <c r="AW80" s="37"/>
      <c r="BF80" s="60">
        <f t="shared" si="34"/>
        <v>41364</v>
      </c>
      <c r="BG80" s="71">
        <f t="shared" si="35"/>
        <v>8.3728531774497888E-3</v>
      </c>
      <c r="BH80" s="71">
        <f t="shared" si="36"/>
        <v>1.1794999999999996E-3</v>
      </c>
      <c r="BI80" s="71">
        <f t="shared" si="53"/>
        <v>0</v>
      </c>
      <c r="BJ80" s="71">
        <f t="shared" si="54"/>
        <v>-2.3000000000000451E-5</v>
      </c>
      <c r="BK80" s="71">
        <f t="shared" si="55"/>
        <v>-2.3000000000000451E-5</v>
      </c>
      <c r="BL80" s="71">
        <f t="shared" si="37"/>
        <v>5.8889761904761903E-2</v>
      </c>
      <c r="BM80" s="71">
        <f t="shared" si="38"/>
        <v>0</v>
      </c>
      <c r="BQ80" s="60">
        <f t="shared" si="39"/>
        <v>41364</v>
      </c>
      <c r="BR80" s="63">
        <f t="shared" si="40"/>
        <v>9.7273415831361447</v>
      </c>
      <c r="BS80" s="64">
        <f t="shared" si="41"/>
        <v>224402</v>
      </c>
      <c r="BT80" s="17" t="s">
        <v>122</v>
      </c>
      <c r="BV80" s="60">
        <f t="shared" si="42"/>
        <v>41394</v>
      </c>
      <c r="BW80" s="71">
        <f t="shared" si="43"/>
        <v>7.5882635161264389E-3</v>
      </c>
      <c r="BX80" s="71">
        <f t="shared" si="44"/>
        <v>8.3728531774497888E-3</v>
      </c>
      <c r="BY80" s="71">
        <f t="shared" si="45"/>
        <v>1.1794999999999996E-3</v>
      </c>
      <c r="BZ80" s="71">
        <f t="shared" si="46"/>
        <v>5.8889761904761903E-2</v>
      </c>
      <c r="CA80" s="71">
        <f t="shared" si="47"/>
        <v>-4.5238095238071298E-7</v>
      </c>
      <c r="CB80" s="71">
        <f t="shared" si="48"/>
        <v>0</v>
      </c>
    </row>
    <row r="81" spans="1:80" x14ac:dyDescent="0.2">
      <c r="A81" s="106">
        <f t="shared" si="0"/>
        <v>41364</v>
      </c>
      <c r="B81" s="163">
        <v>41394</v>
      </c>
      <c r="C81" s="156">
        <v>118760021128</v>
      </c>
      <c r="D81" s="157">
        <v>2468992.7000000207</v>
      </c>
      <c r="E81" s="158">
        <v>205329</v>
      </c>
      <c r="F81" s="157">
        <v>3958667370.9333334</v>
      </c>
      <c r="G81" s="157">
        <v>19279.631084422235</v>
      </c>
      <c r="H81" s="157">
        <v>2468992.7000000207</v>
      </c>
      <c r="I81" s="159">
        <v>7.5882635161264389E-3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22.099173283084816</v>
      </c>
      <c r="O81" s="161">
        <v>9.8668044333560641</v>
      </c>
      <c r="P81" s="162">
        <v>8.3728531774497888E-3</v>
      </c>
      <c r="Q81" s="100"/>
      <c r="R81" s="96"/>
      <c r="T81" s="113">
        <f t="shared" si="57"/>
        <v>7.5882635161264389E-3</v>
      </c>
      <c r="U81" s="114">
        <f t="shared" si="57"/>
        <v>1.1790476190476188E-3</v>
      </c>
      <c r="V81" s="115">
        <f>VLOOKUP(B81,'cds bmps'!$E:$I,5,0)/10000</f>
        <v>6.6684945454545452E-2</v>
      </c>
      <c r="Z81" s="124">
        <f t="shared" si="31"/>
        <v>5.7051004302188313E-3</v>
      </c>
      <c r="AA81" s="125">
        <f t="shared" si="32"/>
        <v>1.8831630859076076E-3</v>
      </c>
      <c r="AD81" s="133">
        <f t="shared" si="33"/>
        <v>41394</v>
      </c>
      <c r="AE81" s="134">
        <f t="shared" si="49"/>
        <v>-7.8458966132334985E-4</v>
      </c>
      <c r="AF81" s="134">
        <f t="shared" si="27"/>
        <v>3.2747815404940662E-3</v>
      </c>
      <c r="AG81" s="135">
        <f t="shared" si="50"/>
        <v>-4.5238095238071298E-7</v>
      </c>
      <c r="AH81" s="136">
        <f t="shared" si="51"/>
        <v>7.7951835497835492E-3</v>
      </c>
      <c r="AI81" s="57"/>
      <c r="AJ81" s="133">
        <f t="shared" si="28"/>
        <v>41394</v>
      </c>
      <c r="AK81" s="143">
        <f t="shared" si="28"/>
        <v>-7.8458966132334985E-4</v>
      </c>
      <c r="AL81" s="143">
        <f t="shared" si="28"/>
        <v>3.2747815404940662E-3</v>
      </c>
      <c r="AM81" s="143">
        <f t="shared" si="29"/>
        <v>0</v>
      </c>
      <c r="AN81" s="143">
        <f t="shared" si="56"/>
        <v>-4.5238095238071298E-7</v>
      </c>
      <c r="AO81" s="144">
        <f t="shared" si="52"/>
        <v>7.7951835497835492E-3</v>
      </c>
      <c r="AR81" s="35"/>
      <c r="AW81" s="37"/>
      <c r="BF81" s="60">
        <f t="shared" si="34"/>
        <v>41394</v>
      </c>
      <c r="BG81" s="71">
        <f t="shared" si="35"/>
        <v>7.5882635161264389E-3</v>
      </c>
      <c r="BH81" s="71">
        <f t="shared" si="36"/>
        <v>1.1790476190476188E-3</v>
      </c>
      <c r="BI81" s="71">
        <f t="shared" si="53"/>
        <v>0</v>
      </c>
      <c r="BJ81" s="71">
        <f t="shared" si="54"/>
        <v>-4.5238095238071298E-7</v>
      </c>
      <c r="BK81" s="71">
        <f t="shared" si="55"/>
        <v>-4.5238095238071298E-7</v>
      </c>
      <c r="BL81" s="71">
        <f t="shared" si="37"/>
        <v>6.6684945454545452E-2</v>
      </c>
      <c r="BM81" s="71">
        <f t="shared" si="38"/>
        <v>0</v>
      </c>
      <c r="BQ81" s="60">
        <f t="shared" si="39"/>
        <v>41394</v>
      </c>
      <c r="BR81" s="63">
        <f t="shared" si="40"/>
        <v>9.8668044333560641</v>
      </c>
      <c r="BS81" s="64">
        <f t="shared" si="41"/>
        <v>205329</v>
      </c>
      <c r="BT81" s="17" t="s">
        <v>122</v>
      </c>
      <c r="BV81" s="60">
        <f t="shared" si="42"/>
        <v>41425</v>
      </c>
      <c r="BW81" s="71">
        <f t="shared" si="43"/>
        <v>8.0240719577029645E-3</v>
      </c>
      <c r="BX81" s="71">
        <f t="shared" si="44"/>
        <v>7.5882635161264389E-3</v>
      </c>
      <c r="BY81" s="71">
        <f t="shared" si="45"/>
        <v>1.1790476190476188E-3</v>
      </c>
      <c r="BZ81" s="71">
        <f t="shared" si="46"/>
        <v>6.6684945454545452E-2</v>
      </c>
      <c r="CA81" s="71">
        <f t="shared" si="47"/>
        <v>-5.5865800865800321E-5</v>
      </c>
      <c r="CB81" s="71">
        <f t="shared" si="48"/>
        <v>0</v>
      </c>
    </row>
    <row r="82" spans="1:80" x14ac:dyDescent="0.2">
      <c r="A82" s="106">
        <f t="shared" si="0"/>
        <v>41394</v>
      </c>
      <c r="B82" s="163">
        <v>41425</v>
      </c>
      <c r="C82" s="156">
        <v>126765019433</v>
      </c>
      <c r="D82" s="157">
        <v>2786771.6100000185</v>
      </c>
      <c r="E82" s="158">
        <v>203950</v>
      </c>
      <c r="F82" s="157">
        <v>4089194175.2580647</v>
      </c>
      <c r="G82" s="157">
        <v>20049.983698249889</v>
      </c>
      <c r="H82" s="157">
        <v>2786771.6100000185</v>
      </c>
      <c r="I82" s="159">
        <v>8.0240719577029645E-3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22.131613764425222</v>
      </c>
      <c r="O82" s="161">
        <v>9.9059836196795157</v>
      </c>
      <c r="P82" s="162">
        <v>7.5882635161264389E-3</v>
      </c>
      <c r="Q82" s="100"/>
      <c r="R82" s="96"/>
      <c r="T82" s="113">
        <f t="shared" si="57"/>
        <v>8.0240719577029645E-3</v>
      </c>
      <c r="U82" s="114">
        <f t="shared" si="57"/>
        <v>1.1231818181818185E-3</v>
      </c>
      <c r="V82" s="115">
        <f>VLOOKUP(B82,'cds bmps'!$E:$I,5,0)/10000</f>
        <v>5.7309269565217404E-2</v>
      </c>
      <c r="Z82" s="124">
        <f t="shared" si="31"/>
        <v>4.9505701770002734E-3</v>
      </c>
      <c r="AA82" s="125">
        <f t="shared" si="32"/>
        <v>3.073501780702691E-3</v>
      </c>
      <c r="AD82" s="133">
        <f t="shared" si="33"/>
        <v>41425</v>
      </c>
      <c r="AE82" s="134">
        <f t="shared" si="49"/>
        <v>4.3580844157652555E-4</v>
      </c>
      <c r="AF82" s="134">
        <f t="shared" si="27"/>
        <v>1.8831630859076076E-3</v>
      </c>
      <c r="AG82" s="135">
        <f t="shared" si="50"/>
        <v>-5.5865800865800321E-5</v>
      </c>
      <c r="AH82" s="136">
        <f t="shared" si="51"/>
        <v>-9.3756758893280487E-3</v>
      </c>
      <c r="AI82" s="57"/>
      <c r="AJ82" s="133">
        <f t="shared" si="28"/>
        <v>41425</v>
      </c>
      <c r="AK82" s="143">
        <f t="shared" si="28"/>
        <v>4.3580844157652555E-4</v>
      </c>
      <c r="AL82" s="143">
        <f t="shared" si="28"/>
        <v>1.8831630859076076E-3</v>
      </c>
      <c r="AM82" s="143">
        <f t="shared" si="29"/>
        <v>0</v>
      </c>
      <c r="AN82" s="143">
        <f t="shared" si="56"/>
        <v>-5.5865800865800321E-5</v>
      </c>
      <c r="AO82" s="144">
        <f t="shared" si="52"/>
        <v>-9.3756758893280487E-3</v>
      </c>
      <c r="AR82" s="35"/>
      <c r="AW82" s="37"/>
      <c r="BF82" s="60">
        <f t="shared" si="34"/>
        <v>41425</v>
      </c>
      <c r="BG82" s="71">
        <f t="shared" si="35"/>
        <v>8.0240719577029645E-3</v>
      </c>
      <c r="BH82" s="71">
        <f t="shared" si="36"/>
        <v>1.1231818181818185E-3</v>
      </c>
      <c r="BI82" s="71">
        <f t="shared" si="53"/>
        <v>0</v>
      </c>
      <c r="BJ82" s="71">
        <f t="shared" si="54"/>
        <v>-5.5865800865800321E-5</v>
      </c>
      <c r="BK82" s="71">
        <f t="shared" si="55"/>
        <v>-5.5865800865800321E-5</v>
      </c>
      <c r="BL82" s="71">
        <f t="shared" si="37"/>
        <v>5.7309269565217404E-2</v>
      </c>
      <c r="BM82" s="71">
        <f t="shared" si="38"/>
        <v>0</v>
      </c>
      <c r="BQ82" s="60">
        <f t="shared" si="39"/>
        <v>41425</v>
      </c>
      <c r="BR82" s="63">
        <f t="shared" si="40"/>
        <v>9.9059836196795157</v>
      </c>
      <c r="BS82" s="64">
        <f t="shared" si="41"/>
        <v>203950</v>
      </c>
      <c r="BT82" s="17" t="s">
        <v>122</v>
      </c>
      <c r="BV82" s="60">
        <f t="shared" si="42"/>
        <v>41455</v>
      </c>
      <c r="BW82" s="71">
        <f t="shared" si="43"/>
        <v>8.8839446221771617E-3</v>
      </c>
      <c r="BX82" s="71">
        <f t="shared" si="44"/>
        <v>8.0240719577029645E-3</v>
      </c>
      <c r="BY82" s="71">
        <f t="shared" si="45"/>
        <v>1.1231818181818185E-3</v>
      </c>
      <c r="BZ82" s="71">
        <f t="shared" si="46"/>
        <v>5.7309269565217404E-2</v>
      </c>
      <c r="CA82" s="71">
        <f t="shared" si="47"/>
        <v>8.2318181818181665E-5</v>
      </c>
      <c r="CB82" s="71">
        <f t="shared" si="48"/>
        <v>0</v>
      </c>
    </row>
    <row r="83" spans="1:80" x14ac:dyDescent="0.2">
      <c r="A83" s="106">
        <f t="shared" ref="A83:A108" si="58">+EOMONTH(B83,-1)</f>
        <v>41425</v>
      </c>
      <c r="B83" s="163">
        <v>41455</v>
      </c>
      <c r="C83" s="156">
        <v>128814574175</v>
      </c>
      <c r="D83" s="157">
        <v>3135291.9000000884</v>
      </c>
      <c r="E83" s="158">
        <v>212682</v>
      </c>
      <c r="F83" s="157">
        <v>4293819139.1666665</v>
      </c>
      <c r="G83" s="157">
        <v>20188.916500534444</v>
      </c>
      <c r="H83" s="157">
        <v>3135291.9000000884</v>
      </c>
      <c r="I83" s="159">
        <v>8.8839446221771617E-3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22.180442416085739</v>
      </c>
      <c r="O83" s="161">
        <v>9.9128890447125446</v>
      </c>
      <c r="P83" s="162">
        <v>8.0240719577029645E-3</v>
      </c>
      <c r="Q83" s="100"/>
      <c r="R83" s="96"/>
      <c r="T83" s="113">
        <f t="shared" si="57"/>
        <v>8.8839446221771617E-3</v>
      </c>
      <c r="U83" s="114">
        <f t="shared" si="57"/>
        <v>1.2055000000000002E-3</v>
      </c>
      <c r="V83" s="115">
        <f>VLOOKUP(B83,'cds bmps'!$E:$I,5,0)/10000</f>
        <v>6.382926500000001E-2</v>
      </c>
      <c r="Z83" s="124">
        <f t="shared" ref="Z83:Z108" si="59">+$AS$38+$AS$39*U83+$AS$40*V83</f>
        <v>5.4941039031197901E-3</v>
      </c>
      <c r="AA83" s="125">
        <f t="shared" ref="AA83:AA108" si="60">+I83-Z83</f>
        <v>3.3898407190573717E-3</v>
      </c>
      <c r="AD83" s="133">
        <f t="shared" ref="AD83:AD108" si="61">+B83</f>
        <v>41455</v>
      </c>
      <c r="AE83" s="134">
        <f t="shared" si="49"/>
        <v>8.5987266447419726E-4</v>
      </c>
      <c r="AF83" s="134">
        <f t="shared" si="27"/>
        <v>3.073501780702691E-3</v>
      </c>
      <c r="AG83" s="135">
        <f t="shared" si="50"/>
        <v>8.2318181818181665E-5</v>
      </c>
      <c r="AH83" s="136">
        <f t="shared" si="51"/>
        <v>6.5199954347826064E-3</v>
      </c>
      <c r="AI83" s="57"/>
      <c r="AJ83" s="133">
        <f t="shared" si="28"/>
        <v>41455</v>
      </c>
      <c r="AK83" s="143">
        <f t="shared" si="28"/>
        <v>8.5987266447419726E-4</v>
      </c>
      <c r="AL83" s="143">
        <f t="shared" si="28"/>
        <v>3.073501780702691E-3</v>
      </c>
      <c r="AM83" s="143">
        <f t="shared" si="29"/>
        <v>0</v>
      </c>
      <c r="AN83" s="143">
        <f t="shared" si="56"/>
        <v>0</v>
      </c>
      <c r="AO83" s="144">
        <f t="shared" si="52"/>
        <v>6.5199954347826064E-3</v>
      </c>
      <c r="AR83" s="36"/>
      <c r="AW83" s="17"/>
      <c r="BF83" s="60">
        <f t="shared" ref="BF83:BF108" si="62">+B83</f>
        <v>41455</v>
      </c>
      <c r="BG83" s="71">
        <f t="shared" ref="BG83:BG108" si="63">+I83</f>
        <v>8.8839446221771617E-3</v>
      </c>
      <c r="BH83" s="71">
        <f t="shared" ref="BH83:BH108" si="64">+J83</f>
        <v>1.2055000000000002E-3</v>
      </c>
      <c r="BI83" s="71">
        <f t="shared" si="53"/>
        <v>8.2318181818181665E-5</v>
      </c>
      <c r="BJ83" s="71">
        <f t="shared" si="54"/>
        <v>0</v>
      </c>
      <c r="BK83" s="71">
        <f t="shared" si="55"/>
        <v>8.2318181818181665E-5</v>
      </c>
      <c r="BL83" s="71">
        <f t="shared" ref="BL83:BL108" si="65">+V83</f>
        <v>6.382926500000001E-2</v>
      </c>
      <c r="BM83" s="71">
        <f t="shared" ref="BM83:BM108" si="66">+W83</f>
        <v>0</v>
      </c>
      <c r="BQ83" s="60">
        <f t="shared" ref="BQ83:BQ104" si="67">+B83</f>
        <v>41455</v>
      </c>
      <c r="BR83" s="63">
        <f t="shared" ref="BR83:BR104" si="68">+O83</f>
        <v>9.9128890447125446</v>
      </c>
      <c r="BS83" s="64">
        <f t="shared" ref="BS83:BS104" si="69">+E83</f>
        <v>212682</v>
      </c>
      <c r="BT83" s="17" t="s">
        <v>122</v>
      </c>
      <c r="BV83" s="60">
        <f t="shared" ref="BV83:BV107" si="70">+B84</f>
        <v>41486</v>
      </c>
      <c r="BW83" s="71">
        <f t="shared" ref="BW83:BW107" si="71">+I84</f>
        <v>6.448106732421602E-3</v>
      </c>
      <c r="BX83" s="71">
        <f t="shared" ref="BX83:BX107" si="72">+I83</f>
        <v>8.8839446221771617E-3</v>
      </c>
      <c r="BY83" s="71">
        <f t="shared" ref="BY83:BY107" si="73">+J83</f>
        <v>1.2055000000000002E-3</v>
      </c>
      <c r="BZ83" s="71">
        <f t="shared" ref="BZ83:BZ107" si="74">+V83</f>
        <v>6.382926500000001E-2</v>
      </c>
      <c r="CA83" s="71">
        <f t="shared" ref="CA83:CA107" si="75">+M83</f>
        <v>4.4499999999999835E-5</v>
      </c>
      <c r="CB83" s="71">
        <f t="shared" ref="CB83:CB107" si="76">+W83</f>
        <v>0</v>
      </c>
    </row>
    <row r="84" spans="1:80" x14ac:dyDescent="0.2">
      <c r="A84" s="106">
        <f t="shared" si="58"/>
        <v>41455</v>
      </c>
      <c r="B84" s="163">
        <v>41486</v>
      </c>
      <c r="C84" s="156">
        <v>134253895930</v>
      </c>
      <c r="D84" s="157">
        <v>2371735.4800001704</v>
      </c>
      <c r="E84" s="158">
        <v>210318</v>
      </c>
      <c r="F84" s="157">
        <v>4330770836.4516125</v>
      </c>
      <c r="G84" s="157">
        <v>20591.536798807578</v>
      </c>
      <c r="H84" s="157">
        <v>2371735.4800001704</v>
      </c>
      <c r="I84" s="159">
        <v>6.448106732421602E-3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22.189011385391925</v>
      </c>
      <c r="O84" s="161">
        <v>9.9326354353525073</v>
      </c>
      <c r="P84" s="162">
        <v>8.8839446221771617E-3</v>
      </c>
      <c r="Q84" s="100"/>
      <c r="R84" s="96"/>
      <c r="T84" s="113">
        <f t="shared" si="57"/>
        <v>6.448106732421602E-3</v>
      </c>
      <c r="U84" s="114">
        <f t="shared" si="57"/>
        <v>1.25E-3</v>
      </c>
      <c r="V84" s="115">
        <f>VLOOKUP(B84,'cds bmps'!$E:$I,5,0)/10000</f>
        <v>6.9793669565217389E-2</v>
      </c>
      <c r="Z84" s="124">
        <f t="shared" si="59"/>
        <v>5.9779836551500133E-3</v>
      </c>
      <c r="AA84" s="125">
        <f t="shared" si="60"/>
        <v>4.7012307727158868E-4</v>
      </c>
      <c r="AD84" s="133">
        <f t="shared" si="61"/>
        <v>41486</v>
      </c>
      <c r="AE84" s="134">
        <f t="shared" ref="AE84:AE108" si="77">+I84-I83</f>
        <v>-2.4358378897555598E-3</v>
      </c>
      <c r="AF84" s="134">
        <f t="shared" si="27"/>
        <v>3.3898407190573717E-3</v>
      </c>
      <c r="AG84" s="135">
        <f t="shared" ref="AG84:AG108" si="78">+M83</f>
        <v>4.4499999999999835E-5</v>
      </c>
      <c r="AH84" s="136">
        <f t="shared" ref="AH84:AH108" si="79">+V84-V83</f>
        <v>5.9644045652173794E-3</v>
      </c>
      <c r="AI84" s="57"/>
      <c r="AJ84" s="133">
        <f t="shared" si="28"/>
        <v>41486</v>
      </c>
      <c r="AK84" s="143">
        <f t="shared" si="28"/>
        <v>-2.4358378897555598E-3</v>
      </c>
      <c r="AL84" s="143">
        <f t="shared" si="28"/>
        <v>3.3898407190573717E-3</v>
      </c>
      <c r="AM84" s="143">
        <f t="shared" si="29"/>
        <v>0</v>
      </c>
      <c r="AN84" s="143">
        <f t="shared" si="56"/>
        <v>0</v>
      </c>
      <c r="AO84" s="144">
        <f t="shared" ref="AO84:AO108" si="80">+V84-V83</f>
        <v>5.9644045652173794E-3</v>
      </c>
      <c r="AR84" s="17"/>
      <c r="AW84" s="35"/>
      <c r="BF84" s="60">
        <f t="shared" si="62"/>
        <v>41486</v>
      </c>
      <c r="BG84" s="71">
        <f t="shared" si="63"/>
        <v>6.448106732421602E-3</v>
      </c>
      <c r="BH84" s="71">
        <f t="shared" si="64"/>
        <v>1.25E-3</v>
      </c>
      <c r="BI84" s="71">
        <f t="shared" ref="BI84:BI108" si="81">+K83</f>
        <v>4.4499999999999835E-5</v>
      </c>
      <c r="BJ84" s="71">
        <f t="shared" ref="BJ84:BJ108" si="82">+L83</f>
        <v>0</v>
      </c>
      <c r="BK84" s="71">
        <f t="shared" ref="BK84:BK108" si="83">+M83</f>
        <v>4.4499999999999835E-5</v>
      </c>
      <c r="BL84" s="71">
        <f t="shared" si="65"/>
        <v>6.9793669565217389E-2</v>
      </c>
      <c r="BM84" s="71">
        <f t="shared" si="66"/>
        <v>0</v>
      </c>
      <c r="BQ84" s="60">
        <f t="shared" si="67"/>
        <v>41486</v>
      </c>
      <c r="BR84" s="63">
        <f t="shared" si="68"/>
        <v>9.9326354353525073</v>
      </c>
      <c r="BS84" s="64">
        <f t="shared" si="69"/>
        <v>210318</v>
      </c>
      <c r="BT84" s="17" t="s">
        <v>122</v>
      </c>
      <c r="BV84" s="60">
        <f t="shared" si="70"/>
        <v>41517</v>
      </c>
      <c r="BW84" s="71">
        <f t="shared" si="71"/>
        <v>6.5534157506282817E-3</v>
      </c>
      <c r="BX84" s="71">
        <f t="shared" si="72"/>
        <v>6.448106732421602E-3</v>
      </c>
      <c r="BY84" s="71">
        <f t="shared" si="73"/>
        <v>1.25E-3</v>
      </c>
      <c r="BZ84" s="71">
        <f t="shared" si="74"/>
        <v>6.9793669565217389E-2</v>
      </c>
      <c r="CA84" s="71">
        <f t="shared" si="75"/>
        <v>2.8181818181818039E-5</v>
      </c>
      <c r="CB84" s="71">
        <f t="shared" si="76"/>
        <v>0</v>
      </c>
    </row>
    <row r="85" spans="1:80" x14ac:dyDescent="0.2">
      <c r="A85" s="106">
        <f t="shared" si="58"/>
        <v>41486</v>
      </c>
      <c r="B85" s="163">
        <v>41517</v>
      </c>
      <c r="C85" s="156">
        <v>140364658371</v>
      </c>
      <c r="D85" s="157">
        <v>2520186.2000001897</v>
      </c>
      <c r="E85" s="158">
        <v>205293</v>
      </c>
      <c r="F85" s="157">
        <v>4527892205.5161295</v>
      </c>
      <c r="G85" s="157">
        <v>22055.755459348977</v>
      </c>
      <c r="H85" s="157">
        <v>2520186.2000001897</v>
      </c>
      <c r="I85" s="159">
        <v>6.5534157506282817E-3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22.233522371361651</v>
      </c>
      <c r="O85" s="161">
        <v>10.001328865380152</v>
      </c>
      <c r="P85" s="162">
        <v>6.448106732421602E-3</v>
      </c>
      <c r="Q85" s="100"/>
      <c r="R85" s="96"/>
      <c r="T85" s="113">
        <f t="shared" si="57"/>
        <v>6.5534157506282817E-3</v>
      </c>
      <c r="U85" s="114">
        <f t="shared" si="57"/>
        <v>1.2781818181818181E-3</v>
      </c>
      <c r="V85" s="115">
        <f>VLOOKUP(B85,'cds bmps'!$E:$I,5,0)/10000</f>
        <v>6.8958627272727266E-2</v>
      </c>
      <c r="Z85" s="124">
        <f t="shared" si="59"/>
        <v>5.9251384514703524E-3</v>
      </c>
      <c r="AA85" s="125">
        <f t="shared" si="60"/>
        <v>6.2827729915792933E-4</v>
      </c>
      <c r="AD85" s="133">
        <f t="shared" si="61"/>
        <v>41517</v>
      </c>
      <c r="AE85" s="134">
        <f t="shared" si="77"/>
        <v>1.053090182066797E-4</v>
      </c>
      <c r="AF85" s="134">
        <f t="shared" ref="AF85:AF108" si="84">+AA84</f>
        <v>4.7012307727158868E-4</v>
      </c>
      <c r="AG85" s="135">
        <f t="shared" si="78"/>
        <v>2.8181818181818039E-5</v>
      </c>
      <c r="AH85" s="136">
        <f t="shared" si="79"/>
        <v>-8.3504229249012352E-4</v>
      </c>
      <c r="AI85" s="57"/>
      <c r="AJ85" s="133">
        <f t="shared" ref="AJ85:AL104" si="85">+AD85</f>
        <v>41517</v>
      </c>
      <c r="AK85" s="143">
        <f t="shared" si="85"/>
        <v>1.053090182066797E-4</v>
      </c>
      <c r="AL85" s="143">
        <f t="shared" si="85"/>
        <v>4.7012307727158868E-4</v>
      </c>
      <c r="AM85" s="143">
        <f t="shared" ref="AM85:AM108" si="86">+AC84</f>
        <v>0</v>
      </c>
      <c r="AN85" s="143">
        <f t="shared" ref="AN85:AN108" si="87">+L84</f>
        <v>0</v>
      </c>
      <c r="AO85" s="144">
        <f t="shared" si="80"/>
        <v>-8.3504229249012352E-4</v>
      </c>
      <c r="AR85" s="37"/>
      <c r="AW85" s="17"/>
      <c r="BF85" s="60">
        <f t="shared" si="62"/>
        <v>41517</v>
      </c>
      <c r="BG85" s="71">
        <f t="shared" si="63"/>
        <v>6.5534157506282817E-3</v>
      </c>
      <c r="BH85" s="71">
        <f t="shared" si="64"/>
        <v>1.2781818181818181E-3</v>
      </c>
      <c r="BI85" s="71">
        <f t="shared" si="81"/>
        <v>2.8181818181818039E-5</v>
      </c>
      <c r="BJ85" s="71">
        <f t="shared" si="82"/>
        <v>0</v>
      </c>
      <c r="BK85" s="71">
        <f t="shared" si="83"/>
        <v>2.8181818181818039E-5</v>
      </c>
      <c r="BL85" s="71">
        <f t="shared" si="65"/>
        <v>6.8958627272727266E-2</v>
      </c>
      <c r="BM85" s="71">
        <f t="shared" si="66"/>
        <v>0</v>
      </c>
      <c r="BQ85" s="60">
        <f t="shared" si="67"/>
        <v>41517</v>
      </c>
      <c r="BR85" s="63">
        <f t="shared" si="68"/>
        <v>10.001328865380152</v>
      </c>
      <c r="BS85" s="64">
        <f t="shared" si="69"/>
        <v>205293</v>
      </c>
      <c r="BT85" s="17" t="s">
        <v>122</v>
      </c>
      <c r="BV85" s="60">
        <f t="shared" si="70"/>
        <v>41547</v>
      </c>
      <c r="BW85" s="71">
        <f t="shared" si="71"/>
        <v>6.8448115097589947E-3</v>
      </c>
      <c r="BX85" s="71">
        <f t="shared" si="72"/>
        <v>6.5534157506282817E-3</v>
      </c>
      <c r="BY85" s="71">
        <f t="shared" si="73"/>
        <v>1.2781818181818181E-3</v>
      </c>
      <c r="BZ85" s="71">
        <f t="shared" si="74"/>
        <v>6.8958627272727266E-2</v>
      </c>
      <c r="CA85" s="71">
        <f t="shared" si="75"/>
        <v>3.2467532467535341E-6</v>
      </c>
      <c r="CB85" s="71">
        <f t="shared" si="76"/>
        <v>0</v>
      </c>
    </row>
    <row r="86" spans="1:80" x14ac:dyDescent="0.2">
      <c r="A86" s="106">
        <f t="shared" si="58"/>
        <v>41517</v>
      </c>
      <c r="B86" s="163">
        <v>41547</v>
      </c>
      <c r="C86" s="156">
        <v>131382089524</v>
      </c>
      <c r="D86" s="157">
        <v>2463796.2700001695</v>
      </c>
      <c r="E86" s="158">
        <v>198993</v>
      </c>
      <c r="F86" s="157">
        <v>4379402984.1333332</v>
      </c>
      <c r="G86" s="157">
        <v>22007.82431609822</v>
      </c>
      <c r="H86" s="157">
        <v>2463796.2700001695</v>
      </c>
      <c r="I86" s="159">
        <v>6.8448115097589947E-3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22.200178247052005</v>
      </c>
      <c r="O86" s="161">
        <v>9.9991533198434599</v>
      </c>
      <c r="P86" s="162">
        <v>6.5534157506282817E-3</v>
      </c>
      <c r="Q86" s="100"/>
      <c r="R86" s="96"/>
      <c r="T86" s="113">
        <f t="shared" si="57"/>
        <v>6.8448115097589947E-3</v>
      </c>
      <c r="U86" s="114">
        <f t="shared" si="57"/>
        <v>1.2814285714285716E-3</v>
      </c>
      <c r="V86" s="115">
        <f>VLOOKUP(B86,'cds bmps'!$E:$I,5,0)/10000</f>
        <v>6.4340461904761906E-2</v>
      </c>
      <c r="Z86" s="124">
        <f t="shared" si="59"/>
        <v>5.5668011049437123E-3</v>
      </c>
      <c r="AA86" s="125">
        <f t="shared" si="60"/>
        <v>1.2780104048152824E-3</v>
      </c>
      <c r="AD86" s="133">
        <f t="shared" si="61"/>
        <v>41547</v>
      </c>
      <c r="AE86" s="134">
        <f t="shared" si="77"/>
        <v>2.91395759130713E-4</v>
      </c>
      <c r="AF86" s="134">
        <f t="shared" si="84"/>
        <v>6.2827729915792933E-4</v>
      </c>
      <c r="AG86" s="135">
        <f t="shared" si="78"/>
        <v>3.2467532467535341E-6</v>
      </c>
      <c r="AH86" s="136">
        <f t="shared" si="79"/>
        <v>-4.61816536796536E-3</v>
      </c>
      <c r="AI86" s="57"/>
      <c r="AJ86" s="133">
        <f t="shared" si="85"/>
        <v>41547</v>
      </c>
      <c r="AK86" s="143">
        <f t="shared" si="85"/>
        <v>2.91395759130713E-4</v>
      </c>
      <c r="AL86" s="143">
        <f t="shared" si="85"/>
        <v>6.2827729915792933E-4</v>
      </c>
      <c r="AM86" s="143">
        <f t="shared" si="86"/>
        <v>0</v>
      </c>
      <c r="AN86" s="143">
        <f t="shared" si="87"/>
        <v>0</v>
      </c>
      <c r="AO86" s="144">
        <f t="shared" si="80"/>
        <v>-4.61816536796536E-3</v>
      </c>
      <c r="AR86" s="37"/>
      <c r="AW86" s="35"/>
      <c r="BF86" s="60">
        <f t="shared" si="62"/>
        <v>41547</v>
      </c>
      <c r="BG86" s="71">
        <f t="shared" si="63"/>
        <v>6.8448115097589947E-3</v>
      </c>
      <c r="BH86" s="71">
        <f t="shared" si="64"/>
        <v>1.2814285714285716E-3</v>
      </c>
      <c r="BI86" s="71">
        <f t="shared" si="81"/>
        <v>3.2467532467535341E-6</v>
      </c>
      <c r="BJ86" s="71">
        <f t="shared" si="82"/>
        <v>0</v>
      </c>
      <c r="BK86" s="71">
        <f t="shared" si="83"/>
        <v>3.2467532467535341E-6</v>
      </c>
      <c r="BL86" s="71">
        <f t="shared" si="65"/>
        <v>6.4340461904761906E-2</v>
      </c>
      <c r="BM86" s="71">
        <f t="shared" si="66"/>
        <v>0</v>
      </c>
      <c r="BQ86" s="60">
        <f t="shared" si="67"/>
        <v>41547</v>
      </c>
      <c r="BR86" s="63">
        <f t="shared" si="68"/>
        <v>9.9991533198434599</v>
      </c>
      <c r="BS86" s="64">
        <f t="shared" si="69"/>
        <v>198993</v>
      </c>
      <c r="BT86" s="17" t="s">
        <v>122</v>
      </c>
      <c r="BV86" s="60">
        <f t="shared" si="70"/>
        <v>41578</v>
      </c>
      <c r="BW86" s="71">
        <f t="shared" si="71"/>
        <v>5.2605987677274476E-3</v>
      </c>
      <c r="BX86" s="71">
        <f t="shared" si="72"/>
        <v>6.8448115097589947E-3</v>
      </c>
      <c r="BY86" s="71">
        <f t="shared" si="73"/>
        <v>1.2814285714285716E-3</v>
      </c>
      <c r="BZ86" s="71">
        <f t="shared" si="74"/>
        <v>6.4340461904761906E-2</v>
      </c>
      <c r="CA86" s="71">
        <f t="shared" si="75"/>
        <v>1.1801242236024728E-6</v>
      </c>
      <c r="CB86" s="71">
        <f t="shared" si="76"/>
        <v>0</v>
      </c>
    </row>
    <row r="87" spans="1:80" x14ac:dyDescent="0.2">
      <c r="A87" s="106">
        <f t="shared" si="58"/>
        <v>41547</v>
      </c>
      <c r="B87" s="163">
        <v>41578</v>
      </c>
      <c r="C87" s="156">
        <v>136354081621</v>
      </c>
      <c r="D87" s="157">
        <v>1965216.7500001106</v>
      </c>
      <c r="E87" s="158">
        <v>209081</v>
      </c>
      <c r="F87" s="157">
        <v>4398518761.967742</v>
      </c>
      <c r="G87" s="157">
        <v>21037.391068378962</v>
      </c>
      <c r="H87" s="157">
        <v>1965216.7500001106</v>
      </c>
      <c r="I87" s="159">
        <v>5.2605987677274476E-3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22.204533676185644</v>
      </c>
      <c r="O87" s="161">
        <v>9.9540566605119878</v>
      </c>
      <c r="P87" s="162">
        <v>6.8448115097589947E-3</v>
      </c>
      <c r="Q87" s="100"/>
      <c r="R87" s="96"/>
      <c r="T87" s="113">
        <f t="shared" si="57"/>
        <v>5.2605987677274476E-3</v>
      </c>
      <c r="U87" s="114">
        <f t="shared" si="57"/>
        <v>1.2826086956521741E-3</v>
      </c>
      <c r="V87" s="115">
        <f>VLOOKUP(B87,'cds bmps'!$E:$I,5,0)/10000</f>
        <v>4.7221191304347827E-2</v>
      </c>
      <c r="Z87" s="124">
        <f t="shared" si="59"/>
        <v>4.2337651127171347E-3</v>
      </c>
      <c r="AA87" s="125">
        <f t="shared" si="60"/>
        <v>1.0268336550103129E-3</v>
      </c>
      <c r="AD87" s="133">
        <f t="shared" si="61"/>
        <v>41578</v>
      </c>
      <c r="AE87" s="134">
        <f t="shared" si="77"/>
        <v>-1.5842127420315471E-3</v>
      </c>
      <c r="AF87" s="134">
        <f t="shared" si="84"/>
        <v>1.2780104048152824E-3</v>
      </c>
      <c r="AG87" s="135">
        <f t="shared" si="78"/>
        <v>1.1801242236024728E-6</v>
      </c>
      <c r="AH87" s="136">
        <f t="shared" si="79"/>
        <v>-1.7119270600414078E-2</v>
      </c>
      <c r="AI87" s="57"/>
      <c r="AJ87" s="133">
        <f t="shared" si="85"/>
        <v>41578</v>
      </c>
      <c r="AK87" s="143">
        <f t="shared" si="85"/>
        <v>-1.5842127420315471E-3</v>
      </c>
      <c r="AL87" s="143">
        <f t="shared" si="85"/>
        <v>1.2780104048152824E-3</v>
      </c>
      <c r="AM87" s="143">
        <f t="shared" si="86"/>
        <v>0</v>
      </c>
      <c r="AN87" s="143">
        <f t="shared" si="87"/>
        <v>0</v>
      </c>
      <c r="AO87" s="144">
        <f t="shared" si="80"/>
        <v>-1.7119270600414078E-2</v>
      </c>
      <c r="AR87" s="17"/>
      <c r="AW87" s="35"/>
      <c r="BF87" s="60">
        <f t="shared" si="62"/>
        <v>41578</v>
      </c>
      <c r="BG87" s="71">
        <f t="shared" si="63"/>
        <v>5.2605987677274476E-3</v>
      </c>
      <c r="BH87" s="71">
        <f t="shared" si="64"/>
        <v>1.2826086956521741E-3</v>
      </c>
      <c r="BI87" s="71">
        <f t="shared" si="81"/>
        <v>1.1801242236024728E-6</v>
      </c>
      <c r="BJ87" s="71">
        <f t="shared" si="82"/>
        <v>0</v>
      </c>
      <c r="BK87" s="71">
        <f t="shared" si="83"/>
        <v>1.1801242236024728E-6</v>
      </c>
      <c r="BL87" s="71">
        <f t="shared" si="65"/>
        <v>4.7221191304347827E-2</v>
      </c>
      <c r="BM87" s="71">
        <f t="shared" si="66"/>
        <v>0</v>
      </c>
      <c r="BQ87" s="60">
        <f t="shared" si="67"/>
        <v>41578</v>
      </c>
      <c r="BR87" s="63">
        <f t="shared" si="68"/>
        <v>9.9540566605119878</v>
      </c>
      <c r="BS87" s="64">
        <f t="shared" si="69"/>
        <v>209081</v>
      </c>
      <c r="BT87" s="17" t="s">
        <v>122</v>
      </c>
      <c r="BV87" s="60">
        <f t="shared" si="70"/>
        <v>41608</v>
      </c>
      <c r="BW87" s="71">
        <f t="shared" si="71"/>
        <v>5.7210289638294004E-3</v>
      </c>
      <c r="BX87" s="71">
        <f t="shared" si="72"/>
        <v>5.2605987677274476E-3</v>
      </c>
      <c r="BY87" s="71">
        <f t="shared" si="73"/>
        <v>1.2826086956521741E-3</v>
      </c>
      <c r="BZ87" s="71">
        <f t="shared" si="74"/>
        <v>4.7221191304347827E-2</v>
      </c>
      <c r="CA87" s="71">
        <f t="shared" si="75"/>
        <v>3.7867494824016202E-5</v>
      </c>
      <c r="CB87" s="71">
        <f t="shared" si="76"/>
        <v>0</v>
      </c>
    </row>
    <row r="88" spans="1:80" x14ac:dyDescent="0.2">
      <c r="A88" s="106">
        <f t="shared" si="58"/>
        <v>41578</v>
      </c>
      <c r="B88" s="163">
        <v>41608</v>
      </c>
      <c r="C88" s="156">
        <v>133820448339</v>
      </c>
      <c r="D88" s="157">
        <v>2097508.6600001506</v>
      </c>
      <c r="E88" s="158">
        <v>199618</v>
      </c>
      <c r="F88" s="157">
        <v>4460681611.3000002</v>
      </c>
      <c r="G88" s="157">
        <v>22346.089086655513</v>
      </c>
      <c r="H88" s="157">
        <v>2097508.6600001506</v>
      </c>
      <c r="I88" s="159">
        <v>5.7210289638294004E-3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22.21856741894717</v>
      </c>
      <c r="O88" s="161">
        <v>10.014406599792951</v>
      </c>
      <c r="P88" s="162">
        <v>5.2605987677274476E-3</v>
      </c>
      <c r="Q88" s="100"/>
      <c r="R88" s="96"/>
      <c r="T88" s="113">
        <f t="shared" si="57"/>
        <v>5.7210289638294004E-3</v>
      </c>
      <c r="U88" s="114">
        <f t="shared" si="57"/>
        <v>1.3204761904761903E-3</v>
      </c>
      <c r="V88" s="115">
        <f>VLOOKUP(B88,'cds bmps'!$E:$I,5,0)/10000</f>
        <v>3.7903714285714298E-2</v>
      </c>
      <c r="Z88" s="124">
        <f t="shared" si="59"/>
        <v>3.5243539449349571E-3</v>
      </c>
      <c r="AA88" s="125">
        <f t="shared" si="60"/>
        <v>2.1966750188944432E-3</v>
      </c>
      <c r="AD88" s="133">
        <f t="shared" si="61"/>
        <v>41608</v>
      </c>
      <c r="AE88" s="134">
        <f t="shared" si="77"/>
        <v>4.6043019610195277E-4</v>
      </c>
      <c r="AF88" s="134">
        <f t="shared" si="84"/>
        <v>1.0268336550103129E-3</v>
      </c>
      <c r="AG88" s="135">
        <f t="shared" si="78"/>
        <v>3.7867494824016202E-5</v>
      </c>
      <c r="AH88" s="136">
        <f t="shared" si="79"/>
        <v>-9.3174770186335298E-3</v>
      </c>
      <c r="AI88" s="57"/>
      <c r="AJ88" s="133">
        <f t="shared" si="85"/>
        <v>41608</v>
      </c>
      <c r="AK88" s="143">
        <f t="shared" si="85"/>
        <v>4.6043019610195277E-4</v>
      </c>
      <c r="AL88" s="143">
        <f t="shared" si="85"/>
        <v>1.0268336550103129E-3</v>
      </c>
      <c r="AM88" s="143">
        <f t="shared" si="86"/>
        <v>0</v>
      </c>
      <c r="AN88" s="143">
        <f t="shared" si="87"/>
        <v>0</v>
      </c>
      <c r="AO88" s="144">
        <f t="shared" si="80"/>
        <v>-9.3174770186335298E-3</v>
      </c>
      <c r="AR88" s="35"/>
      <c r="AW88" s="17"/>
      <c r="BF88" s="60">
        <f t="shared" si="62"/>
        <v>41608</v>
      </c>
      <c r="BG88" s="71">
        <f t="shared" si="63"/>
        <v>5.7210289638294004E-3</v>
      </c>
      <c r="BH88" s="71">
        <f t="shared" si="64"/>
        <v>1.3204761904761903E-3</v>
      </c>
      <c r="BI88" s="71">
        <f t="shared" si="81"/>
        <v>3.7867494824016202E-5</v>
      </c>
      <c r="BJ88" s="71">
        <f t="shared" si="82"/>
        <v>0</v>
      </c>
      <c r="BK88" s="71">
        <f t="shared" si="83"/>
        <v>3.7867494824016202E-5</v>
      </c>
      <c r="BL88" s="71">
        <f t="shared" si="65"/>
        <v>3.7903714285714298E-2</v>
      </c>
      <c r="BM88" s="71">
        <f t="shared" si="66"/>
        <v>0</v>
      </c>
      <c r="BQ88" s="60">
        <f t="shared" si="67"/>
        <v>41608</v>
      </c>
      <c r="BR88" s="63">
        <f t="shared" si="68"/>
        <v>10.014406599792951</v>
      </c>
      <c r="BS88" s="64">
        <f t="shared" si="69"/>
        <v>199618</v>
      </c>
      <c r="BT88" s="17" t="s">
        <v>122</v>
      </c>
      <c r="BV88" s="60">
        <f t="shared" si="70"/>
        <v>41639</v>
      </c>
      <c r="BW88" s="71">
        <f t="shared" si="71"/>
        <v>6.6395997707168674E-3</v>
      </c>
      <c r="BX88" s="71">
        <f t="shared" si="72"/>
        <v>5.7210289638294004E-3</v>
      </c>
      <c r="BY88" s="71">
        <f t="shared" si="73"/>
        <v>1.3204761904761903E-3</v>
      </c>
      <c r="BZ88" s="71">
        <f t="shared" si="74"/>
        <v>3.7903714285714298E-2</v>
      </c>
      <c r="CA88" s="71">
        <f t="shared" si="75"/>
        <v>8.3906926406926495E-4</v>
      </c>
      <c r="CB88" s="71">
        <f t="shared" si="76"/>
        <v>0</v>
      </c>
    </row>
    <row r="89" spans="1:80" x14ac:dyDescent="0.2">
      <c r="A89" s="106">
        <f t="shared" si="58"/>
        <v>41608</v>
      </c>
      <c r="B89" s="163">
        <v>41639</v>
      </c>
      <c r="C89" s="156">
        <v>128144824083</v>
      </c>
      <c r="D89" s="157">
        <v>2331042.0400001099</v>
      </c>
      <c r="E89" s="158">
        <v>177902</v>
      </c>
      <c r="F89" s="157">
        <v>4133704002.6774192</v>
      </c>
      <c r="G89" s="157">
        <v>23235.848965595775</v>
      </c>
      <c r="H89" s="157">
        <v>2331042.0400001099</v>
      </c>
      <c r="I89" s="159">
        <v>6.6395997707168674E-3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22.142439694935572</v>
      </c>
      <c r="O89" s="161">
        <v>10.053451579073901</v>
      </c>
      <c r="P89" s="162">
        <v>5.7210289638294004E-3</v>
      </c>
      <c r="Q89" s="100"/>
      <c r="R89" s="96"/>
      <c r="T89" s="113">
        <f t="shared" si="57"/>
        <v>6.6395997707168674E-3</v>
      </c>
      <c r="U89" s="114">
        <f t="shared" si="57"/>
        <v>2.1595454545454552E-3</v>
      </c>
      <c r="V89" s="115">
        <f>VLOOKUP(B89,'cds bmps'!$E:$I,5,0)/10000</f>
        <v>3.5344265000000007E-2</v>
      </c>
      <c r="Z89" s="124">
        <f t="shared" si="59"/>
        <v>3.6882877329981333E-3</v>
      </c>
      <c r="AA89" s="125">
        <f t="shared" si="60"/>
        <v>2.9513120377187342E-3</v>
      </c>
      <c r="AD89" s="133">
        <f t="shared" si="61"/>
        <v>41639</v>
      </c>
      <c r="AE89" s="134">
        <f t="shared" si="77"/>
        <v>9.1857080688746706E-4</v>
      </c>
      <c r="AF89" s="134">
        <f t="shared" si="84"/>
        <v>2.1966750188944432E-3</v>
      </c>
      <c r="AG89" s="135">
        <f t="shared" si="78"/>
        <v>8.3906926406926495E-4</v>
      </c>
      <c r="AH89" s="136">
        <f t="shared" si="79"/>
        <v>-2.5594492857142909E-3</v>
      </c>
      <c r="AI89" s="57"/>
      <c r="AJ89" s="133">
        <f t="shared" si="85"/>
        <v>41639</v>
      </c>
      <c r="AK89" s="143">
        <f t="shared" si="85"/>
        <v>9.1857080688746706E-4</v>
      </c>
      <c r="AL89" s="143">
        <f t="shared" si="85"/>
        <v>2.1966750188944432E-3</v>
      </c>
      <c r="AM89" s="143">
        <f t="shared" si="86"/>
        <v>0</v>
      </c>
      <c r="AN89" s="143">
        <f t="shared" si="87"/>
        <v>0</v>
      </c>
      <c r="AO89" s="144">
        <f t="shared" si="80"/>
        <v>-2.5594492857142909E-3</v>
      </c>
      <c r="AR89" s="17"/>
      <c r="AW89" s="37"/>
      <c r="BF89" s="60">
        <f t="shared" si="62"/>
        <v>41639</v>
      </c>
      <c r="BG89" s="71">
        <f t="shared" si="63"/>
        <v>6.6395997707168674E-3</v>
      </c>
      <c r="BH89" s="71">
        <f t="shared" si="64"/>
        <v>2.1595454545454552E-3</v>
      </c>
      <c r="BI89" s="71">
        <f t="shared" si="81"/>
        <v>8.3906926406926495E-4</v>
      </c>
      <c r="BJ89" s="71">
        <f t="shared" si="82"/>
        <v>0</v>
      </c>
      <c r="BK89" s="71">
        <f t="shared" si="83"/>
        <v>8.3906926406926495E-4</v>
      </c>
      <c r="BL89" s="71">
        <f t="shared" si="65"/>
        <v>3.5344265000000007E-2</v>
      </c>
      <c r="BM89" s="71">
        <f t="shared" si="66"/>
        <v>0</v>
      </c>
      <c r="BQ89" s="60">
        <f t="shared" si="67"/>
        <v>41639</v>
      </c>
      <c r="BR89" s="63">
        <f t="shared" si="68"/>
        <v>10.053451579073901</v>
      </c>
      <c r="BS89" s="64">
        <f t="shared" si="69"/>
        <v>177902</v>
      </c>
      <c r="BT89" s="17" t="s">
        <v>122</v>
      </c>
      <c r="BV89" s="60">
        <f t="shared" si="70"/>
        <v>41670</v>
      </c>
      <c r="BW89" s="71">
        <f t="shared" si="71"/>
        <v>4.9445606488004879E-3</v>
      </c>
      <c r="BX89" s="71">
        <f t="shared" si="72"/>
        <v>6.6395997707168674E-3</v>
      </c>
      <c r="BY89" s="71">
        <f t="shared" si="73"/>
        <v>2.1595454545454552E-3</v>
      </c>
      <c r="BZ89" s="71">
        <f t="shared" si="74"/>
        <v>3.5344265000000007E-2</v>
      </c>
      <c r="CA89" s="71">
        <f t="shared" si="75"/>
        <v>7.8715415019762515E-5</v>
      </c>
      <c r="CB89" s="71">
        <f t="shared" si="76"/>
        <v>0</v>
      </c>
    </row>
    <row r="90" spans="1:80" ht="13.5" customHeight="1" x14ac:dyDescent="0.2">
      <c r="A90" s="106">
        <f t="shared" si="58"/>
        <v>41639</v>
      </c>
      <c r="B90" s="163">
        <v>41670</v>
      </c>
      <c r="C90" s="156">
        <v>121560229046</v>
      </c>
      <c r="D90" s="157">
        <v>1646745.0000000703</v>
      </c>
      <c r="E90" s="158">
        <v>176486</v>
      </c>
      <c r="F90" s="157">
        <v>3921297711.1612902</v>
      </c>
      <c r="G90" s="157">
        <v>22218.746592711548</v>
      </c>
      <c r="H90" s="157">
        <v>1646745.0000000703</v>
      </c>
      <c r="I90" s="159">
        <v>4.9445606488004879E-3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22.089688484729866</v>
      </c>
      <c r="O90" s="161">
        <v>10.008691652633699</v>
      </c>
      <c r="P90" s="162">
        <v>6.6395997707168674E-3</v>
      </c>
      <c r="Q90" s="100"/>
      <c r="R90" s="96"/>
      <c r="T90" s="113">
        <f t="shared" si="57"/>
        <v>4.9445606488004879E-3</v>
      </c>
      <c r="U90" s="114">
        <f t="shared" si="57"/>
        <v>2.2382608695652177E-3</v>
      </c>
      <c r="V90" s="115">
        <f>VLOOKUP(B90,'cds bmps'!$E:$I,5,0)/10000</f>
        <v>3.672470869565217E-2</v>
      </c>
      <c r="Z90" s="124">
        <f t="shared" si="59"/>
        <v>3.8299036895672769E-3</v>
      </c>
      <c r="AA90" s="125">
        <f t="shared" si="60"/>
        <v>1.114656959233211E-3</v>
      </c>
      <c r="AD90" s="133">
        <f t="shared" si="61"/>
        <v>41670</v>
      </c>
      <c r="AE90" s="134">
        <f t="shared" si="77"/>
        <v>-1.6950391219163795E-3</v>
      </c>
      <c r="AF90" s="134">
        <f t="shared" si="84"/>
        <v>2.9513120377187342E-3</v>
      </c>
      <c r="AG90" s="135">
        <f t="shared" si="78"/>
        <v>7.8715415019762515E-5</v>
      </c>
      <c r="AH90" s="136">
        <f t="shared" si="79"/>
        <v>1.3804436956521629E-3</v>
      </c>
      <c r="AI90" s="57"/>
      <c r="AJ90" s="133">
        <f t="shared" si="85"/>
        <v>41670</v>
      </c>
      <c r="AK90" s="143">
        <f t="shared" si="85"/>
        <v>-1.6950391219163795E-3</v>
      </c>
      <c r="AL90" s="143">
        <f t="shared" si="85"/>
        <v>2.9513120377187342E-3</v>
      </c>
      <c r="AM90" s="143">
        <f t="shared" si="86"/>
        <v>0</v>
      </c>
      <c r="AN90" s="143">
        <f t="shared" si="87"/>
        <v>0</v>
      </c>
      <c r="AO90" s="144">
        <f t="shared" si="80"/>
        <v>1.3804436956521629E-3</v>
      </c>
      <c r="AR90" s="35"/>
      <c r="AW90" s="37"/>
      <c r="BF90" s="60">
        <f t="shared" si="62"/>
        <v>41670</v>
      </c>
      <c r="BG90" s="71">
        <f t="shared" si="63"/>
        <v>4.9445606488004879E-3</v>
      </c>
      <c r="BH90" s="71">
        <f t="shared" si="64"/>
        <v>2.2382608695652177E-3</v>
      </c>
      <c r="BI90" s="71">
        <f t="shared" si="81"/>
        <v>7.8715415019762515E-5</v>
      </c>
      <c r="BJ90" s="71">
        <f t="shared" si="82"/>
        <v>0</v>
      </c>
      <c r="BK90" s="71">
        <f t="shared" si="83"/>
        <v>7.8715415019762515E-5</v>
      </c>
      <c r="BL90" s="71">
        <f t="shared" si="65"/>
        <v>3.672470869565217E-2</v>
      </c>
      <c r="BM90" s="71">
        <f t="shared" si="66"/>
        <v>0</v>
      </c>
      <c r="BQ90" s="60">
        <f t="shared" si="67"/>
        <v>41670</v>
      </c>
      <c r="BR90" s="63">
        <f t="shared" si="68"/>
        <v>10.008691652633699</v>
      </c>
      <c r="BS90" s="64">
        <f t="shared" si="69"/>
        <v>176486</v>
      </c>
      <c r="BT90" s="17" t="s">
        <v>122</v>
      </c>
      <c r="BV90" s="60">
        <f t="shared" si="70"/>
        <v>41698</v>
      </c>
      <c r="BW90" s="71">
        <f t="shared" si="71"/>
        <v>7.0333777671150585E-3</v>
      </c>
      <c r="BX90" s="71">
        <f t="shared" si="72"/>
        <v>4.9445606488004879E-3</v>
      </c>
      <c r="BY90" s="71">
        <f t="shared" si="73"/>
        <v>2.2382608695652177E-3</v>
      </c>
      <c r="BZ90" s="71">
        <f t="shared" si="74"/>
        <v>3.672470869565217E-2</v>
      </c>
      <c r="CA90" s="71">
        <f t="shared" si="75"/>
        <v>7.3913043478280108E-7</v>
      </c>
      <c r="CB90" s="71">
        <f t="shared" si="76"/>
        <v>0</v>
      </c>
    </row>
    <row r="91" spans="1:80" x14ac:dyDescent="0.2">
      <c r="A91" s="106">
        <f t="shared" si="58"/>
        <v>41670</v>
      </c>
      <c r="B91" s="163">
        <v>41698</v>
      </c>
      <c r="C91" s="156">
        <v>116133190445</v>
      </c>
      <c r="D91" s="157">
        <v>2237831.7800000054</v>
      </c>
      <c r="E91" s="158">
        <v>176280</v>
      </c>
      <c r="F91" s="157">
        <v>4147613944.4642859</v>
      </c>
      <c r="G91" s="157">
        <v>23528.556526346074</v>
      </c>
      <c r="H91" s="157">
        <v>2237831.7800000054</v>
      </c>
      <c r="I91" s="159">
        <v>7.0333777671150585E-3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22.145799052698944</v>
      </c>
      <c r="O91" s="161">
        <v>10.06597013374302</v>
      </c>
      <c r="P91" s="162">
        <v>4.9445606488004879E-3</v>
      </c>
      <c r="Q91" s="100"/>
      <c r="R91" s="96"/>
      <c r="T91" s="113">
        <f t="shared" si="57"/>
        <v>7.0333777671150585E-3</v>
      </c>
      <c r="U91" s="114">
        <f t="shared" si="57"/>
        <v>2.2390000000000005E-3</v>
      </c>
      <c r="V91" s="115">
        <f>VLOOKUP(B91,'cds bmps'!$E:$I,5,0)/10000</f>
        <v>3.2807865000000005E-2</v>
      </c>
      <c r="Z91" s="124">
        <f t="shared" si="59"/>
        <v>3.5251117156971296E-3</v>
      </c>
      <c r="AA91" s="125">
        <f t="shared" si="60"/>
        <v>3.5082660514179288E-3</v>
      </c>
      <c r="AD91" s="133">
        <f t="shared" si="61"/>
        <v>41698</v>
      </c>
      <c r="AE91" s="134">
        <f t="shared" si="77"/>
        <v>2.0888171183145706E-3</v>
      </c>
      <c r="AF91" s="134">
        <f t="shared" si="84"/>
        <v>1.114656959233211E-3</v>
      </c>
      <c r="AG91" s="135">
        <f t="shared" si="78"/>
        <v>7.3913043478280108E-7</v>
      </c>
      <c r="AH91" s="136">
        <f t="shared" si="79"/>
        <v>-3.9168436956521641E-3</v>
      </c>
      <c r="AI91" s="57"/>
      <c r="AJ91" s="133">
        <f t="shared" si="85"/>
        <v>41698</v>
      </c>
      <c r="AK91" s="143">
        <f t="shared" si="85"/>
        <v>2.0888171183145706E-3</v>
      </c>
      <c r="AL91" s="143">
        <f t="shared" si="85"/>
        <v>1.114656959233211E-3</v>
      </c>
      <c r="AM91" s="143">
        <f t="shared" si="86"/>
        <v>0</v>
      </c>
      <c r="AN91" s="143">
        <f t="shared" si="87"/>
        <v>0</v>
      </c>
      <c r="AO91" s="144">
        <f t="shared" si="80"/>
        <v>-3.9168436956521641E-3</v>
      </c>
      <c r="AR91" s="35"/>
      <c r="AW91" s="37"/>
      <c r="BF91" s="60">
        <f t="shared" si="62"/>
        <v>41698</v>
      </c>
      <c r="BG91" s="71">
        <f t="shared" si="63"/>
        <v>7.0333777671150585E-3</v>
      </c>
      <c r="BH91" s="71">
        <f t="shared" si="64"/>
        <v>2.2390000000000005E-3</v>
      </c>
      <c r="BI91" s="71">
        <f t="shared" si="81"/>
        <v>7.3913043478280108E-7</v>
      </c>
      <c r="BJ91" s="71">
        <f t="shared" si="82"/>
        <v>0</v>
      </c>
      <c r="BK91" s="71">
        <f t="shared" si="83"/>
        <v>7.3913043478280108E-7</v>
      </c>
      <c r="BL91" s="71">
        <f t="shared" si="65"/>
        <v>3.2807865000000005E-2</v>
      </c>
      <c r="BM91" s="71">
        <f t="shared" si="66"/>
        <v>0</v>
      </c>
      <c r="BQ91" s="60">
        <f t="shared" si="67"/>
        <v>41698</v>
      </c>
      <c r="BR91" s="63">
        <f t="shared" si="68"/>
        <v>10.06597013374302</v>
      </c>
      <c r="BS91" s="64">
        <f t="shared" si="69"/>
        <v>176280</v>
      </c>
      <c r="BT91" s="17" t="s">
        <v>122</v>
      </c>
      <c r="BV91" s="60">
        <f t="shared" si="70"/>
        <v>41729</v>
      </c>
      <c r="BW91" s="71">
        <f t="shared" si="71"/>
        <v>7.2424540508047863E-3</v>
      </c>
      <c r="BX91" s="71">
        <f t="shared" si="72"/>
        <v>7.0333777671150585E-3</v>
      </c>
      <c r="BY91" s="71">
        <f t="shared" si="73"/>
        <v>2.2390000000000005E-3</v>
      </c>
      <c r="BZ91" s="71">
        <f t="shared" si="74"/>
        <v>3.2807865000000005E-2</v>
      </c>
      <c r="CA91" s="71">
        <f t="shared" si="75"/>
        <v>7.9095238095237917E-5</v>
      </c>
      <c r="CB91" s="71">
        <f t="shared" si="76"/>
        <v>0</v>
      </c>
    </row>
    <row r="92" spans="1:80" x14ac:dyDescent="0.2">
      <c r="A92" s="106">
        <f t="shared" si="58"/>
        <v>41698</v>
      </c>
      <c r="B92" s="163">
        <v>41729</v>
      </c>
      <c r="C92" s="156">
        <v>124727441260</v>
      </c>
      <c r="D92" s="157">
        <v>2474884.2800000086</v>
      </c>
      <c r="E92" s="158">
        <v>181979</v>
      </c>
      <c r="F92" s="157">
        <v>4023465847.0967741</v>
      </c>
      <c r="G92" s="157">
        <v>22109.506300709279</v>
      </c>
      <c r="H92" s="157">
        <v>2474884.2800000086</v>
      </c>
      <c r="I92" s="159">
        <v>7.2424540508047863E-3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22.115409519157726</v>
      </c>
      <c r="O92" s="161">
        <v>10.003762944371493</v>
      </c>
      <c r="P92" s="162">
        <v>7.0333777671150585E-3</v>
      </c>
      <c r="Q92" s="100"/>
      <c r="R92" s="96"/>
      <c r="T92" s="113">
        <f t="shared" si="57"/>
        <v>7.2424540508047863E-3</v>
      </c>
      <c r="U92" s="114">
        <f t="shared" si="57"/>
        <v>2.3180952380952385E-3</v>
      </c>
      <c r="V92" s="115">
        <f>VLOOKUP(B92,'cds bmps'!$E:$I,5,0)/10000</f>
        <v>2.6218933333333343E-2</v>
      </c>
      <c r="Z92" s="124">
        <f t="shared" si="59"/>
        <v>3.0460983698039376E-3</v>
      </c>
      <c r="AA92" s="125">
        <f t="shared" si="60"/>
        <v>4.1963556810008483E-3</v>
      </c>
      <c r="AD92" s="133">
        <f t="shared" si="61"/>
        <v>41729</v>
      </c>
      <c r="AE92" s="134">
        <f t="shared" si="77"/>
        <v>2.0907628368972784E-4</v>
      </c>
      <c r="AF92" s="134">
        <f t="shared" si="84"/>
        <v>3.5082660514179288E-3</v>
      </c>
      <c r="AG92" s="135">
        <f t="shared" si="78"/>
        <v>7.9095238095237917E-5</v>
      </c>
      <c r="AH92" s="136">
        <f t="shared" si="79"/>
        <v>-6.5889316666666621E-3</v>
      </c>
      <c r="AI92" s="57"/>
      <c r="AJ92" s="133">
        <f t="shared" si="85"/>
        <v>41729</v>
      </c>
      <c r="AK92" s="143">
        <f t="shared" si="85"/>
        <v>2.0907628368972784E-4</v>
      </c>
      <c r="AL92" s="143">
        <f t="shared" si="85"/>
        <v>3.5082660514179288E-3</v>
      </c>
      <c r="AM92" s="143">
        <f t="shared" si="86"/>
        <v>0</v>
      </c>
      <c r="AN92" s="143">
        <f t="shared" si="87"/>
        <v>0</v>
      </c>
      <c r="AO92" s="144">
        <f t="shared" si="80"/>
        <v>-6.5889316666666621E-3</v>
      </c>
      <c r="AR92" s="17"/>
      <c r="AW92" s="17"/>
      <c r="BF92" s="60">
        <f t="shared" si="62"/>
        <v>41729</v>
      </c>
      <c r="BG92" s="71">
        <f t="shared" si="63"/>
        <v>7.2424540508047863E-3</v>
      </c>
      <c r="BH92" s="71">
        <f t="shared" si="64"/>
        <v>2.3180952380952385E-3</v>
      </c>
      <c r="BI92" s="71">
        <f t="shared" si="81"/>
        <v>7.9095238095237917E-5</v>
      </c>
      <c r="BJ92" s="71">
        <f t="shared" si="82"/>
        <v>0</v>
      </c>
      <c r="BK92" s="71">
        <f t="shared" si="83"/>
        <v>7.9095238095237917E-5</v>
      </c>
      <c r="BL92" s="71">
        <f t="shared" si="65"/>
        <v>2.6218933333333343E-2</v>
      </c>
      <c r="BM92" s="71">
        <f t="shared" si="66"/>
        <v>0</v>
      </c>
      <c r="BQ92" s="60">
        <f t="shared" si="67"/>
        <v>41729</v>
      </c>
      <c r="BR92" s="63">
        <f t="shared" si="68"/>
        <v>10.003762944371493</v>
      </c>
      <c r="BS92" s="64">
        <f t="shared" si="69"/>
        <v>181979</v>
      </c>
      <c r="BT92" s="17" t="s">
        <v>122</v>
      </c>
      <c r="BV92" s="60">
        <f t="shared" si="70"/>
        <v>41759</v>
      </c>
      <c r="BW92" s="71">
        <f t="shared" si="71"/>
        <v>6.2178272831465795E-3</v>
      </c>
      <c r="BX92" s="71">
        <f t="shared" si="72"/>
        <v>7.2424540508047863E-3</v>
      </c>
      <c r="BY92" s="71">
        <f t="shared" si="73"/>
        <v>2.3180952380952385E-3</v>
      </c>
      <c r="BZ92" s="71">
        <f t="shared" si="74"/>
        <v>2.6218933333333343E-2</v>
      </c>
      <c r="CA92" s="71">
        <f t="shared" si="75"/>
        <v>2.0740476190476151E-4</v>
      </c>
      <c r="CB92" s="71">
        <f t="shared" si="76"/>
        <v>0</v>
      </c>
    </row>
    <row r="93" spans="1:80" x14ac:dyDescent="0.2">
      <c r="A93" s="106">
        <f t="shared" si="58"/>
        <v>41729</v>
      </c>
      <c r="B93" s="163">
        <v>41759</v>
      </c>
      <c r="C93" s="156">
        <v>126559687197</v>
      </c>
      <c r="D93" s="157">
        <v>2155962.4000000097</v>
      </c>
      <c r="E93" s="158">
        <v>178104</v>
      </c>
      <c r="F93" s="157">
        <v>4218656239.9000001</v>
      </c>
      <c r="G93" s="157">
        <v>23686.476664757669</v>
      </c>
      <c r="H93" s="157">
        <v>2155962.4000000097</v>
      </c>
      <c r="I93" s="159">
        <v>6.2178272831465795E-3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22.162782487721849</v>
      </c>
      <c r="O93" s="161">
        <v>10.072659559403768</v>
      </c>
      <c r="P93" s="162">
        <v>7.2424540508047863E-3</v>
      </c>
      <c r="Q93" s="100"/>
      <c r="R93" s="96"/>
      <c r="T93" s="113">
        <f t="shared" si="57"/>
        <v>6.2178272831465795E-3</v>
      </c>
      <c r="U93" s="114">
        <f t="shared" si="57"/>
        <v>2.5255E-3</v>
      </c>
      <c r="V93" s="115">
        <f>VLOOKUP(B93,'cds bmps'!$E:$I,5,0)/10000</f>
        <v>2.0012786363636362E-2</v>
      </c>
      <c r="Z93" s="124">
        <f t="shared" si="59"/>
        <v>2.652459654787373E-3</v>
      </c>
      <c r="AA93" s="125">
        <f t="shared" si="60"/>
        <v>3.5653676283592065E-3</v>
      </c>
      <c r="AD93" s="133">
        <f t="shared" si="61"/>
        <v>41759</v>
      </c>
      <c r="AE93" s="134">
        <f t="shared" si="77"/>
        <v>-1.0246267676582068E-3</v>
      </c>
      <c r="AF93" s="134">
        <f t="shared" si="84"/>
        <v>4.1963556810008483E-3</v>
      </c>
      <c r="AG93" s="135">
        <f t="shared" si="78"/>
        <v>2.0740476190476151E-4</v>
      </c>
      <c r="AH93" s="136">
        <f t="shared" si="79"/>
        <v>-6.2061469696969816E-3</v>
      </c>
      <c r="AI93" s="57"/>
      <c r="AJ93" s="133">
        <f t="shared" si="85"/>
        <v>41759</v>
      </c>
      <c r="AK93" s="143">
        <f t="shared" si="85"/>
        <v>-1.0246267676582068E-3</v>
      </c>
      <c r="AL93" s="143">
        <f t="shared" si="85"/>
        <v>4.1963556810008483E-3</v>
      </c>
      <c r="AM93" s="143">
        <f t="shared" si="86"/>
        <v>0</v>
      </c>
      <c r="AN93" s="143">
        <f t="shared" si="87"/>
        <v>0</v>
      </c>
      <c r="AO93" s="144">
        <f t="shared" si="80"/>
        <v>-6.2061469696969816E-3</v>
      </c>
      <c r="AR93" s="37"/>
      <c r="AW93" s="35"/>
      <c r="BF93" s="60">
        <f t="shared" si="62"/>
        <v>41759</v>
      </c>
      <c r="BG93" s="71">
        <f t="shared" si="63"/>
        <v>6.2178272831465795E-3</v>
      </c>
      <c r="BH93" s="71">
        <f t="shared" si="64"/>
        <v>2.5255E-3</v>
      </c>
      <c r="BI93" s="71">
        <f t="shared" si="81"/>
        <v>2.0740476190476151E-4</v>
      </c>
      <c r="BJ93" s="71">
        <f t="shared" si="82"/>
        <v>0</v>
      </c>
      <c r="BK93" s="71">
        <f t="shared" si="83"/>
        <v>2.0740476190476151E-4</v>
      </c>
      <c r="BL93" s="71">
        <f t="shared" si="65"/>
        <v>2.0012786363636362E-2</v>
      </c>
      <c r="BM93" s="71">
        <f t="shared" si="66"/>
        <v>0</v>
      </c>
      <c r="BQ93" s="60">
        <f t="shared" si="67"/>
        <v>41759</v>
      </c>
      <c r="BR93" s="63">
        <f t="shared" si="68"/>
        <v>10.072659559403768</v>
      </c>
      <c r="BS93" s="64">
        <f t="shared" si="69"/>
        <v>178104</v>
      </c>
      <c r="BT93" s="17" t="s">
        <v>122</v>
      </c>
      <c r="BV93" s="60">
        <f t="shared" si="70"/>
        <v>41790</v>
      </c>
      <c r="BW93" s="71">
        <f t="shared" si="71"/>
        <v>6.8236013146440889E-3</v>
      </c>
      <c r="BX93" s="71">
        <f t="shared" si="72"/>
        <v>6.2178272831465795E-3</v>
      </c>
      <c r="BY93" s="71">
        <f t="shared" si="73"/>
        <v>2.5255E-3</v>
      </c>
      <c r="BZ93" s="71">
        <f t="shared" si="74"/>
        <v>2.0012786363636362E-2</v>
      </c>
      <c r="CA93" s="71">
        <f t="shared" si="75"/>
        <v>6.6880952380951944E-5</v>
      </c>
      <c r="CB93" s="71">
        <f t="shared" si="76"/>
        <v>0</v>
      </c>
    </row>
    <row r="94" spans="1:80" x14ac:dyDescent="0.2">
      <c r="A94" s="106">
        <f t="shared" si="58"/>
        <v>41759</v>
      </c>
      <c r="B94" s="163">
        <v>41790</v>
      </c>
      <c r="C94" s="156">
        <v>134597777603</v>
      </c>
      <c r="D94" s="157">
        <v>2516278.2800000096</v>
      </c>
      <c r="E94" s="158">
        <v>183832</v>
      </c>
      <c r="F94" s="157">
        <v>4341863793.6451616</v>
      </c>
      <c r="G94" s="157">
        <v>23618.650690005885</v>
      </c>
      <c r="H94" s="157">
        <v>2516278.2800000096</v>
      </c>
      <c r="I94" s="159">
        <v>6.8236013146440889E-3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22.191569538413741</v>
      </c>
      <c r="O94" s="161">
        <v>10.069791962378968</v>
      </c>
      <c r="P94" s="162">
        <v>6.2178272831465795E-3</v>
      </c>
      <c r="Q94" s="100"/>
      <c r="R94" s="96"/>
      <c r="T94" s="113">
        <f t="shared" ref="T94:U108" si="88">+I94</f>
        <v>6.8236013146440889E-3</v>
      </c>
      <c r="U94" s="114">
        <f t="shared" si="88"/>
        <v>2.5923809523809519E-3</v>
      </c>
      <c r="V94" s="115">
        <f>VLOOKUP(B94,'cds bmps'!$E:$I,5,0)/10000</f>
        <v>1.8005336363636364E-2</v>
      </c>
      <c r="Z94" s="124">
        <f t="shared" si="59"/>
        <v>2.5250432413774695E-3</v>
      </c>
      <c r="AA94" s="125">
        <f t="shared" si="60"/>
        <v>4.2985580732666194E-3</v>
      </c>
      <c r="AD94" s="133">
        <f t="shared" si="61"/>
        <v>41790</v>
      </c>
      <c r="AE94" s="134">
        <f t="shared" si="77"/>
        <v>6.0577403149750936E-4</v>
      </c>
      <c r="AF94" s="134">
        <f t="shared" si="84"/>
        <v>3.5653676283592065E-3</v>
      </c>
      <c r="AG94" s="135">
        <f t="shared" si="78"/>
        <v>6.6880952380951944E-5</v>
      </c>
      <c r="AH94" s="136">
        <f t="shared" si="79"/>
        <v>-2.0074499999999974E-3</v>
      </c>
      <c r="AI94" s="57"/>
      <c r="AJ94" s="133">
        <f t="shared" si="85"/>
        <v>41790</v>
      </c>
      <c r="AK94" s="143">
        <f t="shared" si="85"/>
        <v>6.0577403149750936E-4</v>
      </c>
      <c r="AL94" s="143">
        <f t="shared" si="85"/>
        <v>3.5653676283592065E-3</v>
      </c>
      <c r="AM94" s="143">
        <f t="shared" si="86"/>
        <v>0</v>
      </c>
      <c r="AN94" s="143">
        <f t="shared" si="87"/>
        <v>0</v>
      </c>
      <c r="AO94" s="144">
        <f t="shared" si="80"/>
        <v>-2.0074499999999974E-3</v>
      </c>
      <c r="AR94" s="37"/>
      <c r="AW94" s="17"/>
      <c r="BF94" s="60">
        <f t="shared" si="62"/>
        <v>41790</v>
      </c>
      <c r="BG94" s="71">
        <f t="shared" si="63"/>
        <v>6.8236013146440889E-3</v>
      </c>
      <c r="BH94" s="71">
        <f t="shared" si="64"/>
        <v>2.5923809523809519E-3</v>
      </c>
      <c r="BI94" s="71">
        <f t="shared" si="81"/>
        <v>6.6880952380951944E-5</v>
      </c>
      <c r="BJ94" s="71">
        <f t="shared" si="82"/>
        <v>0</v>
      </c>
      <c r="BK94" s="71">
        <f t="shared" si="83"/>
        <v>6.6880952380951944E-5</v>
      </c>
      <c r="BL94" s="71">
        <f t="shared" si="65"/>
        <v>1.8005336363636364E-2</v>
      </c>
      <c r="BM94" s="71">
        <f t="shared" si="66"/>
        <v>0</v>
      </c>
      <c r="BQ94" s="60">
        <f t="shared" si="67"/>
        <v>41790</v>
      </c>
      <c r="BR94" s="63">
        <f t="shared" si="68"/>
        <v>10.069791962378968</v>
      </c>
      <c r="BS94" s="64">
        <f t="shared" si="69"/>
        <v>183832</v>
      </c>
      <c r="BT94" s="17" t="s">
        <v>122</v>
      </c>
      <c r="BV94" s="60">
        <f t="shared" si="70"/>
        <v>41820</v>
      </c>
      <c r="BW94" s="71">
        <f t="shared" si="71"/>
        <v>7.217315580012749E-3</v>
      </c>
      <c r="BX94" s="71">
        <f t="shared" si="72"/>
        <v>6.8236013146440889E-3</v>
      </c>
      <c r="BY94" s="71">
        <f t="shared" si="73"/>
        <v>2.5923809523809519E-3</v>
      </c>
      <c r="BZ94" s="71">
        <f t="shared" si="74"/>
        <v>1.8005336363636364E-2</v>
      </c>
      <c r="CA94" s="71">
        <f t="shared" si="75"/>
        <v>-1.0633333333333326E-3</v>
      </c>
      <c r="CB94" s="71">
        <f t="shared" si="76"/>
        <v>0</v>
      </c>
    </row>
    <row r="95" spans="1:80" x14ac:dyDescent="0.2">
      <c r="A95" s="106">
        <f t="shared" si="58"/>
        <v>41790</v>
      </c>
      <c r="B95" s="163">
        <v>41820</v>
      </c>
      <c r="C95" s="156">
        <v>134770867640</v>
      </c>
      <c r="D95" s="157">
        <v>2664887.350000022</v>
      </c>
      <c r="E95" s="158">
        <v>187200</v>
      </c>
      <c r="F95" s="157">
        <v>4492362254.666667</v>
      </c>
      <c r="G95" s="157">
        <v>23997.661616809117</v>
      </c>
      <c r="H95" s="157">
        <v>2664887.350000022</v>
      </c>
      <c r="I95" s="159">
        <v>7.217315580012749E-3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22.22564451497589</v>
      </c>
      <c r="O95" s="161">
        <v>10.085711671950262</v>
      </c>
      <c r="P95" s="162">
        <v>6.8236013146440889E-3</v>
      </c>
      <c r="Q95" s="100"/>
      <c r="R95" s="96"/>
      <c r="T95" s="113">
        <f t="shared" si="88"/>
        <v>7.217315580012749E-3</v>
      </c>
      <c r="U95" s="114">
        <f t="shared" si="88"/>
        <v>1.5290476190476193E-3</v>
      </c>
      <c r="V95" s="115">
        <f>VLOOKUP(B95,'cds bmps'!$E:$I,5,0)/10000</f>
        <v>1.6739757142857137E-2</v>
      </c>
      <c r="Z95" s="124">
        <f t="shared" si="59"/>
        <v>1.9660455965897126E-3</v>
      </c>
      <c r="AA95" s="125">
        <f t="shared" si="60"/>
        <v>5.2512699834230368E-3</v>
      </c>
      <c r="AD95" s="133">
        <f t="shared" si="61"/>
        <v>41820</v>
      </c>
      <c r="AE95" s="134">
        <f t="shared" si="77"/>
        <v>3.9371426536866008E-4</v>
      </c>
      <c r="AF95" s="134">
        <f t="shared" si="84"/>
        <v>4.2985580732666194E-3</v>
      </c>
      <c r="AG95" s="135">
        <f t="shared" si="78"/>
        <v>-1.0633333333333326E-3</v>
      </c>
      <c r="AH95" s="136">
        <f t="shared" si="79"/>
        <v>-1.2655792207792275E-3</v>
      </c>
      <c r="AI95" s="57"/>
      <c r="AJ95" s="133">
        <f t="shared" si="85"/>
        <v>41820</v>
      </c>
      <c r="AK95" s="143">
        <f t="shared" si="85"/>
        <v>3.9371426536866008E-4</v>
      </c>
      <c r="AL95" s="143">
        <f t="shared" si="85"/>
        <v>4.2985580732666194E-3</v>
      </c>
      <c r="AM95" s="143">
        <f t="shared" si="86"/>
        <v>0</v>
      </c>
      <c r="AN95" s="143">
        <f t="shared" si="87"/>
        <v>-1.0633333333333326E-3</v>
      </c>
      <c r="AO95" s="144">
        <f t="shared" si="80"/>
        <v>-1.2655792207792275E-3</v>
      </c>
      <c r="AR95" s="37"/>
      <c r="AW95" s="35"/>
      <c r="BF95" s="60">
        <f t="shared" si="62"/>
        <v>41820</v>
      </c>
      <c r="BG95" s="71">
        <f t="shared" si="63"/>
        <v>7.217315580012749E-3</v>
      </c>
      <c r="BH95" s="71">
        <f t="shared" si="64"/>
        <v>1.5290476190476193E-3</v>
      </c>
      <c r="BI95" s="71">
        <f t="shared" si="81"/>
        <v>0</v>
      </c>
      <c r="BJ95" s="71">
        <f t="shared" si="82"/>
        <v>-1.0633333333333326E-3</v>
      </c>
      <c r="BK95" s="71">
        <f t="shared" si="83"/>
        <v>-1.0633333333333326E-3</v>
      </c>
      <c r="BL95" s="71">
        <f t="shared" si="65"/>
        <v>1.6739757142857137E-2</v>
      </c>
      <c r="BM95" s="71">
        <f t="shared" si="66"/>
        <v>0</v>
      </c>
      <c r="BQ95" s="60">
        <f t="shared" si="67"/>
        <v>41820</v>
      </c>
      <c r="BR95" s="63">
        <f t="shared" si="68"/>
        <v>10.085711671950262</v>
      </c>
      <c r="BS95" s="64">
        <f t="shared" si="69"/>
        <v>187200</v>
      </c>
      <c r="BT95" s="17" t="s">
        <v>122</v>
      </c>
      <c r="BV95" s="60">
        <f t="shared" si="70"/>
        <v>41851</v>
      </c>
      <c r="BW95" s="71">
        <f t="shared" si="71"/>
        <v>5.8654674484925192E-3</v>
      </c>
      <c r="BX95" s="71">
        <f t="shared" si="72"/>
        <v>7.217315580012749E-3</v>
      </c>
      <c r="BY95" s="71">
        <f t="shared" si="73"/>
        <v>1.5290476190476193E-3</v>
      </c>
      <c r="BZ95" s="71">
        <f t="shared" si="74"/>
        <v>1.6739757142857137E-2</v>
      </c>
      <c r="CA95" s="71">
        <f t="shared" si="75"/>
        <v>-5.7078674948240191E-4</v>
      </c>
      <c r="CB95" s="71">
        <f t="shared" si="76"/>
        <v>0</v>
      </c>
    </row>
    <row r="96" spans="1:80" x14ac:dyDescent="0.2">
      <c r="A96" s="106">
        <f t="shared" si="58"/>
        <v>41820</v>
      </c>
      <c r="B96" s="163">
        <v>41851</v>
      </c>
      <c r="C96" s="156">
        <v>140120779148</v>
      </c>
      <c r="D96" s="157">
        <v>2251709.2300000093</v>
      </c>
      <c r="E96" s="158">
        <v>191073</v>
      </c>
      <c r="F96" s="157">
        <v>4520025133.8064518</v>
      </c>
      <c r="G96" s="157">
        <v>23656.011753656727</v>
      </c>
      <c r="H96" s="157">
        <v>2251709.2300000093</v>
      </c>
      <c r="I96" s="159">
        <v>5.8654674484925192E-3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22.23178339135174</v>
      </c>
      <c r="O96" s="161">
        <v>10.071372558389509</v>
      </c>
      <c r="P96" s="162">
        <v>7.217315580012749E-3</v>
      </c>
      <c r="Q96" s="100"/>
      <c r="R96" s="96"/>
      <c r="T96" s="113">
        <f t="shared" si="88"/>
        <v>5.8654674484925192E-3</v>
      </c>
      <c r="U96" s="114">
        <f t="shared" si="88"/>
        <v>9.5826086956521742E-4</v>
      </c>
      <c r="V96" s="115">
        <f>VLOOKUP(B96,'cds bmps'!$E:$I,5,0)/10000</f>
        <v>2.1330356521739129E-2</v>
      </c>
      <c r="Z96" s="124">
        <f t="shared" si="59"/>
        <v>2.0764966988023638E-3</v>
      </c>
      <c r="AA96" s="125">
        <f t="shared" si="60"/>
        <v>3.7889707496901555E-3</v>
      </c>
      <c r="AD96" s="133">
        <f t="shared" si="61"/>
        <v>41851</v>
      </c>
      <c r="AE96" s="134">
        <f t="shared" si="77"/>
        <v>-1.3518481315202297E-3</v>
      </c>
      <c r="AF96" s="134">
        <f t="shared" si="84"/>
        <v>5.2512699834230368E-3</v>
      </c>
      <c r="AG96" s="135">
        <f t="shared" si="78"/>
        <v>-5.7078674948240191E-4</v>
      </c>
      <c r="AH96" s="136">
        <f t="shared" si="79"/>
        <v>4.5905993788819925E-3</v>
      </c>
      <c r="AI96" s="57"/>
      <c r="AJ96" s="133">
        <f t="shared" si="85"/>
        <v>41851</v>
      </c>
      <c r="AK96" s="143">
        <f t="shared" si="85"/>
        <v>-1.3518481315202297E-3</v>
      </c>
      <c r="AL96" s="143">
        <f t="shared" si="85"/>
        <v>5.2512699834230368E-3</v>
      </c>
      <c r="AM96" s="143">
        <f t="shared" si="86"/>
        <v>0</v>
      </c>
      <c r="AN96" s="143">
        <f t="shared" si="87"/>
        <v>-5.7078674948240191E-4</v>
      </c>
      <c r="AO96" s="144">
        <f t="shared" si="80"/>
        <v>4.5905993788819925E-3</v>
      </c>
      <c r="AR96" s="17"/>
      <c r="AW96" s="35"/>
      <c r="BF96" s="60">
        <f t="shared" si="62"/>
        <v>41851</v>
      </c>
      <c r="BG96" s="71">
        <f t="shared" si="63"/>
        <v>5.8654674484925192E-3</v>
      </c>
      <c r="BH96" s="71">
        <f t="shared" si="64"/>
        <v>9.5826086956521742E-4</v>
      </c>
      <c r="BI96" s="71">
        <f t="shared" si="81"/>
        <v>0</v>
      </c>
      <c r="BJ96" s="71">
        <f t="shared" si="82"/>
        <v>-5.7078674948240191E-4</v>
      </c>
      <c r="BK96" s="71">
        <f t="shared" si="83"/>
        <v>-5.7078674948240191E-4</v>
      </c>
      <c r="BL96" s="71">
        <f t="shared" si="65"/>
        <v>2.1330356521739129E-2</v>
      </c>
      <c r="BM96" s="71">
        <f t="shared" si="66"/>
        <v>0</v>
      </c>
      <c r="BQ96" s="60">
        <f t="shared" si="67"/>
        <v>41851</v>
      </c>
      <c r="BR96" s="63">
        <f t="shared" si="68"/>
        <v>10.071372558389509</v>
      </c>
      <c r="BS96" s="64">
        <f t="shared" si="69"/>
        <v>191073</v>
      </c>
      <c r="BT96" s="17" t="s">
        <v>122</v>
      </c>
      <c r="BV96" s="60">
        <f t="shared" si="70"/>
        <v>41882</v>
      </c>
      <c r="BW96" s="71">
        <f t="shared" si="71"/>
        <v>6.5753561432866431E-3</v>
      </c>
      <c r="BX96" s="71">
        <f t="shared" si="72"/>
        <v>5.8654674484925192E-3</v>
      </c>
      <c r="BY96" s="71">
        <f t="shared" si="73"/>
        <v>9.5826086956521742E-4</v>
      </c>
      <c r="BZ96" s="71">
        <f t="shared" si="74"/>
        <v>2.1330356521739129E-2</v>
      </c>
      <c r="CA96" s="71">
        <f t="shared" si="75"/>
        <v>-1.0826086956521735E-4</v>
      </c>
      <c r="CB96" s="71">
        <f t="shared" si="76"/>
        <v>0</v>
      </c>
    </row>
    <row r="97" spans="1:80" x14ac:dyDescent="0.2">
      <c r="A97" s="106">
        <f t="shared" si="58"/>
        <v>41851</v>
      </c>
      <c r="B97" s="163">
        <v>41882</v>
      </c>
      <c r="C97" s="156">
        <v>148132926297</v>
      </c>
      <c r="D97" s="157">
        <v>2668566.4300000179</v>
      </c>
      <c r="E97" s="158">
        <v>191851</v>
      </c>
      <c r="F97" s="157">
        <v>4778481493.4516125</v>
      </c>
      <c r="G97" s="157">
        <v>24907.253511587704</v>
      </c>
      <c r="H97" s="157">
        <v>2668566.4300000179</v>
      </c>
      <c r="I97" s="159">
        <v>6.5753561432866431E-3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22.287388653784827</v>
      </c>
      <c r="O97" s="161">
        <v>10.122914345717788</v>
      </c>
      <c r="P97" s="162">
        <v>5.8654674484925192E-3</v>
      </c>
      <c r="Q97" s="100"/>
      <c r="R97" s="96"/>
      <c r="T97" s="113">
        <f t="shared" si="88"/>
        <v>6.5753561432866431E-3</v>
      </c>
      <c r="U97" s="114">
        <f t="shared" si="88"/>
        <v>8.5000000000000006E-4</v>
      </c>
      <c r="V97" s="115">
        <f>VLOOKUP(B97,'cds bmps'!$E:$I,5,0)/10000</f>
        <v>2.3160223809523806E-2</v>
      </c>
      <c r="Z97" s="124">
        <f t="shared" si="59"/>
        <v>2.1721628030460368E-3</v>
      </c>
      <c r="AA97" s="125">
        <f t="shared" si="60"/>
        <v>4.4031933402406062E-3</v>
      </c>
      <c r="AD97" s="133">
        <f t="shared" si="61"/>
        <v>41882</v>
      </c>
      <c r="AE97" s="134">
        <f t="shared" si="77"/>
        <v>7.0988869479412381E-4</v>
      </c>
      <c r="AF97" s="134">
        <f t="shared" si="84"/>
        <v>3.7889707496901555E-3</v>
      </c>
      <c r="AG97" s="135">
        <f t="shared" si="78"/>
        <v>-1.0826086956521735E-4</v>
      </c>
      <c r="AH97" s="136">
        <f t="shared" si="79"/>
        <v>1.8298672877846769E-3</v>
      </c>
      <c r="AI97" s="57"/>
      <c r="AJ97" s="133">
        <f t="shared" si="85"/>
        <v>41882</v>
      </c>
      <c r="AK97" s="143">
        <f t="shared" si="85"/>
        <v>7.0988869479412381E-4</v>
      </c>
      <c r="AL97" s="143">
        <f t="shared" si="85"/>
        <v>3.7889707496901555E-3</v>
      </c>
      <c r="AM97" s="143">
        <f t="shared" si="86"/>
        <v>0</v>
      </c>
      <c r="AN97" s="143">
        <f t="shared" si="87"/>
        <v>-1.0826086956521735E-4</v>
      </c>
      <c r="AO97" s="144">
        <f t="shared" si="80"/>
        <v>1.8298672877846769E-3</v>
      </c>
      <c r="AR97" s="35"/>
      <c r="BF97" s="60">
        <f t="shared" si="62"/>
        <v>41882</v>
      </c>
      <c r="BG97" s="71">
        <f t="shared" si="63"/>
        <v>6.5753561432866431E-3</v>
      </c>
      <c r="BH97" s="71">
        <f t="shared" si="64"/>
        <v>8.5000000000000006E-4</v>
      </c>
      <c r="BI97" s="71">
        <f t="shared" si="81"/>
        <v>0</v>
      </c>
      <c r="BJ97" s="71">
        <f t="shared" si="82"/>
        <v>-1.0826086956521735E-4</v>
      </c>
      <c r="BK97" s="71">
        <f t="shared" si="83"/>
        <v>-1.0826086956521735E-4</v>
      </c>
      <c r="BL97" s="71">
        <f t="shared" si="65"/>
        <v>2.3160223809523806E-2</v>
      </c>
      <c r="BM97" s="71">
        <f t="shared" si="66"/>
        <v>0</v>
      </c>
      <c r="BQ97" s="60">
        <f t="shared" si="67"/>
        <v>41882</v>
      </c>
      <c r="BR97" s="63">
        <f t="shared" si="68"/>
        <v>10.122914345717788</v>
      </c>
      <c r="BS97" s="64">
        <f t="shared" si="69"/>
        <v>191851</v>
      </c>
      <c r="BT97" s="17" t="s">
        <v>122</v>
      </c>
      <c r="BV97" s="60">
        <f t="shared" si="70"/>
        <v>41912</v>
      </c>
      <c r="BW97" s="71">
        <f t="shared" si="71"/>
        <v>6.7018259063303543E-3</v>
      </c>
      <c r="BX97" s="71">
        <f t="shared" si="72"/>
        <v>6.5753561432866431E-3</v>
      </c>
      <c r="BY97" s="71">
        <f t="shared" si="73"/>
        <v>8.5000000000000006E-4</v>
      </c>
      <c r="BZ97" s="71">
        <f t="shared" si="74"/>
        <v>2.3160223809523806E-2</v>
      </c>
      <c r="CA97" s="71">
        <f t="shared" si="75"/>
        <v>-6.4590909000000003E-4</v>
      </c>
      <c r="CB97" s="71">
        <f t="shared" si="76"/>
        <v>0</v>
      </c>
    </row>
    <row r="98" spans="1:80" x14ac:dyDescent="0.2">
      <c r="A98" s="106">
        <f t="shared" si="58"/>
        <v>41882</v>
      </c>
      <c r="B98" s="163">
        <v>41912</v>
      </c>
      <c r="C98" s="156">
        <v>141463358449</v>
      </c>
      <c r="D98" s="157">
        <v>2597432.330000014</v>
      </c>
      <c r="E98" s="158">
        <v>190742</v>
      </c>
      <c r="F98" s="157">
        <v>4715445281.6333332</v>
      </c>
      <c r="G98" s="157">
        <v>24721.588751472318</v>
      </c>
      <c r="H98" s="157">
        <v>2597432.330000014</v>
      </c>
      <c r="I98" s="159">
        <v>6.7018259063303543E-3</v>
      </c>
      <c r="J98" s="165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22.274109187943516</v>
      </c>
      <c r="O98" s="161">
        <v>10.115432179387973</v>
      </c>
      <c r="P98" s="162">
        <v>6.5753561432866431E-3</v>
      </c>
      <c r="T98" s="113">
        <f t="shared" si="88"/>
        <v>6.7018259063303543E-3</v>
      </c>
      <c r="U98" s="114">
        <f t="shared" si="88"/>
        <v>2.0409091E-4</v>
      </c>
      <c r="V98" s="115">
        <f>VLOOKUP(B98,'cds bmps'!$E:$I,5,0)/10000</f>
        <v>1.9146977272727274E-2</v>
      </c>
      <c r="Z98" s="124">
        <f t="shared" si="59"/>
        <v>1.5798693322333032E-3</v>
      </c>
      <c r="AA98" s="125">
        <f t="shared" si="60"/>
        <v>5.1219565740970516E-3</v>
      </c>
      <c r="AD98" s="133">
        <f t="shared" si="61"/>
        <v>41912</v>
      </c>
      <c r="AE98" s="134">
        <f t="shared" si="77"/>
        <v>1.2646976304371126E-4</v>
      </c>
      <c r="AF98" s="134">
        <f t="shared" si="84"/>
        <v>4.4031933402406062E-3</v>
      </c>
      <c r="AG98" s="135">
        <f t="shared" si="78"/>
        <v>-6.4590909000000003E-4</v>
      </c>
      <c r="AH98" s="136">
        <f t="shared" si="79"/>
        <v>-4.0132465367965324E-3</v>
      </c>
      <c r="AI98" s="57"/>
      <c r="AJ98" s="133">
        <f t="shared" si="85"/>
        <v>41912</v>
      </c>
      <c r="AK98" s="143">
        <f t="shared" si="85"/>
        <v>1.2646976304371126E-4</v>
      </c>
      <c r="AL98" s="143">
        <f t="shared" si="85"/>
        <v>4.4031933402406062E-3</v>
      </c>
      <c r="AM98" s="143">
        <f t="shared" si="86"/>
        <v>0</v>
      </c>
      <c r="AN98" s="143">
        <f t="shared" si="87"/>
        <v>-6.4590909000000003E-4</v>
      </c>
      <c r="AO98" s="144">
        <f t="shared" si="80"/>
        <v>-4.0132465367965324E-3</v>
      </c>
      <c r="AR98" s="17"/>
      <c r="BF98" s="60">
        <f t="shared" si="62"/>
        <v>41912</v>
      </c>
      <c r="BG98" s="71">
        <f t="shared" si="63"/>
        <v>6.7018259063303543E-3</v>
      </c>
      <c r="BH98" s="71">
        <f t="shared" si="64"/>
        <v>2.0409091E-4</v>
      </c>
      <c r="BI98" s="71">
        <f t="shared" si="81"/>
        <v>0</v>
      </c>
      <c r="BJ98" s="71">
        <f t="shared" si="82"/>
        <v>-6.4590909000000003E-4</v>
      </c>
      <c r="BK98" s="71">
        <f t="shared" si="83"/>
        <v>-6.4590909000000003E-4</v>
      </c>
      <c r="BL98" s="71">
        <f t="shared" si="65"/>
        <v>1.9146977272727274E-2</v>
      </c>
      <c r="BM98" s="71">
        <f t="shared" si="66"/>
        <v>0</v>
      </c>
      <c r="BQ98" s="60">
        <f t="shared" si="67"/>
        <v>41912</v>
      </c>
      <c r="BR98" s="63">
        <f t="shared" si="68"/>
        <v>10.115432179387973</v>
      </c>
      <c r="BS98" s="64">
        <f t="shared" si="69"/>
        <v>190742</v>
      </c>
      <c r="BT98" s="17" t="s">
        <v>122</v>
      </c>
      <c r="BV98" s="60">
        <f t="shared" si="70"/>
        <v>41943</v>
      </c>
      <c r="BW98" s="71">
        <f t="shared" si="71"/>
        <v>4.5673886135737312E-3</v>
      </c>
      <c r="BX98" s="71">
        <f t="shared" si="72"/>
        <v>6.7018259063303543E-3</v>
      </c>
      <c r="BY98" s="71">
        <f t="shared" si="73"/>
        <v>2.0409091E-4</v>
      </c>
      <c r="BZ98" s="71">
        <f t="shared" si="74"/>
        <v>1.9146977272727274E-2</v>
      </c>
      <c r="CA98" s="71">
        <f t="shared" si="75"/>
        <v>-1.2626481999999999E-4</v>
      </c>
      <c r="CB98" s="71">
        <f t="shared" si="76"/>
        <v>0</v>
      </c>
    </row>
    <row r="99" spans="1:80" x14ac:dyDescent="0.2">
      <c r="A99" s="106">
        <f t="shared" si="58"/>
        <v>41912</v>
      </c>
      <c r="B99" s="163">
        <v>41943</v>
      </c>
      <c r="C99" s="156">
        <v>145634197115</v>
      </c>
      <c r="D99" s="157">
        <v>1822378.0100000091</v>
      </c>
      <c r="E99" s="158">
        <v>195412</v>
      </c>
      <c r="F99" s="157">
        <v>4697877326.2903223</v>
      </c>
      <c r="G99" s="157">
        <v>24040.884522395361</v>
      </c>
      <c r="H99" s="157">
        <v>1822378.0100000091</v>
      </c>
      <c r="I99" s="159">
        <v>4.5673886135737312E-3</v>
      </c>
      <c r="J99" s="165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22.270376610941469</v>
      </c>
      <c r="O99" s="161">
        <v>10.087511181749115</v>
      </c>
      <c r="P99" s="162">
        <v>6.7018259063303543E-3</v>
      </c>
      <c r="T99" s="113">
        <f t="shared" si="88"/>
        <v>4.5673886135737312E-3</v>
      </c>
      <c r="U99" s="114">
        <f t="shared" si="88"/>
        <v>7.7826090000000003E-5</v>
      </c>
      <c r="V99" s="115">
        <f>VLOOKUP(B99,'cds bmps'!$E:$I,5,0)/10000</f>
        <v>2.5163552173913042E-2</v>
      </c>
      <c r="Z99" s="124">
        <f t="shared" si="59"/>
        <v>1.9938736249077915E-3</v>
      </c>
      <c r="AA99" s="125">
        <f t="shared" si="60"/>
        <v>2.5735149886659398E-3</v>
      </c>
      <c r="AD99" s="133">
        <f t="shared" si="61"/>
        <v>41943</v>
      </c>
      <c r="AE99" s="134">
        <f t="shared" si="77"/>
        <v>-2.1344372927566231E-3</v>
      </c>
      <c r="AF99" s="134">
        <f t="shared" si="84"/>
        <v>5.1219565740970516E-3</v>
      </c>
      <c r="AG99" s="135">
        <f t="shared" si="78"/>
        <v>-1.2626481999999999E-4</v>
      </c>
      <c r="AH99" s="136">
        <f t="shared" si="79"/>
        <v>6.0165749011857686E-3</v>
      </c>
      <c r="AI99" s="57"/>
      <c r="AJ99" s="133">
        <f t="shared" si="85"/>
        <v>41943</v>
      </c>
      <c r="AK99" s="143">
        <f t="shared" si="85"/>
        <v>-2.1344372927566231E-3</v>
      </c>
      <c r="AL99" s="143">
        <f t="shared" si="85"/>
        <v>5.1219565740970516E-3</v>
      </c>
      <c r="AM99" s="143">
        <f t="shared" si="86"/>
        <v>0</v>
      </c>
      <c r="AN99" s="143">
        <f t="shared" si="87"/>
        <v>-1.2626481999999999E-4</v>
      </c>
      <c r="AO99" s="144">
        <f t="shared" si="80"/>
        <v>6.0165749011857686E-3</v>
      </c>
      <c r="AR99" s="35"/>
      <c r="BF99" s="60">
        <f t="shared" si="62"/>
        <v>41943</v>
      </c>
      <c r="BG99" s="71">
        <f t="shared" si="63"/>
        <v>4.5673886135737312E-3</v>
      </c>
      <c r="BH99" s="71">
        <f t="shared" si="64"/>
        <v>7.7826090000000003E-5</v>
      </c>
      <c r="BI99" s="71">
        <f t="shared" si="81"/>
        <v>0</v>
      </c>
      <c r="BJ99" s="71">
        <f t="shared" si="82"/>
        <v>-1.2626481999999999E-4</v>
      </c>
      <c r="BK99" s="71">
        <f t="shared" si="83"/>
        <v>-1.2626481999999999E-4</v>
      </c>
      <c r="BL99" s="71">
        <f t="shared" si="65"/>
        <v>2.5163552173913042E-2</v>
      </c>
      <c r="BM99" s="71">
        <f t="shared" si="66"/>
        <v>0</v>
      </c>
      <c r="BQ99" s="60">
        <f t="shared" si="67"/>
        <v>41943</v>
      </c>
      <c r="BR99" s="63">
        <f t="shared" si="68"/>
        <v>10.087511181749115</v>
      </c>
      <c r="BS99" s="64">
        <f t="shared" si="69"/>
        <v>195412</v>
      </c>
      <c r="BT99" s="17" t="s">
        <v>122</v>
      </c>
      <c r="BV99" s="60">
        <f t="shared" si="70"/>
        <v>41973</v>
      </c>
      <c r="BW99" s="71">
        <f t="shared" si="71"/>
        <v>5.1576004027655432E-3</v>
      </c>
      <c r="BX99" s="71">
        <f t="shared" si="72"/>
        <v>4.5673886135737312E-3</v>
      </c>
      <c r="BY99" s="71">
        <f t="shared" si="73"/>
        <v>7.7826090000000003E-5</v>
      </c>
      <c r="BZ99" s="71">
        <f t="shared" si="74"/>
        <v>2.5163552173913042E-2</v>
      </c>
      <c r="CA99" s="71">
        <f t="shared" si="75"/>
        <v>1.4673909999999996E-5</v>
      </c>
      <c r="CB99" s="71">
        <f t="shared" si="76"/>
        <v>0</v>
      </c>
    </row>
    <row r="100" spans="1:80" x14ac:dyDescent="0.2">
      <c r="A100" s="106">
        <f t="shared" si="58"/>
        <v>41943</v>
      </c>
      <c r="B100" s="163">
        <v>41973</v>
      </c>
      <c r="C100" s="156">
        <v>141083903371</v>
      </c>
      <c r="D100" s="157">
        <v>1993573.6900000125</v>
      </c>
      <c r="E100" s="158">
        <v>190311</v>
      </c>
      <c r="F100" s="157">
        <v>4702796779.0333338</v>
      </c>
      <c r="G100" s="157">
        <v>24711.113803370976</v>
      </c>
      <c r="H100" s="157">
        <v>1993573.6900000125</v>
      </c>
      <c r="I100" s="159">
        <v>5.1576004027655432E-3</v>
      </c>
      <c r="J100" s="165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22.271423228053596</v>
      </c>
      <c r="O100" s="161">
        <v>10.115008372971705</v>
      </c>
      <c r="P100" s="162">
        <v>4.5673886135737312E-3</v>
      </c>
      <c r="T100" s="113">
        <f t="shared" si="88"/>
        <v>5.1576004027655432E-3</v>
      </c>
      <c r="U100" s="114">
        <f t="shared" si="88"/>
        <v>9.2499999999999999E-5</v>
      </c>
      <c r="V100" s="115">
        <f>VLOOKUP(B100,'cds bmps'!$E:$I,5,0)/10000</f>
        <v>2.1953339999999998E-2</v>
      </c>
      <c r="Z100" s="124">
        <f t="shared" si="59"/>
        <v>1.7501600367419816E-3</v>
      </c>
      <c r="AA100" s="125">
        <f t="shared" si="60"/>
        <v>3.4074403660235616E-3</v>
      </c>
      <c r="AD100" s="133">
        <f t="shared" si="61"/>
        <v>41973</v>
      </c>
      <c r="AE100" s="134">
        <f t="shared" si="77"/>
        <v>5.9021178919181193E-4</v>
      </c>
      <c r="AF100" s="134">
        <f t="shared" si="84"/>
        <v>2.5735149886659398E-3</v>
      </c>
      <c r="AG100" s="135">
        <f t="shared" si="78"/>
        <v>1.4673909999999996E-5</v>
      </c>
      <c r="AH100" s="136">
        <f t="shared" si="79"/>
        <v>-3.2102121739130442E-3</v>
      </c>
      <c r="AI100" s="57"/>
      <c r="AJ100" s="133">
        <f t="shared" si="85"/>
        <v>41973</v>
      </c>
      <c r="AK100" s="143">
        <f t="shared" si="85"/>
        <v>5.9021178919181193E-4</v>
      </c>
      <c r="AL100" s="143">
        <f t="shared" si="85"/>
        <v>2.5735149886659398E-3</v>
      </c>
      <c r="AM100" s="143">
        <f t="shared" si="86"/>
        <v>0</v>
      </c>
      <c r="AN100" s="143">
        <f t="shared" si="87"/>
        <v>0</v>
      </c>
      <c r="AO100" s="144">
        <f t="shared" si="80"/>
        <v>-3.2102121739130442E-3</v>
      </c>
      <c r="AR100" s="35"/>
      <c r="BF100" s="60">
        <f t="shared" si="62"/>
        <v>41973</v>
      </c>
      <c r="BG100" s="71">
        <f t="shared" si="63"/>
        <v>5.1576004027655432E-3</v>
      </c>
      <c r="BH100" s="71">
        <f t="shared" si="64"/>
        <v>9.2499999999999999E-5</v>
      </c>
      <c r="BI100" s="71">
        <f t="shared" si="81"/>
        <v>1.4673909999999996E-5</v>
      </c>
      <c r="BJ100" s="71">
        <f t="shared" si="82"/>
        <v>0</v>
      </c>
      <c r="BK100" s="71">
        <f t="shared" si="83"/>
        <v>1.4673909999999996E-5</v>
      </c>
      <c r="BL100" s="71">
        <f t="shared" si="65"/>
        <v>2.1953339999999998E-2</v>
      </c>
      <c r="BM100" s="71">
        <f t="shared" si="66"/>
        <v>0</v>
      </c>
      <c r="BQ100" s="60">
        <f t="shared" si="67"/>
        <v>41973</v>
      </c>
      <c r="BR100" s="63">
        <f t="shared" si="68"/>
        <v>10.115008372971705</v>
      </c>
      <c r="BS100" s="64">
        <f t="shared" si="69"/>
        <v>190311</v>
      </c>
      <c r="BT100" s="17" t="s">
        <v>122</v>
      </c>
      <c r="BV100" s="60">
        <f t="shared" si="70"/>
        <v>42004</v>
      </c>
      <c r="BW100" s="71">
        <f t="shared" si="71"/>
        <v>5.082785205772153E-3</v>
      </c>
      <c r="BX100" s="71">
        <f t="shared" si="72"/>
        <v>5.1576004027655432E-3</v>
      </c>
      <c r="BY100" s="71">
        <f t="shared" si="73"/>
        <v>9.2499999999999999E-5</v>
      </c>
      <c r="BZ100" s="71">
        <f t="shared" si="74"/>
        <v>2.1953339999999998E-2</v>
      </c>
      <c r="CA100" s="71">
        <f t="shared" si="75"/>
        <v>1.3967391000000001E-4</v>
      </c>
      <c r="CB100" s="71">
        <f t="shared" si="76"/>
        <v>0</v>
      </c>
    </row>
    <row r="101" spans="1:80" x14ac:dyDescent="0.2">
      <c r="A101" s="106">
        <f t="shared" si="58"/>
        <v>41973</v>
      </c>
      <c r="B101" s="163">
        <v>42004</v>
      </c>
      <c r="C101" s="156">
        <v>137743006237</v>
      </c>
      <c r="D101" s="157">
        <v>1918131.8200000136</v>
      </c>
      <c r="E101" s="158">
        <v>195866</v>
      </c>
      <c r="F101" s="157">
        <v>4443322781.8387098</v>
      </c>
      <c r="G101" s="157">
        <v>22685.523683736381</v>
      </c>
      <c r="H101" s="157">
        <v>1918131.8200000136</v>
      </c>
      <c r="I101" s="159">
        <v>5.082785205772153E-3</v>
      </c>
      <c r="J101" s="165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22.214668307786138</v>
      </c>
      <c r="O101" s="161">
        <v>10.029482276854152</v>
      </c>
      <c r="P101" s="162">
        <v>5.1576004027655432E-3</v>
      </c>
      <c r="T101" s="113">
        <f t="shared" si="88"/>
        <v>5.082785205772153E-3</v>
      </c>
      <c r="U101" s="114">
        <f t="shared" si="88"/>
        <v>2.3217391000000001E-4</v>
      </c>
      <c r="V101" s="115">
        <f>VLOOKUP(B101,'cds bmps'!$E:$I,5,0)/10000</f>
        <v>2.368588695652174E-2</v>
      </c>
      <c r="Z101" s="124">
        <f t="shared" si="59"/>
        <v>1.9455983234427847E-3</v>
      </c>
      <c r="AA101" s="125">
        <f t="shared" si="60"/>
        <v>3.1371868823293686E-3</v>
      </c>
      <c r="AD101" s="133">
        <f t="shared" si="61"/>
        <v>42004</v>
      </c>
      <c r="AE101" s="134">
        <f t="shared" si="77"/>
        <v>-7.4815196993390128E-5</v>
      </c>
      <c r="AF101" s="134">
        <f t="shared" si="84"/>
        <v>3.4074403660235616E-3</v>
      </c>
      <c r="AG101" s="135">
        <f t="shared" si="78"/>
        <v>1.3967391000000001E-4</v>
      </c>
      <c r="AH101" s="136">
        <f t="shared" si="79"/>
        <v>1.7325469565217418E-3</v>
      </c>
      <c r="AI101" s="57"/>
      <c r="AJ101" s="133">
        <f t="shared" si="85"/>
        <v>42004</v>
      </c>
      <c r="AK101" s="143">
        <f t="shared" si="85"/>
        <v>-7.4815196993390128E-5</v>
      </c>
      <c r="AL101" s="143">
        <f t="shared" si="85"/>
        <v>3.4074403660235616E-3</v>
      </c>
      <c r="AM101" s="143">
        <f t="shared" si="86"/>
        <v>0</v>
      </c>
      <c r="AN101" s="143">
        <f t="shared" si="87"/>
        <v>0</v>
      </c>
      <c r="AO101" s="144">
        <f t="shared" si="80"/>
        <v>1.7325469565217418E-3</v>
      </c>
      <c r="AR101" s="17"/>
      <c r="BF101" s="60">
        <f t="shared" si="62"/>
        <v>42004</v>
      </c>
      <c r="BG101" s="71">
        <f t="shared" si="63"/>
        <v>5.082785205772153E-3</v>
      </c>
      <c r="BH101" s="71">
        <f t="shared" si="64"/>
        <v>2.3217391000000001E-4</v>
      </c>
      <c r="BI101" s="71">
        <f t="shared" si="81"/>
        <v>1.3967391000000001E-4</v>
      </c>
      <c r="BJ101" s="71">
        <f t="shared" si="82"/>
        <v>0</v>
      </c>
      <c r="BK101" s="71">
        <f t="shared" si="83"/>
        <v>1.3967391000000001E-4</v>
      </c>
      <c r="BL101" s="71">
        <f t="shared" si="65"/>
        <v>2.368588695652174E-2</v>
      </c>
      <c r="BM101" s="71">
        <f t="shared" si="66"/>
        <v>0</v>
      </c>
      <c r="BQ101" s="60">
        <f t="shared" si="67"/>
        <v>42004</v>
      </c>
      <c r="BR101" s="63">
        <f t="shared" si="68"/>
        <v>10.029482276854152</v>
      </c>
      <c r="BS101" s="64">
        <f t="shared" si="69"/>
        <v>195866</v>
      </c>
      <c r="BT101" s="17" t="s">
        <v>122</v>
      </c>
      <c r="BV101" s="60">
        <f t="shared" si="70"/>
        <v>42035</v>
      </c>
      <c r="BW101" s="71">
        <f t="shared" si="71"/>
        <v>3.1085088023300026E-3</v>
      </c>
      <c r="BX101" s="71">
        <f t="shared" si="72"/>
        <v>5.082785205772153E-3</v>
      </c>
      <c r="BY101" s="71">
        <f t="shared" si="73"/>
        <v>2.3217391000000001E-4</v>
      </c>
      <c r="BZ101" s="71">
        <f t="shared" si="74"/>
        <v>2.368588695652174E-2</v>
      </c>
      <c r="CA101" s="71">
        <f t="shared" si="75"/>
        <v>-1.6671936000000001E-4</v>
      </c>
      <c r="CB101" s="71">
        <f t="shared" si="76"/>
        <v>0</v>
      </c>
    </row>
    <row r="102" spans="1:80" x14ac:dyDescent="0.2">
      <c r="A102" s="106">
        <f t="shared" si="58"/>
        <v>42004</v>
      </c>
      <c r="B102" s="163">
        <v>42035</v>
      </c>
      <c r="C102" s="156">
        <v>132976709955</v>
      </c>
      <c r="D102" s="157">
        <v>1132491.1600000032</v>
      </c>
      <c r="E102" s="158">
        <v>186240</v>
      </c>
      <c r="F102" s="157">
        <v>4289571288.8709679</v>
      </c>
      <c r="G102" s="157">
        <v>23032.491886119889</v>
      </c>
      <c r="H102" s="157">
        <v>1132491.1600000032</v>
      </c>
      <c r="I102" s="159">
        <v>3.1085088023300026E-3</v>
      </c>
      <c r="J102" s="165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22.179452632228625</v>
      </c>
      <c r="O102" s="161">
        <v>10.044661188703415</v>
      </c>
      <c r="P102" s="162">
        <v>5.082785205772153E-3</v>
      </c>
      <c r="T102" s="113">
        <f t="shared" si="88"/>
        <v>3.1085088023300026E-3</v>
      </c>
      <c r="U102" s="114">
        <f t="shared" si="88"/>
        <v>6.5454549999999998E-5</v>
      </c>
      <c r="V102" s="115">
        <f>VLOOKUP(B102,'cds bmps'!$E:$I,5,0)/10000</f>
        <v>2.6615049999999998E-2</v>
      </c>
      <c r="Z102" s="124">
        <f t="shared" si="59"/>
        <v>2.101584809096784E-3</v>
      </c>
      <c r="AA102" s="125">
        <f t="shared" si="60"/>
        <v>1.0069239932332186E-3</v>
      </c>
      <c r="AD102" s="133">
        <f t="shared" si="61"/>
        <v>42035</v>
      </c>
      <c r="AE102" s="134">
        <f t="shared" si="77"/>
        <v>-1.9742764034421504E-3</v>
      </c>
      <c r="AF102" s="134">
        <f t="shared" si="84"/>
        <v>3.1371868823293686E-3</v>
      </c>
      <c r="AG102" s="135">
        <f t="shared" si="78"/>
        <v>-1.6671936000000001E-4</v>
      </c>
      <c r="AH102" s="136">
        <f t="shared" si="79"/>
        <v>2.9291630434782577E-3</v>
      </c>
      <c r="AI102" s="57"/>
      <c r="AJ102" s="133">
        <f t="shared" si="85"/>
        <v>42035</v>
      </c>
      <c r="AK102" s="143">
        <f t="shared" si="85"/>
        <v>-1.9742764034421504E-3</v>
      </c>
      <c r="AL102" s="143">
        <f t="shared" si="85"/>
        <v>3.1371868823293686E-3</v>
      </c>
      <c r="AM102" s="143">
        <f t="shared" si="86"/>
        <v>0</v>
      </c>
      <c r="AN102" s="143">
        <f t="shared" si="87"/>
        <v>-1.6671936000000001E-4</v>
      </c>
      <c r="AO102" s="144">
        <f t="shared" si="80"/>
        <v>2.9291630434782577E-3</v>
      </c>
      <c r="AR102" s="37"/>
      <c r="BF102" s="60">
        <f t="shared" si="62"/>
        <v>42035</v>
      </c>
      <c r="BG102" s="71">
        <f t="shared" si="63"/>
        <v>3.1085088023300026E-3</v>
      </c>
      <c r="BH102" s="71">
        <f t="shared" si="64"/>
        <v>6.5454549999999998E-5</v>
      </c>
      <c r="BI102" s="71">
        <f t="shared" si="81"/>
        <v>0</v>
      </c>
      <c r="BJ102" s="71">
        <f t="shared" si="82"/>
        <v>-1.6671936000000001E-4</v>
      </c>
      <c r="BK102" s="71">
        <f t="shared" si="83"/>
        <v>-1.6671936000000001E-4</v>
      </c>
      <c r="BL102" s="71">
        <f t="shared" si="65"/>
        <v>2.6615049999999998E-2</v>
      </c>
      <c r="BM102" s="71">
        <f t="shared" si="66"/>
        <v>0</v>
      </c>
      <c r="BQ102" s="60">
        <f t="shared" si="67"/>
        <v>42035</v>
      </c>
      <c r="BR102" s="63">
        <f t="shared" si="68"/>
        <v>10.044661188703415</v>
      </c>
      <c r="BS102" s="64">
        <f t="shared" si="69"/>
        <v>186240</v>
      </c>
      <c r="BT102" s="17" t="s">
        <v>122</v>
      </c>
      <c r="BV102" s="60">
        <f t="shared" si="70"/>
        <v>42063</v>
      </c>
      <c r="BW102" s="71">
        <f t="shared" si="71"/>
        <v>3.8322696675326096E-3</v>
      </c>
      <c r="BX102" s="71">
        <f t="shared" si="72"/>
        <v>3.1085088023300026E-3</v>
      </c>
      <c r="BY102" s="71">
        <f t="shared" si="73"/>
        <v>6.5454549999999998E-5</v>
      </c>
      <c r="BZ102" s="71">
        <f t="shared" si="74"/>
        <v>2.6615049999999998E-2</v>
      </c>
      <c r="CA102" s="71">
        <f t="shared" si="75"/>
        <v>-5.8454549999999998E-5</v>
      </c>
      <c r="CB102" s="71">
        <f t="shared" si="76"/>
        <v>0</v>
      </c>
    </row>
    <row r="103" spans="1:80" x14ac:dyDescent="0.2">
      <c r="A103" s="106">
        <f t="shared" si="58"/>
        <v>42035</v>
      </c>
      <c r="B103" s="163">
        <v>42063</v>
      </c>
      <c r="C103" s="156">
        <v>119621213020</v>
      </c>
      <c r="D103" s="157">
        <v>1255947.2500000079</v>
      </c>
      <c r="E103" s="158">
        <v>189026</v>
      </c>
      <c r="F103" s="157">
        <v>4272186179.2857141</v>
      </c>
      <c r="G103" s="157">
        <v>22601.050539532731</v>
      </c>
      <c r="H103" s="157">
        <v>1255947.2500000079</v>
      </c>
      <c r="I103" s="159">
        <v>3.8322696675326096E-3</v>
      </c>
      <c r="J103" s="165">
        <v>6.9999999999999999E-6</v>
      </c>
      <c r="K103" s="160">
        <v>0</v>
      </c>
      <c r="L103" s="160">
        <v>-1.0563636E-4</v>
      </c>
      <c r="M103" s="160">
        <v>-1.0563636E-4</v>
      </c>
      <c r="N103" s="161">
        <v>22.175391518948139</v>
      </c>
      <c r="O103" s="161">
        <v>10.025751668230148</v>
      </c>
      <c r="P103" s="162">
        <v>3.1085088023300026E-3</v>
      </c>
      <c r="T103" s="113">
        <f t="shared" si="88"/>
        <v>3.8322696675326096E-3</v>
      </c>
      <c r="U103" s="114">
        <f t="shared" si="88"/>
        <v>6.9999999999999999E-6</v>
      </c>
      <c r="V103" s="115">
        <f>VLOOKUP(B103,'cds bmps'!$E:$I,5,0)/10000</f>
        <v>2.4227889999999995E-2</v>
      </c>
      <c r="Z103" s="124">
        <f t="shared" si="59"/>
        <v>1.8903209961604645E-3</v>
      </c>
      <c r="AA103" s="125">
        <f t="shared" si="60"/>
        <v>1.9419486713721451E-3</v>
      </c>
      <c r="AD103" s="133">
        <f t="shared" si="61"/>
        <v>42063</v>
      </c>
      <c r="AE103" s="134">
        <f t="shared" si="77"/>
        <v>7.2376086520260698E-4</v>
      </c>
      <c r="AF103" s="134">
        <f t="shared" si="84"/>
        <v>1.0069239932332186E-3</v>
      </c>
      <c r="AG103" s="135">
        <f t="shared" si="78"/>
        <v>-5.8454549999999998E-5</v>
      </c>
      <c r="AH103" s="136">
        <f t="shared" si="79"/>
        <v>-2.3871600000000028E-3</v>
      </c>
      <c r="AI103" s="57"/>
      <c r="AJ103" s="133">
        <f t="shared" si="85"/>
        <v>42063</v>
      </c>
      <c r="AK103" s="143">
        <f t="shared" si="85"/>
        <v>7.2376086520260698E-4</v>
      </c>
      <c r="AL103" s="143">
        <f t="shared" si="85"/>
        <v>1.0069239932332186E-3</v>
      </c>
      <c r="AM103" s="143">
        <f t="shared" si="86"/>
        <v>0</v>
      </c>
      <c r="AN103" s="143">
        <f t="shared" si="87"/>
        <v>-5.8454549999999998E-5</v>
      </c>
      <c r="AO103" s="144">
        <f t="shared" si="80"/>
        <v>-2.3871600000000028E-3</v>
      </c>
      <c r="AR103" s="37"/>
      <c r="BF103" s="60">
        <f t="shared" si="62"/>
        <v>42063</v>
      </c>
      <c r="BG103" s="71">
        <f t="shared" si="63"/>
        <v>3.8322696675326096E-3</v>
      </c>
      <c r="BH103" s="71">
        <f t="shared" si="64"/>
        <v>6.9999999999999999E-6</v>
      </c>
      <c r="BI103" s="71">
        <f t="shared" si="81"/>
        <v>0</v>
      </c>
      <c r="BJ103" s="71">
        <f t="shared" si="82"/>
        <v>-5.8454549999999998E-5</v>
      </c>
      <c r="BK103" s="71">
        <f t="shared" si="83"/>
        <v>-5.8454549999999998E-5</v>
      </c>
      <c r="BL103" s="71">
        <f t="shared" si="65"/>
        <v>2.4227889999999995E-2</v>
      </c>
      <c r="BM103" s="71">
        <f t="shared" si="66"/>
        <v>0</v>
      </c>
      <c r="BQ103" s="60">
        <f t="shared" si="67"/>
        <v>42063</v>
      </c>
      <c r="BR103" s="63">
        <f t="shared" si="68"/>
        <v>10.025751668230148</v>
      </c>
      <c r="BS103" s="64">
        <f t="shared" si="69"/>
        <v>189026</v>
      </c>
      <c r="BT103" s="17" t="s">
        <v>122</v>
      </c>
      <c r="BV103" s="60">
        <f t="shared" si="70"/>
        <v>42094</v>
      </c>
      <c r="BW103" s="71">
        <f t="shared" si="71"/>
        <v>4.2668316343198297E-3</v>
      </c>
      <c r="BX103" s="71">
        <f t="shared" si="72"/>
        <v>3.8322696675326096E-3</v>
      </c>
      <c r="BY103" s="71">
        <f t="shared" si="73"/>
        <v>6.9999999999999999E-6</v>
      </c>
      <c r="BZ103" s="71">
        <f t="shared" si="74"/>
        <v>2.4227889999999995E-2</v>
      </c>
      <c r="CA103" s="71">
        <f t="shared" si="75"/>
        <v>-1.0563636E-4</v>
      </c>
      <c r="CB103" s="71">
        <f t="shared" si="76"/>
        <v>0</v>
      </c>
    </row>
    <row r="104" spans="1:80" x14ac:dyDescent="0.2">
      <c r="A104" s="106">
        <f t="shared" si="58"/>
        <v>42063</v>
      </c>
      <c r="B104" s="163">
        <v>42094</v>
      </c>
      <c r="C104" s="156">
        <v>143449917704</v>
      </c>
      <c r="D104" s="157">
        <v>1676922.3200000094</v>
      </c>
      <c r="E104" s="158">
        <v>192664</v>
      </c>
      <c r="F104" s="157">
        <v>4627416700.1290321</v>
      </c>
      <c r="G104" s="157">
        <v>24018.066167675497</v>
      </c>
      <c r="H104" s="157">
        <v>1676922.3200000094</v>
      </c>
      <c r="I104" s="159">
        <v>4.2668316343198297E-3</v>
      </c>
      <c r="J104" s="165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22.255264601197293</v>
      </c>
      <c r="O104" s="161">
        <v>10.086561583137122</v>
      </c>
      <c r="P104" s="162">
        <v>3.8322696675326096E-3</v>
      </c>
      <c r="T104" s="113">
        <f t="shared" si="88"/>
        <v>4.2668316343198297E-3</v>
      </c>
      <c r="U104" s="114">
        <f t="shared" si="88"/>
        <v>-9.8636360000000007E-5</v>
      </c>
      <c r="V104" s="115">
        <f>VLOOKUP(B104,'cds bmps'!$E:$I,5,0)/10000</f>
        <v>1.951408181818182E-2</v>
      </c>
      <c r="Z104" s="124">
        <f t="shared" si="59"/>
        <v>1.4773880640304546E-3</v>
      </c>
      <c r="AA104" s="125">
        <f t="shared" si="60"/>
        <v>2.7894435702893751E-3</v>
      </c>
      <c r="AD104" s="133">
        <f t="shared" si="61"/>
        <v>42094</v>
      </c>
      <c r="AE104" s="134">
        <f t="shared" si="77"/>
        <v>4.3456196678722013E-4</v>
      </c>
      <c r="AF104" s="134">
        <f t="shared" si="84"/>
        <v>1.9419486713721451E-3</v>
      </c>
      <c r="AG104" s="135">
        <f t="shared" si="78"/>
        <v>-1.0563636E-4</v>
      </c>
      <c r="AH104" s="136">
        <f t="shared" si="79"/>
        <v>-4.713808181818175E-3</v>
      </c>
      <c r="AI104" s="57"/>
      <c r="AJ104" s="133">
        <f t="shared" si="85"/>
        <v>42094</v>
      </c>
      <c r="AK104" s="143">
        <f t="shared" si="85"/>
        <v>4.3456196678722013E-4</v>
      </c>
      <c r="AL104" s="143">
        <f t="shared" si="85"/>
        <v>1.9419486713721451E-3</v>
      </c>
      <c r="AM104" s="143">
        <f t="shared" si="86"/>
        <v>0</v>
      </c>
      <c r="AN104" s="143">
        <f t="shared" si="87"/>
        <v>-1.0563636E-4</v>
      </c>
      <c r="AO104" s="144">
        <f t="shared" si="80"/>
        <v>-4.713808181818175E-3</v>
      </c>
      <c r="AR104" s="37"/>
      <c r="BF104" s="60">
        <f t="shared" si="62"/>
        <v>42094</v>
      </c>
      <c r="BG104" s="71">
        <f t="shared" si="63"/>
        <v>4.2668316343198297E-3</v>
      </c>
      <c r="BH104" s="71">
        <f t="shared" si="64"/>
        <v>-9.8636360000000007E-5</v>
      </c>
      <c r="BI104" s="71">
        <f t="shared" si="81"/>
        <v>0</v>
      </c>
      <c r="BJ104" s="71">
        <f t="shared" si="82"/>
        <v>-1.0563636E-4</v>
      </c>
      <c r="BK104" s="71">
        <f t="shared" si="83"/>
        <v>-1.0563636E-4</v>
      </c>
      <c r="BL104" s="71">
        <f t="shared" si="65"/>
        <v>1.951408181818182E-2</v>
      </c>
      <c r="BM104" s="71">
        <f t="shared" si="66"/>
        <v>0</v>
      </c>
      <c r="BQ104" s="60">
        <f t="shared" si="67"/>
        <v>42094</v>
      </c>
      <c r="BR104" s="63">
        <f t="shared" si="68"/>
        <v>10.086561583137122</v>
      </c>
      <c r="BS104" s="64">
        <f t="shared" si="69"/>
        <v>192664</v>
      </c>
      <c r="BT104" s="17" t="s">
        <v>122</v>
      </c>
      <c r="BV104" s="60">
        <f t="shared" si="70"/>
        <v>42124</v>
      </c>
      <c r="BW104" s="71">
        <f t="shared" si="71"/>
        <v>3.2493322815453237E-3</v>
      </c>
      <c r="BX104" s="71">
        <f t="shared" si="72"/>
        <v>4.2668316343198297E-3</v>
      </c>
      <c r="BY104" s="71">
        <f t="shared" si="73"/>
        <v>-9.8636360000000007E-5</v>
      </c>
      <c r="BZ104" s="71">
        <f t="shared" si="74"/>
        <v>1.951408181818182E-2</v>
      </c>
      <c r="CA104" s="71">
        <f t="shared" si="75"/>
        <v>-1.6863636999999999E-4</v>
      </c>
      <c r="CB104" s="71">
        <f t="shared" si="76"/>
        <v>0</v>
      </c>
    </row>
    <row r="105" spans="1:80" x14ac:dyDescent="0.2">
      <c r="A105" s="106">
        <f t="shared" si="58"/>
        <v>42094</v>
      </c>
      <c r="B105" s="163">
        <v>42124</v>
      </c>
      <c r="C105" s="156">
        <v>135171357203</v>
      </c>
      <c r="D105" s="157">
        <v>1203333.3000000054</v>
      </c>
      <c r="E105" s="158">
        <v>189507</v>
      </c>
      <c r="F105" s="157">
        <v>4505711906.7666664</v>
      </c>
      <c r="G105" s="157">
        <v>23775.965567322928</v>
      </c>
      <c r="H105" s="157">
        <v>1203333.3000000054</v>
      </c>
      <c r="I105" s="159">
        <v>3.2493322815453237E-3</v>
      </c>
      <c r="J105" s="165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22.228611741441281</v>
      </c>
      <c r="O105" s="161">
        <v>10.076430499304918</v>
      </c>
      <c r="P105" s="162">
        <v>4.2668316343198297E-3</v>
      </c>
      <c r="T105" s="113">
        <f t="shared" si="88"/>
        <v>3.2493322815453237E-3</v>
      </c>
      <c r="U105" s="114">
        <f t="shared" si="88"/>
        <v>-2.6727273E-4</v>
      </c>
      <c r="V105" s="115">
        <f>VLOOKUP(B105,'cds bmps'!$E:$I,5,0)/10000</f>
        <v>1.9441727272727274E-2</v>
      </c>
      <c r="Z105" s="124">
        <f t="shared" si="59"/>
        <v>1.3987340347124547E-3</v>
      </c>
      <c r="AA105" s="125">
        <f t="shared" si="60"/>
        <v>1.850598246832869E-3</v>
      </c>
      <c r="AD105" s="133">
        <f t="shared" si="61"/>
        <v>42124</v>
      </c>
      <c r="AE105" s="134">
        <f t="shared" si="77"/>
        <v>-1.0174993527745061E-3</v>
      </c>
      <c r="AF105" s="134">
        <f t="shared" si="84"/>
        <v>2.7894435702893751E-3</v>
      </c>
      <c r="AG105" s="135">
        <f t="shared" si="78"/>
        <v>-1.6863636999999999E-4</v>
      </c>
      <c r="AH105" s="136">
        <f t="shared" si="79"/>
        <v>-7.2354545454546282E-5</v>
      </c>
      <c r="AI105" s="57"/>
      <c r="AJ105" s="133">
        <f t="shared" ref="AJ105:AL108" si="89">+AD105</f>
        <v>42124</v>
      </c>
      <c r="AK105" s="143">
        <f t="shared" si="89"/>
        <v>-1.0174993527745061E-3</v>
      </c>
      <c r="AL105" s="143">
        <f t="shared" si="89"/>
        <v>2.7894435702893751E-3</v>
      </c>
      <c r="AM105" s="143">
        <f t="shared" si="86"/>
        <v>0</v>
      </c>
      <c r="AN105" s="143">
        <f t="shared" si="87"/>
        <v>-1.6863636999999999E-4</v>
      </c>
      <c r="AO105" s="144">
        <f t="shared" si="80"/>
        <v>-7.2354545454546282E-5</v>
      </c>
      <c r="AR105" s="37"/>
      <c r="BF105" s="60">
        <f t="shared" si="62"/>
        <v>42124</v>
      </c>
      <c r="BG105" s="71">
        <f t="shared" si="63"/>
        <v>3.2493322815453237E-3</v>
      </c>
      <c r="BH105" s="71">
        <f t="shared" si="64"/>
        <v>-2.6727273E-4</v>
      </c>
      <c r="BI105" s="71">
        <f t="shared" si="81"/>
        <v>0</v>
      </c>
      <c r="BJ105" s="71">
        <f t="shared" si="82"/>
        <v>-1.6863636999999999E-4</v>
      </c>
      <c r="BK105" s="71">
        <f t="shared" si="83"/>
        <v>-1.6863636999999999E-4</v>
      </c>
      <c r="BL105" s="71">
        <f t="shared" si="65"/>
        <v>1.9441727272727274E-2</v>
      </c>
      <c r="BM105" s="71">
        <f t="shared" si="66"/>
        <v>0</v>
      </c>
      <c r="BQ105" s="60">
        <f t="shared" ref="BQ105:BQ108" si="90">+B105</f>
        <v>42124</v>
      </c>
      <c r="BR105" s="63">
        <f t="shared" ref="BR105:BR108" si="91">+O105</f>
        <v>10.076430499304918</v>
      </c>
      <c r="BS105" s="64">
        <f t="shared" ref="BS105:BS108" si="92">+E105</f>
        <v>189507</v>
      </c>
      <c r="BT105" s="17" t="s">
        <v>122</v>
      </c>
      <c r="BV105" s="60">
        <f t="shared" si="70"/>
        <v>42155</v>
      </c>
      <c r="BW105" s="71">
        <f t="shared" si="71"/>
        <v>3.4749118475748035E-3</v>
      </c>
      <c r="BX105" s="71">
        <f t="shared" si="72"/>
        <v>3.2493322815453237E-3</v>
      </c>
      <c r="BY105" s="71">
        <f t="shared" si="73"/>
        <v>-2.6727273E-4</v>
      </c>
      <c r="BZ105" s="71">
        <f t="shared" si="74"/>
        <v>1.9441727272727274E-2</v>
      </c>
      <c r="CA105" s="71">
        <f t="shared" si="75"/>
        <v>-2.1415584142857162E-4</v>
      </c>
      <c r="CB105" s="71">
        <f t="shared" si="76"/>
        <v>0</v>
      </c>
    </row>
    <row r="106" spans="1:80" x14ac:dyDescent="0.2">
      <c r="A106" s="106">
        <f t="shared" si="58"/>
        <v>42124</v>
      </c>
      <c r="B106" s="163">
        <v>42155</v>
      </c>
      <c r="C106" s="156">
        <v>146647518125</v>
      </c>
      <c r="D106" s="157">
        <v>1396129.3100000089</v>
      </c>
      <c r="E106" s="158">
        <v>194763</v>
      </c>
      <c r="F106" s="157">
        <v>4730565100.8064518</v>
      </c>
      <c r="G106" s="157">
        <v>24288.828477721392</v>
      </c>
      <c r="H106" s="157">
        <v>1396129.3100000089</v>
      </c>
      <c r="I106" s="159">
        <v>3.4749118475748035E-3</v>
      </c>
      <c r="J106" s="165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22.277310503943358</v>
      </c>
      <c r="O106" s="161">
        <v>10.097771790191725</v>
      </c>
      <c r="P106" s="162">
        <v>3.2493322815453237E-3</v>
      </c>
      <c r="T106" s="113">
        <f t="shared" si="88"/>
        <v>3.4749118475748035E-3</v>
      </c>
      <c r="U106" s="114">
        <f t="shared" si="88"/>
        <v>-4.8142857142857161E-4</v>
      </c>
      <c r="V106" s="115">
        <f>VLOOKUP(B106,'cds bmps'!$E:$I,5,0)/10000</f>
        <v>1.8832076190476194E-2</v>
      </c>
      <c r="Z106" s="124">
        <f t="shared" si="59"/>
        <v>1.2585165341576336E-3</v>
      </c>
      <c r="AA106" s="125">
        <f t="shared" si="60"/>
        <v>2.2163953134171702E-3</v>
      </c>
      <c r="AD106" s="133">
        <f t="shared" si="61"/>
        <v>42155</v>
      </c>
      <c r="AE106" s="134">
        <f t="shared" si="77"/>
        <v>2.2557956602947985E-4</v>
      </c>
      <c r="AF106" s="134">
        <f t="shared" si="84"/>
        <v>1.850598246832869E-3</v>
      </c>
      <c r="AG106" s="135">
        <f t="shared" si="78"/>
        <v>-2.1415584142857162E-4</v>
      </c>
      <c r="AH106" s="136">
        <f t="shared" si="79"/>
        <v>-6.096510822510802E-4</v>
      </c>
      <c r="AI106" s="57"/>
      <c r="AJ106" s="133">
        <f t="shared" si="89"/>
        <v>42155</v>
      </c>
      <c r="AK106" s="143">
        <f t="shared" si="89"/>
        <v>2.2557956602947985E-4</v>
      </c>
      <c r="AL106" s="143">
        <f t="shared" si="89"/>
        <v>1.850598246832869E-3</v>
      </c>
      <c r="AM106" s="143">
        <f t="shared" si="86"/>
        <v>0</v>
      </c>
      <c r="AN106" s="143">
        <f t="shared" si="87"/>
        <v>-2.1415584142857162E-4</v>
      </c>
      <c r="AO106" s="144">
        <f t="shared" si="80"/>
        <v>-6.096510822510802E-4</v>
      </c>
      <c r="AR106" s="37"/>
      <c r="BF106" s="60">
        <f t="shared" si="62"/>
        <v>42155</v>
      </c>
      <c r="BG106" s="71">
        <f t="shared" si="63"/>
        <v>3.4749118475748035E-3</v>
      </c>
      <c r="BH106" s="71">
        <f t="shared" si="64"/>
        <v>-4.8142857142857161E-4</v>
      </c>
      <c r="BI106" s="71">
        <f t="shared" si="81"/>
        <v>0</v>
      </c>
      <c r="BJ106" s="71">
        <f t="shared" si="82"/>
        <v>-2.1415584142857162E-4</v>
      </c>
      <c r="BK106" s="71">
        <f t="shared" si="83"/>
        <v>-2.1415584142857162E-4</v>
      </c>
      <c r="BL106" s="71">
        <f t="shared" si="65"/>
        <v>1.8832076190476194E-2</v>
      </c>
      <c r="BM106" s="71">
        <f t="shared" si="66"/>
        <v>0</v>
      </c>
      <c r="BQ106" s="60">
        <f t="shared" si="90"/>
        <v>42155</v>
      </c>
      <c r="BR106" s="63">
        <f t="shared" si="91"/>
        <v>10.097771790191725</v>
      </c>
      <c r="BS106" s="64">
        <f t="shared" si="92"/>
        <v>194763</v>
      </c>
      <c r="BT106" s="17" t="s">
        <v>122</v>
      </c>
      <c r="BV106" s="60">
        <f t="shared" si="70"/>
        <v>42185</v>
      </c>
      <c r="BW106" s="71">
        <f t="shared" si="71"/>
        <v>3.7673141039345106E-3</v>
      </c>
      <c r="BX106" s="71">
        <f t="shared" si="72"/>
        <v>3.4749118475748035E-3</v>
      </c>
      <c r="BY106" s="71">
        <f t="shared" si="73"/>
        <v>-4.8142857142857161E-4</v>
      </c>
      <c r="BZ106" s="71">
        <f t="shared" si="74"/>
        <v>1.8832076190476194E-2</v>
      </c>
      <c r="CA106" s="71">
        <f t="shared" si="75"/>
        <v>-1.49935064935065E-4</v>
      </c>
      <c r="CB106" s="71">
        <f t="shared" si="76"/>
        <v>0</v>
      </c>
    </row>
    <row r="107" spans="1:80" x14ac:dyDescent="0.2">
      <c r="A107" s="106">
        <f t="shared" si="58"/>
        <v>42155</v>
      </c>
      <c r="B107" s="163">
        <v>42185</v>
      </c>
      <c r="C107" s="156">
        <v>146433359306</v>
      </c>
      <c r="D107" s="157">
        <v>1511398.5200000098</v>
      </c>
      <c r="E107" s="158">
        <v>198645</v>
      </c>
      <c r="F107" s="157">
        <v>4881111976.8666668</v>
      </c>
      <c r="G107" s="157">
        <v>24572.035424333193</v>
      </c>
      <c r="H107" s="157">
        <v>1511398.5200000098</v>
      </c>
      <c r="I107" s="159">
        <v>3.7673141039345106E-3</v>
      </c>
      <c r="J107" s="165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22.308638894966403</v>
      </c>
      <c r="O107" s="161">
        <v>10.10936430393723</v>
      </c>
      <c r="P107" s="162">
        <v>3.4749118475748035E-3</v>
      </c>
      <c r="T107" s="113">
        <f t="shared" si="88"/>
        <v>3.7673141039345106E-3</v>
      </c>
      <c r="U107" s="114">
        <f t="shared" si="88"/>
        <v>-6.3136363636363661E-4</v>
      </c>
      <c r="V107" s="115">
        <f>VLOOKUP(B107,'cds bmps'!$E:$I,5,0)/10000</f>
        <v>2.1152890909090907E-2</v>
      </c>
      <c r="Z107" s="124">
        <f t="shared" si="59"/>
        <v>1.3743816816766102E-3</v>
      </c>
      <c r="AA107" s="125">
        <f t="shared" si="60"/>
        <v>2.3929324222579005E-3</v>
      </c>
      <c r="AD107" s="133">
        <f t="shared" si="61"/>
        <v>42185</v>
      </c>
      <c r="AE107" s="134">
        <f t="shared" si="77"/>
        <v>2.924022563597071E-4</v>
      </c>
      <c r="AF107" s="134">
        <f t="shared" si="84"/>
        <v>2.2163953134171702E-3</v>
      </c>
      <c r="AG107" s="135">
        <f t="shared" si="78"/>
        <v>-1.49935064935065E-4</v>
      </c>
      <c r="AH107" s="136">
        <f t="shared" si="79"/>
        <v>2.3208147186147138E-3</v>
      </c>
      <c r="AI107" s="57"/>
      <c r="AJ107" s="133">
        <f t="shared" si="89"/>
        <v>42185</v>
      </c>
      <c r="AK107" s="143">
        <f t="shared" si="89"/>
        <v>2.924022563597071E-4</v>
      </c>
      <c r="AL107" s="143">
        <f t="shared" si="89"/>
        <v>2.2163953134171702E-3</v>
      </c>
      <c r="AM107" s="143">
        <f t="shared" si="86"/>
        <v>0</v>
      </c>
      <c r="AN107" s="143">
        <f t="shared" si="87"/>
        <v>-1.49935064935065E-4</v>
      </c>
      <c r="AO107" s="144">
        <f t="shared" si="80"/>
        <v>2.3208147186147138E-3</v>
      </c>
      <c r="AR107" s="37"/>
      <c r="BF107" s="60">
        <f t="shared" si="62"/>
        <v>42185</v>
      </c>
      <c r="BG107" s="71">
        <f t="shared" si="63"/>
        <v>3.7673141039345106E-3</v>
      </c>
      <c r="BH107" s="71">
        <f t="shared" si="64"/>
        <v>-6.3136363636363661E-4</v>
      </c>
      <c r="BI107" s="71">
        <f t="shared" si="81"/>
        <v>0</v>
      </c>
      <c r="BJ107" s="71">
        <f t="shared" si="82"/>
        <v>-1.49935064935065E-4</v>
      </c>
      <c r="BK107" s="71">
        <f t="shared" si="83"/>
        <v>-1.49935064935065E-4</v>
      </c>
      <c r="BL107" s="71">
        <f t="shared" si="65"/>
        <v>2.1152890909090907E-2</v>
      </c>
      <c r="BM107" s="71">
        <f t="shared" si="66"/>
        <v>0</v>
      </c>
      <c r="BQ107" s="60">
        <f t="shared" si="90"/>
        <v>42185</v>
      </c>
      <c r="BR107" s="63">
        <f t="shared" si="91"/>
        <v>10.10936430393723</v>
      </c>
      <c r="BS107" s="64">
        <f t="shared" si="92"/>
        <v>198645</v>
      </c>
      <c r="BT107" s="17" t="s">
        <v>122</v>
      </c>
      <c r="BV107" s="60">
        <f t="shared" si="70"/>
        <v>42216</v>
      </c>
      <c r="BW107" s="71">
        <f t="shared" si="71"/>
        <v>2.6552240046211636E-3</v>
      </c>
      <c r="BX107" s="71">
        <f t="shared" si="72"/>
        <v>3.7673141039345106E-3</v>
      </c>
      <c r="BY107" s="71">
        <f t="shared" si="73"/>
        <v>-6.3136363636363661E-4</v>
      </c>
      <c r="BZ107" s="71">
        <f t="shared" si="74"/>
        <v>2.1152890909090907E-2</v>
      </c>
      <c r="CA107" s="71">
        <f t="shared" si="75"/>
        <v>-7.6897233201580692E-5</v>
      </c>
      <c r="CB107" s="71">
        <f t="shared" si="76"/>
        <v>0</v>
      </c>
    </row>
    <row r="108" spans="1:80" x14ac:dyDescent="0.2">
      <c r="A108" s="108">
        <f t="shared" si="58"/>
        <v>42185</v>
      </c>
      <c r="B108" s="175">
        <v>42216</v>
      </c>
      <c r="C108" s="168">
        <v>149690984888</v>
      </c>
      <c r="D108" s="169">
        <v>1088939.9900000039</v>
      </c>
      <c r="E108" s="170">
        <v>200845</v>
      </c>
      <c r="F108" s="169">
        <v>4828741448</v>
      </c>
      <c r="G108" s="169">
        <v>24042.129243944335</v>
      </c>
      <c r="H108" s="169">
        <v>1088939.9900000039</v>
      </c>
      <c r="I108" s="171">
        <v>2.6552240046211636E-3</v>
      </c>
      <c r="J108" s="176">
        <v>-7.082608695652173E-4</v>
      </c>
      <c r="K108" s="172">
        <v>7.082608695652173E-4</v>
      </c>
      <c r="L108" s="172">
        <v>0</v>
      </c>
      <c r="M108" s="172">
        <v>7.082608695652173E-4</v>
      </c>
      <c r="N108" s="173">
        <v>22.297851700884433</v>
      </c>
      <c r="O108" s="173">
        <v>10.087562955606524</v>
      </c>
      <c r="P108" s="174">
        <v>3.7673141039345106E-3</v>
      </c>
      <c r="T108" s="116">
        <f t="shared" si="88"/>
        <v>2.6552240046211636E-3</v>
      </c>
      <c r="U108" s="117">
        <f t="shared" si="88"/>
        <v>-7.082608695652173E-4</v>
      </c>
      <c r="V108" s="118">
        <f>VLOOKUP(B108,'cds bmps'!$E:$I,5,0)/10000</f>
        <v>2.1922699999999996E-2</v>
      </c>
      <c r="Z108" s="126">
        <f t="shared" si="59"/>
        <v>1.4010521185655869E-3</v>
      </c>
      <c r="AA108" s="127">
        <f t="shared" si="60"/>
        <v>1.2541718860555767E-3</v>
      </c>
      <c r="AD108" s="137">
        <f t="shared" si="61"/>
        <v>42216</v>
      </c>
      <c r="AE108" s="138">
        <f t="shared" si="77"/>
        <v>-1.1120900993133471E-3</v>
      </c>
      <c r="AF108" s="138">
        <f t="shared" si="84"/>
        <v>2.3929324222579005E-3</v>
      </c>
      <c r="AG108" s="139">
        <f t="shared" si="78"/>
        <v>-7.6897233201580692E-5</v>
      </c>
      <c r="AH108" s="140">
        <f t="shared" si="79"/>
        <v>7.6980909090908906E-4</v>
      </c>
      <c r="AI108" s="57"/>
      <c r="AJ108" s="137">
        <f t="shared" si="89"/>
        <v>42216</v>
      </c>
      <c r="AK108" s="145">
        <f t="shared" si="89"/>
        <v>-1.1120900993133471E-3</v>
      </c>
      <c r="AL108" s="145">
        <f t="shared" si="89"/>
        <v>2.3929324222579005E-3</v>
      </c>
      <c r="AM108" s="145">
        <f t="shared" si="86"/>
        <v>0</v>
      </c>
      <c r="AN108" s="145">
        <f t="shared" si="87"/>
        <v>-7.6897233201580692E-5</v>
      </c>
      <c r="AO108" s="146">
        <f t="shared" si="80"/>
        <v>7.6980909090908906E-4</v>
      </c>
      <c r="AR108" s="37"/>
      <c r="BF108" s="60">
        <f t="shared" si="62"/>
        <v>42216</v>
      </c>
      <c r="BG108" s="71">
        <f t="shared" si="63"/>
        <v>2.6552240046211636E-3</v>
      </c>
      <c r="BH108" s="71">
        <f t="shared" si="64"/>
        <v>-7.082608695652173E-4</v>
      </c>
      <c r="BI108" s="71">
        <f t="shared" si="81"/>
        <v>0</v>
      </c>
      <c r="BJ108" s="71">
        <f t="shared" si="82"/>
        <v>-7.6897233201580692E-5</v>
      </c>
      <c r="BK108" s="71">
        <f t="shared" si="83"/>
        <v>-7.6897233201580692E-5</v>
      </c>
      <c r="BL108" s="71">
        <f t="shared" si="65"/>
        <v>2.1922699999999996E-2</v>
      </c>
      <c r="BM108" s="71">
        <f t="shared" si="66"/>
        <v>0</v>
      </c>
      <c r="BQ108" s="60">
        <f t="shared" si="90"/>
        <v>42216</v>
      </c>
      <c r="BR108" s="63">
        <f t="shared" si="91"/>
        <v>10.087562955606524</v>
      </c>
      <c r="BS108" s="64">
        <f t="shared" si="92"/>
        <v>200845</v>
      </c>
      <c r="BT108" s="17" t="s">
        <v>122</v>
      </c>
      <c r="BV108" s="60"/>
      <c r="BW108" s="71"/>
      <c r="BX108" s="71"/>
      <c r="BY108" s="71"/>
      <c r="BZ108" s="71"/>
      <c r="CA108" s="71"/>
      <c r="CB108" s="71"/>
    </row>
    <row r="109" spans="1:80" s="109" customFormat="1" x14ac:dyDescent="0.2">
      <c r="T109" s="119"/>
      <c r="U109" s="119"/>
      <c r="V109" s="119"/>
    </row>
    <row r="110" spans="1:80" s="247" customFormat="1" x14ac:dyDescent="0.2">
      <c r="T110" s="250"/>
      <c r="U110" s="250"/>
      <c r="V110" s="250"/>
    </row>
    <row r="111" spans="1:80" s="255" customFormat="1" x14ac:dyDescent="0.2">
      <c r="A111" s="247"/>
      <c r="B111" s="269"/>
      <c r="C111" s="97"/>
      <c r="D111" s="97"/>
      <c r="E111" s="97"/>
      <c r="F111" s="97"/>
      <c r="G111" s="97"/>
      <c r="H111" s="97"/>
      <c r="I111" s="98"/>
      <c r="J111" s="98"/>
      <c r="K111" s="99"/>
      <c r="L111" s="99"/>
      <c r="M111" s="99"/>
      <c r="N111" s="100"/>
      <c r="O111" s="100"/>
      <c r="P111" s="98"/>
      <c r="Q111" s="251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P111" s="251"/>
      <c r="AQ111" s="251"/>
      <c r="AR111" s="262"/>
      <c r="AS111" s="251"/>
      <c r="AT111" s="251"/>
      <c r="AU111" s="251"/>
      <c r="AV111" s="251"/>
      <c r="AW111" s="251"/>
      <c r="AX111" s="251"/>
      <c r="AY111" s="251"/>
      <c r="AZ111" s="251"/>
      <c r="BA111" s="251"/>
      <c r="BB111" s="251"/>
      <c r="BC111" s="251"/>
      <c r="BD111" s="251"/>
      <c r="BE111" s="251"/>
      <c r="BG111" s="263"/>
      <c r="BH111" s="263"/>
      <c r="BI111" s="263"/>
      <c r="BJ111" s="263"/>
      <c r="BK111" s="263"/>
      <c r="BL111" s="263"/>
      <c r="BM111" s="263"/>
      <c r="BQ111" s="258"/>
      <c r="BR111" s="264"/>
      <c r="BS111" s="265"/>
    </row>
    <row r="112" spans="1:80" s="255" customFormat="1" x14ac:dyDescent="0.2">
      <c r="A112" s="247"/>
      <c r="B112" s="269"/>
      <c r="C112" s="97"/>
      <c r="D112" s="97"/>
      <c r="E112" s="97"/>
      <c r="F112" s="97"/>
      <c r="G112" s="97"/>
      <c r="H112" s="97"/>
      <c r="I112" s="98"/>
      <c r="J112" s="98"/>
      <c r="K112" s="99"/>
      <c r="L112" s="99"/>
      <c r="M112" s="99"/>
      <c r="N112" s="100"/>
      <c r="O112" s="100"/>
      <c r="P112" s="98"/>
      <c r="Q112" s="251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P112" s="251"/>
      <c r="AQ112" s="251"/>
      <c r="AR112" s="262"/>
      <c r="AS112" s="251"/>
      <c r="AT112" s="251"/>
      <c r="AU112" s="251"/>
      <c r="AV112" s="251"/>
      <c r="AW112" s="251"/>
      <c r="AX112" s="251"/>
      <c r="AY112" s="251"/>
      <c r="AZ112" s="251"/>
      <c r="BA112" s="251"/>
      <c r="BB112" s="251"/>
      <c r="BC112" s="251"/>
      <c r="BD112" s="251"/>
      <c r="BE112" s="251"/>
      <c r="BG112" s="263"/>
      <c r="BH112" s="263"/>
      <c r="BI112" s="263"/>
      <c r="BJ112" s="263"/>
      <c r="BK112" s="263"/>
      <c r="BL112" s="263"/>
      <c r="BM112" s="263"/>
      <c r="BQ112" s="258"/>
      <c r="BR112" s="264"/>
      <c r="BS112" s="265"/>
    </row>
    <row r="113" spans="1:71" s="255" customFormat="1" x14ac:dyDescent="0.2">
      <c r="A113" s="247"/>
      <c r="B113" s="269"/>
      <c r="C113" s="97"/>
      <c r="D113" s="97"/>
      <c r="E113" s="97"/>
      <c r="F113" s="97"/>
      <c r="G113" s="97"/>
      <c r="H113" s="97"/>
      <c r="I113" s="98"/>
      <c r="J113" s="98"/>
      <c r="K113" s="99"/>
      <c r="L113" s="99"/>
      <c r="M113" s="99"/>
      <c r="N113" s="100"/>
      <c r="O113" s="100"/>
      <c r="P113" s="98"/>
      <c r="Q113" s="251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P113" s="251"/>
      <c r="AQ113" s="251"/>
      <c r="AR113" s="262"/>
      <c r="AS113" s="251"/>
      <c r="AT113" s="251"/>
      <c r="AU113" s="251"/>
      <c r="AV113" s="251"/>
      <c r="AW113" s="251"/>
      <c r="AX113" s="251"/>
      <c r="AY113" s="251"/>
      <c r="AZ113" s="251"/>
      <c r="BA113" s="251"/>
      <c r="BB113" s="251"/>
      <c r="BC113" s="251"/>
      <c r="BD113" s="251"/>
      <c r="BE113" s="251"/>
      <c r="BG113" s="263"/>
      <c r="BH113" s="263"/>
      <c r="BI113" s="263"/>
      <c r="BJ113" s="263"/>
      <c r="BK113" s="263"/>
      <c r="BL113" s="263"/>
      <c r="BM113" s="263"/>
      <c r="BQ113" s="258"/>
      <c r="BR113" s="264"/>
      <c r="BS113" s="265"/>
    </row>
    <row r="114" spans="1:71" s="255" customFormat="1" x14ac:dyDescent="0.2">
      <c r="A114" s="247"/>
      <c r="B114" s="269"/>
      <c r="C114" s="97"/>
      <c r="D114" s="97"/>
      <c r="E114" s="97"/>
      <c r="F114" s="97"/>
      <c r="G114" s="97"/>
      <c r="H114" s="97"/>
      <c r="I114" s="98"/>
      <c r="J114" s="98"/>
      <c r="K114" s="99"/>
      <c r="L114" s="99"/>
      <c r="M114" s="99"/>
      <c r="N114" s="100"/>
      <c r="O114" s="100"/>
      <c r="P114" s="98"/>
      <c r="Q114" s="251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P114" s="251"/>
      <c r="AQ114" s="251"/>
      <c r="AR114" s="262"/>
      <c r="AS114" s="251"/>
      <c r="AT114" s="251"/>
      <c r="AU114" s="251"/>
      <c r="AV114" s="251"/>
      <c r="AW114" s="251"/>
      <c r="AX114" s="251"/>
      <c r="AY114" s="251"/>
      <c r="AZ114" s="251"/>
      <c r="BA114" s="251"/>
      <c r="BB114" s="251"/>
      <c r="BC114" s="251"/>
      <c r="BD114" s="251"/>
      <c r="BE114" s="251"/>
      <c r="BG114" s="263"/>
      <c r="BH114" s="263"/>
      <c r="BI114" s="263"/>
      <c r="BJ114" s="263"/>
      <c r="BK114" s="263"/>
      <c r="BL114" s="263"/>
      <c r="BM114" s="263"/>
      <c r="BQ114" s="258"/>
      <c r="BR114" s="264"/>
      <c r="BS114" s="265"/>
    </row>
    <row r="115" spans="1:71" s="255" customFormat="1" x14ac:dyDescent="0.2">
      <c r="A115" s="247"/>
      <c r="B115" s="269"/>
      <c r="C115" s="97"/>
      <c r="D115" s="97"/>
      <c r="E115" s="97"/>
      <c r="F115" s="97"/>
      <c r="G115" s="97"/>
      <c r="H115" s="97"/>
      <c r="I115" s="98"/>
      <c r="J115" s="98"/>
      <c r="K115" s="99"/>
      <c r="L115" s="99"/>
      <c r="M115" s="99"/>
      <c r="N115" s="100"/>
      <c r="O115" s="100"/>
      <c r="P115" s="98"/>
      <c r="Q115" s="251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P115" s="251"/>
      <c r="AQ115" s="251"/>
      <c r="AR115" s="262"/>
      <c r="AS115" s="251"/>
      <c r="AT115" s="251"/>
      <c r="AU115" s="251"/>
      <c r="AV115" s="251"/>
      <c r="AW115" s="251"/>
      <c r="AX115" s="251"/>
      <c r="AY115" s="251"/>
      <c r="AZ115" s="251"/>
      <c r="BA115" s="251"/>
      <c r="BB115" s="251"/>
      <c r="BC115" s="251"/>
      <c r="BD115" s="251"/>
      <c r="BE115" s="251"/>
      <c r="BG115" s="263"/>
      <c r="BH115" s="263"/>
      <c r="BI115" s="263"/>
      <c r="BJ115" s="263"/>
      <c r="BK115" s="263"/>
      <c r="BL115" s="263"/>
      <c r="BM115" s="263"/>
      <c r="BQ115" s="258"/>
      <c r="BR115" s="264"/>
      <c r="BS115" s="265"/>
    </row>
    <row r="116" spans="1:71" s="255" customFormat="1" x14ac:dyDescent="0.2">
      <c r="A116" s="247"/>
      <c r="B116" s="269"/>
      <c r="C116" s="97"/>
      <c r="D116" s="97"/>
      <c r="E116" s="97"/>
      <c r="F116" s="97"/>
      <c r="G116" s="97"/>
      <c r="H116" s="97"/>
      <c r="I116" s="98"/>
      <c r="J116" s="98"/>
      <c r="K116" s="99"/>
      <c r="L116" s="99"/>
      <c r="M116" s="99"/>
      <c r="N116" s="100"/>
      <c r="O116" s="100"/>
      <c r="P116" s="98"/>
      <c r="Q116" s="251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P116" s="251"/>
      <c r="AQ116" s="251"/>
      <c r="AR116" s="262"/>
      <c r="AS116" s="251"/>
      <c r="AT116" s="251"/>
      <c r="AU116" s="251"/>
      <c r="AV116" s="251"/>
      <c r="AW116" s="251"/>
      <c r="AX116" s="251"/>
      <c r="AY116" s="251"/>
      <c r="AZ116" s="251"/>
      <c r="BA116" s="251"/>
      <c r="BB116" s="251"/>
      <c r="BC116" s="251"/>
      <c r="BD116" s="251"/>
      <c r="BE116" s="251"/>
      <c r="BG116" s="263"/>
      <c r="BH116" s="263"/>
      <c r="BI116" s="263"/>
      <c r="BJ116" s="263"/>
      <c r="BK116" s="263"/>
      <c r="BL116" s="263"/>
      <c r="BM116" s="263"/>
      <c r="BQ116" s="258"/>
      <c r="BR116" s="264"/>
      <c r="BS116" s="265"/>
    </row>
    <row r="117" spans="1:71" s="255" customFormat="1" x14ac:dyDescent="0.2">
      <c r="A117" s="247"/>
      <c r="B117" s="269"/>
      <c r="C117" s="97"/>
      <c r="D117" s="97"/>
      <c r="E117" s="97"/>
      <c r="F117" s="97"/>
      <c r="G117" s="97"/>
      <c r="H117" s="97"/>
      <c r="I117" s="98"/>
      <c r="J117" s="98"/>
      <c r="K117" s="99"/>
      <c r="L117" s="99"/>
      <c r="M117" s="99"/>
      <c r="N117" s="100"/>
      <c r="O117" s="100"/>
      <c r="P117" s="98"/>
      <c r="Q117" s="251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P117" s="251"/>
      <c r="AQ117" s="251"/>
      <c r="AR117" s="262"/>
      <c r="AS117" s="251"/>
      <c r="AT117" s="251"/>
      <c r="AU117" s="251"/>
      <c r="AV117" s="251"/>
      <c r="AW117" s="251"/>
      <c r="AX117" s="251"/>
      <c r="AY117" s="251"/>
      <c r="AZ117" s="251"/>
      <c r="BA117" s="251"/>
      <c r="BB117" s="251"/>
      <c r="BC117" s="251"/>
      <c r="BD117" s="251"/>
      <c r="BE117" s="251"/>
      <c r="BG117" s="263"/>
      <c r="BH117" s="263"/>
      <c r="BI117" s="263"/>
      <c r="BJ117" s="263"/>
      <c r="BK117" s="263"/>
      <c r="BL117" s="263"/>
      <c r="BM117" s="263"/>
      <c r="BQ117" s="258"/>
      <c r="BR117" s="264"/>
      <c r="BS117" s="265"/>
    </row>
    <row r="118" spans="1:71" s="255" customFormat="1" x14ac:dyDescent="0.2">
      <c r="A118" s="247"/>
      <c r="B118" s="269"/>
      <c r="C118" s="97"/>
      <c r="D118" s="97"/>
      <c r="E118" s="97"/>
      <c r="F118" s="97"/>
      <c r="G118" s="97"/>
      <c r="H118" s="97"/>
      <c r="I118" s="98"/>
      <c r="J118" s="98"/>
      <c r="K118" s="99"/>
      <c r="L118" s="99"/>
      <c r="M118" s="99"/>
      <c r="N118" s="100"/>
      <c r="O118" s="100"/>
      <c r="P118" s="98"/>
      <c r="Q118" s="251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P118" s="251"/>
      <c r="AQ118" s="251"/>
      <c r="AR118" s="262"/>
      <c r="AS118" s="251"/>
      <c r="AT118" s="251"/>
      <c r="AU118" s="251"/>
      <c r="AV118" s="251"/>
      <c r="AW118" s="251"/>
      <c r="AX118" s="251"/>
      <c r="AY118" s="251"/>
      <c r="AZ118" s="251"/>
      <c r="BA118" s="251"/>
      <c r="BB118" s="251"/>
      <c r="BC118" s="251"/>
      <c r="BD118" s="251"/>
      <c r="BE118" s="251"/>
      <c r="BG118" s="263"/>
      <c r="BH118" s="263"/>
      <c r="BI118" s="263"/>
      <c r="BJ118" s="263"/>
      <c r="BK118" s="263"/>
      <c r="BL118" s="263"/>
      <c r="BM118" s="263"/>
      <c r="BQ118" s="258"/>
      <c r="BR118" s="264"/>
      <c r="BS118" s="265"/>
    </row>
    <row r="119" spans="1:71" s="255" customFormat="1" x14ac:dyDescent="0.2">
      <c r="A119" s="247"/>
      <c r="B119" s="269"/>
      <c r="C119" s="97"/>
      <c r="D119" s="97"/>
      <c r="E119" s="97"/>
      <c r="F119" s="97"/>
      <c r="G119" s="97"/>
      <c r="H119" s="97"/>
      <c r="I119" s="98"/>
      <c r="J119" s="98"/>
      <c r="K119" s="99"/>
      <c r="L119" s="99"/>
      <c r="M119" s="99"/>
      <c r="N119" s="100"/>
      <c r="O119" s="100"/>
      <c r="P119" s="98"/>
      <c r="Q119" s="251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P119" s="251"/>
      <c r="AQ119" s="251"/>
      <c r="AR119" s="262"/>
      <c r="AS119" s="251"/>
      <c r="AT119" s="251"/>
      <c r="AU119" s="251"/>
      <c r="AV119" s="251"/>
      <c r="AW119" s="251"/>
      <c r="AX119" s="251"/>
      <c r="AY119" s="251"/>
      <c r="AZ119" s="251"/>
      <c r="BA119" s="251"/>
      <c r="BB119" s="251"/>
      <c r="BC119" s="251"/>
      <c r="BD119" s="251"/>
      <c r="BE119" s="251"/>
      <c r="BG119" s="263"/>
      <c r="BH119" s="263"/>
      <c r="BI119" s="263"/>
      <c r="BJ119" s="263"/>
      <c r="BK119" s="263"/>
      <c r="BL119" s="263"/>
      <c r="BM119" s="263"/>
      <c r="BQ119" s="258"/>
      <c r="BR119" s="264"/>
      <c r="BS119" s="265"/>
    </row>
    <row r="120" spans="1:71" s="255" customFormat="1" x14ac:dyDescent="0.2">
      <c r="A120" s="247"/>
      <c r="B120" s="269"/>
      <c r="C120" s="97"/>
      <c r="D120" s="97"/>
      <c r="E120" s="97"/>
      <c r="F120" s="97"/>
      <c r="G120" s="97"/>
      <c r="H120" s="97"/>
      <c r="I120" s="98"/>
      <c r="J120" s="98"/>
      <c r="K120" s="99"/>
      <c r="L120" s="99"/>
      <c r="M120" s="99"/>
      <c r="N120" s="100"/>
      <c r="O120" s="100"/>
      <c r="P120" s="98"/>
      <c r="Q120" s="251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P120" s="251"/>
      <c r="AQ120" s="251"/>
      <c r="AR120" s="262"/>
      <c r="AS120" s="251"/>
      <c r="AT120" s="251"/>
      <c r="AU120" s="251"/>
      <c r="AV120" s="251"/>
      <c r="AW120" s="251"/>
      <c r="AX120" s="251"/>
      <c r="AY120" s="251"/>
      <c r="AZ120" s="251"/>
      <c r="BA120" s="251"/>
      <c r="BB120" s="251"/>
      <c r="BC120" s="251"/>
      <c r="BD120" s="251"/>
      <c r="BE120" s="251"/>
      <c r="BG120" s="263"/>
      <c r="BH120" s="263"/>
      <c r="BI120" s="263"/>
      <c r="BJ120" s="263"/>
      <c r="BK120" s="263"/>
      <c r="BL120" s="263"/>
      <c r="BM120" s="263"/>
      <c r="BQ120" s="258"/>
      <c r="BR120" s="264"/>
      <c r="BS120" s="265"/>
    </row>
    <row r="121" spans="1:71" s="255" customFormat="1" x14ac:dyDescent="0.2">
      <c r="A121" s="247"/>
      <c r="B121" s="269"/>
      <c r="C121" s="97"/>
      <c r="D121" s="97"/>
      <c r="E121" s="97"/>
      <c r="F121" s="97"/>
      <c r="G121" s="97"/>
      <c r="H121" s="97"/>
      <c r="I121" s="98"/>
      <c r="J121" s="98"/>
      <c r="K121" s="99"/>
      <c r="L121" s="99"/>
      <c r="M121" s="99"/>
      <c r="N121" s="100"/>
      <c r="O121" s="100"/>
      <c r="P121" s="98"/>
      <c r="Q121" s="251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P121" s="251"/>
      <c r="AQ121" s="251"/>
      <c r="AR121" s="262"/>
      <c r="AS121" s="251"/>
      <c r="AT121" s="251"/>
      <c r="AU121" s="251"/>
      <c r="AV121" s="251"/>
      <c r="AW121" s="251"/>
      <c r="AX121" s="251"/>
      <c r="AY121" s="251"/>
      <c r="AZ121" s="251"/>
      <c r="BA121" s="251"/>
      <c r="BB121" s="251"/>
      <c r="BC121" s="251"/>
      <c r="BD121" s="251"/>
      <c r="BE121" s="251"/>
      <c r="BG121" s="263"/>
      <c r="BH121" s="263"/>
      <c r="BI121" s="263"/>
      <c r="BJ121" s="263"/>
      <c r="BK121" s="263"/>
      <c r="BL121" s="263"/>
      <c r="BM121" s="263"/>
      <c r="BQ121" s="258"/>
      <c r="BR121" s="264"/>
      <c r="BS121" s="265"/>
    </row>
    <row r="122" spans="1:71" s="255" customFormat="1" x14ac:dyDescent="0.2">
      <c r="A122" s="247"/>
      <c r="B122" s="269"/>
      <c r="C122" s="97"/>
      <c r="D122" s="97"/>
      <c r="E122" s="97"/>
      <c r="F122" s="97"/>
      <c r="G122" s="97"/>
      <c r="H122" s="97"/>
      <c r="I122" s="98"/>
      <c r="J122" s="98"/>
      <c r="K122" s="99"/>
      <c r="L122" s="99"/>
      <c r="M122" s="99"/>
      <c r="N122" s="100"/>
      <c r="O122" s="100"/>
      <c r="P122" s="98"/>
      <c r="Q122" s="251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P122" s="251"/>
      <c r="AQ122" s="251"/>
      <c r="AR122" s="262"/>
      <c r="AS122" s="251"/>
      <c r="AT122" s="251"/>
      <c r="AU122" s="251"/>
      <c r="AV122" s="251"/>
      <c r="AW122" s="251"/>
      <c r="AX122" s="251"/>
      <c r="AY122" s="251"/>
      <c r="AZ122" s="251"/>
      <c r="BA122" s="251"/>
      <c r="BB122" s="251"/>
      <c r="BC122" s="251"/>
      <c r="BD122" s="251"/>
      <c r="BE122" s="251"/>
      <c r="BG122" s="263"/>
      <c r="BH122" s="263"/>
      <c r="BI122" s="263"/>
      <c r="BJ122" s="263"/>
      <c r="BK122" s="263"/>
      <c r="BL122" s="263"/>
      <c r="BM122" s="263"/>
      <c r="BQ122" s="258"/>
      <c r="BR122" s="264"/>
      <c r="BS122" s="265"/>
    </row>
    <row r="123" spans="1:71" s="255" customFormat="1" x14ac:dyDescent="0.2">
      <c r="A123" s="247"/>
      <c r="B123" s="269"/>
      <c r="C123" s="97"/>
      <c r="D123" s="97"/>
      <c r="E123" s="97"/>
      <c r="F123" s="97"/>
      <c r="G123" s="97"/>
      <c r="H123" s="97"/>
      <c r="I123" s="98"/>
      <c r="J123" s="98"/>
      <c r="K123" s="99"/>
      <c r="L123" s="99"/>
      <c r="M123" s="99"/>
      <c r="N123" s="100"/>
      <c r="O123" s="100"/>
      <c r="P123" s="98"/>
      <c r="Q123" s="251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P123" s="251"/>
      <c r="AQ123" s="251"/>
      <c r="AR123" s="262"/>
      <c r="AS123" s="251"/>
      <c r="AT123" s="251"/>
      <c r="AU123" s="251"/>
      <c r="AV123" s="251"/>
      <c r="AW123" s="251"/>
      <c r="AX123" s="251"/>
      <c r="AY123" s="251"/>
      <c r="AZ123" s="251"/>
      <c r="BA123" s="251"/>
      <c r="BB123" s="251"/>
      <c r="BC123" s="251"/>
      <c r="BD123" s="251"/>
      <c r="BE123" s="251"/>
      <c r="BG123" s="263"/>
      <c r="BH123" s="263"/>
      <c r="BI123" s="263"/>
      <c r="BJ123" s="263"/>
      <c r="BK123" s="263"/>
      <c r="BL123" s="263"/>
      <c r="BM123" s="263"/>
      <c r="BQ123" s="258"/>
      <c r="BR123" s="264"/>
      <c r="BS123" s="265"/>
    </row>
    <row r="124" spans="1:71" s="255" customFormat="1" x14ac:dyDescent="0.2">
      <c r="A124" s="247"/>
      <c r="B124" s="269"/>
      <c r="C124" s="97"/>
      <c r="D124" s="97"/>
      <c r="E124" s="97"/>
      <c r="F124" s="97"/>
      <c r="G124" s="97"/>
      <c r="H124" s="97"/>
      <c r="I124" s="98"/>
      <c r="J124" s="98"/>
      <c r="K124" s="99"/>
      <c r="L124" s="99"/>
      <c r="M124" s="99"/>
      <c r="N124" s="100"/>
      <c r="O124" s="100"/>
      <c r="P124" s="98"/>
      <c r="Q124" s="251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P124" s="251"/>
      <c r="AQ124" s="251"/>
      <c r="AR124" s="262"/>
      <c r="AS124" s="251"/>
      <c r="AT124" s="251"/>
      <c r="AU124" s="251"/>
      <c r="AV124" s="251"/>
      <c r="AW124" s="251"/>
      <c r="AX124" s="251"/>
      <c r="AY124" s="251"/>
      <c r="AZ124" s="251"/>
      <c r="BA124" s="251"/>
      <c r="BB124" s="251"/>
      <c r="BC124" s="251"/>
      <c r="BD124" s="251"/>
      <c r="BE124" s="251"/>
      <c r="BG124" s="263"/>
      <c r="BH124" s="263"/>
      <c r="BI124" s="263"/>
      <c r="BJ124" s="263"/>
      <c r="BK124" s="263"/>
      <c r="BL124" s="263"/>
      <c r="BM124" s="263"/>
      <c r="BQ124" s="258"/>
      <c r="BR124" s="264"/>
      <c r="BS124" s="265"/>
    </row>
    <row r="125" spans="1:71" s="255" customFormat="1" x14ac:dyDescent="0.2">
      <c r="A125" s="247"/>
      <c r="B125" s="269"/>
      <c r="C125" s="97"/>
      <c r="D125" s="97"/>
      <c r="E125" s="97"/>
      <c r="F125" s="97"/>
      <c r="G125" s="97"/>
      <c r="H125" s="97"/>
      <c r="I125" s="98"/>
      <c r="J125" s="98"/>
      <c r="K125" s="99"/>
      <c r="L125" s="99"/>
      <c r="M125" s="99"/>
      <c r="N125" s="100"/>
      <c r="O125" s="100"/>
      <c r="P125" s="98"/>
      <c r="Q125" s="251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P125" s="251"/>
      <c r="AQ125" s="251"/>
      <c r="AR125" s="262"/>
      <c r="AS125" s="251"/>
      <c r="AT125" s="251"/>
      <c r="AU125" s="251"/>
      <c r="AV125" s="251"/>
      <c r="AW125" s="251"/>
      <c r="AX125" s="251"/>
      <c r="AY125" s="251"/>
      <c r="AZ125" s="251"/>
      <c r="BA125" s="251"/>
      <c r="BB125" s="251"/>
      <c r="BC125" s="251"/>
      <c r="BD125" s="251"/>
      <c r="BE125" s="251"/>
      <c r="BG125" s="263"/>
      <c r="BH125" s="263"/>
      <c r="BI125" s="263"/>
      <c r="BJ125" s="263"/>
      <c r="BK125" s="263"/>
      <c r="BL125" s="263"/>
      <c r="BM125" s="263"/>
      <c r="BQ125" s="258"/>
      <c r="BR125" s="264"/>
      <c r="BS125" s="265"/>
    </row>
    <row r="126" spans="1:71" s="255" customFormat="1" x14ac:dyDescent="0.2">
      <c r="A126" s="247"/>
      <c r="B126" s="269"/>
      <c r="C126" s="97"/>
      <c r="D126" s="97"/>
      <c r="E126" s="97"/>
      <c r="F126" s="97"/>
      <c r="G126" s="97"/>
      <c r="H126" s="97"/>
      <c r="I126" s="98"/>
      <c r="J126" s="98"/>
      <c r="K126" s="99"/>
      <c r="L126" s="99"/>
      <c r="M126" s="99"/>
      <c r="N126" s="100"/>
      <c r="O126" s="100"/>
      <c r="P126" s="98"/>
      <c r="Q126" s="251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P126" s="251"/>
      <c r="AQ126" s="251"/>
      <c r="AR126" s="262"/>
      <c r="AS126" s="251"/>
      <c r="AT126" s="251"/>
      <c r="AU126" s="251"/>
      <c r="AV126" s="251"/>
      <c r="AW126" s="251"/>
      <c r="AX126" s="251"/>
      <c r="AY126" s="251"/>
      <c r="AZ126" s="251"/>
      <c r="BA126" s="251"/>
      <c r="BB126" s="251"/>
      <c r="BC126" s="251"/>
      <c r="BD126" s="251"/>
      <c r="BE126" s="251"/>
      <c r="BG126" s="263"/>
      <c r="BH126" s="263"/>
      <c r="BI126" s="263"/>
      <c r="BJ126" s="263"/>
      <c r="BK126" s="263"/>
      <c r="BL126" s="263"/>
      <c r="BM126" s="263"/>
      <c r="BQ126" s="258"/>
      <c r="BR126" s="264"/>
      <c r="BS126" s="265"/>
    </row>
    <row r="127" spans="1:71" s="255" customFormat="1" x14ac:dyDescent="0.2">
      <c r="A127" s="247"/>
      <c r="B127" s="269"/>
      <c r="C127" s="97"/>
      <c r="D127" s="97"/>
      <c r="E127" s="97"/>
      <c r="F127" s="97"/>
      <c r="G127" s="97"/>
      <c r="H127" s="97"/>
      <c r="I127" s="98"/>
      <c r="J127" s="98"/>
      <c r="K127" s="99"/>
      <c r="L127" s="99"/>
      <c r="M127" s="99"/>
      <c r="N127" s="100"/>
      <c r="O127" s="100"/>
      <c r="P127" s="98"/>
      <c r="Q127" s="251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P127" s="251"/>
      <c r="AQ127" s="251"/>
      <c r="AR127" s="262"/>
      <c r="AS127" s="251"/>
      <c r="AT127" s="251"/>
      <c r="AU127" s="251"/>
      <c r="AV127" s="251"/>
      <c r="AW127" s="251"/>
      <c r="AX127" s="251"/>
      <c r="AY127" s="251"/>
      <c r="AZ127" s="251"/>
      <c r="BA127" s="251"/>
      <c r="BB127" s="251"/>
      <c r="BC127" s="251"/>
      <c r="BD127" s="251"/>
      <c r="BE127" s="251"/>
      <c r="BG127" s="263"/>
      <c r="BH127" s="263"/>
      <c r="BI127" s="263"/>
      <c r="BJ127" s="263"/>
      <c r="BK127" s="263"/>
      <c r="BL127" s="263"/>
      <c r="BM127" s="263"/>
      <c r="BQ127" s="258"/>
      <c r="BR127" s="264"/>
      <c r="BS127" s="265"/>
    </row>
    <row r="128" spans="1:71" s="255" customFormat="1" x14ac:dyDescent="0.2">
      <c r="A128" s="247"/>
      <c r="B128" s="269"/>
      <c r="C128" s="97"/>
      <c r="D128" s="97"/>
      <c r="E128" s="97"/>
      <c r="F128" s="97"/>
      <c r="G128" s="97"/>
      <c r="H128" s="97"/>
      <c r="I128" s="98"/>
      <c r="J128" s="98"/>
      <c r="K128" s="99"/>
      <c r="L128" s="99"/>
      <c r="M128" s="99"/>
      <c r="N128" s="100"/>
      <c r="O128" s="100"/>
      <c r="P128" s="98"/>
      <c r="Q128" s="251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P128" s="251"/>
      <c r="AQ128" s="251"/>
      <c r="AR128" s="262"/>
      <c r="AS128" s="251"/>
      <c r="AT128" s="251"/>
      <c r="AU128" s="251"/>
      <c r="AV128" s="251"/>
      <c r="AW128" s="251"/>
      <c r="AX128" s="251"/>
      <c r="AY128" s="251"/>
      <c r="AZ128" s="251"/>
      <c r="BA128" s="251"/>
      <c r="BB128" s="251"/>
      <c r="BC128" s="251"/>
      <c r="BD128" s="251"/>
      <c r="BE128" s="251"/>
      <c r="BG128" s="263"/>
      <c r="BH128" s="263"/>
      <c r="BI128" s="263"/>
      <c r="BJ128" s="263"/>
      <c r="BK128" s="263"/>
      <c r="BL128" s="263"/>
      <c r="BM128" s="263"/>
      <c r="BQ128" s="258"/>
      <c r="BR128" s="264"/>
      <c r="BS128" s="265"/>
    </row>
    <row r="129" spans="1:71" s="255" customFormat="1" x14ac:dyDescent="0.2">
      <c r="A129" s="247"/>
      <c r="B129" s="269"/>
      <c r="C129" s="97"/>
      <c r="D129" s="97"/>
      <c r="E129" s="97"/>
      <c r="F129" s="97"/>
      <c r="G129" s="97"/>
      <c r="H129" s="97"/>
      <c r="I129" s="98"/>
      <c r="J129" s="98"/>
      <c r="K129" s="99"/>
      <c r="L129" s="99"/>
      <c r="M129" s="99"/>
      <c r="N129" s="100"/>
      <c r="O129" s="100"/>
      <c r="P129" s="98"/>
      <c r="Q129" s="251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P129" s="251"/>
      <c r="AQ129" s="251"/>
      <c r="AR129" s="262"/>
      <c r="AS129" s="251"/>
      <c r="AT129" s="251"/>
      <c r="AU129" s="251"/>
      <c r="AV129" s="251"/>
      <c r="AW129" s="251"/>
      <c r="AX129" s="251"/>
      <c r="AY129" s="251"/>
      <c r="AZ129" s="251"/>
      <c r="BA129" s="251"/>
      <c r="BB129" s="251"/>
      <c r="BC129" s="251"/>
      <c r="BD129" s="251"/>
      <c r="BE129" s="251"/>
      <c r="BG129" s="263"/>
      <c r="BH129" s="263"/>
      <c r="BI129" s="263"/>
      <c r="BJ129" s="263"/>
      <c r="BK129" s="263"/>
      <c r="BL129" s="263"/>
      <c r="BM129" s="263"/>
      <c r="BQ129" s="258"/>
      <c r="BR129" s="264"/>
      <c r="BS129" s="265"/>
    </row>
    <row r="130" spans="1:71" s="255" customFormat="1" x14ac:dyDescent="0.2">
      <c r="A130" s="247"/>
      <c r="B130" s="269"/>
      <c r="C130" s="97"/>
      <c r="D130" s="97"/>
      <c r="E130" s="97"/>
      <c r="F130" s="97"/>
      <c r="G130" s="97"/>
      <c r="H130" s="97"/>
      <c r="I130" s="98"/>
      <c r="J130" s="98"/>
      <c r="K130" s="99"/>
      <c r="L130" s="99"/>
      <c r="M130" s="99"/>
      <c r="N130" s="100"/>
      <c r="O130" s="100"/>
      <c r="P130" s="98"/>
      <c r="Q130" s="251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P130" s="251"/>
      <c r="AQ130" s="251"/>
      <c r="AR130" s="262"/>
      <c r="AS130" s="251"/>
      <c r="AT130" s="251"/>
      <c r="AU130" s="251"/>
      <c r="AV130" s="251"/>
      <c r="AW130" s="251"/>
      <c r="AX130" s="251"/>
      <c r="AY130" s="251"/>
      <c r="AZ130" s="251"/>
      <c r="BA130" s="251"/>
      <c r="BB130" s="251"/>
      <c r="BC130" s="251"/>
      <c r="BD130" s="251"/>
      <c r="BE130" s="251"/>
      <c r="BG130" s="263"/>
      <c r="BH130" s="263"/>
      <c r="BI130" s="263"/>
      <c r="BJ130" s="263"/>
      <c r="BK130" s="263"/>
      <c r="BL130" s="263"/>
      <c r="BM130" s="263"/>
      <c r="BQ130" s="258"/>
      <c r="BR130" s="264"/>
      <c r="BS130" s="265"/>
    </row>
    <row r="131" spans="1:71" s="255" customFormat="1" x14ac:dyDescent="0.2">
      <c r="A131" s="247"/>
      <c r="B131" s="269"/>
      <c r="C131" s="97"/>
      <c r="D131" s="97"/>
      <c r="E131" s="97"/>
      <c r="F131" s="97"/>
      <c r="G131" s="97"/>
      <c r="H131" s="97"/>
      <c r="I131" s="98"/>
      <c r="J131" s="98"/>
      <c r="K131" s="99"/>
      <c r="L131" s="99"/>
      <c r="M131" s="99"/>
      <c r="N131" s="100"/>
      <c r="O131" s="100"/>
      <c r="P131" s="98"/>
      <c r="Q131" s="251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P131" s="251"/>
      <c r="AQ131" s="251"/>
      <c r="AR131" s="262"/>
      <c r="AS131" s="251"/>
      <c r="AT131" s="251"/>
      <c r="AU131" s="251"/>
      <c r="AV131" s="251"/>
      <c r="AW131" s="251"/>
      <c r="AX131" s="251"/>
      <c r="AY131" s="251"/>
      <c r="AZ131" s="251"/>
      <c r="BA131" s="251"/>
      <c r="BB131" s="251"/>
      <c r="BC131" s="251"/>
      <c r="BD131" s="251"/>
      <c r="BE131" s="251"/>
      <c r="BG131" s="263"/>
      <c r="BH131" s="263"/>
      <c r="BI131" s="263"/>
      <c r="BJ131" s="263"/>
      <c r="BK131" s="263"/>
      <c r="BL131" s="263"/>
      <c r="BM131" s="263"/>
      <c r="BQ131" s="258"/>
      <c r="BR131" s="264"/>
      <c r="BS131" s="265"/>
    </row>
    <row r="132" spans="1:71" s="255" customFormat="1" x14ac:dyDescent="0.2">
      <c r="A132" s="247"/>
      <c r="B132" s="269"/>
      <c r="C132" s="97"/>
      <c r="D132" s="97"/>
      <c r="E132" s="97"/>
      <c r="F132" s="97"/>
      <c r="G132" s="97"/>
      <c r="H132" s="97"/>
      <c r="I132" s="98"/>
      <c r="J132" s="98"/>
      <c r="K132" s="99"/>
      <c r="L132" s="99"/>
      <c r="M132" s="99"/>
      <c r="N132" s="100"/>
      <c r="O132" s="100"/>
      <c r="P132" s="98"/>
      <c r="Q132" s="251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P132" s="251"/>
      <c r="AQ132" s="251"/>
      <c r="AR132" s="262"/>
      <c r="AS132" s="251"/>
      <c r="AT132" s="251"/>
      <c r="AU132" s="251"/>
      <c r="AV132" s="251"/>
      <c r="AW132" s="251"/>
      <c r="AX132" s="251"/>
      <c r="AY132" s="251"/>
      <c r="AZ132" s="251"/>
      <c r="BA132" s="251"/>
      <c r="BB132" s="251"/>
      <c r="BC132" s="251"/>
      <c r="BD132" s="251"/>
      <c r="BE132" s="251"/>
      <c r="BG132" s="263"/>
      <c r="BH132" s="263"/>
      <c r="BI132" s="263"/>
      <c r="BJ132" s="263"/>
      <c r="BK132" s="263"/>
      <c r="BL132" s="263"/>
      <c r="BM132" s="263"/>
      <c r="BQ132" s="258"/>
      <c r="BR132" s="264"/>
      <c r="BS132" s="265"/>
    </row>
    <row r="133" spans="1:71" s="255" customFormat="1" x14ac:dyDescent="0.2">
      <c r="A133" s="247"/>
      <c r="B133" s="269"/>
      <c r="C133" s="97"/>
      <c r="D133" s="97"/>
      <c r="E133" s="97"/>
      <c r="F133" s="97"/>
      <c r="G133" s="97"/>
      <c r="H133" s="97"/>
      <c r="I133" s="98"/>
      <c r="J133" s="98"/>
      <c r="K133" s="99"/>
      <c r="L133" s="99"/>
      <c r="M133" s="99"/>
      <c r="N133" s="100"/>
      <c r="O133" s="100"/>
      <c r="P133" s="98"/>
      <c r="Q133" s="251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P133" s="251"/>
      <c r="AQ133" s="251"/>
      <c r="AR133" s="262"/>
      <c r="AS133" s="251"/>
      <c r="AT133" s="251"/>
      <c r="AU133" s="251"/>
      <c r="AV133" s="251"/>
      <c r="AW133" s="251"/>
      <c r="AX133" s="251"/>
      <c r="AY133" s="251"/>
      <c r="AZ133" s="251"/>
      <c r="BA133" s="251"/>
      <c r="BB133" s="251"/>
      <c r="BC133" s="251"/>
      <c r="BD133" s="251"/>
      <c r="BE133" s="251"/>
      <c r="BG133" s="263"/>
      <c r="BH133" s="263"/>
      <c r="BI133" s="263"/>
      <c r="BJ133" s="263"/>
      <c r="BK133" s="263"/>
      <c r="BL133" s="263"/>
      <c r="BM133" s="263"/>
      <c r="BQ133" s="258"/>
      <c r="BR133" s="264"/>
      <c r="BS133" s="265"/>
    </row>
    <row r="134" spans="1:71" s="255" customFormat="1" x14ac:dyDescent="0.2">
      <c r="A134" s="247"/>
      <c r="B134" s="269"/>
      <c r="C134" s="97"/>
      <c r="D134" s="97"/>
      <c r="E134" s="97"/>
      <c r="F134" s="97"/>
      <c r="G134" s="97"/>
      <c r="H134" s="97"/>
      <c r="I134" s="98"/>
      <c r="J134" s="98"/>
      <c r="K134" s="99"/>
      <c r="L134" s="99"/>
      <c r="M134" s="99"/>
      <c r="N134" s="100"/>
      <c r="O134" s="100"/>
      <c r="P134" s="98"/>
      <c r="Q134" s="251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P134" s="251"/>
      <c r="AQ134" s="251"/>
      <c r="AR134" s="262"/>
      <c r="AS134" s="251"/>
      <c r="AT134" s="251"/>
      <c r="AU134" s="251"/>
      <c r="AV134" s="251"/>
      <c r="AW134" s="251"/>
      <c r="AX134" s="251"/>
      <c r="AY134" s="251"/>
      <c r="AZ134" s="251"/>
      <c r="BA134" s="251"/>
      <c r="BB134" s="251"/>
      <c r="BC134" s="251"/>
      <c r="BD134" s="251"/>
      <c r="BE134" s="251"/>
      <c r="BG134" s="263"/>
      <c r="BH134" s="263"/>
      <c r="BI134" s="263"/>
      <c r="BJ134" s="263"/>
      <c r="BK134" s="263"/>
      <c r="BL134" s="263"/>
      <c r="BM134" s="263"/>
      <c r="BQ134" s="258"/>
      <c r="BR134" s="264"/>
      <c r="BS134" s="265"/>
    </row>
    <row r="135" spans="1:71" s="255" customFormat="1" x14ac:dyDescent="0.2">
      <c r="A135" s="247"/>
      <c r="B135" s="269"/>
      <c r="C135" s="97"/>
      <c r="D135" s="97"/>
      <c r="E135" s="97"/>
      <c r="F135" s="97"/>
      <c r="G135" s="97"/>
      <c r="H135" s="97"/>
      <c r="I135" s="98"/>
      <c r="J135" s="98"/>
      <c r="K135" s="99"/>
      <c r="L135" s="99"/>
      <c r="M135" s="99"/>
      <c r="N135" s="100"/>
      <c r="O135" s="100"/>
      <c r="P135" s="98"/>
      <c r="Q135" s="251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P135" s="251"/>
      <c r="AQ135" s="251"/>
      <c r="AR135" s="262"/>
      <c r="AS135" s="251"/>
      <c r="AT135" s="251"/>
      <c r="AU135" s="251"/>
      <c r="AV135" s="251"/>
      <c r="AW135" s="251"/>
      <c r="AX135" s="251"/>
      <c r="AY135" s="251"/>
      <c r="AZ135" s="251"/>
      <c r="BA135" s="251"/>
      <c r="BB135" s="251"/>
      <c r="BC135" s="251"/>
      <c r="BD135" s="251"/>
      <c r="BE135" s="251"/>
      <c r="BG135" s="263"/>
      <c r="BH135" s="263"/>
      <c r="BI135" s="263"/>
      <c r="BJ135" s="263"/>
      <c r="BK135" s="263"/>
      <c r="BL135" s="263"/>
      <c r="BM135" s="263"/>
      <c r="BQ135" s="258"/>
      <c r="BR135" s="264"/>
      <c r="BS135" s="265"/>
    </row>
    <row r="136" spans="1:71" s="255" customFormat="1" x14ac:dyDescent="0.2">
      <c r="A136" s="247"/>
      <c r="B136" s="269"/>
      <c r="C136" s="97"/>
      <c r="D136" s="97"/>
      <c r="E136" s="97"/>
      <c r="F136" s="97"/>
      <c r="G136" s="97"/>
      <c r="H136" s="97"/>
      <c r="I136" s="98"/>
      <c r="J136" s="98"/>
      <c r="K136" s="99"/>
      <c r="L136" s="99"/>
      <c r="M136" s="99"/>
      <c r="N136" s="100"/>
      <c r="O136" s="100"/>
      <c r="P136" s="98"/>
      <c r="Q136" s="251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P136" s="251"/>
      <c r="AQ136" s="251"/>
      <c r="AR136" s="262"/>
      <c r="AS136" s="251"/>
      <c r="AT136" s="251"/>
      <c r="AU136" s="251"/>
      <c r="AV136" s="251"/>
      <c r="AW136" s="251"/>
      <c r="AX136" s="251"/>
      <c r="AY136" s="251"/>
      <c r="AZ136" s="251"/>
      <c r="BA136" s="251"/>
      <c r="BB136" s="251"/>
      <c r="BC136" s="251"/>
      <c r="BD136" s="251"/>
      <c r="BE136" s="251"/>
      <c r="BG136" s="263"/>
      <c r="BH136" s="263"/>
      <c r="BI136" s="263"/>
      <c r="BJ136" s="263"/>
      <c r="BK136" s="263"/>
      <c r="BL136" s="263"/>
      <c r="BM136" s="263"/>
      <c r="BQ136" s="258"/>
      <c r="BR136" s="264"/>
      <c r="BS136" s="265"/>
    </row>
    <row r="137" spans="1:71" s="255" customFormat="1" x14ac:dyDescent="0.2">
      <c r="A137" s="247"/>
      <c r="B137" s="269"/>
      <c r="C137" s="97"/>
      <c r="D137" s="97"/>
      <c r="E137" s="97"/>
      <c r="F137" s="97"/>
      <c r="G137" s="97"/>
      <c r="H137" s="97"/>
      <c r="I137" s="98"/>
      <c r="J137" s="98"/>
      <c r="K137" s="99"/>
      <c r="L137" s="99"/>
      <c r="M137" s="99"/>
      <c r="N137" s="100"/>
      <c r="O137" s="100"/>
      <c r="P137" s="98"/>
      <c r="Q137" s="251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P137" s="251"/>
      <c r="AQ137" s="251"/>
      <c r="AR137" s="262"/>
      <c r="AS137" s="251"/>
      <c r="AT137" s="251"/>
      <c r="AU137" s="251"/>
      <c r="AV137" s="251"/>
      <c r="AW137" s="251"/>
      <c r="AX137" s="251"/>
      <c r="AY137" s="251"/>
      <c r="AZ137" s="251"/>
      <c r="BA137" s="251"/>
      <c r="BB137" s="251"/>
      <c r="BC137" s="251"/>
      <c r="BD137" s="251"/>
      <c r="BE137" s="251"/>
      <c r="BG137" s="263"/>
      <c r="BH137" s="263"/>
      <c r="BI137" s="263"/>
      <c r="BJ137" s="263"/>
      <c r="BK137" s="263"/>
      <c r="BL137" s="263"/>
      <c r="BM137" s="263"/>
      <c r="BQ137" s="258"/>
      <c r="BR137" s="264"/>
      <c r="BS137" s="265"/>
    </row>
    <row r="138" spans="1:71" s="255" customFormat="1" x14ac:dyDescent="0.2">
      <c r="A138" s="247"/>
      <c r="B138" s="269"/>
      <c r="C138" s="97"/>
      <c r="D138" s="97"/>
      <c r="E138" s="97"/>
      <c r="F138" s="97"/>
      <c r="G138" s="97"/>
      <c r="H138" s="97"/>
      <c r="I138" s="98"/>
      <c r="J138" s="98"/>
      <c r="K138" s="99"/>
      <c r="L138" s="99"/>
      <c r="M138" s="99"/>
      <c r="N138" s="100"/>
      <c r="O138" s="100"/>
      <c r="P138" s="98"/>
      <c r="Q138" s="251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P138" s="251"/>
      <c r="AQ138" s="251"/>
      <c r="AR138" s="262"/>
      <c r="AS138" s="251"/>
      <c r="AT138" s="251"/>
      <c r="AU138" s="251"/>
      <c r="AV138" s="251"/>
      <c r="AW138" s="251"/>
      <c r="AX138" s="251"/>
      <c r="AY138" s="251"/>
      <c r="AZ138" s="251"/>
      <c r="BA138" s="251"/>
      <c r="BB138" s="251"/>
      <c r="BC138" s="251"/>
      <c r="BD138" s="251"/>
      <c r="BE138" s="251"/>
      <c r="BG138" s="263"/>
      <c r="BH138" s="263"/>
      <c r="BI138" s="263"/>
      <c r="BJ138" s="263"/>
      <c r="BK138" s="263"/>
      <c r="BL138" s="263"/>
      <c r="BM138" s="263"/>
      <c r="BQ138" s="258"/>
      <c r="BR138" s="264"/>
      <c r="BS138" s="265"/>
    </row>
    <row r="139" spans="1:71" s="255" customFormat="1" x14ac:dyDescent="0.2">
      <c r="A139" s="247"/>
      <c r="B139" s="269"/>
      <c r="C139" s="97"/>
      <c r="D139" s="97"/>
      <c r="E139" s="97"/>
      <c r="F139" s="97"/>
      <c r="G139" s="97"/>
      <c r="H139" s="97"/>
      <c r="I139" s="98"/>
      <c r="J139" s="98"/>
      <c r="K139" s="99"/>
      <c r="L139" s="99"/>
      <c r="M139" s="99"/>
      <c r="N139" s="100"/>
      <c r="O139" s="100"/>
      <c r="P139" s="98"/>
      <c r="Q139" s="251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P139" s="251"/>
      <c r="AQ139" s="251"/>
      <c r="AR139" s="262"/>
      <c r="AS139" s="251"/>
      <c r="AT139" s="251"/>
      <c r="AU139" s="251"/>
      <c r="AV139" s="251"/>
      <c r="AW139" s="251"/>
      <c r="AX139" s="251"/>
      <c r="AY139" s="251"/>
      <c r="AZ139" s="251"/>
      <c r="BA139" s="251"/>
      <c r="BB139" s="251"/>
      <c r="BC139" s="251"/>
      <c r="BD139" s="251"/>
      <c r="BE139" s="251"/>
      <c r="BG139" s="263"/>
      <c r="BH139" s="263"/>
      <c r="BI139" s="263"/>
      <c r="BJ139" s="263"/>
      <c r="BK139" s="263"/>
      <c r="BL139" s="263"/>
      <c r="BM139" s="263"/>
      <c r="BQ139" s="258"/>
      <c r="BR139" s="264"/>
      <c r="BS139" s="265"/>
    </row>
    <row r="140" spans="1:71" s="255" customFormat="1" x14ac:dyDescent="0.2">
      <c r="A140" s="247"/>
      <c r="B140" s="269"/>
      <c r="C140" s="97"/>
      <c r="D140" s="97"/>
      <c r="E140" s="97"/>
      <c r="F140" s="97"/>
      <c r="G140" s="97"/>
      <c r="H140" s="97"/>
      <c r="I140" s="98"/>
      <c r="J140" s="98"/>
      <c r="K140" s="99"/>
      <c r="L140" s="99"/>
      <c r="M140" s="99"/>
      <c r="N140" s="100"/>
      <c r="O140" s="100"/>
      <c r="P140" s="98"/>
      <c r="Q140" s="251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P140" s="251"/>
      <c r="AQ140" s="251"/>
      <c r="AR140" s="262"/>
      <c r="AS140" s="251"/>
      <c r="AT140" s="251"/>
      <c r="AU140" s="251"/>
      <c r="AV140" s="251"/>
      <c r="AW140" s="251"/>
      <c r="AX140" s="251"/>
      <c r="AY140" s="251"/>
      <c r="AZ140" s="251"/>
      <c r="BA140" s="251"/>
      <c r="BB140" s="251"/>
      <c r="BC140" s="251"/>
      <c r="BD140" s="251"/>
      <c r="BE140" s="251"/>
      <c r="BG140" s="263"/>
      <c r="BH140" s="263"/>
      <c r="BI140" s="263"/>
      <c r="BJ140" s="263"/>
      <c r="BK140" s="263"/>
      <c r="BL140" s="263"/>
      <c r="BM140" s="263"/>
      <c r="BQ140" s="258"/>
      <c r="BR140" s="264"/>
      <c r="BS140" s="265"/>
    </row>
    <row r="141" spans="1:71" s="255" customFormat="1" x14ac:dyDescent="0.2">
      <c r="A141" s="247"/>
      <c r="B141" s="269"/>
      <c r="C141" s="97"/>
      <c r="D141" s="97"/>
      <c r="E141" s="97"/>
      <c r="F141" s="97"/>
      <c r="G141" s="97"/>
      <c r="H141" s="97"/>
      <c r="I141" s="98"/>
      <c r="J141" s="98"/>
      <c r="K141" s="99"/>
      <c r="L141" s="99"/>
      <c r="M141" s="99"/>
      <c r="N141" s="100"/>
      <c r="O141" s="100"/>
      <c r="P141" s="98"/>
      <c r="Q141" s="251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P141" s="251"/>
      <c r="AQ141" s="251"/>
      <c r="AR141" s="262"/>
      <c r="AS141" s="251"/>
      <c r="AT141" s="251"/>
      <c r="AU141" s="251"/>
      <c r="AV141" s="251"/>
      <c r="AW141" s="251"/>
      <c r="AX141" s="251"/>
      <c r="AY141" s="251"/>
      <c r="AZ141" s="251"/>
      <c r="BA141" s="251"/>
      <c r="BB141" s="251"/>
      <c r="BC141" s="251"/>
      <c r="BD141" s="251"/>
      <c r="BE141" s="251"/>
      <c r="BG141" s="263"/>
      <c r="BH141" s="263"/>
      <c r="BI141" s="263"/>
      <c r="BJ141" s="263"/>
      <c r="BK141" s="263"/>
      <c r="BL141" s="263"/>
      <c r="BM141" s="263"/>
      <c r="BQ141" s="258"/>
      <c r="BR141" s="264"/>
      <c r="BS141" s="265"/>
    </row>
    <row r="142" spans="1:71" s="255" customFormat="1" x14ac:dyDescent="0.2">
      <c r="A142" s="247"/>
      <c r="B142" s="269"/>
      <c r="C142" s="97"/>
      <c r="D142" s="97"/>
      <c r="E142" s="97"/>
      <c r="F142" s="97"/>
      <c r="G142" s="97"/>
      <c r="H142" s="97"/>
      <c r="I142" s="98"/>
      <c r="J142" s="98"/>
      <c r="K142" s="99"/>
      <c r="L142" s="99"/>
      <c r="M142" s="99"/>
      <c r="N142" s="100"/>
      <c r="O142" s="100"/>
      <c r="P142" s="98"/>
      <c r="Q142" s="251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P142" s="251"/>
      <c r="AQ142" s="251"/>
      <c r="AR142" s="262"/>
      <c r="AS142" s="251"/>
      <c r="AT142" s="251"/>
      <c r="AU142" s="251"/>
      <c r="AV142" s="251"/>
      <c r="AW142" s="251"/>
      <c r="AX142" s="251"/>
      <c r="AY142" s="251"/>
      <c r="AZ142" s="251"/>
      <c r="BA142" s="251"/>
      <c r="BB142" s="251"/>
      <c r="BC142" s="251"/>
      <c r="BD142" s="251"/>
      <c r="BE142" s="251"/>
      <c r="BG142" s="263"/>
      <c r="BH142" s="263"/>
      <c r="BI142" s="263"/>
      <c r="BJ142" s="263"/>
      <c r="BK142" s="263"/>
      <c r="BL142" s="263"/>
      <c r="BM142" s="263"/>
      <c r="BQ142" s="258"/>
      <c r="BR142" s="264"/>
      <c r="BS142" s="265"/>
    </row>
    <row r="143" spans="1:71" s="255" customFormat="1" x14ac:dyDescent="0.2">
      <c r="A143" s="247"/>
      <c r="B143" s="269"/>
      <c r="C143" s="97"/>
      <c r="D143" s="97"/>
      <c r="E143" s="97"/>
      <c r="F143" s="97"/>
      <c r="G143" s="97"/>
      <c r="H143" s="97"/>
      <c r="I143" s="98"/>
      <c r="J143" s="98"/>
      <c r="K143" s="99"/>
      <c r="L143" s="99"/>
      <c r="M143" s="99"/>
      <c r="N143" s="100"/>
      <c r="O143" s="100"/>
      <c r="P143" s="98"/>
      <c r="Q143" s="251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P143" s="251"/>
      <c r="AQ143" s="251"/>
      <c r="AR143" s="262"/>
      <c r="AS143" s="251"/>
      <c r="AT143" s="251"/>
      <c r="AU143" s="251"/>
      <c r="AV143" s="251"/>
      <c r="AW143" s="251"/>
      <c r="AX143" s="251"/>
      <c r="AY143" s="251"/>
      <c r="AZ143" s="251"/>
      <c r="BA143" s="251"/>
      <c r="BB143" s="251"/>
      <c r="BC143" s="251"/>
      <c r="BD143" s="251"/>
      <c r="BE143" s="251"/>
      <c r="BG143" s="263"/>
      <c r="BH143" s="263"/>
      <c r="BI143" s="263"/>
      <c r="BJ143" s="263"/>
      <c r="BK143" s="263"/>
      <c r="BL143" s="263"/>
      <c r="BM143" s="263"/>
      <c r="BQ143" s="258"/>
      <c r="BR143" s="264"/>
      <c r="BS143" s="265"/>
    </row>
    <row r="144" spans="1:71" s="255" customFormat="1" x14ac:dyDescent="0.2">
      <c r="A144" s="247"/>
      <c r="B144" s="269"/>
      <c r="C144" s="97"/>
      <c r="D144" s="97"/>
      <c r="E144" s="97"/>
      <c r="F144" s="97"/>
      <c r="G144" s="97"/>
      <c r="H144" s="97"/>
      <c r="I144" s="98"/>
      <c r="J144" s="98"/>
      <c r="K144" s="99"/>
      <c r="L144" s="99"/>
      <c r="M144" s="99"/>
      <c r="N144" s="100"/>
      <c r="O144" s="100"/>
      <c r="P144" s="98"/>
      <c r="Q144" s="251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P144" s="251"/>
      <c r="AQ144" s="251"/>
      <c r="AR144" s="262"/>
      <c r="AS144" s="251"/>
      <c r="AT144" s="251"/>
      <c r="AU144" s="251"/>
      <c r="AV144" s="251"/>
      <c r="AW144" s="251"/>
      <c r="AX144" s="251"/>
      <c r="AY144" s="251"/>
      <c r="AZ144" s="251"/>
      <c r="BA144" s="251"/>
      <c r="BB144" s="251"/>
      <c r="BC144" s="251"/>
      <c r="BD144" s="251"/>
      <c r="BE144" s="251"/>
      <c r="BG144" s="263"/>
      <c r="BH144" s="263"/>
      <c r="BI144" s="263"/>
      <c r="BJ144" s="263"/>
      <c r="BK144" s="263"/>
      <c r="BL144" s="263"/>
      <c r="BM144" s="263"/>
      <c r="BQ144" s="258"/>
      <c r="BR144" s="264"/>
      <c r="BS144" s="265"/>
    </row>
    <row r="145" spans="1:71" s="255" customFormat="1" x14ac:dyDescent="0.2">
      <c r="A145" s="247"/>
      <c r="B145" s="269"/>
      <c r="C145" s="97"/>
      <c r="D145" s="97"/>
      <c r="E145" s="97"/>
      <c r="F145" s="97"/>
      <c r="G145" s="97"/>
      <c r="H145" s="97"/>
      <c r="I145" s="98"/>
      <c r="J145" s="98"/>
      <c r="K145" s="99"/>
      <c r="L145" s="99"/>
      <c r="M145" s="99"/>
      <c r="N145" s="100"/>
      <c r="O145" s="100"/>
      <c r="P145" s="98"/>
      <c r="Q145" s="251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P145" s="251"/>
      <c r="AQ145" s="251"/>
      <c r="AR145" s="262"/>
      <c r="AS145" s="251"/>
      <c r="AT145" s="251"/>
      <c r="AU145" s="251"/>
      <c r="AV145" s="251"/>
      <c r="AW145" s="251"/>
      <c r="AX145" s="251"/>
      <c r="AY145" s="251"/>
      <c r="AZ145" s="251"/>
      <c r="BA145" s="251"/>
      <c r="BB145" s="251"/>
      <c r="BC145" s="251"/>
      <c r="BD145" s="251"/>
      <c r="BE145" s="251"/>
      <c r="BG145" s="263"/>
      <c r="BH145" s="263"/>
      <c r="BI145" s="263"/>
      <c r="BJ145" s="263"/>
      <c r="BK145" s="263"/>
      <c r="BL145" s="263"/>
      <c r="BM145" s="263"/>
      <c r="BQ145" s="258"/>
      <c r="BR145" s="264"/>
      <c r="BS145" s="265"/>
    </row>
    <row r="146" spans="1:71" s="255" customFormat="1" x14ac:dyDescent="0.2">
      <c r="A146" s="247"/>
      <c r="B146" s="269"/>
      <c r="C146" s="97"/>
      <c r="D146" s="97"/>
      <c r="E146" s="97"/>
      <c r="F146" s="97"/>
      <c r="G146" s="97"/>
      <c r="H146" s="97"/>
      <c r="I146" s="98"/>
      <c r="J146" s="98"/>
      <c r="K146" s="99"/>
      <c r="L146" s="99"/>
      <c r="M146" s="99"/>
      <c r="N146" s="100"/>
      <c r="O146" s="100"/>
      <c r="P146" s="98"/>
      <c r="Q146" s="251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P146" s="251"/>
      <c r="AQ146" s="251"/>
      <c r="AR146" s="262"/>
      <c r="AS146" s="251"/>
      <c r="AT146" s="251"/>
      <c r="AU146" s="251"/>
      <c r="AV146" s="251"/>
      <c r="AW146" s="251"/>
      <c r="AX146" s="251"/>
      <c r="AY146" s="251"/>
      <c r="AZ146" s="251"/>
      <c r="BA146" s="251"/>
      <c r="BB146" s="251"/>
      <c r="BC146" s="251"/>
      <c r="BD146" s="251"/>
      <c r="BE146" s="251"/>
      <c r="BG146" s="263"/>
      <c r="BH146" s="263"/>
      <c r="BI146" s="263"/>
      <c r="BJ146" s="263"/>
      <c r="BK146" s="263"/>
      <c r="BL146" s="263"/>
      <c r="BM146" s="263"/>
      <c r="BQ146" s="258"/>
      <c r="BR146" s="264"/>
      <c r="BS146" s="265"/>
    </row>
    <row r="147" spans="1:71" s="255" customFormat="1" x14ac:dyDescent="0.2">
      <c r="A147" s="247"/>
      <c r="B147" s="269"/>
      <c r="C147" s="97"/>
      <c r="D147" s="97"/>
      <c r="E147" s="97"/>
      <c r="F147" s="97"/>
      <c r="G147" s="97"/>
      <c r="H147" s="97"/>
      <c r="I147" s="98"/>
      <c r="J147" s="98"/>
      <c r="K147" s="99"/>
      <c r="L147" s="99"/>
      <c r="M147" s="99"/>
      <c r="N147" s="100"/>
      <c r="O147" s="100"/>
      <c r="P147" s="98"/>
      <c r="Q147" s="251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P147" s="251"/>
      <c r="AQ147" s="251"/>
      <c r="AR147" s="262"/>
      <c r="AS147" s="251"/>
      <c r="AT147" s="251"/>
      <c r="AU147" s="251"/>
      <c r="AV147" s="251"/>
      <c r="AW147" s="251"/>
      <c r="AX147" s="251"/>
      <c r="AY147" s="251"/>
      <c r="AZ147" s="251"/>
      <c r="BA147" s="251"/>
      <c r="BB147" s="251"/>
      <c r="BC147" s="251"/>
      <c r="BD147" s="251"/>
      <c r="BE147" s="251"/>
      <c r="BG147" s="263"/>
      <c r="BH147" s="263"/>
      <c r="BI147" s="263"/>
      <c r="BJ147" s="263"/>
      <c r="BK147" s="263"/>
      <c r="BL147" s="263"/>
      <c r="BM147" s="263"/>
      <c r="BQ147" s="258"/>
      <c r="BR147" s="264"/>
      <c r="BS147" s="265"/>
    </row>
    <row r="148" spans="1:71" s="255" customFormat="1" x14ac:dyDescent="0.2">
      <c r="A148" s="247"/>
      <c r="B148" s="269"/>
      <c r="C148" s="97"/>
      <c r="D148" s="97"/>
      <c r="E148" s="97"/>
      <c r="F148" s="97"/>
      <c r="G148" s="97"/>
      <c r="H148" s="97"/>
      <c r="I148" s="98"/>
      <c r="J148" s="98"/>
      <c r="K148" s="99"/>
      <c r="L148" s="99"/>
      <c r="M148" s="99"/>
      <c r="N148" s="100"/>
      <c r="O148" s="100"/>
      <c r="P148" s="98"/>
      <c r="Q148" s="251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P148" s="251"/>
      <c r="AQ148" s="251"/>
      <c r="AR148" s="262"/>
      <c r="AS148" s="251"/>
      <c r="AT148" s="251"/>
      <c r="AU148" s="251"/>
      <c r="AV148" s="251"/>
      <c r="AW148" s="251"/>
      <c r="AX148" s="251"/>
      <c r="AY148" s="251"/>
      <c r="AZ148" s="251"/>
      <c r="BA148" s="251"/>
      <c r="BB148" s="251"/>
      <c r="BC148" s="251"/>
      <c r="BD148" s="251"/>
      <c r="BE148" s="251"/>
      <c r="BG148" s="263"/>
      <c r="BH148" s="263"/>
      <c r="BI148" s="263"/>
      <c r="BJ148" s="263"/>
      <c r="BK148" s="263"/>
      <c r="BL148" s="263"/>
      <c r="BM148" s="263"/>
      <c r="BQ148" s="258"/>
      <c r="BR148" s="264"/>
      <c r="BS148" s="265"/>
    </row>
    <row r="149" spans="1:71" s="255" customFormat="1" x14ac:dyDescent="0.2">
      <c r="A149" s="247"/>
      <c r="B149" s="269"/>
      <c r="C149" s="97"/>
      <c r="D149" s="97"/>
      <c r="E149" s="97"/>
      <c r="F149" s="97"/>
      <c r="G149" s="97"/>
      <c r="H149" s="97"/>
      <c r="I149" s="98"/>
      <c r="J149" s="98"/>
      <c r="K149" s="99"/>
      <c r="L149" s="99"/>
      <c r="M149" s="99"/>
      <c r="N149" s="100"/>
      <c r="O149" s="100"/>
      <c r="P149" s="98"/>
      <c r="Q149" s="251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P149" s="251"/>
      <c r="AQ149" s="251"/>
      <c r="AR149" s="262"/>
      <c r="AS149" s="251"/>
      <c r="AT149" s="251"/>
      <c r="AU149" s="251"/>
      <c r="AV149" s="251"/>
      <c r="AW149" s="251"/>
      <c r="AX149" s="251"/>
      <c r="AY149" s="251"/>
      <c r="AZ149" s="251"/>
      <c r="BA149" s="251"/>
      <c r="BB149" s="251"/>
      <c r="BC149" s="251"/>
      <c r="BD149" s="251"/>
      <c r="BE149" s="251"/>
      <c r="BG149" s="263"/>
      <c r="BH149" s="263"/>
      <c r="BI149" s="263"/>
      <c r="BJ149" s="263"/>
      <c r="BK149" s="263"/>
      <c r="BL149" s="263"/>
      <c r="BM149" s="263"/>
      <c r="BQ149" s="258"/>
      <c r="BR149" s="264"/>
      <c r="BS149" s="265"/>
    </row>
    <row r="150" spans="1:71" s="255" customFormat="1" x14ac:dyDescent="0.2">
      <c r="A150" s="247"/>
      <c r="B150" s="269"/>
      <c r="C150" s="97"/>
      <c r="D150" s="97"/>
      <c r="E150" s="97"/>
      <c r="F150" s="97"/>
      <c r="G150" s="97"/>
      <c r="H150" s="97"/>
      <c r="I150" s="98"/>
      <c r="J150" s="98"/>
      <c r="K150" s="99"/>
      <c r="L150" s="99"/>
      <c r="M150" s="99"/>
      <c r="N150" s="100"/>
      <c r="O150" s="100"/>
      <c r="P150" s="98"/>
      <c r="Q150" s="251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P150" s="251"/>
      <c r="AQ150" s="251"/>
      <c r="AR150" s="262"/>
      <c r="AS150" s="251"/>
      <c r="AT150" s="251"/>
      <c r="AU150" s="251"/>
      <c r="AV150" s="251"/>
      <c r="AW150" s="251"/>
      <c r="AX150" s="251"/>
      <c r="AY150" s="251"/>
      <c r="AZ150" s="251"/>
      <c r="BA150" s="251"/>
      <c r="BB150" s="251"/>
      <c r="BC150" s="251"/>
      <c r="BD150" s="251"/>
      <c r="BE150" s="251"/>
      <c r="BG150" s="263"/>
      <c r="BH150" s="263"/>
      <c r="BI150" s="263"/>
      <c r="BJ150" s="263"/>
      <c r="BK150" s="263"/>
      <c r="BL150" s="263"/>
      <c r="BM150" s="263"/>
      <c r="BQ150" s="258"/>
      <c r="BR150" s="264"/>
      <c r="BS150" s="265"/>
    </row>
    <row r="151" spans="1:71" s="255" customFormat="1" x14ac:dyDescent="0.2">
      <c r="A151" s="247"/>
      <c r="B151" s="269"/>
      <c r="C151" s="97"/>
      <c r="D151" s="97"/>
      <c r="E151" s="97"/>
      <c r="F151" s="97"/>
      <c r="G151" s="97"/>
      <c r="H151" s="97"/>
      <c r="I151" s="98"/>
      <c r="J151" s="98"/>
      <c r="K151" s="99"/>
      <c r="L151" s="99"/>
      <c r="M151" s="99"/>
      <c r="N151" s="100"/>
      <c r="O151" s="100"/>
      <c r="P151" s="98"/>
      <c r="Q151" s="251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P151" s="251"/>
      <c r="AQ151" s="251"/>
      <c r="AR151" s="262"/>
      <c r="AS151" s="251"/>
      <c r="AT151" s="251"/>
      <c r="AU151" s="251"/>
      <c r="AV151" s="251"/>
      <c r="AW151" s="251"/>
      <c r="AX151" s="251"/>
      <c r="AY151" s="251"/>
      <c r="AZ151" s="251"/>
      <c r="BA151" s="251"/>
      <c r="BB151" s="251"/>
      <c r="BC151" s="251"/>
      <c r="BD151" s="251"/>
      <c r="BE151" s="251"/>
      <c r="BG151" s="263"/>
      <c r="BH151" s="263"/>
      <c r="BI151" s="263"/>
      <c r="BJ151" s="263"/>
      <c r="BK151" s="263"/>
      <c r="BL151" s="263"/>
      <c r="BM151" s="263"/>
      <c r="BQ151" s="258"/>
      <c r="BR151" s="264"/>
      <c r="BS151" s="265"/>
    </row>
    <row r="152" spans="1:71" s="255" customFormat="1" x14ac:dyDescent="0.2">
      <c r="A152" s="247"/>
      <c r="B152" s="269"/>
      <c r="C152" s="97"/>
      <c r="D152" s="97"/>
      <c r="E152" s="97"/>
      <c r="F152" s="97"/>
      <c r="G152" s="97"/>
      <c r="H152" s="97"/>
      <c r="I152" s="98"/>
      <c r="J152" s="98"/>
      <c r="K152" s="99"/>
      <c r="L152" s="99"/>
      <c r="M152" s="99"/>
      <c r="N152" s="100"/>
      <c r="O152" s="100"/>
      <c r="P152" s="98"/>
      <c r="Q152" s="251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P152" s="251"/>
      <c r="AQ152" s="251"/>
      <c r="AR152" s="262"/>
      <c r="AS152" s="251"/>
      <c r="AT152" s="251"/>
      <c r="AU152" s="251"/>
      <c r="AV152" s="251"/>
      <c r="AW152" s="251"/>
      <c r="AX152" s="251"/>
      <c r="AY152" s="251"/>
      <c r="AZ152" s="251"/>
      <c r="BA152" s="251"/>
      <c r="BB152" s="251"/>
      <c r="BC152" s="251"/>
      <c r="BD152" s="251"/>
      <c r="BE152" s="251"/>
      <c r="BG152" s="263"/>
      <c r="BH152" s="263"/>
      <c r="BI152" s="263"/>
      <c r="BJ152" s="263"/>
      <c r="BK152" s="263"/>
      <c r="BL152" s="263"/>
      <c r="BM152" s="263"/>
      <c r="BQ152" s="258"/>
      <c r="BR152" s="264"/>
      <c r="BS152" s="265"/>
    </row>
    <row r="153" spans="1:71" s="255" customFormat="1" x14ac:dyDescent="0.2">
      <c r="A153" s="247"/>
      <c r="B153" s="269"/>
      <c r="C153" s="97"/>
      <c r="D153" s="97"/>
      <c r="E153" s="97"/>
      <c r="F153" s="97"/>
      <c r="G153" s="97"/>
      <c r="H153" s="97"/>
      <c r="I153" s="98"/>
      <c r="J153" s="98"/>
      <c r="K153" s="99"/>
      <c r="L153" s="99"/>
      <c r="M153" s="99"/>
      <c r="N153" s="100"/>
      <c r="O153" s="100"/>
      <c r="P153" s="98"/>
      <c r="Q153" s="251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P153" s="251"/>
      <c r="AQ153" s="251"/>
      <c r="AR153" s="262"/>
      <c r="AS153" s="251"/>
      <c r="AT153" s="251"/>
      <c r="AU153" s="251"/>
      <c r="AV153" s="251"/>
      <c r="AW153" s="251"/>
      <c r="AX153" s="251"/>
      <c r="AY153" s="251"/>
      <c r="AZ153" s="251"/>
      <c r="BA153" s="251"/>
      <c r="BB153" s="251"/>
      <c r="BC153" s="251"/>
      <c r="BD153" s="251"/>
      <c r="BE153" s="251"/>
      <c r="BG153" s="263"/>
      <c r="BH153" s="263"/>
      <c r="BI153" s="263"/>
      <c r="BJ153" s="263"/>
      <c r="BK153" s="263"/>
      <c r="BL153" s="263"/>
      <c r="BM153" s="263"/>
      <c r="BQ153" s="258"/>
      <c r="BR153" s="264"/>
      <c r="BS153" s="265"/>
    </row>
    <row r="154" spans="1:71" s="255" customFormat="1" x14ac:dyDescent="0.2">
      <c r="A154" s="247"/>
      <c r="B154" s="269"/>
      <c r="C154" s="97"/>
      <c r="D154" s="97"/>
      <c r="E154" s="97"/>
      <c r="F154" s="97"/>
      <c r="G154" s="97"/>
      <c r="H154" s="97"/>
      <c r="I154" s="98"/>
      <c r="J154" s="98"/>
      <c r="K154" s="99"/>
      <c r="L154" s="99"/>
      <c r="M154" s="99"/>
      <c r="N154" s="100"/>
      <c r="O154" s="100"/>
      <c r="P154" s="98"/>
      <c r="Q154" s="251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P154" s="251"/>
      <c r="AQ154" s="251"/>
      <c r="AR154" s="262"/>
      <c r="AS154" s="251"/>
      <c r="AT154" s="251"/>
      <c r="AU154" s="251"/>
      <c r="AV154" s="251"/>
      <c r="AW154" s="251"/>
      <c r="AX154" s="251"/>
      <c r="AY154" s="251"/>
      <c r="AZ154" s="251"/>
      <c r="BA154" s="251"/>
      <c r="BB154" s="251"/>
      <c r="BC154" s="251"/>
      <c r="BD154" s="251"/>
      <c r="BE154" s="251"/>
      <c r="BG154" s="263"/>
      <c r="BH154" s="263"/>
      <c r="BI154" s="263"/>
      <c r="BJ154" s="263"/>
      <c r="BK154" s="263"/>
      <c r="BL154" s="263"/>
      <c r="BM154" s="263"/>
      <c r="BQ154" s="258"/>
      <c r="BR154" s="264"/>
      <c r="BS154" s="265"/>
    </row>
    <row r="155" spans="1:71" s="255" customFormat="1" x14ac:dyDescent="0.2">
      <c r="A155" s="247"/>
      <c r="B155" s="269"/>
      <c r="C155" s="97"/>
      <c r="D155" s="97"/>
      <c r="E155" s="97"/>
      <c r="F155" s="97"/>
      <c r="G155" s="97"/>
      <c r="H155" s="97"/>
      <c r="I155" s="98"/>
      <c r="J155" s="98"/>
      <c r="K155" s="99"/>
      <c r="L155" s="99"/>
      <c r="M155" s="99"/>
      <c r="N155" s="100"/>
      <c r="O155" s="100"/>
      <c r="P155" s="98"/>
      <c r="Q155" s="251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P155" s="251"/>
      <c r="AQ155" s="251"/>
      <c r="AR155" s="262"/>
      <c r="AS155" s="251"/>
      <c r="AT155" s="251"/>
      <c r="AU155" s="251"/>
      <c r="AV155" s="251"/>
      <c r="AW155" s="251"/>
      <c r="AX155" s="251"/>
      <c r="AY155" s="251"/>
      <c r="AZ155" s="251"/>
      <c r="BA155" s="251"/>
      <c r="BB155" s="251"/>
      <c r="BC155" s="251"/>
      <c r="BD155" s="251"/>
      <c r="BE155" s="251"/>
      <c r="BG155" s="263"/>
      <c r="BH155" s="263"/>
      <c r="BI155" s="263"/>
      <c r="BJ155" s="263"/>
      <c r="BK155" s="263"/>
      <c r="BL155" s="263"/>
      <c r="BM155" s="263"/>
      <c r="BQ155" s="258"/>
      <c r="BR155" s="264"/>
      <c r="BS155" s="265"/>
    </row>
    <row r="156" spans="1:71" s="255" customFormat="1" x14ac:dyDescent="0.2">
      <c r="A156" s="247"/>
      <c r="B156" s="269"/>
      <c r="C156" s="97"/>
      <c r="D156" s="97"/>
      <c r="E156" s="97"/>
      <c r="F156" s="97"/>
      <c r="G156" s="97"/>
      <c r="H156" s="97"/>
      <c r="I156" s="98"/>
      <c r="J156" s="98"/>
      <c r="K156" s="99"/>
      <c r="L156" s="99"/>
      <c r="M156" s="99"/>
      <c r="N156" s="100"/>
      <c r="O156" s="100"/>
      <c r="P156" s="98"/>
      <c r="Q156" s="251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P156" s="251"/>
      <c r="AQ156" s="251"/>
      <c r="AR156" s="262"/>
      <c r="AS156" s="251"/>
      <c r="AT156" s="251"/>
      <c r="AU156" s="251"/>
      <c r="AV156" s="251"/>
      <c r="AW156" s="251"/>
      <c r="AX156" s="251"/>
      <c r="AY156" s="251"/>
      <c r="AZ156" s="251"/>
      <c r="BA156" s="251"/>
      <c r="BB156" s="251"/>
      <c r="BC156" s="251"/>
      <c r="BD156" s="251"/>
      <c r="BE156" s="251"/>
      <c r="BG156" s="263"/>
      <c r="BH156" s="263"/>
      <c r="BI156" s="263"/>
      <c r="BJ156" s="263"/>
      <c r="BK156" s="263"/>
      <c r="BL156" s="263"/>
      <c r="BM156" s="263"/>
      <c r="BQ156" s="258"/>
      <c r="BR156" s="264"/>
      <c r="BS156" s="265"/>
    </row>
    <row r="157" spans="1:71" s="255" customFormat="1" x14ac:dyDescent="0.2">
      <c r="A157" s="247"/>
      <c r="B157" s="269"/>
      <c r="C157" s="97"/>
      <c r="D157" s="97"/>
      <c r="E157" s="97"/>
      <c r="F157" s="97"/>
      <c r="G157" s="97"/>
      <c r="H157" s="97"/>
      <c r="I157" s="98"/>
      <c r="J157" s="98"/>
      <c r="K157" s="99"/>
      <c r="L157" s="99"/>
      <c r="M157" s="99"/>
      <c r="N157" s="100"/>
      <c r="O157" s="100"/>
      <c r="P157" s="98"/>
      <c r="Q157" s="251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P157" s="251"/>
      <c r="AQ157" s="251"/>
      <c r="AR157" s="262"/>
      <c r="AS157" s="251"/>
      <c r="AT157" s="251"/>
      <c r="AU157" s="251"/>
      <c r="AV157" s="251"/>
      <c r="AW157" s="251"/>
      <c r="AX157" s="251"/>
      <c r="AY157" s="251"/>
      <c r="AZ157" s="251"/>
      <c r="BA157" s="251"/>
      <c r="BB157" s="251"/>
      <c r="BC157" s="251"/>
      <c r="BD157" s="251"/>
      <c r="BE157" s="251"/>
      <c r="BG157" s="263"/>
      <c r="BH157" s="263"/>
      <c r="BI157" s="263"/>
      <c r="BJ157" s="263"/>
      <c r="BK157" s="263"/>
      <c r="BL157" s="263"/>
      <c r="BM157" s="263"/>
      <c r="BQ157" s="258"/>
      <c r="BR157" s="264"/>
      <c r="BS157" s="265"/>
    </row>
    <row r="158" spans="1:71" s="255" customFormat="1" x14ac:dyDescent="0.2">
      <c r="A158" s="247"/>
      <c r="B158" s="269"/>
      <c r="C158" s="97"/>
      <c r="D158" s="97"/>
      <c r="E158" s="97"/>
      <c r="F158" s="97"/>
      <c r="G158" s="97"/>
      <c r="H158" s="97"/>
      <c r="I158" s="98"/>
      <c r="J158" s="98"/>
      <c r="K158" s="99"/>
      <c r="L158" s="99"/>
      <c r="M158" s="99"/>
      <c r="N158" s="100"/>
      <c r="O158" s="100"/>
      <c r="P158" s="98"/>
      <c r="Q158" s="251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P158" s="251"/>
      <c r="AQ158" s="251"/>
      <c r="AR158" s="262"/>
      <c r="AS158" s="251"/>
      <c r="AT158" s="251"/>
      <c r="AU158" s="251"/>
      <c r="AV158" s="251"/>
      <c r="AW158" s="251"/>
      <c r="AX158" s="251"/>
      <c r="AY158" s="251"/>
      <c r="AZ158" s="251"/>
      <c r="BA158" s="251"/>
      <c r="BB158" s="251"/>
      <c r="BC158" s="251"/>
      <c r="BD158" s="251"/>
      <c r="BE158" s="251"/>
      <c r="BG158" s="263"/>
      <c r="BH158" s="263"/>
      <c r="BI158" s="263"/>
      <c r="BJ158" s="263"/>
      <c r="BK158" s="263"/>
      <c r="BL158" s="263"/>
      <c r="BM158" s="263"/>
      <c r="BQ158" s="258"/>
      <c r="BR158" s="264"/>
      <c r="BS158" s="265"/>
    </row>
    <row r="159" spans="1:71" s="255" customFormat="1" x14ac:dyDescent="0.2">
      <c r="A159" s="247"/>
      <c r="B159" s="269"/>
      <c r="C159" s="97"/>
      <c r="D159" s="97"/>
      <c r="E159" s="97"/>
      <c r="F159" s="97"/>
      <c r="G159" s="97"/>
      <c r="H159" s="97"/>
      <c r="I159" s="98"/>
      <c r="J159" s="98"/>
      <c r="K159" s="99"/>
      <c r="L159" s="99"/>
      <c r="M159" s="99"/>
      <c r="N159" s="100"/>
      <c r="O159" s="100"/>
      <c r="P159" s="98"/>
      <c r="Q159" s="251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P159" s="251"/>
      <c r="AQ159" s="251"/>
      <c r="AR159" s="262"/>
      <c r="AS159" s="251"/>
      <c r="AT159" s="251"/>
      <c r="AU159" s="251"/>
      <c r="AV159" s="251"/>
      <c r="AW159" s="251"/>
      <c r="AX159" s="251"/>
      <c r="AY159" s="251"/>
      <c r="AZ159" s="251"/>
      <c r="BA159" s="251"/>
      <c r="BB159" s="251"/>
      <c r="BC159" s="251"/>
      <c r="BD159" s="251"/>
      <c r="BE159" s="251"/>
      <c r="BG159" s="263"/>
      <c r="BH159" s="263"/>
      <c r="BI159" s="263"/>
      <c r="BJ159" s="263"/>
      <c r="BK159" s="263"/>
      <c r="BL159" s="263"/>
      <c r="BM159" s="263"/>
      <c r="BQ159" s="258"/>
      <c r="BR159" s="264"/>
      <c r="BS159" s="265"/>
    </row>
    <row r="160" spans="1:71" s="255" customFormat="1" x14ac:dyDescent="0.2">
      <c r="A160" s="247"/>
      <c r="B160" s="269"/>
      <c r="C160" s="97"/>
      <c r="D160" s="97"/>
      <c r="E160" s="97"/>
      <c r="F160" s="97"/>
      <c r="G160" s="97"/>
      <c r="H160" s="97"/>
      <c r="I160" s="98"/>
      <c r="J160" s="98"/>
      <c r="K160" s="99"/>
      <c r="L160" s="99"/>
      <c r="M160" s="99"/>
      <c r="N160" s="100"/>
      <c r="O160" s="100"/>
      <c r="P160" s="98"/>
      <c r="Q160" s="251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P160" s="251"/>
      <c r="AQ160" s="251"/>
      <c r="AR160" s="262"/>
      <c r="AS160" s="251"/>
      <c r="AT160" s="251"/>
      <c r="AU160" s="251"/>
      <c r="AV160" s="251"/>
      <c r="AW160" s="251"/>
      <c r="AX160" s="251"/>
      <c r="AY160" s="251"/>
      <c r="AZ160" s="251"/>
      <c r="BA160" s="251"/>
      <c r="BB160" s="251"/>
      <c r="BC160" s="251"/>
      <c r="BD160" s="251"/>
      <c r="BE160" s="251"/>
      <c r="BG160" s="263"/>
      <c r="BH160" s="263"/>
      <c r="BI160" s="263"/>
      <c r="BJ160" s="263"/>
      <c r="BK160" s="263"/>
      <c r="BL160" s="263"/>
      <c r="BM160" s="263"/>
      <c r="BQ160" s="258"/>
      <c r="BR160" s="264"/>
      <c r="BS160" s="265"/>
    </row>
    <row r="161" spans="1:71" s="255" customFormat="1" x14ac:dyDescent="0.2">
      <c r="A161" s="247"/>
      <c r="B161" s="269"/>
      <c r="C161" s="97"/>
      <c r="D161" s="97"/>
      <c r="E161" s="97"/>
      <c r="F161" s="97"/>
      <c r="G161" s="97"/>
      <c r="H161" s="97"/>
      <c r="I161" s="98"/>
      <c r="J161" s="98"/>
      <c r="K161" s="99"/>
      <c r="L161" s="99"/>
      <c r="M161" s="99"/>
      <c r="N161" s="100"/>
      <c r="O161" s="100"/>
      <c r="P161" s="98"/>
      <c r="Q161" s="251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P161" s="251"/>
      <c r="AQ161" s="251"/>
      <c r="AR161" s="262"/>
      <c r="AS161" s="251"/>
      <c r="AT161" s="251"/>
      <c r="AU161" s="251"/>
      <c r="AV161" s="251"/>
      <c r="AW161" s="251"/>
      <c r="AX161" s="251"/>
      <c r="AY161" s="251"/>
      <c r="AZ161" s="251"/>
      <c r="BA161" s="251"/>
      <c r="BB161" s="251"/>
      <c r="BC161" s="251"/>
      <c r="BD161" s="251"/>
      <c r="BE161" s="251"/>
      <c r="BG161" s="263"/>
      <c r="BH161" s="263"/>
      <c r="BI161" s="263"/>
      <c r="BJ161" s="263"/>
      <c r="BK161" s="263"/>
      <c r="BL161" s="263"/>
      <c r="BM161" s="263"/>
      <c r="BQ161" s="258"/>
      <c r="BR161" s="264"/>
      <c r="BS161" s="265"/>
    </row>
    <row r="162" spans="1:71" s="255" customFormat="1" x14ac:dyDescent="0.2">
      <c r="A162" s="247"/>
      <c r="B162" s="269"/>
      <c r="C162" s="97"/>
      <c r="D162" s="97"/>
      <c r="E162" s="97"/>
      <c r="F162" s="97"/>
      <c r="G162" s="97"/>
      <c r="H162" s="97"/>
      <c r="I162" s="98"/>
      <c r="J162" s="98"/>
      <c r="K162" s="99"/>
      <c r="L162" s="99"/>
      <c r="M162" s="99"/>
      <c r="N162" s="100"/>
      <c r="O162" s="100"/>
      <c r="P162" s="98"/>
      <c r="Q162" s="251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P162" s="251"/>
      <c r="AQ162" s="251"/>
      <c r="AR162" s="262"/>
      <c r="AS162" s="251"/>
      <c r="AT162" s="251"/>
      <c r="AU162" s="251"/>
      <c r="AV162" s="251"/>
      <c r="AW162" s="251"/>
      <c r="AX162" s="251"/>
      <c r="AY162" s="251"/>
      <c r="AZ162" s="251"/>
      <c r="BA162" s="251"/>
      <c r="BB162" s="251"/>
      <c r="BC162" s="251"/>
      <c r="BD162" s="251"/>
      <c r="BE162" s="251"/>
      <c r="BG162" s="263"/>
      <c r="BH162" s="263"/>
      <c r="BI162" s="263"/>
      <c r="BJ162" s="263"/>
      <c r="BK162" s="263"/>
      <c r="BL162" s="263"/>
      <c r="BM162" s="263"/>
      <c r="BQ162" s="258"/>
      <c r="BR162" s="264"/>
      <c r="BS162" s="265"/>
    </row>
    <row r="163" spans="1:71" s="255" customFormat="1" x14ac:dyDescent="0.2">
      <c r="A163" s="247"/>
      <c r="B163" s="269"/>
      <c r="C163" s="97"/>
      <c r="D163" s="97"/>
      <c r="E163" s="97"/>
      <c r="F163" s="97"/>
      <c r="G163" s="97"/>
      <c r="H163" s="97"/>
      <c r="I163" s="98"/>
      <c r="J163" s="98"/>
      <c r="K163" s="99"/>
      <c r="L163" s="99"/>
      <c r="M163" s="99"/>
      <c r="N163" s="100"/>
      <c r="O163" s="100"/>
      <c r="P163" s="98"/>
      <c r="Q163" s="251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P163" s="251"/>
      <c r="AQ163" s="251"/>
      <c r="AR163" s="262"/>
      <c r="AS163" s="251"/>
      <c r="AT163" s="251"/>
      <c r="AU163" s="251"/>
      <c r="AV163" s="251"/>
      <c r="AW163" s="251"/>
      <c r="AX163" s="251"/>
      <c r="AY163" s="251"/>
      <c r="AZ163" s="251"/>
      <c r="BA163" s="251"/>
      <c r="BB163" s="251"/>
      <c r="BC163" s="251"/>
      <c r="BD163" s="251"/>
      <c r="BE163" s="251"/>
      <c r="BG163" s="263"/>
      <c r="BH163" s="263"/>
      <c r="BI163" s="263"/>
      <c r="BJ163" s="263"/>
      <c r="BK163" s="263"/>
      <c r="BL163" s="263"/>
      <c r="BM163" s="263"/>
      <c r="BQ163" s="258"/>
      <c r="BR163" s="264"/>
      <c r="BS163" s="265"/>
    </row>
    <row r="164" spans="1:71" s="255" customFormat="1" x14ac:dyDescent="0.2">
      <c r="A164" s="247"/>
      <c r="B164" s="269"/>
      <c r="C164" s="97"/>
      <c r="D164" s="97"/>
      <c r="E164" s="97"/>
      <c r="F164" s="97"/>
      <c r="G164" s="97"/>
      <c r="H164" s="97"/>
      <c r="I164" s="98"/>
      <c r="J164" s="98"/>
      <c r="K164" s="99"/>
      <c r="L164" s="99"/>
      <c r="M164" s="99"/>
      <c r="N164" s="100"/>
      <c r="O164" s="100"/>
      <c r="P164" s="98"/>
      <c r="Q164" s="251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P164" s="251"/>
      <c r="AQ164" s="251"/>
      <c r="AR164" s="262"/>
      <c r="AS164" s="251"/>
      <c r="AT164" s="251"/>
      <c r="AU164" s="251"/>
      <c r="AV164" s="251"/>
      <c r="AW164" s="251"/>
      <c r="AX164" s="251"/>
      <c r="AY164" s="251"/>
      <c r="AZ164" s="251"/>
      <c r="BA164" s="251"/>
      <c r="BB164" s="251"/>
      <c r="BC164" s="251"/>
      <c r="BD164" s="251"/>
      <c r="BE164" s="251"/>
      <c r="BG164" s="263"/>
      <c r="BH164" s="263"/>
      <c r="BI164" s="263"/>
      <c r="BJ164" s="263"/>
      <c r="BK164" s="263"/>
      <c r="BL164" s="263"/>
      <c r="BM164" s="263"/>
      <c r="BQ164" s="258"/>
      <c r="BR164" s="264"/>
      <c r="BS164" s="265"/>
    </row>
    <row r="165" spans="1:71" s="255" customFormat="1" x14ac:dyDescent="0.2">
      <c r="A165" s="247"/>
      <c r="B165" s="269"/>
      <c r="C165" s="97"/>
      <c r="D165" s="97"/>
      <c r="E165" s="97"/>
      <c r="F165" s="97"/>
      <c r="G165" s="97"/>
      <c r="H165" s="97"/>
      <c r="I165" s="98"/>
      <c r="J165" s="98"/>
      <c r="K165" s="99"/>
      <c r="L165" s="99"/>
      <c r="M165" s="99"/>
      <c r="N165" s="100"/>
      <c r="O165" s="100"/>
      <c r="P165" s="98"/>
      <c r="Q165" s="251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P165" s="251"/>
      <c r="AQ165" s="251"/>
      <c r="AR165" s="262"/>
      <c r="AS165" s="251"/>
      <c r="AT165" s="251"/>
      <c r="AU165" s="251"/>
      <c r="AV165" s="251"/>
      <c r="AW165" s="251"/>
      <c r="AX165" s="251"/>
      <c r="AY165" s="251"/>
      <c r="AZ165" s="251"/>
      <c r="BA165" s="251"/>
      <c r="BB165" s="251"/>
      <c r="BC165" s="251"/>
      <c r="BD165" s="251"/>
      <c r="BE165" s="251"/>
      <c r="BG165" s="263"/>
      <c r="BH165" s="263"/>
      <c r="BI165" s="263"/>
      <c r="BJ165" s="263"/>
      <c r="BK165" s="263"/>
      <c r="BL165" s="263"/>
      <c r="BM165" s="263"/>
      <c r="BQ165" s="258"/>
      <c r="BR165" s="264"/>
      <c r="BS165" s="265"/>
    </row>
    <row r="166" spans="1:71" s="255" customFormat="1" x14ac:dyDescent="0.2">
      <c r="A166" s="247"/>
      <c r="B166" s="269"/>
      <c r="C166" s="97"/>
      <c r="D166" s="97"/>
      <c r="E166" s="97"/>
      <c r="F166" s="97"/>
      <c r="G166" s="97"/>
      <c r="H166" s="97"/>
      <c r="I166" s="98"/>
      <c r="J166" s="98"/>
      <c r="K166" s="99"/>
      <c r="L166" s="99"/>
      <c r="M166" s="99"/>
      <c r="N166" s="100"/>
      <c r="O166" s="100"/>
      <c r="P166" s="98"/>
      <c r="Q166" s="251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P166" s="251"/>
      <c r="AQ166" s="251"/>
      <c r="AR166" s="262"/>
      <c r="AS166" s="251"/>
      <c r="AT166" s="251"/>
      <c r="AU166" s="251"/>
      <c r="AV166" s="251"/>
      <c r="AW166" s="251"/>
      <c r="AX166" s="251"/>
      <c r="AY166" s="251"/>
      <c r="AZ166" s="251"/>
      <c r="BA166" s="251"/>
      <c r="BB166" s="251"/>
      <c r="BC166" s="251"/>
      <c r="BD166" s="251"/>
      <c r="BE166" s="251"/>
      <c r="BG166" s="263"/>
      <c r="BH166" s="263"/>
      <c r="BI166" s="263"/>
      <c r="BJ166" s="263"/>
      <c r="BK166" s="263"/>
      <c r="BL166" s="263"/>
      <c r="BM166" s="263"/>
      <c r="BQ166" s="258"/>
      <c r="BR166" s="264"/>
      <c r="BS166" s="265"/>
    </row>
    <row r="167" spans="1:71" s="255" customFormat="1" x14ac:dyDescent="0.2">
      <c r="A167" s="247"/>
      <c r="B167" s="269"/>
      <c r="C167" s="97"/>
      <c r="D167" s="97"/>
      <c r="E167" s="97"/>
      <c r="F167" s="97"/>
      <c r="G167" s="97"/>
      <c r="H167" s="97"/>
      <c r="I167" s="98"/>
      <c r="J167" s="98"/>
      <c r="K167" s="99"/>
      <c r="L167" s="99"/>
      <c r="M167" s="99"/>
      <c r="N167" s="100"/>
      <c r="O167" s="100"/>
      <c r="P167" s="98"/>
      <c r="Q167" s="251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P167" s="251"/>
      <c r="AQ167" s="251"/>
      <c r="AR167" s="262"/>
      <c r="AS167" s="251"/>
      <c r="AT167" s="251"/>
      <c r="AU167" s="251"/>
      <c r="AV167" s="251"/>
      <c r="AW167" s="251"/>
      <c r="AX167" s="251"/>
      <c r="AY167" s="251"/>
      <c r="AZ167" s="251"/>
      <c r="BA167" s="251"/>
      <c r="BB167" s="251"/>
      <c r="BC167" s="251"/>
      <c r="BD167" s="251"/>
      <c r="BE167" s="251"/>
      <c r="BG167" s="263"/>
      <c r="BH167" s="263"/>
      <c r="BI167" s="263"/>
      <c r="BJ167" s="263"/>
      <c r="BK167" s="263"/>
      <c r="BL167" s="263"/>
      <c r="BM167" s="263"/>
      <c r="BQ167" s="258"/>
      <c r="BR167" s="264"/>
      <c r="BS167" s="265"/>
    </row>
    <row r="168" spans="1:71" s="255" customFormat="1" x14ac:dyDescent="0.2">
      <c r="A168" s="247"/>
      <c r="B168" s="269"/>
      <c r="C168" s="97"/>
      <c r="D168" s="97"/>
      <c r="E168" s="97"/>
      <c r="F168" s="97"/>
      <c r="G168" s="97"/>
      <c r="H168" s="97"/>
      <c r="I168" s="98"/>
      <c r="J168" s="98"/>
      <c r="K168" s="99"/>
      <c r="L168" s="99"/>
      <c r="M168" s="99"/>
      <c r="N168" s="100"/>
      <c r="O168" s="100"/>
      <c r="P168" s="98"/>
      <c r="Q168" s="251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P168" s="251"/>
      <c r="AQ168" s="251"/>
      <c r="AR168" s="262"/>
      <c r="AS168" s="251"/>
      <c r="AT168" s="251"/>
      <c r="AU168" s="251"/>
      <c r="AV168" s="251"/>
      <c r="AW168" s="251"/>
      <c r="AX168" s="251"/>
      <c r="AY168" s="251"/>
      <c r="AZ168" s="251"/>
      <c r="BA168" s="251"/>
      <c r="BB168" s="251"/>
      <c r="BC168" s="251"/>
      <c r="BD168" s="251"/>
      <c r="BE168" s="251"/>
      <c r="BG168" s="263"/>
      <c r="BH168" s="263"/>
      <c r="BI168" s="263"/>
      <c r="BJ168" s="263"/>
      <c r="BK168" s="263"/>
      <c r="BL168" s="263"/>
      <c r="BM168" s="263"/>
      <c r="BQ168" s="258"/>
      <c r="BR168" s="264"/>
      <c r="BS168" s="265"/>
    </row>
    <row r="169" spans="1:71" s="255" customFormat="1" x14ac:dyDescent="0.2">
      <c r="A169" s="247"/>
      <c r="B169" s="269"/>
      <c r="C169" s="97"/>
      <c r="D169" s="97"/>
      <c r="E169" s="97"/>
      <c r="F169" s="97"/>
      <c r="G169" s="97"/>
      <c r="H169" s="97"/>
      <c r="I169" s="98"/>
      <c r="J169" s="98"/>
      <c r="K169" s="99"/>
      <c r="L169" s="99"/>
      <c r="M169" s="99"/>
      <c r="N169" s="100"/>
      <c r="O169" s="100"/>
      <c r="P169" s="98"/>
      <c r="Q169" s="251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P169" s="251"/>
      <c r="AQ169" s="251"/>
      <c r="AR169" s="262"/>
      <c r="AS169" s="251"/>
      <c r="AT169" s="251"/>
      <c r="AU169" s="251"/>
      <c r="AV169" s="251"/>
      <c r="AW169" s="251"/>
      <c r="AX169" s="251"/>
      <c r="AY169" s="251"/>
      <c r="AZ169" s="251"/>
      <c r="BA169" s="251"/>
      <c r="BB169" s="251"/>
      <c r="BC169" s="251"/>
      <c r="BD169" s="251"/>
      <c r="BE169" s="251"/>
      <c r="BG169" s="263"/>
      <c r="BH169" s="263"/>
      <c r="BI169" s="263"/>
      <c r="BJ169" s="263"/>
      <c r="BK169" s="263"/>
      <c r="BL169" s="263"/>
      <c r="BM169" s="263"/>
      <c r="BQ169" s="258"/>
      <c r="BR169" s="264"/>
      <c r="BS169" s="265"/>
    </row>
    <row r="170" spans="1:71" s="255" customFormat="1" x14ac:dyDescent="0.2">
      <c r="A170" s="247"/>
      <c r="B170" s="269"/>
      <c r="C170" s="97"/>
      <c r="D170" s="97"/>
      <c r="E170" s="97"/>
      <c r="F170" s="97"/>
      <c r="G170" s="97"/>
      <c r="H170" s="97"/>
      <c r="I170" s="98"/>
      <c r="J170" s="98"/>
      <c r="K170" s="99"/>
      <c r="L170" s="99"/>
      <c r="M170" s="99"/>
      <c r="N170" s="100"/>
      <c r="O170" s="100"/>
      <c r="P170" s="98"/>
      <c r="Q170" s="251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P170" s="251"/>
      <c r="AQ170" s="251"/>
      <c r="AR170" s="262"/>
      <c r="AS170" s="251"/>
      <c r="AT170" s="251"/>
      <c r="AU170" s="251"/>
      <c r="AV170" s="251"/>
      <c r="AW170" s="251"/>
      <c r="AX170" s="251"/>
      <c r="AY170" s="251"/>
      <c r="AZ170" s="251"/>
      <c r="BA170" s="251"/>
      <c r="BB170" s="251"/>
      <c r="BC170" s="251"/>
      <c r="BD170" s="251"/>
      <c r="BE170" s="251"/>
      <c r="BG170" s="263"/>
      <c r="BH170" s="263"/>
      <c r="BI170" s="263"/>
      <c r="BJ170" s="263"/>
      <c r="BK170" s="263"/>
      <c r="BL170" s="263"/>
      <c r="BM170" s="263"/>
      <c r="BQ170" s="258"/>
      <c r="BR170" s="264"/>
      <c r="BS170" s="265"/>
    </row>
    <row r="171" spans="1:71" s="255" customFormat="1" x14ac:dyDescent="0.2">
      <c r="A171" s="247"/>
      <c r="B171" s="269"/>
      <c r="C171" s="97"/>
      <c r="D171" s="97"/>
      <c r="E171" s="97"/>
      <c r="F171" s="97"/>
      <c r="G171" s="97"/>
      <c r="H171" s="97"/>
      <c r="I171" s="98"/>
      <c r="J171" s="98"/>
      <c r="K171" s="99"/>
      <c r="L171" s="99"/>
      <c r="M171" s="99"/>
      <c r="N171" s="100"/>
      <c r="O171" s="100"/>
      <c r="P171" s="98"/>
      <c r="Q171" s="251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P171" s="251"/>
      <c r="AQ171" s="251"/>
      <c r="AR171" s="262"/>
      <c r="AS171" s="251"/>
      <c r="AT171" s="251"/>
      <c r="AU171" s="251"/>
      <c r="AV171" s="251"/>
      <c r="AW171" s="251"/>
      <c r="AX171" s="251"/>
      <c r="AY171" s="251"/>
      <c r="AZ171" s="251"/>
      <c r="BA171" s="251"/>
      <c r="BB171" s="251"/>
      <c r="BC171" s="251"/>
      <c r="BD171" s="251"/>
      <c r="BE171" s="251"/>
      <c r="BG171" s="263"/>
      <c r="BH171" s="263"/>
      <c r="BI171" s="263"/>
      <c r="BJ171" s="263"/>
      <c r="BK171" s="263"/>
      <c r="BL171" s="263"/>
      <c r="BM171" s="263"/>
      <c r="BQ171" s="258"/>
      <c r="BR171" s="264"/>
      <c r="BS171" s="265"/>
    </row>
    <row r="172" spans="1:71" s="255" customFormat="1" x14ac:dyDescent="0.2">
      <c r="A172" s="247"/>
      <c r="B172" s="269"/>
      <c r="C172" s="97"/>
      <c r="D172" s="97"/>
      <c r="E172" s="97"/>
      <c r="F172" s="97"/>
      <c r="G172" s="97"/>
      <c r="H172" s="97"/>
      <c r="I172" s="98"/>
      <c r="J172" s="98"/>
      <c r="K172" s="99"/>
      <c r="L172" s="99"/>
      <c r="M172" s="99"/>
      <c r="N172" s="100"/>
      <c r="O172" s="100"/>
      <c r="P172" s="98"/>
      <c r="Q172" s="251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P172" s="251"/>
      <c r="AQ172" s="251"/>
      <c r="AR172" s="262"/>
      <c r="AS172" s="251"/>
      <c r="AT172" s="251"/>
      <c r="AU172" s="251"/>
      <c r="AV172" s="251"/>
      <c r="AW172" s="251"/>
      <c r="AX172" s="251"/>
      <c r="AY172" s="251"/>
      <c r="AZ172" s="251"/>
      <c r="BA172" s="251"/>
      <c r="BB172" s="251"/>
      <c r="BC172" s="251"/>
      <c r="BD172" s="251"/>
      <c r="BE172" s="251"/>
      <c r="BG172" s="263"/>
      <c r="BH172" s="263"/>
      <c r="BI172" s="263"/>
      <c r="BJ172" s="263"/>
      <c r="BK172" s="263"/>
      <c r="BL172" s="263"/>
      <c r="BM172" s="263"/>
      <c r="BQ172" s="258"/>
      <c r="BR172" s="264"/>
      <c r="BS172" s="265"/>
    </row>
    <row r="173" spans="1:71" s="255" customFormat="1" x14ac:dyDescent="0.2">
      <c r="A173" s="247"/>
      <c r="B173" s="269"/>
      <c r="C173" s="97"/>
      <c r="D173" s="97"/>
      <c r="E173" s="97"/>
      <c r="F173" s="97"/>
      <c r="G173" s="97"/>
      <c r="H173" s="97"/>
      <c r="I173" s="98"/>
      <c r="J173" s="98"/>
      <c r="K173" s="99"/>
      <c r="L173" s="99"/>
      <c r="M173" s="99"/>
      <c r="N173" s="100"/>
      <c r="O173" s="100"/>
      <c r="P173" s="98"/>
      <c r="Q173" s="251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P173" s="251"/>
      <c r="AQ173" s="251"/>
      <c r="AR173" s="262"/>
      <c r="AS173" s="251"/>
      <c r="AT173" s="251"/>
      <c r="AU173" s="251"/>
      <c r="AV173" s="251"/>
      <c r="AW173" s="251"/>
      <c r="AX173" s="251"/>
      <c r="AY173" s="251"/>
      <c r="AZ173" s="251"/>
      <c r="BA173" s="251"/>
      <c r="BB173" s="251"/>
      <c r="BC173" s="251"/>
      <c r="BD173" s="251"/>
      <c r="BE173" s="251"/>
      <c r="BG173" s="263"/>
      <c r="BH173" s="263"/>
      <c r="BI173" s="263"/>
      <c r="BJ173" s="263"/>
      <c r="BK173" s="263"/>
      <c r="BL173" s="263"/>
      <c r="BM173" s="263"/>
      <c r="BQ173" s="258"/>
      <c r="BR173" s="264"/>
      <c r="BS173" s="265"/>
    </row>
    <row r="174" spans="1:71" s="255" customFormat="1" x14ac:dyDescent="0.2">
      <c r="A174" s="247"/>
      <c r="B174" s="269"/>
      <c r="C174" s="97"/>
      <c r="D174" s="97"/>
      <c r="E174" s="97"/>
      <c r="F174" s="97"/>
      <c r="G174" s="97"/>
      <c r="H174" s="97"/>
      <c r="I174" s="98"/>
      <c r="J174" s="98"/>
      <c r="K174" s="99"/>
      <c r="L174" s="99"/>
      <c r="M174" s="99"/>
      <c r="N174" s="100"/>
      <c r="O174" s="100"/>
      <c r="P174" s="98"/>
      <c r="Q174" s="251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P174" s="251"/>
      <c r="AQ174" s="251"/>
      <c r="AR174" s="262"/>
      <c r="AS174" s="251"/>
      <c r="AT174" s="251"/>
      <c r="AU174" s="251"/>
      <c r="AV174" s="251"/>
      <c r="AW174" s="251"/>
      <c r="AX174" s="251"/>
      <c r="AY174" s="251"/>
      <c r="AZ174" s="251"/>
      <c r="BA174" s="251"/>
      <c r="BB174" s="251"/>
      <c r="BC174" s="251"/>
      <c r="BD174" s="251"/>
      <c r="BE174" s="251"/>
      <c r="BG174" s="263"/>
      <c r="BH174" s="263"/>
      <c r="BI174" s="263"/>
      <c r="BJ174" s="263"/>
      <c r="BK174" s="263"/>
      <c r="BL174" s="263"/>
      <c r="BM174" s="263"/>
      <c r="BQ174" s="258"/>
      <c r="BR174" s="264"/>
      <c r="BS174" s="265"/>
    </row>
    <row r="175" spans="1:71" s="255" customFormat="1" x14ac:dyDescent="0.2">
      <c r="A175" s="247"/>
      <c r="B175" s="269"/>
      <c r="C175" s="97"/>
      <c r="D175" s="97"/>
      <c r="E175" s="97"/>
      <c r="F175" s="97"/>
      <c r="G175" s="97"/>
      <c r="H175" s="97"/>
      <c r="I175" s="98"/>
      <c r="J175" s="98"/>
      <c r="K175" s="99"/>
      <c r="L175" s="99"/>
      <c r="M175" s="99"/>
      <c r="N175" s="100"/>
      <c r="O175" s="100"/>
      <c r="P175" s="98"/>
      <c r="Q175" s="251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P175" s="251"/>
      <c r="AQ175" s="251"/>
      <c r="AR175" s="262"/>
      <c r="AS175" s="251"/>
      <c r="AT175" s="251"/>
      <c r="AU175" s="251"/>
      <c r="AV175" s="251"/>
      <c r="AW175" s="251"/>
      <c r="AX175" s="251"/>
      <c r="AY175" s="251"/>
      <c r="AZ175" s="251"/>
      <c r="BA175" s="251"/>
      <c r="BB175" s="251"/>
      <c r="BC175" s="251"/>
      <c r="BD175" s="251"/>
      <c r="BE175" s="251"/>
      <c r="BG175" s="263"/>
      <c r="BH175" s="263"/>
      <c r="BI175" s="263"/>
      <c r="BJ175" s="263"/>
      <c r="BK175" s="263"/>
      <c r="BL175" s="263"/>
      <c r="BM175" s="263"/>
      <c r="BQ175" s="258"/>
      <c r="BR175" s="264"/>
      <c r="BS175" s="265"/>
    </row>
    <row r="176" spans="1:71" s="255" customFormat="1" x14ac:dyDescent="0.2">
      <c r="A176" s="247"/>
      <c r="B176" s="269"/>
      <c r="C176" s="97"/>
      <c r="D176" s="97"/>
      <c r="E176" s="97"/>
      <c r="F176" s="97"/>
      <c r="G176" s="97"/>
      <c r="H176" s="97"/>
      <c r="I176" s="98"/>
      <c r="J176" s="98"/>
      <c r="K176" s="99"/>
      <c r="L176" s="99"/>
      <c r="M176" s="99"/>
      <c r="N176" s="100"/>
      <c r="O176" s="100"/>
      <c r="P176" s="98"/>
      <c r="Q176" s="251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P176" s="251"/>
      <c r="AQ176" s="251"/>
      <c r="AR176" s="262"/>
      <c r="AS176" s="251"/>
      <c r="AT176" s="251"/>
      <c r="AU176" s="251"/>
      <c r="AV176" s="251"/>
      <c r="AW176" s="251"/>
      <c r="AX176" s="251"/>
      <c r="AY176" s="251"/>
      <c r="AZ176" s="251"/>
      <c r="BA176" s="251"/>
      <c r="BB176" s="251"/>
      <c r="BC176" s="251"/>
      <c r="BD176" s="251"/>
      <c r="BE176" s="251"/>
      <c r="BG176" s="263"/>
      <c r="BH176" s="263"/>
      <c r="BI176" s="263"/>
      <c r="BJ176" s="263"/>
      <c r="BK176" s="263"/>
      <c r="BL176" s="263"/>
      <c r="BM176" s="263"/>
      <c r="BQ176" s="258"/>
      <c r="BR176" s="264"/>
      <c r="BS176" s="265"/>
    </row>
    <row r="177" spans="1:71" s="255" customFormat="1" x14ac:dyDescent="0.2">
      <c r="A177" s="247"/>
      <c r="B177" s="269"/>
      <c r="C177" s="97"/>
      <c r="D177" s="97"/>
      <c r="E177" s="97"/>
      <c r="F177" s="97"/>
      <c r="G177" s="97"/>
      <c r="H177" s="97"/>
      <c r="I177" s="98"/>
      <c r="J177" s="98"/>
      <c r="K177" s="99"/>
      <c r="L177" s="99"/>
      <c r="M177" s="99"/>
      <c r="N177" s="100"/>
      <c r="O177" s="100"/>
      <c r="P177" s="98"/>
      <c r="Q177" s="251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P177" s="251"/>
      <c r="AQ177" s="251"/>
      <c r="AR177" s="262"/>
      <c r="AS177" s="251"/>
      <c r="AT177" s="251"/>
      <c r="AU177" s="251"/>
      <c r="AV177" s="251"/>
      <c r="AW177" s="251"/>
      <c r="AX177" s="251"/>
      <c r="AY177" s="251"/>
      <c r="AZ177" s="251"/>
      <c r="BA177" s="251"/>
      <c r="BB177" s="251"/>
      <c r="BC177" s="251"/>
      <c r="BD177" s="251"/>
      <c r="BE177" s="251"/>
      <c r="BG177" s="263"/>
      <c r="BH177" s="263"/>
      <c r="BI177" s="263"/>
      <c r="BJ177" s="263"/>
      <c r="BK177" s="263"/>
      <c r="BL177" s="263"/>
      <c r="BM177" s="263"/>
      <c r="BQ177" s="258"/>
      <c r="BR177" s="264"/>
      <c r="BS177" s="265"/>
    </row>
    <row r="178" spans="1:71" s="255" customFormat="1" x14ac:dyDescent="0.2">
      <c r="A178" s="247"/>
      <c r="B178" s="269"/>
      <c r="C178" s="97"/>
      <c r="D178" s="97"/>
      <c r="E178" s="97"/>
      <c r="F178" s="97"/>
      <c r="G178" s="97"/>
      <c r="H178" s="97"/>
      <c r="I178" s="98"/>
      <c r="J178" s="98"/>
      <c r="K178" s="99"/>
      <c r="L178" s="99"/>
      <c r="M178" s="99"/>
      <c r="N178" s="100"/>
      <c r="O178" s="100"/>
      <c r="P178" s="98"/>
      <c r="Q178" s="251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P178" s="251"/>
      <c r="AQ178" s="251"/>
      <c r="AR178" s="262"/>
      <c r="AS178" s="251"/>
      <c r="AT178" s="251"/>
      <c r="AU178" s="251"/>
      <c r="AV178" s="251"/>
      <c r="AW178" s="251"/>
      <c r="AX178" s="251"/>
      <c r="AY178" s="251"/>
      <c r="AZ178" s="251"/>
      <c r="BA178" s="251"/>
      <c r="BB178" s="251"/>
      <c r="BC178" s="251"/>
      <c r="BD178" s="251"/>
      <c r="BE178" s="251"/>
      <c r="BG178" s="263"/>
      <c r="BH178" s="263"/>
      <c r="BI178" s="263"/>
      <c r="BJ178" s="263"/>
      <c r="BK178" s="263"/>
      <c r="BL178" s="263"/>
      <c r="BM178" s="263"/>
      <c r="BQ178" s="258"/>
      <c r="BR178" s="264"/>
      <c r="BS178" s="265"/>
    </row>
    <row r="179" spans="1:71" s="255" customFormat="1" x14ac:dyDescent="0.2">
      <c r="A179" s="247"/>
      <c r="B179" s="269"/>
      <c r="C179" s="97"/>
      <c r="D179" s="97"/>
      <c r="E179" s="97"/>
      <c r="F179" s="97"/>
      <c r="G179" s="97"/>
      <c r="H179" s="97"/>
      <c r="I179" s="98"/>
      <c r="J179" s="98"/>
      <c r="K179" s="99"/>
      <c r="L179" s="99"/>
      <c r="M179" s="99"/>
      <c r="N179" s="100"/>
      <c r="O179" s="100"/>
      <c r="P179" s="98"/>
      <c r="Q179" s="251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P179" s="251"/>
      <c r="AQ179" s="251"/>
      <c r="AR179" s="262"/>
      <c r="AS179" s="251"/>
      <c r="AT179" s="251"/>
      <c r="AU179" s="251"/>
      <c r="AV179" s="251"/>
      <c r="AW179" s="251"/>
      <c r="AX179" s="251"/>
      <c r="AY179" s="251"/>
      <c r="AZ179" s="251"/>
      <c r="BA179" s="251"/>
      <c r="BB179" s="251"/>
      <c r="BC179" s="251"/>
      <c r="BD179" s="251"/>
      <c r="BE179" s="251"/>
      <c r="BG179" s="263"/>
      <c r="BH179" s="263"/>
      <c r="BI179" s="263"/>
      <c r="BJ179" s="263"/>
      <c r="BK179" s="263"/>
      <c r="BL179" s="263"/>
      <c r="BM179" s="263"/>
      <c r="BQ179" s="258"/>
      <c r="BR179" s="264"/>
      <c r="BS179" s="265"/>
    </row>
    <row r="180" spans="1:71" s="255" customFormat="1" x14ac:dyDescent="0.2">
      <c r="A180" s="247"/>
      <c r="B180" s="269"/>
      <c r="C180" s="97"/>
      <c r="D180" s="97"/>
      <c r="E180" s="97"/>
      <c r="F180" s="97"/>
      <c r="G180" s="97"/>
      <c r="H180" s="97"/>
      <c r="I180" s="98"/>
      <c r="J180" s="98"/>
      <c r="K180" s="99"/>
      <c r="L180" s="99"/>
      <c r="M180" s="99"/>
      <c r="N180" s="100"/>
      <c r="O180" s="100"/>
      <c r="P180" s="98"/>
      <c r="Q180" s="251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P180" s="251"/>
      <c r="AQ180" s="251"/>
      <c r="AR180" s="262"/>
      <c r="AS180" s="251"/>
      <c r="AT180" s="251"/>
      <c r="AU180" s="251"/>
      <c r="AV180" s="251"/>
      <c r="AW180" s="251"/>
      <c r="AX180" s="251"/>
      <c r="AY180" s="251"/>
      <c r="AZ180" s="251"/>
      <c r="BA180" s="251"/>
      <c r="BB180" s="251"/>
      <c r="BC180" s="251"/>
      <c r="BD180" s="251"/>
      <c r="BE180" s="251"/>
      <c r="BG180" s="263"/>
      <c r="BH180" s="263"/>
      <c r="BI180" s="263"/>
      <c r="BJ180" s="263"/>
      <c r="BK180" s="263"/>
      <c r="BL180" s="263"/>
      <c r="BM180" s="263"/>
      <c r="BQ180" s="258"/>
      <c r="BR180" s="264"/>
      <c r="BS180" s="265"/>
    </row>
    <row r="181" spans="1:71" s="255" customFormat="1" x14ac:dyDescent="0.2">
      <c r="A181" s="247"/>
      <c r="B181" s="269"/>
      <c r="C181" s="97"/>
      <c r="D181" s="97"/>
      <c r="E181" s="97"/>
      <c r="F181" s="97"/>
      <c r="G181" s="97"/>
      <c r="H181" s="97"/>
      <c r="I181" s="98"/>
      <c r="J181" s="98"/>
      <c r="K181" s="99"/>
      <c r="L181" s="99"/>
      <c r="M181" s="99"/>
      <c r="N181" s="100"/>
      <c r="O181" s="100"/>
      <c r="P181" s="98"/>
      <c r="Q181" s="251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P181" s="251"/>
      <c r="AQ181" s="251"/>
      <c r="AR181" s="262"/>
      <c r="AS181" s="251"/>
      <c r="AT181" s="251"/>
      <c r="AU181" s="251"/>
      <c r="AV181" s="251"/>
      <c r="AW181" s="251"/>
      <c r="AX181" s="251"/>
      <c r="AY181" s="251"/>
      <c r="AZ181" s="251"/>
      <c r="BA181" s="251"/>
      <c r="BB181" s="251"/>
      <c r="BC181" s="251"/>
      <c r="BD181" s="251"/>
      <c r="BE181" s="251"/>
      <c r="BG181" s="263"/>
      <c r="BH181" s="263"/>
      <c r="BI181" s="263"/>
      <c r="BJ181" s="263"/>
      <c r="BK181" s="263"/>
      <c r="BL181" s="263"/>
      <c r="BM181" s="263"/>
      <c r="BQ181" s="258"/>
      <c r="BR181" s="264"/>
      <c r="BS181" s="265"/>
    </row>
    <row r="182" spans="1:71" s="255" customFormat="1" x14ac:dyDescent="0.2">
      <c r="A182" s="247"/>
      <c r="B182" s="269"/>
      <c r="C182" s="97"/>
      <c r="D182" s="97"/>
      <c r="E182" s="97"/>
      <c r="F182" s="97"/>
      <c r="G182" s="97"/>
      <c r="H182" s="97"/>
      <c r="I182" s="98"/>
      <c r="J182" s="98"/>
      <c r="K182" s="99"/>
      <c r="L182" s="99"/>
      <c r="M182" s="99"/>
      <c r="N182" s="100"/>
      <c r="O182" s="100"/>
      <c r="P182" s="98"/>
      <c r="Q182" s="251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P182" s="251"/>
      <c r="AQ182" s="251"/>
      <c r="AR182" s="262"/>
      <c r="AS182" s="251"/>
      <c r="AT182" s="251"/>
      <c r="AU182" s="251"/>
      <c r="AV182" s="251"/>
      <c r="AW182" s="251"/>
      <c r="AX182" s="251"/>
      <c r="AY182" s="251"/>
      <c r="AZ182" s="251"/>
      <c r="BA182" s="251"/>
      <c r="BB182" s="251"/>
      <c r="BC182" s="251"/>
      <c r="BD182" s="251"/>
      <c r="BE182" s="251"/>
      <c r="BG182" s="263"/>
      <c r="BH182" s="263"/>
      <c r="BI182" s="263"/>
      <c r="BJ182" s="263"/>
      <c r="BK182" s="263"/>
      <c r="BL182" s="263"/>
      <c r="BM182" s="263"/>
      <c r="BQ182" s="258"/>
      <c r="BR182" s="264"/>
      <c r="BS182" s="265"/>
    </row>
    <row r="183" spans="1:71" s="255" customFormat="1" x14ac:dyDescent="0.2">
      <c r="A183" s="247"/>
      <c r="B183" s="269"/>
      <c r="C183" s="97"/>
      <c r="D183" s="97"/>
      <c r="E183" s="97"/>
      <c r="F183" s="97"/>
      <c r="G183" s="97"/>
      <c r="H183" s="97"/>
      <c r="I183" s="98"/>
      <c r="J183" s="98"/>
      <c r="K183" s="99"/>
      <c r="L183" s="99"/>
      <c r="M183" s="99"/>
      <c r="N183" s="100"/>
      <c r="O183" s="100"/>
      <c r="P183" s="98"/>
      <c r="Q183" s="251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P183" s="251"/>
      <c r="AQ183" s="251"/>
      <c r="AR183" s="262"/>
      <c r="AS183" s="251"/>
      <c r="AT183" s="251"/>
      <c r="AU183" s="251"/>
      <c r="AV183" s="251"/>
      <c r="AW183" s="251"/>
      <c r="AX183" s="251"/>
      <c r="AY183" s="251"/>
      <c r="AZ183" s="251"/>
      <c r="BA183" s="251"/>
      <c r="BB183" s="251"/>
      <c r="BC183" s="251"/>
      <c r="BD183" s="251"/>
      <c r="BE183" s="251"/>
      <c r="BG183" s="263"/>
      <c r="BH183" s="263"/>
      <c r="BI183" s="263"/>
      <c r="BJ183" s="263"/>
      <c r="BK183" s="263"/>
      <c r="BL183" s="263"/>
      <c r="BM183" s="263"/>
      <c r="BQ183" s="258"/>
      <c r="BR183" s="264"/>
      <c r="BS183" s="265"/>
    </row>
    <row r="184" spans="1:71" s="255" customFormat="1" x14ac:dyDescent="0.2">
      <c r="A184" s="247"/>
      <c r="B184" s="269"/>
      <c r="C184" s="97"/>
      <c r="D184" s="97"/>
      <c r="E184" s="97"/>
      <c r="F184" s="97"/>
      <c r="G184" s="97"/>
      <c r="H184" s="97"/>
      <c r="I184" s="98"/>
      <c r="J184" s="98"/>
      <c r="K184" s="99"/>
      <c r="L184" s="99"/>
      <c r="M184" s="99"/>
      <c r="N184" s="100"/>
      <c r="O184" s="100"/>
      <c r="P184" s="98"/>
      <c r="Q184" s="251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P184" s="251"/>
      <c r="AQ184" s="251"/>
      <c r="AR184" s="262"/>
      <c r="AS184" s="251"/>
      <c r="AT184" s="251"/>
      <c r="AU184" s="251"/>
      <c r="AV184" s="251"/>
      <c r="AW184" s="251"/>
      <c r="AX184" s="251"/>
      <c r="AY184" s="251"/>
      <c r="AZ184" s="251"/>
      <c r="BA184" s="251"/>
      <c r="BB184" s="251"/>
      <c r="BC184" s="251"/>
      <c r="BD184" s="251"/>
      <c r="BE184" s="251"/>
      <c r="BG184" s="263"/>
      <c r="BH184" s="263"/>
      <c r="BI184" s="263"/>
      <c r="BJ184" s="263"/>
      <c r="BK184" s="263"/>
      <c r="BL184" s="263"/>
      <c r="BM184" s="263"/>
      <c r="BQ184" s="258"/>
      <c r="BR184" s="264"/>
      <c r="BS184" s="265"/>
    </row>
    <row r="185" spans="1:71" s="255" customFormat="1" x14ac:dyDescent="0.2">
      <c r="A185" s="247"/>
      <c r="B185" s="269"/>
      <c r="C185" s="97"/>
      <c r="D185" s="97"/>
      <c r="E185" s="97"/>
      <c r="F185" s="97"/>
      <c r="G185" s="97"/>
      <c r="H185" s="97"/>
      <c r="I185" s="98"/>
      <c r="J185" s="98"/>
      <c r="K185" s="99"/>
      <c r="L185" s="99"/>
      <c r="M185" s="99"/>
      <c r="N185" s="100"/>
      <c r="O185" s="100"/>
      <c r="P185" s="98"/>
      <c r="Q185" s="251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P185" s="251"/>
      <c r="AQ185" s="251"/>
      <c r="AR185" s="262"/>
      <c r="AS185" s="251"/>
      <c r="AT185" s="251"/>
      <c r="AU185" s="251"/>
      <c r="AV185" s="251"/>
      <c r="AW185" s="251"/>
      <c r="AX185" s="251"/>
      <c r="AY185" s="251"/>
      <c r="AZ185" s="251"/>
      <c r="BA185" s="251"/>
      <c r="BB185" s="251"/>
      <c r="BC185" s="251"/>
      <c r="BD185" s="251"/>
      <c r="BE185" s="251"/>
      <c r="BG185" s="263"/>
      <c r="BH185" s="263"/>
      <c r="BI185" s="263"/>
      <c r="BJ185" s="263"/>
      <c r="BK185" s="263"/>
      <c r="BL185" s="263"/>
      <c r="BM185" s="263"/>
      <c r="BQ185" s="258"/>
      <c r="BR185" s="264"/>
      <c r="BS185" s="265"/>
    </row>
    <row r="186" spans="1:71" s="255" customFormat="1" x14ac:dyDescent="0.2">
      <c r="A186" s="247"/>
      <c r="B186" s="269"/>
      <c r="C186" s="97"/>
      <c r="D186" s="97"/>
      <c r="E186" s="97"/>
      <c r="F186" s="97"/>
      <c r="G186" s="97"/>
      <c r="H186" s="97"/>
      <c r="I186" s="98"/>
      <c r="J186" s="98"/>
      <c r="K186" s="99"/>
      <c r="L186" s="99"/>
      <c r="M186" s="99"/>
      <c r="N186" s="100"/>
      <c r="O186" s="100"/>
      <c r="P186" s="98"/>
      <c r="Q186" s="251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P186" s="251"/>
      <c r="AQ186" s="251"/>
      <c r="AR186" s="262"/>
      <c r="AS186" s="251"/>
      <c r="AT186" s="251"/>
      <c r="AU186" s="251"/>
      <c r="AV186" s="251"/>
      <c r="AW186" s="251"/>
      <c r="AX186" s="251"/>
      <c r="AY186" s="251"/>
      <c r="AZ186" s="251"/>
      <c r="BA186" s="251"/>
      <c r="BB186" s="251"/>
      <c r="BC186" s="251"/>
      <c r="BD186" s="251"/>
      <c r="BE186" s="251"/>
      <c r="BG186" s="263"/>
      <c r="BH186" s="263"/>
      <c r="BI186" s="263"/>
      <c r="BJ186" s="263"/>
      <c r="BK186" s="263"/>
      <c r="BL186" s="263"/>
      <c r="BM186" s="263"/>
      <c r="BQ186" s="258"/>
      <c r="BR186" s="264"/>
      <c r="BS186" s="265"/>
    </row>
    <row r="187" spans="1:71" s="255" customFormat="1" x14ac:dyDescent="0.2">
      <c r="A187" s="247"/>
      <c r="B187" s="269"/>
      <c r="C187" s="97"/>
      <c r="D187" s="97"/>
      <c r="E187" s="97"/>
      <c r="F187" s="97"/>
      <c r="G187" s="97"/>
      <c r="H187" s="97"/>
      <c r="I187" s="98"/>
      <c r="J187" s="98"/>
      <c r="K187" s="99"/>
      <c r="L187" s="99"/>
      <c r="M187" s="99"/>
      <c r="N187" s="100"/>
      <c r="O187" s="100"/>
      <c r="P187" s="98"/>
      <c r="Q187" s="251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P187" s="251"/>
      <c r="AQ187" s="251"/>
      <c r="AR187" s="262"/>
      <c r="AS187" s="251"/>
      <c r="AT187" s="251"/>
      <c r="AU187" s="251"/>
      <c r="AV187" s="251"/>
      <c r="AW187" s="251"/>
      <c r="AX187" s="251"/>
      <c r="AY187" s="251"/>
      <c r="AZ187" s="251"/>
      <c r="BA187" s="251"/>
      <c r="BB187" s="251"/>
      <c r="BC187" s="251"/>
      <c r="BD187" s="251"/>
      <c r="BE187" s="251"/>
      <c r="BG187" s="263"/>
      <c r="BH187" s="263"/>
      <c r="BI187" s="263"/>
      <c r="BJ187" s="263"/>
      <c r="BK187" s="263"/>
      <c r="BL187" s="263"/>
      <c r="BM187" s="263"/>
      <c r="BQ187" s="258"/>
      <c r="BR187" s="264"/>
      <c r="BS187" s="265"/>
    </row>
    <row r="188" spans="1:71" s="255" customFormat="1" x14ac:dyDescent="0.2">
      <c r="A188" s="247"/>
      <c r="B188" s="269"/>
      <c r="C188" s="97"/>
      <c r="D188" s="97"/>
      <c r="E188" s="97"/>
      <c r="F188" s="97"/>
      <c r="G188" s="97"/>
      <c r="H188" s="97"/>
      <c r="I188" s="98"/>
      <c r="J188" s="98"/>
      <c r="K188" s="99"/>
      <c r="L188" s="99"/>
      <c r="M188" s="99"/>
      <c r="N188" s="100"/>
      <c r="O188" s="100"/>
      <c r="P188" s="98"/>
      <c r="Q188" s="251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P188" s="251"/>
      <c r="AQ188" s="251"/>
      <c r="AR188" s="262"/>
      <c r="AS188" s="251"/>
      <c r="AT188" s="251"/>
      <c r="AU188" s="251"/>
      <c r="AV188" s="251"/>
      <c r="AW188" s="251"/>
      <c r="AX188" s="251"/>
      <c r="AY188" s="251"/>
      <c r="AZ188" s="251"/>
      <c r="BA188" s="251"/>
      <c r="BB188" s="251"/>
      <c r="BC188" s="251"/>
      <c r="BD188" s="251"/>
      <c r="BE188" s="251"/>
      <c r="BG188" s="263"/>
      <c r="BH188" s="263"/>
      <c r="BI188" s="263"/>
      <c r="BJ188" s="263"/>
      <c r="BK188" s="263"/>
      <c r="BL188" s="263"/>
      <c r="BM188" s="263"/>
      <c r="BQ188" s="258"/>
      <c r="BR188" s="264"/>
      <c r="BS188" s="265"/>
    </row>
    <row r="189" spans="1:71" s="255" customFormat="1" x14ac:dyDescent="0.2">
      <c r="A189" s="247"/>
      <c r="B189" s="269"/>
      <c r="C189" s="97"/>
      <c r="D189" s="97"/>
      <c r="E189" s="97"/>
      <c r="F189" s="97"/>
      <c r="G189" s="97"/>
      <c r="H189" s="97"/>
      <c r="I189" s="98"/>
      <c r="J189" s="98"/>
      <c r="K189" s="99"/>
      <c r="L189" s="99"/>
      <c r="M189" s="99"/>
      <c r="N189" s="100"/>
      <c r="O189" s="100"/>
      <c r="P189" s="98"/>
      <c r="Q189" s="251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P189" s="251"/>
      <c r="AQ189" s="251"/>
      <c r="AR189" s="262"/>
      <c r="AS189" s="251"/>
      <c r="AT189" s="251"/>
      <c r="AU189" s="251"/>
      <c r="AV189" s="251"/>
      <c r="AW189" s="251"/>
      <c r="AX189" s="251"/>
      <c r="AY189" s="251"/>
      <c r="AZ189" s="251"/>
      <c r="BA189" s="251"/>
      <c r="BB189" s="251"/>
      <c r="BC189" s="251"/>
      <c r="BD189" s="251"/>
      <c r="BE189" s="251"/>
      <c r="BG189" s="263"/>
      <c r="BH189" s="263"/>
      <c r="BI189" s="263"/>
      <c r="BJ189" s="263"/>
      <c r="BK189" s="263"/>
      <c r="BL189" s="263"/>
      <c r="BM189" s="263"/>
      <c r="BQ189" s="258"/>
      <c r="BR189" s="264"/>
      <c r="BS189" s="265"/>
    </row>
    <row r="190" spans="1:71" s="255" customFormat="1" x14ac:dyDescent="0.2">
      <c r="A190" s="247"/>
      <c r="B190" s="269"/>
      <c r="C190" s="97"/>
      <c r="D190" s="97"/>
      <c r="E190" s="97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98"/>
      <c r="Q190" s="251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P190" s="251"/>
      <c r="AQ190" s="251"/>
      <c r="AR190" s="262"/>
      <c r="AS190" s="251"/>
      <c r="AT190" s="251"/>
      <c r="AU190" s="251"/>
      <c r="AV190" s="251"/>
      <c r="AW190" s="251"/>
      <c r="AX190" s="251"/>
      <c r="AY190" s="251"/>
      <c r="AZ190" s="251"/>
      <c r="BA190" s="251"/>
      <c r="BB190" s="251"/>
      <c r="BC190" s="251"/>
      <c r="BD190" s="251"/>
      <c r="BE190" s="251"/>
      <c r="BG190" s="263"/>
      <c r="BH190" s="263"/>
      <c r="BI190" s="263"/>
      <c r="BJ190" s="263"/>
      <c r="BK190" s="263"/>
      <c r="BL190" s="263"/>
      <c r="BM190" s="263"/>
      <c r="BQ190" s="258"/>
      <c r="BR190" s="264"/>
      <c r="BS190" s="265"/>
    </row>
    <row r="191" spans="1:71" s="255" customFormat="1" x14ac:dyDescent="0.2">
      <c r="A191" s="247"/>
      <c r="B191" s="269"/>
      <c r="C191" s="97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Q191" s="251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P191" s="251"/>
      <c r="AQ191" s="251"/>
      <c r="AR191" s="262"/>
      <c r="AS191" s="251"/>
      <c r="AT191" s="251"/>
      <c r="AU191" s="251"/>
      <c r="AV191" s="251"/>
      <c r="AW191" s="251"/>
      <c r="AX191" s="251"/>
      <c r="AY191" s="251"/>
      <c r="AZ191" s="251"/>
      <c r="BA191" s="251"/>
      <c r="BB191" s="251"/>
      <c r="BC191" s="251"/>
      <c r="BD191" s="251"/>
      <c r="BE191" s="251"/>
      <c r="BG191" s="263"/>
      <c r="BH191" s="263"/>
      <c r="BI191" s="263"/>
      <c r="BJ191" s="263"/>
      <c r="BK191" s="263"/>
      <c r="BL191" s="263"/>
      <c r="BM191" s="263"/>
      <c r="BQ191" s="258"/>
      <c r="BR191" s="264"/>
      <c r="BS191" s="265"/>
    </row>
    <row r="192" spans="1:71" s="255" customFormat="1" x14ac:dyDescent="0.2">
      <c r="A192" s="247"/>
      <c r="B192" s="269"/>
      <c r="C192" s="97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Q192" s="251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P192" s="251"/>
      <c r="AQ192" s="251"/>
      <c r="AR192" s="262"/>
      <c r="AS192" s="251"/>
      <c r="AT192" s="251"/>
      <c r="AU192" s="251"/>
      <c r="AV192" s="251"/>
      <c r="AW192" s="251"/>
      <c r="AX192" s="251"/>
      <c r="AY192" s="251"/>
      <c r="AZ192" s="251"/>
      <c r="BA192" s="251"/>
      <c r="BB192" s="251"/>
      <c r="BC192" s="251"/>
      <c r="BD192" s="251"/>
      <c r="BE192" s="251"/>
      <c r="BG192" s="263"/>
      <c r="BH192" s="263"/>
      <c r="BI192" s="263"/>
      <c r="BJ192" s="263"/>
      <c r="BK192" s="263"/>
      <c r="BL192" s="263"/>
      <c r="BM192" s="263"/>
      <c r="BQ192" s="258"/>
      <c r="BR192" s="264"/>
      <c r="BS192" s="265"/>
    </row>
    <row r="193" spans="1:71" s="255" customFormat="1" x14ac:dyDescent="0.2">
      <c r="A193" s="247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1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P193" s="251"/>
      <c r="AQ193" s="251"/>
      <c r="AR193" s="262"/>
      <c r="AS193" s="251"/>
      <c r="AT193" s="251"/>
      <c r="AU193" s="251"/>
      <c r="AV193" s="251"/>
      <c r="AW193" s="251"/>
      <c r="AX193" s="251"/>
      <c r="AY193" s="251"/>
      <c r="AZ193" s="251"/>
      <c r="BA193" s="251"/>
      <c r="BB193" s="251"/>
      <c r="BC193" s="251"/>
      <c r="BD193" s="251"/>
      <c r="BE193" s="251"/>
      <c r="BG193" s="263"/>
      <c r="BH193" s="263"/>
      <c r="BI193" s="263"/>
      <c r="BJ193" s="263"/>
      <c r="BK193" s="263"/>
      <c r="BL193" s="263"/>
      <c r="BM193" s="263"/>
      <c r="BQ193" s="258"/>
      <c r="BR193" s="264"/>
      <c r="BS193" s="265"/>
    </row>
    <row r="194" spans="1:71" s="255" customFormat="1" x14ac:dyDescent="0.2">
      <c r="A194" s="247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1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P194" s="251"/>
      <c r="AQ194" s="251"/>
      <c r="AR194" s="262"/>
      <c r="AS194" s="251"/>
      <c r="AT194" s="251"/>
      <c r="AU194" s="251"/>
      <c r="AV194" s="251"/>
      <c r="AW194" s="251"/>
      <c r="AX194" s="251"/>
      <c r="AY194" s="251"/>
      <c r="AZ194" s="251"/>
      <c r="BA194" s="251"/>
      <c r="BB194" s="251"/>
      <c r="BC194" s="251"/>
      <c r="BD194" s="251"/>
      <c r="BE194" s="251"/>
      <c r="BG194" s="263"/>
      <c r="BH194" s="263"/>
      <c r="BI194" s="263"/>
      <c r="BJ194" s="263"/>
      <c r="BK194" s="263"/>
      <c r="BL194" s="263"/>
      <c r="BM194" s="263"/>
      <c r="BQ194" s="258"/>
      <c r="BR194" s="264"/>
      <c r="BS194" s="265"/>
    </row>
    <row r="195" spans="1:71" s="255" customFormat="1" x14ac:dyDescent="0.2">
      <c r="A195" s="247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1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P195" s="251"/>
      <c r="AQ195" s="251"/>
      <c r="AR195" s="262"/>
      <c r="AS195" s="251"/>
      <c r="AT195" s="251"/>
      <c r="AU195" s="251"/>
      <c r="AV195" s="251"/>
      <c r="AW195" s="251"/>
      <c r="AX195" s="251"/>
      <c r="AY195" s="251"/>
      <c r="AZ195" s="251"/>
      <c r="BA195" s="251"/>
      <c r="BB195" s="251"/>
      <c r="BC195" s="251"/>
      <c r="BD195" s="251"/>
      <c r="BE195" s="251"/>
      <c r="BG195" s="263"/>
      <c r="BH195" s="263"/>
      <c r="BI195" s="263"/>
      <c r="BJ195" s="263"/>
      <c r="BK195" s="263"/>
      <c r="BL195" s="263"/>
      <c r="BM195" s="263"/>
      <c r="BQ195" s="258"/>
      <c r="BR195" s="264"/>
      <c r="BS195" s="265"/>
    </row>
    <row r="196" spans="1:71" s="255" customFormat="1" x14ac:dyDescent="0.2">
      <c r="A196" s="247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1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P196" s="251"/>
      <c r="AQ196" s="251"/>
      <c r="AR196" s="262"/>
      <c r="AS196" s="251"/>
      <c r="AT196" s="251"/>
      <c r="AU196" s="251"/>
      <c r="AV196" s="251"/>
      <c r="AW196" s="251"/>
      <c r="AX196" s="251"/>
      <c r="AY196" s="251"/>
      <c r="AZ196" s="251"/>
      <c r="BA196" s="251"/>
      <c r="BB196" s="251"/>
      <c r="BC196" s="251"/>
      <c r="BD196" s="251"/>
      <c r="BE196" s="251"/>
      <c r="BG196" s="263"/>
      <c r="BH196" s="263"/>
      <c r="BI196" s="263"/>
      <c r="BJ196" s="263"/>
      <c r="BK196" s="263"/>
      <c r="BL196" s="263"/>
      <c r="BM196" s="263"/>
      <c r="BQ196" s="258"/>
      <c r="BR196" s="264"/>
      <c r="BS196" s="265"/>
    </row>
    <row r="197" spans="1:71" s="255" customFormat="1" x14ac:dyDescent="0.2">
      <c r="A197" s="247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1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P197" s="251"/>
      <c r="AQ197" s="251"/>
      <c r="AR197" s="262"/>
      <c r="AS197" s="251"/>
      <c r="AT197" s="251"/>
      <c r="AU197" s="251"/>
      <c r="AV197" s="251"/>
      <c r="AW197" s="251"/>
      <c r="AX197" s="251"/>
      <c r="AY197" s="251"/>
      <c r="AZ197" s="251"/>
      <c r="BA197" s="251"/>
      <c r="BB197" s="251"/>
      <c r="BC197" s="251"/>
      <c r="BD197" s="251"/>
      <c r="BE197" s="251"/>
      <c r="BG197" s="263"/>
      <c r="BH197" s="263"/>
      <c r="BI197" s="263"/>
      <c r="BJ197" s="263"/>
      <c r="BK197" s="263"/>
      <c r="BL197" s="263"/>
      <c r="BM197" s="263"/>
      <c r="BQ197" s="258"/>
      <c r="BR197" s="264"/>
      <c r="BS197" s="265"/>
    </row>
    <row r="198" spans="1:71" s="255" customFormat="1" x14ac:dyDescent="0.2">
      <c r="A198" s="247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1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P198" s="251"/>
      <c r="AQ198" s="251"/>
      <c r="AR198" s="262"/>
      <c r="AS198" s="251"/>
      <c r="AT198" s="251"/>
      <c r="AU198" s="251"/>
      <c r="AV198" s="251"/>
      <c r="AW198" s="251"/>
      <c r="AX198" s="251"/>
      <c r="AY198" s="251"/>
      <c r="AZ198" s="251"/>
      <c r="BA198" s="251"/>
      <c r="BB198" s="251"/>
      <c r="BC198" s="251"/>
      <c r="BD198" s="251"/>
      <c r="BE198" s="251"/>
      <c r="BG198" s="263"/>
      <c r="BH198" s="263"/>
      <c r="BI198" s="263"/>
      <c r="BJ198" s="263"/>
      <c r="BK198" s="263"/>
      <c r="BL198" s="263"/>
      <c r="BM198" s="263"/>
      <c r="BQ198" s="258"/>
      <c r="BR198" s="264"/>
      <c r="BS198" s="265"/>
    </row>
    <row r="199" spans="1:71" s="255" customFormat="1" x14ac:dyDescent="0.2">
      <c r="A199" s="247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1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P199" s="251"/>
      <c r="AQ199" s="251"/>
      <c r="AR199" s="262"/>
      <c r="AS199" s="251"/>
      <c r="AT199" s="251"/>
      <c r="AU199" s="251"/>
      <c r="AV199" s="251"/>
      <c r="AW199" s="251"/>
      <c r="AX199" s="251"/>
      <c r="AY199" s="251"/>
      <c r="AZ199" s="251"/>
      <c r="BA199" s="251"/>
      <c r="BB199" s="251"/>
      <c r="BC199" s="251"/>
      <c r="BD199" s="251"/>
      <c r="BE199" s="251"/>
      <c r="BG199" s="263"/>
      <c r="BH199" s="263"/>
      <c r="BI199" s="263"/>
      <c r="BJ199" s="263"/>
      <c r="BK199" s="263"/>
      <c r="BL199" s="263"/>
      <c r="BM199" s="263"/>
      <c r="BQ199" s="258"/>
      <c r="BR199" s="264"/>
      <c r="BS199" s="265"/>
    </row>
    <row r="200" spans="1:71" s="255" customFormat="1" x14ac:dyDescent="0.2">
      <c r="A200" s="247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1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P200" s="251"/>
      <c r="AQ200" s="251"/>
      <c r="AR200" s="262"/>
      <c r="AS200" s="251"/>
      <c r="AT200" s="251"/>
      <c r="AU200" s="251"/>
      <c r="AV200" s="251"/>
      <c r="AW200" s="251"/>
      <c r="AX200" s="251"/>
      <c r="AY200" s="251"/>
      <c r="AZ200" s="251"/>
      <c r="BA200" s="251"/>
      <c r="BB200" s="251"/>
      <c r="BC200" s="251"/>
      <c r="BD200" s="251"/>
      <c r="BE200" s="251"/>
      <c r="BG200" s="263"/>
      <c r="BH200" s="263"/>
      <c r="BI200" s="263"/>
      <c r="BJ200" s="263"/>
      <c r="BK200" s="263"/>
      <c r="BL200" s="263"/>
      <c r="BM200" s="263"/>
      <c r="BQ200" s="258"/>
      <c r="BR200" s="264"/>
      <c r="BS200" s="265"/>
    </row>
    <row r="201" spans="1:71" s="255" customFormat="1" x14ac:dyDescent="0.2">
      <c r="A201" s="247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1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P201" s="251"/>
      <c r="AQ201" s="251"/>
      <c r="AR201" s="262"/>
      <c r="AS201" s="251"/>
      <c r="AT201" s="251"/>
      <c r="AU201" s="251"/>
      <c r="AV201" s="251"/>
      <c r="AW201" s="251"/>
      <c r="AX201" s="251"/>
      <c r="AY201" s="251"/>
      <c r="AZ201" s="251"/>
      <c r="BA201" s="251"/>
      <c r="BB201" s="251"/>
      <c r="BC201" s="251"/>
      <c r="BD201" s="251"/>
      <c r="BE201" s="251"/>
      <c r="BG201" s="263"/>
      <c r="BH201" s="263"/>
      <c r="BI201" s="263"/>
      <c r="BJ201" s="263"/>
      <c r="BK201" s="263"/>
      <c r="BL201" s="263"/>
      <c r="BM201" s="263"/>
      <c r="BQ201" s="258"/>
      <c r="BR201" s="264"/>
      <c r="BS201" s="265"/>
    </row>
    <row r="202" spans="1:71" s="255" customFormat="1" x14ac:dyDescent="0.2">
      <c r="A202" s="247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1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P202" s="251"/>
      <c r="AQ202" s="251"/>
      <c r="AR202" s="262"/>
      <c r="AS202" s="251"/>
      <c r="AT202" s="251"/>
      <c r="AU202" s="251"/>
      <c r="AV202" s="251"/>
      <c r="AW202" s="251"/>
      <c r="AX202" s="251"/>
      <c r="AY202" s="251"/>
      <c r="AZ202" s="251"/>
      <c r="BA202" s="251"/>
      <c r="BB202" s="251"/>
      <c r="BC202" s="251"/>
      <c r="BD202" s="251"/>
      <c r="BE202" s="251"/>
      <c r="BG202" s="263"/>
      <c r="BH202" s="263"/>
      <c r="BI202" s="263"/>
      <c r="BJ202" s="263"/>
      <c r="BK202" s="263"/>
      <c r="BL202" s="263"/>
      <c r="BM202" s="263"/>
      <c r="BQ202" s="258"/>
      <c r="BR202" s="264"/>
      <c r="BS202" s="265"/>
    </row>
    <row r="203" spans="1:71" s="255" customFormat="1" x14ac:dyDescent="0.2">
      <c r="A203" s="247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1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P203" s="251"/>
      <c r="AQ203" s="251"/>
      <c r="AR203" s="262"/>
      <c r="AS203" s="251"/>
      <c r="AT203" s="251"/>
      <c r="AU203" s="251"/>
      <c r="AV203" s="251"/>
      <c r="AW203" s="251"/>
      <c r="AX203" s="251"/>
      <c r="AY203" s="251"/>
      <c r="AZ203" s="251"/>
      <c r="BA203" s="251"/>
      <c r="BB203" s="251"/>
      <c r="BC203" s="251"/>
      <c r="BD203" s="251"/>
      <c r="BE203" s="251"/>
      <c r="BG203" s="263"/>
      <c r="BH203" s="263"/>
      <c r="BI203" s="263"/>
      <c r="BJ203" s="263"/>
      <c r="BK203" s="263"/>
      <c r="BL203" s="263"/>
      <c r="BM203" s="263"/>
      <c r="BQ203" s="258"/>
      <c r="BR203" s="264"/>
      <c r="BS203" s="265"/>
    </row>
    <row r="204" spans="1:71" s="255" customFormat="1" x14ac:dyDescent="0.2">
      <c r="A204" s="247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1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P204" s="251"/>
      <c r="AQ204" s="251"/>
      <c r="AR204" s="262"/>
      <c r="AS204" s="251"/>
      <c r="AT204" s="251"/>
      <c r="AU204" s="251"/>
      <c r="AV204" s="251"/>
      <c r="AW204" s="251"/>
      <c r="AX204" s="251"/>
      <c r="AY204" s="251"/>
      <c r="AZ204" s="251"/>
      <c r="BA204" s="251"/>
      <c r="BB204" s="251"/>
      <c r="BC204" s="251"/>
      <c r="BD204" s="251"/>
      <c r="BE204" s="251"/>
      <c r="BG204" s="263"/>
      <c r="BH204" s="263"/>
      <c r="BI204" s="263"/>
      <c r="BJ204" s="263"/>
      <c r="BK204" s="263"/>
      <c r="BL204" s="263"/>
      <c r="BM204" s="263"/>
      <c r="BQ204" s="258"/>
      <c r="BR204" s="264"/>
      <c r="BS204" s="265"/>
    </row>
    <row r="205" spans="1:71" s="255" customFormat="1" x14ac:dyDescent="0.2">
      <c r="A205" s="247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1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P205" s="251"/>
      <c r="AQ205" s="251"/>
      <c r="AR205" s="262"/>
      <c r="AS205" s="251"/>
      <c r="AT205" s="251"/>
      <c r="AU205" s="251"/>
      <c r="AV205" s="251"/>
      <c r="AW205" s="251"/>
      <c r="AX205" s="251"/>
      <c r="AY205" s="251"/>
      <c r="AZ205" s="251"/>
      <c r="BA205" s="251"/>
      <c r="BB205" s="251"/>
      <c r="BC205" s="251"/>
      <c r="BD205" s="251"/>
      <c r="BE205" s="251"/>
      <c r="BG205" s="263"/>
      <c r="BH205" s="263"/>
      <c r="BI205" s="263"/>
      <c r="BJ205" s="263"/>
      <c r="BK205" s="263"/>
      <c r="BL205" s="263"/>
      <c r="BM205" s="263"/>
      <c r="BQ205" s="258"/>
      <c r="BR205" s="264"/>
      <c r="BS205" s="265"/>
    </row>
    <row r="206" spans="1:71" s="255" customFormat="1" x14ac:dyDescent="0.2">
      <c r="A206" s="247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1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P206" s="251"/>
      <c r="AQ206" s="251"/>
      <c r="AR206" s="262"/>
      <c r="AS206" s="251"/>
      <c r="AT206" s="251"/>
      <c r="AU206" s="251"/>
      <c r="AV206" s="251"/>
      <c r="AW206" s="251"/>
      <c r="AX206" s="251"/>
      <c r="AY206" s="251"/>
      <c r="AZ206" s="251"/>
      <c r="BA206" s="251"/>
      <c r="BB206" s="251"/>
      <c r="BC206" s="251"/>
      <c r="BD206" s="251"/>
      <c r="BE206" s="251"/>
      <c r="BG206" s="263"/>
      <c r="BH206" s="263"/>
      <c r="BI206" s="263"/>
      <c r="BJ206" s="263"/>
      <c r="BK206" s="263"/>
      <c r="BL206" s="263"/>
      <c r="BM206" s="263"/>
      <c r="BQ206" s="258"/>
      <c r="BR206" s="264"/>
      <c r="BS206" s="265"/>
    </row>
    <row r="207" spans="1:71" s="255" customFormat="1" x14ac:dyDescent="0.2">
      <c r="A207" s="247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1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P207" s="251"/>
      <c r="AQ207" s="251"/>
      <c r="AR207" s="262"/>
      <c r="AS207" s="251"/>
      <c r="AT207" s="251"/>
      <c r="AU207" s="251"/>
      <c r="AV207" s="251"/>
      <c r="AW207" s="251"/>
      <c r="AX207" s="251"/>
      <c r="AY207" s="251"/>
      <c r="AZ207" s="251"/>
      <c r="BA207" s="251"/>
      <c r="BB207" s="251"/>
      <c r="BC207" s="251"/>
      <c r="BD207" s="251"/>
      <c r="BE207" s="251"/>
      <c r="BG207" s="263"/>
      <c r="BH207" s="263"/>
      <c r="BI207" s="263"/>
      <c r="BJ207" s="263"/>
      <c r="BK207" s="263"/>
      <c r="BL207" s="263"/>
      <c r="BM207" s="263"/>
      <c r="BQ207" s="258"/>
      <c r="BR207" s="264"/>
      <c r="BS207" s="265"/>
    </row>
    <row r="208" spans="1:71" s="255" customFormat="1" x14ac:dyDescent="0.2">
      <c r="A208" s="247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1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P208" s="251"/>
      <c r="AQ208" s="251"/>
      <c r="AR208" s="262"/>
      <c r="AS208" s="251"/>
      <c r="AT208" s="251"/>
      <c r="AU208" s="251"/>
      <c r="AV208" s="251"/>
      <c r="AW208" s="251"/>
      <c r="AX208" s="251"/>
      <c r="AY208" s="251"/>
      <c r="AZ208" s="251"/>
      <c r="BA208" s="251"/>
      <c r="BB208" s="251"/>
      <c r="BC208" s="251"/>
      <c r="BD208" s="251"/>
      <c r="BE208" s="251"/>
      <c r="BG208" s="263"/>
      <c r="BH208" s="263"/>
      <c r="BI208" s="263"/>
      <c r="BJ208" s="263"/>
      <c r="BK208" s="263"/>
      <c r="BL208" s="263"/>
      <c r="BM208" s="263"/>
      <c r="BQ208" s="258"/>
      <c r="BR208" s="264"/>
      <c r="BS208" s="265"/>
    </row>
    <row r="209" spans="1:71" s="255" customFormat="1" x14ac:dyDescent="0.2">
      <c r="A209" s="247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1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P209" s="251"/>
      <c r="AQ209" s="251"/>
      <c r="AR209" s="262"/>
      <c r="AS209" s="251"/>
      <c r="AT209" s="251"/>
      <c r="AU209" s="251"/>
      <c r="AV209" s="251"/>
      <c r="AW209" s="251"/>
      <c r="AX209" s="251"/>
      <c r="AY209" s="251"/>
      <c r="AZ209" s="251"/>
      <c r="BA209" s="251"/>
      <c r="BB209" s="251"/>
      <c r="BC209" s="251"/>
      <c r="BD209" s="251"/>
      <c r="BE209" s="251"/>
      <c r="BG209" s="263"/>
      <c r="BH209" s="263"/>
      <c r="BI209" s="263"/>
      <c r="BJ209" s="263"/>
      <c r="BK209" s="263"/>
      <c r="BL209" s="263"/>
      <c r="BM209" s="263"/>
      <c r="BQ209" s="258"/>
      <c r="BR209" s="264"/>
      <c r="BS209" s="265"/>
    </row>
    <row r="210" spans="1:71" s="255" customFormat="1" x14ac:dyDescent="0.2">
      <c r="A210" s="247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1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P210" s="251"/>
      <c r="AQ210" s="251"/>
      <c r="AR210" s="262"/>
      <c r="AS210" s="251"/>
      <c r="AT210" s="251"/>
      <c r="AU210" s="251"/>
      <c r="AV210" s="251"/>
      <c r="AW210" s="251"/>
      <c r="AX210" s="251"/>
      <c r="AY210" s="251"/>
      <c r="AZ210" s="251"/>
      <c r="BA210" s="251"/>
      <c r="BB210" s="251"/>
      <c r="BC210" s="251"/>
      <c r="BD210" s="251"/>
      <c r="BE210" s="251"/>
      <c r="BG210" s="263"/>
      <c r="BH210" s="263"/>
      <c r="BI210" s="263"/>
      <c r="BJ210" s="263"/>
      <c r="BK210" s="263"/>
      <c r="BL210" s="263"/>
      <c r="BM210" s="263"/>
      <c r="BQ210" s="258"/>
      <c r="BR210" s="264"/>
      <c r="BS210" s="265"/>
    </row>
    <row r="211" spans="1:71" s="255" customFormat="1" x14ac:dyDescent="0.2">
      <c r="A211" s="247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1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P211" s="251"/>
      <c r="AQ211" s="251"/>
      <c r="AR211" s="262"/>
      <c r="AS211" s="251"/>
      <c r="AT211" s="251"/>
      <c r="AU211" s="251"/>
      <c r="AV211" s="251"/>
      <c r="AW211" s="251"/>
      <c r="AX211" s="251"/>
      <c r="AY211" s="251"/>
      <c r="AZ211" s="251"/>
      <c r="BA211" s="251"/>
      <c r="BB211" s="251"/>
      <c r="BC211" s="251"/>
      <c r="BD211" s="251"/>
      <c r="BE211" s="251"/>
      <c r="BG211" s="263"/>
      <c r="BH211" s="263"/>
      <c r="BI211" s="263"/>
      <c r="BJ211" s="263"/>
      <c r="BK211" s="263"/>
      <c r="BL211" s="263"/>
      <c r="BM211" s="263"/>
      <c r="BQ211" s="258"/>
      <c r="BR211" s="264"/>
      <c r="BS211" s="265"/>
    </row>
    <row r="212" spans="1:71" s="255" customFormat="1" x14ac:dyDescent="0.2">
      <c r="A212" s="247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1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P212" s="251"/>
      <c r="AQ212" s="251"/>
      <c r="AR212" s="262"/>
      <c r="AS212" s="251"/>
      <c r="AT212" s="251"/>
      <c r="AU212" s="251"/>
      <c r="AV212" s="251"/>
      <c r="AW212" s="251"/>
      <c r="AX212" s="251"/>
      <c r="AY212" s="251"/>
      <c r="AZ212" s="251"/>
      <c r="BA212" s="251"/>
      <c r="BB212" s="251"/>
      <c r="BC212" s="251"/>
      <c r="BD212" s="251"/>
      <c r="BE212" s="251"/>
      <c r="BG212" s="263"/>
      <c r="BH212" s="263"/>
      <c r="BI212" s="263"/>
      <c r="BJ212" s="263"/>
      <c r="BK212" s="263"/>
      <c r="BL212" s="263"/>
      <c r="BM212" s="263"/>
      <c r="BQ212" s="258"/>
      <c r="BR212" s="264"/>
      <c r="BS212" s="265"/>
    </row>
    <row r="213" spans="1:71" s="255" customFormat="1" x14ac:dyDescent="0.2">
      <c r="A213" s="247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1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P213" s="251"/>
      <c r="AQ213" s="251"/>
      <c r="AR213" s="262"/>
      <c r="AS213" s="251"/>
      <c r="AT213" s="251"/>
      <c r="AU213" s="251"/>
      <c r="AV213" s="251"/>
      <c r="AW213" s="251"/>
      <c r="AX213" s="251"/>
      <c r="AY213" s="251"/>
      <c r="AZ213" s="251"/>
      <c r="BA213" s="251"/>
      <c r="BB213" s="251"/>
      <c r="BC213" s="251"/>
      <c r="BD213" s="251"/>
      <c r="BE213" s="251"/>
      <c r="BG213" s="263"/>
      <c r="BH213" s="263"/>
      <c r="BI213" s="263"/>
      <c r="BJ213" s="263"/>
      <c r="BK213" s="263"/>
      <c r="BL213" s="263"/>
      <c r="BM213" s="263"/>
      <c r="BQ213" s="258"/>
      <c r="BR213" s="264"/>
      <c r="BS213" s="265"/>
    </row>
    <row r="214" spans="1:71" s="255" customFormat="1" x14ac:dyDescent="0.2">
      <c r="A214" s="247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1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P214" s="251"/>
      <c r="AQ214" s="251"/>
      <c r="AR214" s="262"/>
      <c r="AS214" s="251"/>
      <c r="AT214" s="251"/>
      <c r="AU214" s="251"/>
      <c r="AV214" s="251"/>
      <c r="AW214" s="251"/>
      <c r="AX214" s="251"/>
      <c r="AY214" s="251"/>
      <c r="AZ214" s="251"/>
      <c r="BA214" s="251"/>
      <c r="BB214" s="251"/>
      <c r="BC214" s="251"/>
      <c r="BD214" s="251"/>
      <c r="BE214" s="251"/>
      <c r="BG214" s="263"/>
      <c r="BH214" s="263"/>
      <c r="BI214" s="263"/>
      <c r="BJ214" s="263"/>
      <c r="BK214" s="263"/>
      <c r="BL214" s="263"/>
      <c r="BM214" s="263"/>
      <c r="BQ214" s="258"/>
      <c r="BR214" s="264"/>
      <c r="BS214" s="265"/>
    </row>
    <row r="215" spans="1:71" s="255" customFormat="1" x14ac:dyDescent="0.2">
      <c r="A215" s="247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1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P215" s="251"/>
      <c r="AQ215" s="251"/>
      <c r="AR215" s="262"/>
      <c r="AS215" s="251"/>
      <c r="AT215" s="251"/>
      <c r="AU215" s="251"/>
      <c r="AV215" s="251"/>
      <c r="AW215" s="251"/>
      <c r="AX215" s="251"/>
      <c r="AY215" s="251"/>
      <c r="AZ215" s="251"/>
      <c r="BA215" s="251"/>
      <c r="BB215" s="251"/>
      <c r="BC215" s="251"/>
      <c r="BD215" s="251"/>
      <c r="BE215" s="251"/>
      <c r="BG215" s="263"/>
      <c r="BH215" s="263"/>
      <c r="BI215" s="263"/>
      <c r="BJ215" s="263"/>
      <c r="BK215" s="263"/>
      <c r="BL215" s="263"/>
      <c r="BM215" s="263"/>
      <c r="BQ215" s="258"/>
      <c r="BR215" s="264"/>
      <c r="BS215" s="265"/>
    </row>
    <row r="216" spans="1:71" s="255" customFormat="1" x14ac:dyDescent="0.2">
      <c r="A216" s="247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1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P216" s="251"/>
      <c r="AQ216" s="251"/>
      <c r="AR216" s="262"/>
      <c r="AS216" s="251"/>
      <c r="AT216" s="251"/>
      <c r="AU216" s="251"/>
      <c r="AV216" s="251"/>
      <c r="AW216" s="251"/>
      <c r="AX216" s="251"/>
      <c r="AY216" s="251"/>
      <c r="AZ216" s="251"/>
      <c r="BA216" s="251"/>
      <c r="BB216" s="251"/>
      <c r="BC216" s="251"/>
      <c r="BD216" s="251"/>
      <c r="BE216" s="251"/>
      <c r="BG216" s="263"/>
      <c r="BH216" s="263"/>
      <c r="BI216" s="263"/>
      <c r="BJ216" s="263"/>
      <c r="BK216" s="263"/>
      <c r="BL216" s="263"/>
      <c r="BM216" s="263"/>
      <c r="BQ216" s="258"/>
      <c r="BR216" s="264"/>
      <c r="BS216" s="265"/>
    </row>
    <row r="217" spans="1:71" s="255" customFormat="1" x14ac:dyDescent="0.2">
      <c r="A217" s="247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1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P217" s="251"/>
      <c r="AQ217" s="251"/>
      <c r="AR217" s="262"/>
      <c r="AS217" s="251"/>
      <c r="AT217" s="251"/>
      <c r="AU217" s="251"/>
      <c r="AV217" s="251"/>
      <c r="AW217" s="251"/>
      <c r="AX217" s="251"/>
      <c r="AY217" s="251"/>
      <c r="AZ217" s="251"/>
      <c r="BA217" s="251"/>
      <c r="BB217" s="251"/>
      <c r="BC217" s="251"/>
      <c r="BD217" s="251"/>
      <c r="BE217" s="251"/>
      <c r="BG217" s="263"/>
      <c r="BH217" s="263"/>
      <c r="BI217" s="263"/>
      <c r="BJ217" s="263"/>
      <c r="BK217" s="263"/>
      <c r="BL217" s="263"/>
      <c r="BM217" s="263"/>
      <c r="BQ217" s="258"/>
      <c r="BR217" s="264"/>
      <c r="BS217" s="265"/>
    </row>
    <row r="218" spans="1:71" s="255" customFormat="1" x14ac:dyDescent="0.2">
      <c r="A218" s="247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1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P218" s="251"/>
      <c r="AQ218" s="251"/>
      <c r="AR218" s="262"/>
      <c r="AS218" s="251"/>
      <c r="AT218" s="251"/>
      <c r="AU218" s="251"/>
      <c r="AV218" s="251"/>
      <c r="AW218" s="251"/>
      <c r="AX218" s="251"/>
      <c r="AY218" s="251"/>
      <c r="AZ218" s="251"/>
      <c r="BA218" s="251"/>
      <c r="BB218" s="251"/>
      <c r="BC218" s="251"/>
      <c r="BD218" s="251"/>
      <c r="BE218" s="251"/>
      <c r="BG218" s="263"/>
      <c r="BH218" s="263"/>
      <c r="BI218" s="263"/>
      <c r="BJ218" s="263"/>
      <c r="BK218" s="263"/>
      <c r="BL218" s="263"/>
      <c r="BM218" s="263"/>
      <c r="BQ218" s="258"/>
      <c r="BR218" s="264"/>
      <c r="BS218" s="265"/>
    </row>
    <row r="219" spans="1:71" s="255" customFormat="1" x14ac:dyDescent="0.2">
      <c r="A219" s="247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1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P219" s="251"/>
      <c r="AQ219" s="251"/>
      <c r="AR219" s="262"/>
      <c r="AS219" s="251"/>
      <c r="AT219" s="251"/>
      <c r="AU219" s="251"/>
      <c r="AV219" s="251"/>
      <c r="AW219" s="251"/>
      <c r="AX219" s="251"/>
      <c r="AY219" s="251"/>
      <c r="AZ219" s="251"/>
      <c r="BA219" s="251"/>
      <c r="BB219" s="251"/>
      <c r="BC219" s="251"/>
      <c r="BD219" s="251"/>
      <c r="BE219" s="251"/>
      <c r="BG219" s="263"/>
      <c r="BH219" s="263"/>
      <c r="BI219" s="263"/>
      <c r="BJ219" s="263"/>
      <c r="BK219" s="263"/>
      <c r="BL219" s="263"/>
      <c r="BM219" s="263"/>
      <c r="BQ219" s="258"/>
      <c r="BR219" s="264"/>
      <c r="BS219" s="265"/>
    </row>
    <row r="220" spans="1:71" s="255" customFormat="1" x14ac:dyDescent="0.2">
      <c r="A220" s="247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1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P220" s="251"/>
      <c r="AQ220" s="251"/>
      <c r="AR220" s="262"/>
      <c r="AS220" s="251"/>
      <c r="AT220" s="251"/>
      <c r="AU220" s="251"/>
      <c r="AV220" s="251"/>
      <c r="AW220" s="251"/>
      <c r="AX220" s="251"/>
      <c r="AY220" s="251"/>
      <c r="AZ220" s="251"/>
      <c r="BA220" s="251"/>
      <c r="BB220" s="251"/>
      <c r="BC220" s="251"/>
      <c r="BD220" s="251"/>
      <c r="BE220" s="251"/>
      <c r="BG220" s="263"/>
      <c r="BH220" s="263"/>
      <c r="BI220" s="263"/>
      <c r="BJ220" s="263"/>
      <c r="BK220" s="263"/>
      <c r="BL220" s="263"/>
      <c r="BM220" s="263"/>
      <c r="BQ220" s="258"/>
      <c r="BR220" s="264"/>
      <c r="BS220" s="265"/>
    </row>
    <row r="221" spans="1:71" s="255" customFormat="1" x14ac:dyDescent="0.2">
      <c r="A221" s="247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1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P221" s="251"/>
      <c r="AQ221" s="251"/>
      <c r="AR221" s="262"/>
      <c r="AS221" s="251"/>
      <c r="AT221" s="251"/>
      <c r="AU221" s="251"/>
      <c r="AV221" s="251"/>
      <c r="AW221" s="251"/>
      <c r="AX221" s="251"/>
      <c r="AY221" s="251"/>
      <c r="AZ221" s="251"/>
      <c r="BA221" s="251"/>
      <c r="BB221" s="251"/>
      <c r="BC221" s="251"/>
      <c r="BD221" s="251"/>
      <c r="BE221" s="251"/>
      <c r="BG221" s="263"/>
      <c r="BH221" s="263"/>
      <c r="BI221" s="263"/>
      <c r="BJ221" s="263"/>
      <c r="BK221" s="263"/>
      <c r="BL221" s="263"/>
      <c r="BM221" s="263"/>
      <c r="BQ221" s="258"/>
      <c r="BR221" s="264"/>
      <c r="BS221" s="265"/>
    </row>
    <row r="222" spans="1:71" s="255" customFormat="1" x14ac:dyDescent="0.2">
      <c r="A222" s="247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1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P222" s="251"/>
      <c r="AQ222" s="251"/>
      <c r="AR222" s="262"/>
      <c r="AS222" s="251"/>
      <c r="AT222" s="251"/>
      <c r="AU222" s="251"/>
      <c r="AV222" s="251"/>
      <c r="AW222" s="251"/>
      <c r="AX222" s="251"/>
      <c r="AY222" s="251"/>
      <c r="AZ222" s="251"/>
      <c r="BA222" s="251"/>
      <c r="BB222" s="251"/>
      <c r="BC222" s="251"/>
      <c r="BD222" s="251"/>
      <c r="BE222" s="251"/>
      <c r="BG222" s="263"/>
      <c r="BH222" s="263"/>
      <c r="BI222" s="263"/>
      <c r="BJ222" s="263"/>
      <c r="BK222" s="263"/>
      <c r="BL222" s="263"/>
      <c r="BM222" s="263"/>
      <c r="BQ222" s="258"/>
      <c r="BR222" s="264"/>
      <c r="BS222" s="265"/>
    </row>
    <row r="223" spans="1:71" s="255" customFormat="1" x14ac:dyDescent="0.2">
      <c r="A223" s="247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1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P223" s="251"/>
      <c r="AQ223" s="251"/>
      <c r="AR223" s="262"/>
      <c r="AS223" s="251"/>
      <c r="AT223" s="251"/>
      <c r="AU223" s="251"/>
      <c r="AV223" s="251"/>
      <c r="AW223" s="251"/>
      <c r="AX223" s="251"/>
      <c r="AY223" s="251"/>
      <c r="AZ223" s="251"/>
      <c r="BA223" s="251"/>
      <c r="BB223" s="251"/>
      <c r="BC223" s="251"/>
      <c r="BD223" s="251"/>
      <c r="BE223" s="251"/>
      <c r="BG223" s="263"/>
      <c r="BH223" s="263"/>
      <c r="BI223" s="263"/>
      <c r="BJ223" s="263"/>
      <c r="BK223" s="263"/>
      <c r="BL223" s="263"/>
      <c r="BM223" s="263"/>
      <c r="BQ223" s="258"/>
      <c r="BR223" s="264"/>
      <c r="BS223" s="265"/>
    </row>
    <row r="224" spans="1:71" s="255" customFormat="1" x14ac:dyDescent="0.2">
      <c r="A224" s="247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1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P224" s="251"/>
      <c r="AQ224" s="251"/>
      <c r="AR224" s="262"/>
      <c r="AS224" s="251"/>
      <c r="AT224" s="251"/>
      <c r="AU224" s="251"/>
      <c r="AV224" s="251"/>
      <c r="AW224" s="251"/>
      <c r="AX224" s="251"/>
      <c r="AY224" s="251"/>
      <c r="AZ224" s="251"/>
      <c r="BA224" s="251"/>
      <c r="BB224" s="251"/>
      <c r="BC224" s="251"/>
      <c r="BD224" s="251"/>
      <c r="BE224" s="251"/>
      <c r="BG224" s="263"/>
      <c r="BH224" s="263"/>
      <c r="BI224" s="263"/>
      <c r="BJ224" s="263"/>
      <c r="BK224" s="263"/>
      <c r="BL224" s="263"/>
      <c r="BM224" s="263"/>
      <c r="BQ224" s="258"/>
      <c r="BR224" s="264"/>
      <c r="BS224" s="265"/>
    </row>
    <row r="225" spans="1:71" s="255" customFormat="1" x14ac:dyDescent="0.2">
      <c r="A225" s="247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1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P225" s="251"/>
      <c r="AQ225" s="251"/>
      <c r="AR225" s="262"/>
      <c r="AS225" s="251"/>
      <c r="AT225" s="251"/>
      <c r="AU225" s="251"/>
      <c r="AV225" s="251"/>
      <c r="AW225" s="251"/>
      <c r="AX225" s="251"/>
      <c r="AY225" s="251"/>
      <c r="AZ225" s="251"/>
      <c r="BA225" s="251"/>
      <c r="BB225" s="251"/>
      <c r="BC225" s="251"/>
      <c r="BD225" s="251"/>
      <c r="BE225" s="251"/>
      <c r="BG225" s="263"/>
      <c r="BH225" s="263"/>
      <c r="BI225" s="263"/>
      <c r="BJ225" s="263"/>
      <c r="BK225" s="263"/>
      <c r="BL225" s="263"/>
      <c r="BM225" s="263"/>
      <c r="BQ225" s="258"/>
      <c r="BR225" s="264"/>
      <c r="BS225" s="265"/>
    </row>
    <row r="226" spans="1:71" s="255" customFormat="1" x14ac:dyDescent="0.2">
      <c r="A226" s="247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1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P226" s="251"/>
      <c r="AQ226" s="251"/>
      <c r="AR226" s="262"/>
      <c r="AS226" s="251"/>
      <c r="AT226" s="251"/>
      <c r="AU226" s="251"/>
      <c r="AV226" s="251"/>
      <c r="AW226" s="251"/>
      <c r="AX226" s="251"/>
      <c r="AY226" s="251"/>
      <c r="AZ226" s="251"/>
      <c r="BA226" s="251"/>
      <c r="BB226" s="251"/>
      <c r="BC226" s="251"/>
      <c r="BD226" s="251"/>
      <c r="BE226" s="251"/>
      <c r="BG226" s="263"/>
      <c r="BH226" s="263"/>
      <c r="BI226" s="263"/>
      <c r="BJ226" s="263"/>
      <c r="BK226" s="263"/>
      <c r="BL226" s="263"/>
      <c r="BM226" s="263"/>
      <c r="BQ226" s="258"/>
      <c r="BR226" s="264"/>
      <c r="BS226" s="265"/>
    </row>
    <row r="227" spans="1:71" s="255" customFormat="1" x14ac:dyDescent="0.2">
      <c r="A227" s="247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1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P227" s="251"/>
      <c r="AQ227" s="251"/>
      <c r="AR227" s="262"/>
      <c r="AS227" s="251"/>
      <c r="AT227" s="251"/>
      <c r="AU227" s="251"/>
      <c r="AV227" s="251"/>
      <c r="AW227" s="251"/>
      <c r="AX227" s="251"/>
      <c r="AY227" s="251"/>
      <c r="AZ227" s="251"/>
      <c r="BA227" s="251"/>
      <c r="BB227" s="251"/>
      <c r="BC227" s="251"/>
      <c r="BD227" s="251"/>
      <c r="BE227" s="251"/>
      <c r="BG227" s="263"/>
      <c r="BH227" s="263"/>
      <c r="BI227" s="263"/>
      <c r="BJ227" s="263"/>
      <c r="BK227" s="263"/>
      <c r="BL227" s="263"/>
      <c r="BM227" s="263"/>
      <c r="BQ227" s="258"/>
      <c r="BR227" s="264"/>
      <c r="BS227" s="265"/>
    </row>
    <row r="228" spans="1:71" s="255" customFormat="1" x14ac:dyDescent="0.2">
      <c r="A228" s="247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1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P228" s="251"/>
      <c r="AQ228" s="251"/>
      <c r="AR228" s="262"/>
      <c r="AS228" s="251"/>
      <c r="AT228" s="251"/>
      <c r="AU228" s="251"/>
      <c r="AV228" s="251"/>
      <c r="AW228" s="251"/>
      <c r="AX228" s="251"/>
      <c r="AY228" s="251"/>
      <c r="AZ228" s="251"/>
      <c r="BA228" s="251"/>
      <c r="BB228" s="251"/>
      <c r="BC228" s="251"/>
      <c r="BD228" s="251"/>
      <c r="BE228" s="251"/>
      <c r="BG228" s="263"/>
      <c r="BH228" s="263"/>
      <c r="BI228" s="263"/>
      <c r="BJ228" s="263"/>
      <c r="BK228" s="263"/>
      <c r="BL228" s="263"/>
      <c r="BM228" s="263"/>
      <c r="BQ228" s="258"/>
      <c r="BR228" s="264"/>
      <c r="BS228" s="265"/>
    </row>
    <row r="229" spans="1:71" s="255" customFormat="1" x14ac:dyDescent="0.2">
      <c r="A229" s="247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1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P229" s="251"/>
      <c r="AQ229" s="251"/>
      <c r="AR229" s="262"/>
      <c r="AS229" s="251"/>
      <c r="AT229" s="251"/>
      <c r="AU229" s="251"/>
      <c r="AV229" s="251"/>
      <c r="AW229" s="251"/>
      <c r="AX229" s="251"/>
      <c r="AY229" s="251"/>
      <c r="AZ229" s="251"/>
      <c r="BA229" s="251"/>
      <c r="BB229" s="251"/>
      <c r="BC229" s="251"/>
      <c r="BD229" s="251"/>
      <c r="BE229" s="251"/>
      <c r="BG229" s="263"/>
      <c r="BH229" s="263"/>
      <c r="BI229" s="263"/>
      <c r="BJ229" s="263"/>
      <c r="BK229" s="263"/>
      <c r="BL229" s="263"/>
      <c r="BM229" s="263"/>
      <c r="BQ229" s="258"/>
      <c r="BR229" s="264"/>
      <c r="BS229" s="265"/>
    </row>
    <row r="230" spans="1:71" s="255" customFormat="1" x14ac:dyDescent="0.2">
      <c r="A230" s="247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1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P230" s="251"/>
      <c r="AQ230" s="251"/>
      <c r="AR230" s="262"/>
      <c r="AS230" s="251"/>
      <c r="AT230" s="251"/>
      <c r="AU230" s="251"/>
      <c r="AV230" s="251"/>
      <c r="AW230" s="251"/>
      <c r="AX230" s="251"/>
      <c r="AY230" s="251"/>
      <c r="AZ230" s="251"/>
      <c r="BA230" s="251"/>
      <c r="BB230" s="251"/>
      <c r="BC230" s="251"/>
      <c r="BD230" s="251"/>
      <c r="BE230" s="251"/>
      <c r="BG230" s="263"/>
      <c r="BH230" s="263"/>
      <c r="BI230" s="263"/>
      <c r="BJ230" s="263"/>
      <c r="BK230" s="263"/>
      <c r="BL230" s="263"/>
      <c r="BM230" s="263"/>
      <c r="BQ230" s="258"/>
      <c r="BR230" s="264"/>
      <c r="BS230" s="265"/>
    </row>
    <row r="231" spans="1:71" s="255" customFormat="1" x14ac:dyDescent="0.2">
      <c r="A231" s="247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1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P231" s="251"/>
      <c r="AQ231" s="251"/>
      <c r="AR231" s="262"/>
      <c r="AS231" s="251"/>
      <c r="AT231" s="251"/>
      <c r="AU231" s="251"/>
      <c r="AV231" s="251"/>
      <c r="AW231" s="251"/>
      <c r="AX231" s="251"/>
      <c r="AY231" s="251"/>
      <c r="AZ231" s="251"/>
      <c r="BA231" s="251"/>
      <c r="BB231" s="251"/>
      <c r="BC231" s="251"/>
      <c r="BD231" s="251"/>
      <c r="BE231" s="251"/>
      <c r="BG231" s="263"/>
      <c r="BH231" s="263"/>
      <c r="BI231" s="263"/>
      <c r="BJ231" s="263"/>
      <c r="BK231" s="263"/>
      <c r="BL231" s="263"/>
      <c r="BM231" s="263"/>
      <c r="BQ231" s="258"/>
      <c r="BR231" s="264"/>
      <c r="BS231" s="265"/>
    </row>
    <row r="232" spans="1:71" s="255" customFormat="1" x14ac:dyDescent="0.2">
      <c r="A232" s="247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1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P232" s="251"/>
      <c r="AQ232" s="251"/>
      <c r="AR232" s="262"/>
      <c r="AS232" s="251"/>
      <c r="AT232" s="251"/>
      <c r="AU232" s="251"/>
      <c r="AV232" s="251"/>
      <c r="AW232" s="251"/>
      <c r="AX232" s="251"/>
      <c r="AY232" s="251"/>
      <c r="AZ232" s="251"/>
      <c r="BA232" s="251"/>
      <c r="BB232" s="251"/>
      <c r="BC232" s="251"/>
      <c r="BD232" s="251"/>
      <c r="BE232" s="251"/>
      <c r="BG232" s="263"/>
      <c r="BH232" s="263"/>
      <c r="BI232" s="263"/>
      <c r="BJ232" s="263"/>
      <c r="BK232" s="263"/>
      <c r="BL232" s="263"/>
      <c r="BM232" s="263"/>
      <c r="BQ232" s="258"/>
      <c r="BR232" s="264"/>
      <c r="BS232" s="265"/>
    </row>
    <row r="233" spans="1:71" s="255" customFormat="1" x14ac:dyDescent="0.2">
      <c r="A233" s="247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1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P233" s="251"/>
      <c r="AQ233" s="251"/>
      <c r="AR233" s="262"/>
      <c r="AS233" s="251"/>
      <c r="AT233" s="251"/>
      <c r="AU233" s="251"/>
      <c r="AV233" s="251"/>
      <c r="AW233" s="251"/>
      <c r="AX233" s="251"/>
      <c r="AY233" s="251"/>
      <c r="AZ233" s="251"/>
      <c r="BA233" s="251"/>
      <c r="BB233" s="251"/>
      <c r="BC233" s="251"/>
      <c r="BD233" s="251"/>
      <c r="BE233" s="251"/>
      <c r="BG233" s="263"/>
      <c r="BH233" s="263"/>
      <c r="BI233" s="263"/>
      <c r="BJ233" s="263"/>
      <c r="BK233" s="263"/>
      <c r="BL233" s="263"/>
      <c r="BM233" s="263"/>
      <c r="BQ233" s="258"/>
      <c r="BR233" s="264"/>
      <c r="BS233" s="265"/>
    </row>
    <row r="234" spans="1:71" s="255" customFormat="1" x14ac:dyDescent="0.2">
      <c r="A234" s="247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1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P234" s="251"/>
      <c r="AQ234" s="251"/>
      <c r="AR234" s="262"/>
      <c r="AS234" s="251"/>
      <c r="AT234" s="251"/>
      <c r="AU234" s="251"/>
      <c r="AV234" s="251"/>
      <c r="AW234" s="251"/>
      <c r="AX234" s="251"/>
      <c r="AY234" s="251"/>
      <c r="AZ234" s="251"/>
      <c r="BA234" s="251"/>
      <c r="BB234" s="251"/>
      <c r="BC234" s="251"/>
      <c r="BD234" s="251"/>
      <c r="BE234" s="251"/>
      <c r="BG234" s="263"/>
      <c r="BH234" s="263"/>
      <c r="BI234" s="263"/>
      <c r="BJ234" s="263"/>
      <c r="BK234" s="263"/>
      <c r="BL234" s="263"/>
      <c r="BM234" s="263"/>
      <c r="BQ234" s="258"/>
      <c r="BR234" s="264"/>
      <c r="BS234" s="265"/>
    </row>
    <row r="235" spans="1:71" s="255" customFormat="1" x14ac:dyDescent="0.2">
      <c r="A235" s="247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1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P235" s="251"/>
      <c r="AQ235" s="251"/>
      <c r="AR235" s="262"/>
      <c r="AS235" s="251"/>
      <c r="AT235" s="251"/>
      <c r="AU235" s="251"/>
      <c r="AV235" s="251"/>
      <c r="AW235" s="251"/>
      <c r="AX235" s="251"/>
      <c r="AY235" s="251"/>
      <c r="AZ235" s="251"/>
      <c r="BA235" s="251"/>
      <c r="BB235" s="251"/>
      <c r="BC235" s="251"/>
      <c r="BD235" s="251"/>
      <c r="BE235" s="251"/>
      <c r="BG235" s="263"/>
      <c r="BH235" s="263"/>
      <c r="BI235" s="263"/>
      <c r="BJ235" s="263"/>
      <c r="BK235" s="263"/>
      <c r="BL235" s="263"/>
      <c r="BM235" s="263"/>
      <c r="BQ235" s="258"/>
      <c r="BR235" s="264"/>
      <c r="BS235" s="265"/>
    </row>
    <row r="236" spans="1:71" s="255" customFormat="1" x14ac:dyDescent="0.2">
      <c r="A236" s="247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1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P236" s="251"/>
      <c r="AQ236" s="251"/>
      <c r="AR236" s="262"/>
      <c r="AS236" s="251"/>
      <c r="AT236" s="251"/>
      <c r="AU236" s="251"/>
      <c r="AV236" s="251"/>
      <c r="AW236" s="251"/>
      <c r="AX236" s="251"/>
      <c r="AY236" s="251"/>
      <c r="AZ236" s="251"/>
      <c r="BA236" s="251"/>
      <c r="BB236" s="251"/>
      <c r="BC236" s="251"/>
      <c r="BD236" s="251"/>
      <c r="BE236" s="251"/>
      <c r="BG236" s="263"/>
      <c r="BH236" s="263"/>
      <c r="BI236" s="263"/>
      <c r="BJ236" s="263"/>
      <c r="BK236" s="263"/>
      <c r="BL236" s="263"/>
      <c r="BM236" s="263"/>
      <c r="BQ236" s="258"/>
      <c r="BR236" s="264"/>
      <c r="BS236" s="265"/>
    </row>
    <row r="237" spans="1:71" s="255" customFormat="1" x14ac:dyDescent="0.2">
      <c r="A237" s="247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1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P237" s="251"/>
      <c r="AQ237" s="251"/>
      <c r="AR237" s="262"/>
      <c r="AS237" s="251"/>
      <c r="AT237" s="251"/>
      <c r="AU237" s="251"/>
      <c r="AV237" s="251"/>
      <c r="AW237" s="251"/>
      <c r="AX237" s="251"/>
      <c r="AY237" s="251"/>
      <c r="AZ237" s="251"/>
      <c r="BA237" s="251"/>
      <c r="BB237" s="251"/>
      <c r="BC237" s="251"/>
      <c r="BD237" s="251"/>
      <c r="BE237" s="251"/>
      <c r="BG237" s="263"/>
      <c r="BH237" s="263"/>
      <c r="BI237" s="263"/>
      <c r="BJ237" s="263"/>
      <c r="BK237" s="263"/>
      <c r="BL237" s="263"/>
      <c r="BM237" s="263"/>
      <c r="BQ237" s="258"/>
      <c r="BR237" s="264"/>
      <c r="BS237" s="265"/>
    </row>
    <row r="238" spans="1:71" s="255" customFormat="1" x14ac:dyDescent="0.2">
      <c r="A238" s="247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1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P238" s="251"/>
      <c r="AQ238" s="251"/>
      <c r="AR238" s="262"/>
      <c r="AS238" s="251"/>
      <c r="AT238" s="251"/>
      <c r="AU238" s="251"/>
      <c r="AV238" s="251"/>
      <c r="AW238" s="251"/>
      <c r="AX238" s="251"/>
      <c r="AY238" s="251"/>
      <c r="AZ238" s="251"/>
      <c r="BA238" s="251"/>
      <c r="BB238" s="251"/>
      <c r="BC238" s="251"/>
      <c r="BD238" s="251"/>
      <c r="BE238" s="251"/>
      <c r="BG238" s="263"/>
      <c r="BH238" s="263"/>
      <c r="BI238" s="263"/>
      <c r="BJ238" s="263"/>
      <c r="BK238" s="263"/>
      <c r="BL238" s="263"/>
      <c r="BM238" s="263"/>
      <c r="BQ238" s="258"/>
      <c r="BR238" s="264"/>
      <c r="BS238" s="265"/>
    </row>
    <row r="239" spans="1:71" s="255" customFormat="1" x14ac:dyDescent="0.2">
      <c r="A239" s="247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1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P239" s="251"/>
      <c r="AQ239" s="251"/>
      <c r="AR239" s="262"/>
      <c r="AS239" s="251"/>
      <c r="AT239" s="251"/>
      <c r="AU239" s="251"/>
      <c r="AV239" s="251"/>
      <c r="AW239" s="251"/>
      <c r="AX239" s="251"/>
      <c r="AY239" s="251"/>
      <c r="AZ239" s="251"/>
      <c r="BA239" s="251"/>
      <c r="BB239" s="251"/>
      <c r="BC239" s="251"/>
      <c r="BD239" s="251"/>
      <c r="BE239" s="251"/>
      <c r="BG239" s="263"/>
      <c r="BH239" s="263"/>
      <c r="BI239" s="263"/>
      <c r="BJ239" s="263"/>
      <c r="BK239" s="263"/>
      <c r="BL239" s="263"/>
      <c r="BM239" s="263"/>
      <c r="BQ239" s="258"/>
      <c r="BR239" s="264"/>
      <c r="BS239" s="265"/>
    </row>
    <row r="240" spans="1:71" s="247" customFormat="1" x14ac:dyDescent="0.2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65" customFormat="1" x14ac:dyDescent="0.2">
      <c r="B272" s="103"/>
      <c r="T272" s="120"/>
      <c r="U272" s="120"/>
      <c r="V272" s="120"/>
    </row>
    <row r="273" spans="2:22" s="65" customFormat="1" x14ac:dyDescent="0.2">
      <c r="B273" s="103"/>
      <c r="T273" s="120"/>
      <c r="U273" s="120"/>
      <c r="V273" s="120"/>
    </row>
    <row r="274" spans="2:22" s="65" customFormat="1" x14ac:dyDescent="0.2">
      <c r="B274" s="103"/>
      <c r="T274" s="120"/>
      <c r="U274" s="120"/>
      <c r="V274" s="120"/>
    </row>
    <row r="275" spans="2:22" s="65" customFormat="1" x14ac:dyDescent="0.2">
      <c r="B275" s="103"/>
      <c r="T275" s="120"/>
      <c r="U275" s="120"/>
      <c r="V275" s="120"/>
    </row>
    <row r="276" spans="2:22" s="65" customFormat="1" x14ac:dyDescent="0.2">
      <c r="B276" s="103"/>
      <c r="T276" s="120"/>
      <c r="U276" s="120"/>
      <c r="V276" s="120"/>
    </row>
    <row r="277" spans="2:22" s="65" customFormat="1" x14ac:dyDescent="0.2">
      <c r="B277" s="103"/>
      <c r="T277" s="120"/>
      <c r="U277" s="120"/>
      <c r="V277" s="120"/>
    </row>
    <row r="278" spans="2:22" s="65" customFormat="1" x14ac:dyDescent="0.2">
      <c r="B278" s="103"/>
      <c r="T278" s="120"/>
      <c r="U278" s="120"/>
      <c r="V278" s="120"/>
    </row>
    <row r="279" spans="2:22" s="65" customFormat="1" x14ac:dyDescent="0.2">
      <c r="B279" s="103"/>
      <c r="T279" s="120"/>
      <c r="U279" s="120"/>
      <c r="V279" s="120"/>
    </row>
    <row r="280" spans="2:22" s="65" customFormat="1" x14ac:dyDescent="0.2">
      <c r="B280" s="103"/>
      <c r="T280" s="120"/>
      <c r="U280" s="120"/>
      <c r="V280" s="120"/>
    </row>
    <row r="281" spans="2:22" s="65" customFormat="1" x14ac:dyDescent="0.2">
      <c r="B281" s="103"/>
      <c r="T281" s="120"/>
      <c r="U281" s="120"/>
      <c r="V281" s="120"/>
    </row>
    <row r="282" spans="2:22" s="65" customFormat="1" x14ac:dyDescent="0.2">
      <c r="B282" s="103"/>
      <c r="T282" s="120"/>
      <c r="U282" s="120"/>
      <c r="V282" s="120"/>
    </row>
    <row r="283" spans="2:22" s="65" customFormat="1" x14ac:dyDescent="0.2">
      <c r="B283" s="103"/>
      <c r="T283" s="120"/>
      <c r="U283" s="120"/>
      <c r="V283" s="120"/>
    </row>
    <row r="284" spans="2:22" s="65" customFormat="1" x14ac:dyDescent="0.2">
      <c r="B284" s="103"/>
      <c r="T284" s="120"/>
      <c r="U284" s="120"/>
      <c r="V284" s="120"/>
    </row>
    <row r="285" spans="2:22" s="65" customFormat="1" x14ac:dyDescent="0.2">
      <c r="B285" s="103"/>
      <c r="T285" s="120"/>
      <c r="U285" s="120"/>
      <c r="V285" s="120"/>
    </row>
    <row r="286" spans="2:22" s="65" customFormat="1" x14ac:dyDescent="0.2">
      <c r="B286" s="103"/>
      <c r="T286" s="120"/>
      <c r="U286" s="120"/>
      <c r="V286" s="120"/>
    </row>
    <row r="287" spans="2:22" s="65" customFormat="1" x14ac:dyDescent="0.2">
      <c r="T287" s="120"/>
      <c r="U287" s="120"/>
      <c r="V287" s="120"/>
    </row>
    <row r="288" spans="2:22" s="65" customFormat="1" x14ac:dyDescent="0.2">
      <c r="T288" s="120"/>
      <c r="U288" s="120"/>
      <c r="V288" s="120"/>
    </row>
    <row r="289" spans="20:22" s="65" customFormat="1" x14ac:dyDescent="0.2">
      <c r="T289" s="120"/>
      <c r="U289" s="120"/>
      <c r="V289" s="120"/>
    </row>
    <row r="290" spans="20:22" s="65" customFormat="1" x14ac:dyDescent="0.2">
      <c r="T290" s="120"/>
      <c r="U290" s="120"/>
      <c r="V290" s="120"/>
    </row>
    <row r="291" spans="20:22" s="65" customFormat="1" x14ac:dyDescent="0.2">
      <c r="T291" s="120"/>
      <c r="U291" s="120"/>
      <c r="V291" s="120"/>
    </row>
    <row r="292" spans="20:22" s="65" customFormat="1" x14ac:dyDescent="0.2">
      <c r="T292" s="120"/>
      <c r="U292" s="120"/>
      <c r="V292" s="120"/>
    </row>
    <row r="293" spans="20:22" s="65" customFormat="1" x14ac:dyDescent="0.2">
      <c r="T293" s="120"/>
      <c r="U293" s="120"/>
      <c r="V293" s="120"/>
    </row>
    <row r="294" spans="20:22" s="65" customFormat="1" x14ac:dyDescent="0.2">
      <c r="T294" s="120"/>
      <c r="U294" s="120"/>
      <c r="V294" s="120"/>
    </row>
    <row r="295" spans="20:22" s="65" customFormat="1" x14ac:dyDescent="0.2">
      <c r="T295" s="120"/>
      <c r="U295" s="120"/>
      <c r="V295" s="120"/>
    </row>
    <row r="296" spans="20:22" s="65" customFormat="1" x14ac:dyDescent="0.2">
      <c r="T296" s="120"/>
      <c r="U296" s="120"/>
      <c r="V296" s="120"/>
    </row>
    <row r="297" spans="20:22" s="65" customFormat="1" x14ac:dyDescent="0.2">
      <c r="T297" s="120"/>
      <c r="U297" s="120"/>
      <c r="V297" s="120"/>
    </row>
    <row r="298" spans="20:22" s="65" customFormat="1" x14ac:dyDescent="0.2">
      <c r="T298" s="120"/>
      <c r="U298" s="120"/>
      <c r="V298" s="120"/>
    </row>
    <row r="299" spans="20:22" s="65" customFormat="1" x14ac:dyDescent="0.2">
      <c r="T299" s="120"/>
      <c r="U299" s="120"/>
      <c r="V299" s="120"/>
    </row>
    <row r="300" spans="20:22" s="65" customFormat="1" x14ac:dyDescent="0.2">
      <c r="T300" s="120"/>
      <c r="U300" s="120"/>
      <c r="V300" s="120"/>
    </row>
    <row r="301" spans="20:22" s="65" customFormat="1" x14ac:dyDescent="0.2">
      <c r="T301" s="120"/>
      <c r="U301" s="120"/>
      <c r="V301" s="120"/>
    </row>
    <row r="302" spans="20:22" s="65" customFormat="1" x14ac:dyDescent="0.2">
      <c r="T302" s="120"/>
      <c r="U302" s="120"/>
      <c r="V302" s="120"/>
    </row>
    <row r="303" spans="20:22" s="65" customFormat="1" x14ac:dyDescent="0.2">
      <c r="T303" s="120"/>
      <c r="U303" s="120"/>
      <c r="V303" s="120"/>
    </row>
    <row r="304" spans="20:22" s="65" customFormat="1" x14ac:dyDescent="0.2">
      <c r="T304" s="120"/>
      <c r="U304" s="120"/>
      <c r="V304" s="120"/>
    </row>
    <row r="305" spans="20:22" s="65" customFormat="1" x14ac:dyDescent="0.2">
      <c r="T305" s="120"/>
      <c r="U305" s="120"/>
      <c r="V305" s="120"/>
    </row>
    <row r="306" spans="20:22" s="65" customFormat="1" x14ac:dyDescent="0.2">
      <c r="T306" s="120"/>
      <c r="U306" s="120"/>
      <c r="V306" s="120"/>
    </row>
    <row r="307" spans="20:22" s="65" customFormat="1" x14ac:dyDescent="0.2">
      <c r="T307" s="120"/>
      <c r="U307" s="120"/>
      <c r="V307" s="120"/>
    </row>
    <row r="308" spans="20:22" s="65" customFormat="1" x14ac:dyDescent="0.2">
      <c r="T308" s="120"/>
      <c r="U308" s="120"/>
      <c r="V308" s="120"/>
    </row>
    <row r="309" spans="20:22" s="65" customFormat="1" x14ac:dyDescent="0.2">
      <c r="T309" s="120"/>
      <c r="U309" s="120"/>
      <c r="V309" s="120"/>
    </row>
    <row r="310" spans="20:22" s="65" customFormat="1" x14ac:dyDescent="0.2">
      <c r="T310" s="120"/>
      <c r="U310" s="120"/>
      <c r="V310" s="120"/>
    </row>
    <row r="311" spans="20:22" s="65" customFormat="1" x14ac:dyDescent="0.2">
      <c r="T311" s="120"/>
      <c r="U311" s="120"/>
      <c r="V311" s="120"/>
    </row>
    <row r="312" spans="20:22" s="65" customFormat="1" x14ac:dyDescent="0.2">
      <c r="T312" s="120"/>
      <c r="U312" s="120"/>
      <c r="V312" s="120"/>
    </row>
    <row r="313" spans="20:22" s="65" customFormat="1" x14ac:dyDescent="0.2">
      <c r="T313" s="120"/>
      <c r="U313" s="120"/>
      <c r="V313" s="120"/>
    </row>
    <row r="314" spans="20:22" s="65" customFormat="1" x14ac:dyDescent="0.2">
      <c r="T314" s="120"/>
      <c r="U314" s="120"/>
      <c r="V314" s="120"/>
    </row>
    <row r="315" spans="20:22" s="65" customFormat="1" x14ac:dyDescent="0.2">
      <c r="T315" s="120"/>
      <c r="U315" s="120"/>
      <c r="V315" s="120"/>
    </row>
    <row r="316" spans="20:22" s="65" customFormat="1" x14ac:dyDescent="0.2">
      <c r="T316" s="120"/>
      <c r="U316" s="120"/>
      <c r="V316" s="120"/>
    </row>
    <row r="317" spans="20:22" s="65" customFormat="1" x14ac:dyDescent="0.2">
      <c r="T317" s="120"/>
      <c r="U317" s="120"/>
      <c r="V317" s="120"/>
    </row>
    <row r="318" spans="20:22" s="65" customFormat="1" x14ac:dyDescent="0.2">
      <c r="T318" s="120"/>
      <c r="U318" s="120"/>
      <c r="V318" s="120"/>
    </row>
    <row r="319" spans="20:22" s="65" customFormat="1" x14ac:dyDescent="0.2">
      <c r="T319" s="120"/>
      <c r="U319" s="120"/>
      <c r="V319" s="120"/>
    </row>
    <row r="320" spans="20:22" s="65" customFormat="1" x14ac:dyDescent="0.2">
      <c r="T320" s="120"/>
      <c r="U320" s="120"/>
      <c r="V320" s="120"/>
    </row>
    <row r="321" spans="1:70" s="65" customFormat="1" x14ac:dyDescent="0.2">
      <c r="T321" s="120"/>
      <c r="U321" s="120"/>
      <c r="V321" s="120"/>
    </row>
    <row r="322" spans="1:70" s="65" customFormat="1" x14ac:dyDescent="0.2">
      <c r="T322" s="120"/>
      <c r="U322" s="120"/>
      <c r="V322" s="120"/>
    </row>
    <row r="323" spans="1:70" s="65" customFormat="1" x14ac:dyDescent="0.2">
      <c r="T323" s="120"/>
      <c r="U323" s="120"/>
      <c r="V323" s="120"/>
    </row>
    <row r="324" spans="1:70" s="65" customFormat="1" x14ac:dyDescent="0.2">
      <c r="T324" s="120"/>
      <c r="U324" s="120"/>
      <c r="V324" s="120"/>
    </row>
    <row r="325" spans="1:70" s="65" customFormat="1" x14ac:dyDescent="0.2">
      <c r="T325" s="120"/>
      <c r="U325" s="120"/>
      <c r="V325" s="120"/>
    </row>
    <row r="326" spans="1:70" s="65" customFormat="1" x14ac:dyDescent="0.2">
      <c r="T326" s="120"/>
      <c r="U326" s="120"/>
      <c r="V326" s="120"/>
    </row>
    <row r="327" spans="1:70" s="65" customFormat="1" x14ac:dyDescent="0.2">
      <c r="T327" s="120"/>
      <c r="U327" s="120"/>
      <c r="V327" s="120"/>
    </row>
    <row r="328" spans="1:70" s="65" customFormat="1" x14ac:dyDescent="0.2">
      <c r="T328" s="120"/>
      <c r="U328" s="120"/>
      <c r="V328" s="120"/>
    </row>
    <row r="329" spans="1:70" s="65" customFormat="1" x14ac:dyDescent="0.2">
      <c r="T329" s="120"/>
      <c r="U329" s="120"/>
      <c r="V329" s="120"/>
    </row>
    <row r="330" spans="1:70" x14ac:dyDescent="0.2">
      <c r="A330" s="65"/>
      <c r="B330" s="74"/>
      <c r="C330" s="66"/>
      <c r="D330" s="67"/>
      <c r="E330" s="68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101"/>
      <c r="T330" s="59"/>
      <c r="U330" s="59"/>
      <c r="V330" s="59"/>
      <c r="Z330" s="59"/>
      <c r="AA330" s="57"/>
      <c r="AD330" s="60"/>
      <c r="AE330" s="61"/>
      <c r="AF330" s="61"/>
      <c r="AG330" s="70"/>
      <c r="AH330" s="70"/>
      <c r="AJ330" s="60"/>
      <c r="AK330" s="61"/>
      <c r="AL330" s="61"/>
      <c r="AM330" s="70"/>
      <c r="AN330" s="70"/>
      <c r="AO330" s="62"/>
      <c r="AR330" s="37"/>
      <c r="BQ330" s="60"/>
      <c r="BR330" s="63"/>
    </row>
    <row r="331" spans="1:70" x14ac:dyDescent="0.2">
      <c r="A331" s="65"/>
      <c r="B331" s="74"/>
      <c r="C331" s="66"/>
      <c r="D331" s="67"/>
      <c r="E331" s="68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101"/>
      <c r="T331" s="59"/>
      <c r="U331" s="59"/>
      <c r="V331" s="59"/>
      <c r="Z331" s="59"/>
      <c r="AA331" s="57"/>
      <c r="AD331" s="60"/>
      <c r="AE331" s="61"/>
      <c r="AF331" s="61"/>
      <c r="AG331" s="70"/>
      <c r="AH331" s="70"/>
      <c r="AJ331" s="60"/>
      <c r="AK331" s="61"/>
      <c r="AL331" s="61"/>
      <c r="AM331" s="70"/>
      <c r="AN331" s="70"/>
      <c r="AO331" s="62"/>
      <c r="AR331" s="37"/>
      <c r="BQ331" s="60"/>
      <c r="BR331" s="63"/>
    </row>
    <row r="332" spans="1:70" x14ac:dyDescent="0.2">
      <c r="A332" s="65"/>
      <c r="B332" s="74"/>
      <c r="C332" s="66"/>
      <c r="D332" s="67"/>
      <c r="E332" s="68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101"/>
      <c r="T332" s="59"/>
      <c r="U332" s="59"/>
      <c r="V332" s="59"/>
      <c r="Z332" s="59"/>
      <c r="AA332" s="57"/>
      <c r="AD332" s="60"/>
      <c r="AE332" s="61"/>
      <c r="AF332" s="61"/>
      <c r="AG332" s="70"/>
      <c r="AH332" s="70"/>
      <c r="AJ332" s="60"/>
      <c r="AK332" s="61"/>
      <c r="AL332" s="61"/>
      <c r="AM332" s="70"/>
      <c r="AN332" s="70"/>
      <c r="AO332" s="62"/>
      <c r="AR332" s="37"/>
      <c r="BQ332" s="60"/>
      <c r="BR332" s="63"/>
    </row>
    <row r="333" spans="1:70" x14ac:dyDescent="0.2">
      <c r="A333" s="65"/>
      <c r="B333" s="74"/>
      <c r="C333" s="66"/>
      <c r="D333" s="67"/>
      <c r="E333" s="68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101"/>
      <c r="T333" s="59"/>
      <c r="U333" s="59"/>
      <c r="V333" s="59"/>
      <c r="Z333" s="59"/>
      <c r="AA333" s="57"/>
      <c r="AD333" s="60"/>
      <c r="AE333" s="61"/>
      <c r="AF333" s="61"/>
      <c r="AG333" s="70"/>
      <c r="AH333" s="70"/>
      <c r="AJ333" s="60"/>
      <c r="AK333" s="61"/>
      <c r="AL333" s="61"/>
      <c r="AM333" s="70"/>
      <c r="AN333" s="70"/>
      <c r="AO333" s="62"/>
      <c r="AR333" s="37"/>
      <c r="BQ333" s="60"/>
      <c r="BR333" s="63"/>
    </row>
    <row r="334" spans="1:70" x14ac:dyDescent="0.2">
      <c r="A334" s="65"/>
      <c r="B334" s="74"/>
      <c r="C334" s="66"/>
      <c r="D334" s="67"/>
      <c r="E334" s="68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101"/>
      <c r="T334" s="59"/>
      <c r="U334" s="59"/>
      <c r="V334" s="59"/>
      <c r="Z334" s="59"/>
      <c r="AA334" s="57"/>
      <c r="AD334" s="60"/>
      <c r="AE334" s="61"/>
      <c r="AF334" s="61"/>
      <c r="AG334" s="70"/>
      <c r="AH334" s="70"/>
      <c r="AJ334" s="60"/>
      <c r="AK334" s="61"/>
      <c r="AL334" s="61"/>
      <c r="AM334" s="70"/>
      <c r="AN334" s="70"/>
      <c r="AO334" s="62"/>
      <c r="AR334" s="37"/>
      <c r="BQ334" s="60"/>
      <c r="BR334" s="63"/>
    </row>
    <row r="335" spans="1:70" x14ac:dyDescent="0.2">
      <c r="A335" s="65"/>
      <c r="B335" s="74"/>
      <c r="C335" s="66"/>
      <c r="D335" s="67"/>
      <c r="E335" s="68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101"/>
      <c r="T335" s="59"/>
      <c r="U335" s="59"/>
      <c r="V335" s="59"/>
      <c r="Z335" s="59"/>
      <c r="AA335" s="57"/>
      <c r="AD335" s="60"/>
      <c r="AE335" s="61"/>
      <c r="AF335" s="61"/>
      <c r="AG335" s="70"/>
      <c r="AH335" s="70"/>
      <c r="AJ335" s="60"/>
      <c r="AK335" s="61"/>
      <c r="AL335" s="61"/>
      <c r="AM335" s="70"/>
      <c r="AN335" s="70"/>
      <c r="AO335" s="62"/>
      <c r="AR335" s="37"/>
      <c r="BQ335" s="60"/>
      <c r="BR335" s="63"/>
    </row>
    <row r="336" spans="1:70" x14ac:dyDescent="0.2">
      <c r="B336" s="104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</row>
    <row r="337" spans="2:16" x14ac:dyDescent="0.2">
      <c r="B337" s="104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</row>
    <row r="338" spans="2:16" x14ac:dyDescent="0.2">
      <c r="B338" s="104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</row>
    <row r="339" spans="2:16" x14ac:dyDescent="0.2">
      <c r="B339" s="104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</row>
    <row r="340" spans="2:16" x14ac:dyDescent="0.2">
      <c r="B340" s="104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</row>
    <row r="341" spans="2:16" x14ac:dyDescent="0.2">
      <c r="B341" s="104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</row>
    <row r="342" spans="2:16" x14ac:dyDescent="0.2"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</row>
    <row r="343" spans="2:16" x14ac:dyDescent="0.2">
      <c r="B343" s="104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</row>
    <row r="344" spans="2:16" x14ac:dyDescent="0.2">
      <c r="B344" s="104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</row>
    <row r="345" spans="2:16" x14ac:dyDescent="0.2">
      <c r="B345" s="104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</row>
    <row r="346" spans="2:16" x14ac:dyDescent="0.2">
      <c r="B346" s="104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</row>
    <row r="347" spans="2:16" x14ac:dyDescent="0.2">
      <c r="B347" s="104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</row>
    <row r="348" spans="2:16" x14ac:dyDescent="0.2">
      <c r="B348" s="104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</row>
    <row r="349" spans="2:16" x14ac:dyDescent="0.2">
      <c r="B349" s="104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</row>
    <row r="350" spans="2:16" x14ac:dyDescent="0.2">
      <c r="B350" s="104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</row>
    <row r="351" spans="2:16" x14ac:dyDescent="0.2">
      <c r="B351" s="104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</row>
    <row r="352" spans="2:16" x14ac:dyDescent="0.2">
      <c r="B352" s="104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</row>
    <row r="353" spans="2:16" x14ac:dyDescent="0.2">
      <c r="B353" s="104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</row>
    <row r="354" spans="2:16" x14ac:dyDescent="0.2">
      <c r="B354" s="104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</row>
    <row r="355" spans="2:16" x14ac:dyDescent="0.2">
      <c r="B355" s="104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</row>
    <row r="356" spans="2:16" x14ac:dyDescent="0.2">
      <c r="B356" s="104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</row>
    <row r="357" spans="2:16" x14ac:dyDescent="0.2">
      <c r="B357" s="104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</row>
    <row r="358" spans="2:16" x14ac:dyDescent="0.2">
      <c r="B358" s="104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</row>
    <row r="359" spans="2:16" x14ac:dyDescent="0.2">
      <c r="B359" s="104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</row>
    <row r="360" spans="2:16" x14ac:dyDescent="0.2">
      <c r="B360" s="104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</row>
    <row r="361" spans="2:16" x14ac:dyDescent="0.2">
      <c r="B361" s="104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</row>
    <row r="362" spans="2:16" x14ac:dyDescent="0.2"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</row>
    <row r="363" spans="2:16" x14ac:dyDescent="0.2">
      <c r="B363" s="104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</row>
    <row r="364" spans="2:16" x14ac:dyDescent="0.2">
      <c r="B364" s="104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</row>
    <row r="365" spans="2:16" x14ac:dyDescent="0.2">
      <c r="B365" s="104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</row>
    <row r="366" spans="2:16" x14ac:dyDescent="0.2">
      <c r="B366" s="104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</row>
    <row r="367" spans="2:16" x14ac:dyDescent="0.2">
      <c r="B367" s="104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</row>
    <row r="368" spans="2:16" x14ac:dyDescent="0.2">
      <c r="B368" s="104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</row>
    <row r="369" spans="2:16" x14ac:dyDescent="0.2">
      <c r="B369" s="104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</row>
    <row r="370" spans="2:16" x14ac:dyDescent="0.2">
      <c r="B370" s="104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</row>
    <row r="371" spans="2:16" x14ac:dyDescent="0.2">
      <c r="B371" s="104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</row>
    <row r="372" spans="2:16" x14ac:dyDescent="0.2">
      <c r="B372" s="104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</row>
    <row r="373" spans="2:16" x14ac:dyDescent="0.2">
      <c r="B373" s="104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</row>
    <row r="374" spans="2:16" x14ac:dyDescent="0.2">
      <c r="B374" s="104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</row>
    <row r="375" spans="2:16" x14ac:dyDescent="0.2">
      <c r="B375" s="104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</row>
    <row r="376" spans="2:16" x14ac:dyDescent="0.2">
      <c r="B376" s="104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</row>
    <row r="377" spans="2:16" x14ac:dyDescent="0.2">
      <c r="B377" s="104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</row>
    <row r="378" spans="2:16" x14ac:dyDescent="0.2">
      <c r="B378" s="104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</row>
    <row r="379" spans="2:16" x14ac:dyDescent="0.2"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</row>
    <row r="380" spans="2:16" x14ac:dyDescent="0.2">
      <c r="B380" s="104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</row>
    <row r="381" spans="2:16" x14ac:dyDescent="0.2">
      <c r="B381" s="104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</row>
    <row r="382" spans="2:16" x14ac:dyDescent="0.2">
      <c r="B382" s="104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</row>
    <row r="383" spans="2:16" x14ac:dyDescent="0.2"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</row>
    <row r="384" spans="2:16" x14ac:dyDescent="0.2"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</row>
    <row r="385" spans="2:16" x14ac:dyDescent="0.2">
      <c r="B385" s="104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</row>
    <row r="386" spans="2:16" x14ac:dyDescent="0.2">
      <c r="B386" s="104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</row>
    <row r="387" spans="2:16" x14ac:dyDescent="0.2">
      <c r="B387" s="104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</row>
    <row r="388" spans="2:16" x14ac:dyDescent="0.2">
      <c r="B388" s="104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</row>
    <row r="389" spans="2:16" x14ac:dyDescent="0.2">
      <c r="B389" s="104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</row>
    <row r="390" spans="2:16" x14ac:dyDescent="0.2">
      <c r="B390" s="104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</row>
    <row r="391" spans="2:16" x14ac:dyDescent="0.2">
      <c r="B391" s="104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</row>
    <row r="392" spans="2:16" x14ac:dyDescent="0.2">
      <c r="B392" s="104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</row>
    <row r="393" spans="2:16" x14ac:dyDescent="0.2">
      <c r="B393" s="104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</row>
    <row r="394" spans="2:16" x14ac:dyDescent="0.2">
      <c r="B394" s="104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</row>
    <row r="395" spans="2:16" x14ac:dyDescent="0.2">
      <c r="B395" s="104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</row>
    <row r="396" spans="2:16" x14ac:dyDescent="0.2">
      <c r="B396" s="104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</row>
    <row r="397" spans="2:16" x14ac:dyDescent="0.2">
      <c r="B397" s="104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</row>
    <row r="398" spans="2:16" x14ac:dyDescent="0.2">
      <c r="B398" s="104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</row>
    <row r="399" spans="2:16" x14ac:dyDescent="0.2">
      <c r="B399" s="104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</row>
    <row r="400" spans="2:16" x14ac:dyDescent="0.2"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2:16" x14ac:dyDescent="0.2"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2:16" x14ac:dyDescent="0.2"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2:16" x14ac:dyDescent="0.2"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2:16" x14ac:dyDescent="0.2"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2:16" x14ac:dyDescent="0.2"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2:16" x14ac:dyDescent="0.2"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2:16" x14ac:dyDescent="0.2"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2:16" x14ac:dyDescent="0.2"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2:16" x14ac:dyDescent="0.2"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2:16" x14ac:dyDescent="0.2"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2:16" x14ac:dyDescent="0.2"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2:16" x14ac:dyDescent="0.2"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2:16" x14ac:dyDescent="0.2"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2:16" x14ac:dyDescent="0.2"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2:16" x14ac:dyDescent="0.2"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2:16" x14ac:dyDescent="0.2"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2:16" x14ac:dyDescent="0.2"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2:16" x14ac:dyDescent="0.2"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2:16" x14ac:dyDescent="0.2"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2:16" x14ac:dyDescent="0.2"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2:16" x14ac:dyDescent="0.2"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2:16" x14ac:dyDescent="0.2"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2:16" x14ac:dyDescent="0.2"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2:16" x14ac:dyDescent="0.2"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2:16" x14ac:dyDescent="0.2"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2:16" x14ac:dyDescent="0.2"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2:16" x14ac:dyDescent="0.2"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2:16" x14ac:dyDescent="0.2"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2:16" x14ac:dyDescent="0.2"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2:16" x14ac:dyDescent="0.2"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2:16" x14ac:dyDescent="0.2"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2:16" x14ac:dyDescent="0.2"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2:16" x14ac:dyDescent="0.2"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2:16" x14ac:dyDescent="0.2"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2:16" x14ac:dyDescent="0.2"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2:16" x14ac:dyDescent="0.2"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2:16" x14ac:dyDescent="0.2"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2:16" x14ac:dyDescent="0.2"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2:16" x14ac:dyDescent="0.2"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2:16" x14ac:dyDescent="0.2"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2:16" x14ac:dyDescent="0.2"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2:16" x14ac:dyDescent="0.2"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2:16" x14ac:dyDescent="0.2"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2:16" x14ac:dyDescent="0.2"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2:16" x14ac:dyDescent="0.2"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2:16" x14ac:dyDescent="0.2"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2:16" x14ac:dyDescent="0.2"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2:16" x14ac:dyDescent="0.2"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2:16" x14ac:dyDescent="0.2"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2:16" x14ac:dyDescent="0.2"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2:16" x14ac:dyDescent="0.2"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2:16" x14ac:dyDescent="0.2"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2:16" x14ac:dyDescent="0.2"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2:16" x14ac:dyDescent="0.2"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2:16" x14ac:dyDescent="0.2"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2:16" x14ac:dyDescent="0.2"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2:16" x14ac:dyDescent="0.2"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2:16" x14ac:dyDescent="0.2"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2:16" x14ac:dyDescent="0.2"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2:16" x14ac:dyDescent="0.2"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2:16" x14ac:dyDescent="0.2"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2:16" x14ac:dyDescent="0.2"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2:16" x14ac:dyDescent="0.2"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2:16" x14ac:dyDescent="0.2"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2:16" x14ac:dyDescent="0.2"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2:16" x14ac:dyDescent="0.2"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2:16" x14ac:dyDescent="0.2"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2:16" x14ac:dyDescent="0.2"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2:16" x14ac:dyDescent="0.2"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2:16" x14ac:dyDescent="0.2"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2:16" x14ac:dyDescent="0.2"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2:16" x14ac:dyDescent="0.2"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2:16" x14ac:dyDescent="0.2"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2:16" x14ac:dyDescent="0.2"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2:16" x14ac:dyDescent="0.2"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2:16" x14ac:dyDescent="0.2"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2:16" x14ac:dyDescent="0.2"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2:16" x14ac:dyDescent="0.2"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2:16" x14ac:dyDescent="0.2"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2:16" x14ac:dyDescent="0.2"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2:16" x14ac:dyDescent="0.2"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2:16" x14ac:dyDescent="0.2"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2:16" x14ac:dyDescent="0.2"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2:16" x14ac:dyDescent="0.2"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2:16" x14ac:dyDescent="0.2"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2:16" x14ac:dyDescent="0.2"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2:16" x14ac:dyDescent="0.2"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2:16" x14ac:dyDescent="0.2"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2:16" x14ac:dyDescent="0.2"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2:16" x14ac:dyDescent="0.2"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2:16" x14ac:dyDescent="0.2"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2:16" x14ac:dyDescent="0.2"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2:16" x14ac:dyDescent="0.2"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2:16" x14ac:dyDescent="0.2"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2:16" x14ac:dyDescent="0.2"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2:16" x14ac:dyDescent="0.2"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2:16" x14ac:dyDescent="0.2"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2:16" x14ac:dyDescent="0.2"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2:16" x14ac:dyDescent="0.2"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2:16" x14ac:dyDescent="0.2"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2:16" x14ac:dyDescent="0.2"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2:16" x14ac:dyDescent="0.2"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2:16" x14ac:dyDescent="0.2"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2:16" x14ac:dyDescent="0.2"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2:16" x14ac:dyDescent="0.2"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2:16" x14ac:dyDescent="0.2"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2:16" x14ac:dyDescent="0.2"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2:16" x14ac:dyDescent="0.2"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2:16" x14ac:dyDescent="0.2"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2:16" x14ac:dyDescent="0.2"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2:16" x14ac:dyDescent="0.2"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2:16" x14ac:dyDescent="0.2"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2:16" x14ac:dyDescent="0.2"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2:16" x14ac:dyDescent="0.2"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2:16" x14ac:dyDescent="0.2"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2:16" x14ac:dyDescent="0.2"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2:16" x14ac:dyDescent="0.2"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2:16" x14ac:dyDescent="0.2"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2:16" x14ac:dyDescent="0.2"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2:16" x14ac:dyDescent="0.2"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2:16" x14ac:dyDescent="0.2"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2:16" x14ac:dyDescent="0.2"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2:16" x14ac:dyDescent="0.2"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2:16" x14ac:dyDescent="0.2"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2:16" x14ac:dyDescent="0.2"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2:16" x14ac:dyDescent="0.2"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2:16" x14ac:dyDescent="0.2"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2:16" x14ac:dyDescent="0.2"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2:16" x14ac:dyDescent="0.2"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2:16" x14ac:dyDescent="0.2"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2:16" x14ac:dyDescent="0.2"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2:16" x14ac:dyDescent="0.2"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2:16" x14ac:dyDescent="0.2"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2:16" x14ac:dyDescent="0.2"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2:16" x14ac:dyDescent="0.2"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2:16" x14ac:dyDescent="0.2"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2:16" x14ac:dyDescent="0.2"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2:16" x14ac:dyDescent="0.2"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2:16" x14ac:dyDescent="0.2"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2:16" x14ac:dyDescent="0.2"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2:16" x14ac:dyDescent="0.2"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2:16" x14ac:dyDescent="0.2"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2:16" x14ac:dyDescent="0.2"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2:16" x14ac:dyDescent="0.2"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2:16" x14ac:dyDescent="0.2"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2:16" x14ac:dyDescent="0.2"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5">
    <tabColor theme="6" tint="-0.499984740745262"/>
  </sheetPr>
  <dimension ref="A1:DG546"/>
  <sheetViews>
    <sheetView showGridLines="0" zoomScale="75" zoomScaleNormal="75" workbookViewId="0">
      <selection activeCell="A18" sqref="A18"/>
    </sheetView>
  </sheetViews>
  <sheetFormatPr defaultRowHeight="12.75" x14ac:dyDescent="0.2"/>
  <cols>
    <col min="1" max="1" width="22.140625" style="255" bestFit="1" customWidth="1"/>
    <col min="2" max="2" width="27.7109375" style="255" bestFit="1" customWidth="1"/>
    <col min="3" max="3" width="18.42578125" style="255" bestFit="1" customWidth="1"/>
    <col min="4" max="4" width="27" style="255" bestFit="1" customWidth="1"/>
    <col min="5" max="5" width="14" style="255" bestFit="1" customWidth="1"/>
    <col min="6" max="6" width="21.140625" style="255" bestFit="1" customWidth="1"/>
    <col min="7" max="7" width="29" style="255" bestFit="1" customWidth="1"/>
    <col min="8" max="8" width="18.7109375" style="255" bestFit="1" customWidth="1"/>
    <col min="9" max="10" width="10.85546875" style="251" customWidth="1"/>
    <col min="11" max="11" width="9.7109375" style="255" bestFit="1" customWidth="1"/>
    <col min="12" max="12" width="9.5703125" style="255" bestFit="1" customWidth="1"/>
    <col min="13" max="13" width="9.140625" style="255" bestFit="1" customWidth="1"/>
    <col min="14" max="14" width="13.85546875" style="255" bestFit="1" customWidth="1"/>
    <col min="15" max="15" width="13.5703125" style="255" bestFit="1" customWidth="1"/>
    <col min="16" max="16" width="7" style="255" bestFit="1" customWidth="1"/>
    <col min="17" max="17" width="9.140625" style="251"/>
    <col min="18" max="18" width="9.7109375" style="255" bestFit="1" customWidth="1"/>
    <col min="19" max="19" width="9.140625" style="255"/>
    <col min="20" max="20" width="13.42578125" style="251" bestFit="1" customWidth="1"/>
    <col min="21" max="22" width="8.7109375" style="251" bestFit="1" customWidth="1"/>
    <col min="23" max="23" width="9.28515625" style="255" bestFit="1" customWidth="1"/>
    <col min="24" max="24" width="9.85546875" style="255" bestFit="1" customWidth="1"/>
    <col min="25" max="25" width="7" style="255" bestFit="1" customWidth="1"/>
    <col min="26" max="26" width="21.7109375" style="251" bestFit="1" customWidth="1"/>
    <col min="27" max="27" width="9.42578125" style="255" bestFit="1" customWidth="1"/>
    <col min="28" max="29" width="9.140625" style="255"/>
    <col min="30" max="30" width="11.42578125" style="255" bestFit="1" customWidth="1"/>
    <col min="31" max="31" width="21.28515625" style="251" bestFit="1" customWidth="1"/>
    <col min="32" max="32" width="22.28515625" style="251" bestFit="1" customWidth="1"/>
    <col min="33" max="33" width="9.42578125" style="251" bestFit="1" customWidth="1"/>
    <col min="34" max="34" width="9.140625" style="251" bestFit="1" customWidth="1"/>
    <col min="35" max="35" width="9.140625" style="255"/>
    <col min="36" max="36" width="11.42578125" style="255" bestFit="1" customWidth="1"/>
    <col min="37" max="37" width="21.28515625" style="251" bestFit="1" customWidth="1"/>
    <col min="38" max="38" width="22.28515625" style="251" bestFit="1" customWidth="1"/>
    <col min="39" max="39" width="11.140625" style="251" bestFit="1" customWidth="1"/>
    <col min="40" max="40" width="11" style="251" bestFit="1" customWidth="1"/>
    <col min="41" max="41" width="8" style="251" bestFit="1" customWidth="1"/>
    <col min="42" max="42" width="12.5703125" style="251" bestFit="1" customWidth="1"/>
    <col min="43" max="43" width="4.140625" style="251" customWidth="1"/>
    <col min="44" max="44" width="27.85546875" style="251" customWidth="1"/>
    <col min="45" max="45" width="13.42578125" style="251" bestFit="1" customWidth="1"/>
    <col min="46" max="46" width="14.140625" style="251" bestFit="1" customWidth="1"/>
    <col min="47" max="48" width="13.85546875" style="251" bestFit="1" customWidth="1"/>
    <col min="49" max="49" width="14.140625" style="251" bestFit="1" customWidth="1"/>
    <col min="50" max="52" width="13.42578125" style="251" bestFit="1" customWidth="1"/>
    <col min="53" max="53" width="85.28515625" style="251" bestFit="1" customWidth="1"/>
    <col min="54" max="54" width="9.140625" style="251"/>
    <col min="55" max="55" width="19.85546875" style="251" bestFit="1" customWidth="1"/>
    <col min="56" max="56" width="31" style="251" bestFit="1" customWidth="1"/>
    <col min="57" max="57" width="9.140625" style="251"/>
    <col min="58" max="58" width="12.42578125" style="255" bestFit="1" customWidth="1"/>
    <col min="59" max="65" width="22.5703125" style="263" customWidth="1"/>
    <col min="66" max="68" width="9.140625" style="255"/>
    <col min="69" max="69" width="11.42578125" style="255" bestFit="1" customWidth="1"/>
    <col min="70" max="70" width="23.7109375" style="265" bestFit="1" customWidth="1"/>
    <col min="71" max="71" width="23.85546875" style="265" bestFit="1" customWidth="1"/>
    <col min="72" max="73" width="9.140625" style="255"/>
    <col min="74" max="74" width="11.5703125" style="255" bestFit="1" customWidth="1"/>
    <col min="75" max="76" width="21.85546875" style="255" bestFit="1" customWidth="1"/>
    <col min="77" max="77" width="22.5703125" style="255" bestFit="1" customWidth="1"/>
    <col min="78" max="78" width="21.85546875" style="255" bestFit="1" customWidth="1"/>
    <col min="79" max="79" width="22.5703125" style="255" bestFit="1" customWidth="1"/>
    <col min="80" max="80" width="21.85546875" style="255" bestFit="1" customWidth="1"/>
    <col min="81" max="103" width="9.140625" style="255"/>
    <col min="104" max="105" width="9.42578125" style="255" bestFit="1" customWidth="1"/>
    <col min="106" max="108" width="13.85546875" style="255" bestFit="1" customWidth="1"/>
    <col min="109" max="111" width="9.42578125" style="255" bestFit="1" customWidth="1"/>
    <col min="112" max="16384" width="9.140625" style="255"/>
  </cols>
  <sheetData>
    <row r="1" spans="2:71" s="17" customFormat="1" x14ac:dyDescent="0.2">
      <c r="I1" s="40"/>
      <c r="J1" s="40"/>
      <c r="Q1" s="40"/>
      <c r="T1" s="40"/>
      <c r="U1" s="40"/>
      <c r="V1" s="40"/>
      <c r="Z1" s="40"/>
      <c r="AE1" s="40"/>
      <c r="AF1" s="40"/>
      <c r="AG1" s="40"/>
      <c r="AH1" s="40"/>
      <c r="AK1" s="40"/>
      <c r="AL1" s="40"/>
      <c r="AM1" s="40"/>
      <c r="AN1" s="40"/>
      <c r="AO1" s="4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G1" s="41"/>
      <c r="BH1" s="41"/>
      <c r="BI1" s="41"/>
      <c r="BJ1" s="41"/>
      <c r="BK1" s="41"/>
      <c r="BL1" s="41"/>
      <c r="BM1" s="41"/>
      <c r="BR1" s="64"/>
      <c r="BS1" s="64"/>
    </row>
    <row r="2" spans="2:71" s="17" customFormat="1" x14ac:dyDescent="0.2">
      <c r="B2" s="38" t="s">
        <v>15</v>
      </c>
      <c r="C2" s="39" t="s">
        <v>60</v>
      </c>
      <c r="I2" s="40"/>
      <c r="J2" s="40"/>
      <c r="Q2" s="40"/>
      <c r="T2" s="40"/>
      <c r="U2" s="40"/>
      <c r="V2" s="40"/>
      <c r="Z2" s="40"/>
      <c r="AE2" s="40"/>
      <c r="AF2" s="40"/>
      <c r="AG2" s="40"/>
      <c r="AH2" s="40"/>
      <c r="AK2" s="40"/>
      <c r="AL2" s="40"/>
      <c r="AM2" s="40"/>
      <c r="AN2" s="40"/>
      <c r="AO2" s="40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G2" s="41"/>
      <c r="BH2" s="41"/>
      <c r="BI2" s="41"/>
      <c r="BJ2" s="41"/>
      <c r="BK2" s="41"/>
      <c r="BL2" s="41"/>
      <c r="BM2" s="41"/>
      <c r="BR2" s="64"/>
      <c r="BS2" s="64"/>
    </row>
    <row r="3" spans="2:71" s="17" customFormat="1" x14ac:dyDescent="0.2">
      <c r="B3" s="38" t="s">
        <v>16</v>
      </c>
      <c r="C3" s="38" t="s">
        <v>61</v>
      </c>
      <c r="I3" s="40"/>
      <c r="J3" s="40"/>
      <c r="Q3" s="40"/>
      <c r="T3" s="40"/>
      <c r="U3" s="40"/>
      <c r="V3" s="40"/>
      <c r="Z3" s="40"/>
      <c r="AE3" s="40"/>
      <c r="AF3" s="40"/>
      <c r="AG3" s="40"/>
      <c r="AH3" s="40"/>
      <c r="AK3" s="40"/>
      <c r="AL3" s="40"/>
      <c r="AM3" s="40"/>
      <c r="AN3" s="40"/>
      <c r="AO3" s="40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G3" s="41"/>
      <c r="BH3" s="41"/>
      <c r="BI3" s="41"/>
      <c r="BJ3" s="41"/>
      <c r="BK3" s="41"/>
      <c r="BL3" s="41"/>
      <c r="BM3" s="41"/>
      <c r="BR3" s="64"/>
      <c r="BS3" s="64"/>
    </row>
    <row r="4" spans="2:71" s="17" customFormat="1" x14ac:dyDescent="0.2">
      <c r="B4" s="38" t="s">
        <v>17</v>
      </c>
      <c r="C4" s="38" t="s">
        <v>61</v>
      </c>
      <c r="I4" s="40"/>
      <c r="J4" s="40"/>
      <c r="Q4" s="40"/>
      <c r="T4" s="40"/>
      <c r="U4" s="40"/>
      <c r="V4" s="40"/>
      <c r="Z4" s="40"/>
      <c r="AE4" s="40"/>
      <c r="AF4" s="40"/>
      <c r="AG4" s="40"/>
      <c r="AH4" s="40"/>
      <c r="AK4" s="40"/>
      <c r="AL4" s="40"/>
      <c r="AM4" s="40"/>
      <c r="AN4" s="40"/>
      <c r="AO4" s="40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G4" s="41"/>
      <c r="BH4" s="41"/>
      <c r="BI4" s="41"/>
      <c r="BJ4" s="41"/>
      <c r="BK4" s="41"/>
      <c r="BL4" s="41"/>
      <c r="BM4" s="41"/>
      <c r="BR4" s="64"/>
      <c r="BS4" s="64"/>
    </row>
    <row r="5" spans="2:71" s="17" customFormat="1" x14ac:dyDescent="0.2">
      <c r="B5" s="38" t="s">
        <v>19</v>
      </c>
      <c r="C5" s="38" t="s">
        <v>18</v>
      </c>
      <c r="I5" s="40"/>
      <c r="J5" s="40"/>
      <c r="Q5" s="40"/>
      <c r="T5" s="40"/>
      <c r="U5" s="40"/>
      <c r="V5" s="40"/>
      <c r="Z5" s="40"/>
      <c r="AE5" s="40"/>
      <c r="AF5" s="40"/>
      <c r="AG5" s="40"/>
      <c r="AH5" s="40"/>
      <c r="AK5" s="40"/>
      <c r="AL5" s="40"/>
      <c r="AM5" s="40"/>
      <c r="AN5" s="40"/>
      <c r="AO5" s="40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G5" s="41"/>
      <c r="BH5" s="41"/>
      <c r="BI5" s="41"/>
      <c r="BJ5" s="41"/>
      <c r="BK5" s="41"/>
      <c r="BL5" s="41"/>
      <c r="BM5" s="41"/>
      <c r="BR5" s="64"/>
      <c r="BS5" s="64"/>
    </row>
    <row r="6" spans="2:71" s="17" customFormat="1" x14ac:dyDescent="0.2">
      <c r="B6" s="38" t="s">
        <v>20</v>
      </c>
      <c r="C6" s="38" t="s">
        <v>18</v>
      </c>
      <c r="I6" s="40"/>
      <c r="J6" s="40"/>
      <c r="Q6" s="40"/>
      <c r="T6" s="40"/>
      <c r="U6" s="40"/>
      <c r="V6" s="40"/>
      <c r="Z6" s="40"/>
      <c r="AE6" s="40"/>
      <c r="AF6" s="40"/>
      <c r="AG6" s="40"/>
      <c r="AH6" s="40"/>
      <c r="AK6" s="40"/>
      <c r="AL6" s="40"/>
      <c r="AM6" s="40"/>
      <c r="AN6" s="40"/>
      <c r="AO6" s="40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G6" s="41"/>
      <c r="BH6" s="41"/>
      <c r="BI6" s="41"/>
      <c r="BJ6" s="41"/>
      <c r="BK6" s="41"/>
      <c r="BL6" s="41"/>
      <c r="BM6" s="41"/>
      <c r="BR6" s="64"/>
      <c r="BS6" s="64"/>
    </row>
    <row r="7" spans="2:71" s="17" customFormat="1" x14ac:dyDescent="0.2">
      <c r="B7" s="38" t="s">
        <v>21</v>
      </c>
      <c r="C7" s="38" t="s">
        <v>18</v>
      </c>
      <c r="I7" s="40"/>
      <c r="J7" s="40"/>
      <c r="Q7" s="40"/>
      <c r="T7" s="40"/>
      <c r="U7" s="40"/>
      <c r="V7" s="40"/>
      <c r="Z7" s="40"/>
      <c r="AE7" s="40"/>
      <c r="AF7" s="40"/>
      <c r="AG7" s="40"/>
      <c r="AH7" s="40"/>
      <c r="AK7" s="40"/>
      <c r="AL7" s="40"/>
      <c r="AM7" s="40"/>
      <c r="AN7" s="40"/>
      <c r="AO7" s="40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G7" s="41"/>
      <c r="BH7" s="41"/>
      <c r="BI7" s="41"/>
      <c r="BJ7" s="41"/>
      <c r="BK7" s="41"/>
      <c r="BL7" s="41"/>
      <c r="BM7" s="41"/>
      <c r="BR7" s="64"/>
      <c r="BS7" s="64"/>
    </row>
    <row r="8" spans="2:71" s="17" customFormat="1" x14ac:dyDescent="0.2">
      <c r="B8" s="38" t="s">
        <v>22</v>
      </c>
      <c r="C8" s="38" t="s">
        <v>23</v>
      </c>
      <c r="D8" s="17" t="s">
        <v>97</v>
      </c>
      <c r="I8" s="40"/>
      <c r="J8" s="40"/>
      <c r="Q8" s="40"/>
      <c r="T8" s="40"/>
      <c r="U8" s="40"/>
      <c r="V8" s="40"/>
      <c r="Z8" s="40"/>
      <c r="AE8" s="40"/>
      <c r="AF8" s="40"/>
      <c r="AG8" s="40"/>
      <c r="AH8" s="40"/>
      <c r="AK8" s="40"/>
      <c r="AL8" s="40"/>
      <c r="AM8" s="40"/>
      <c r="AN8" s="40"/>
      <c r="AO8" s="40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G8" s="41"/>
      <c r="BH8" s="41"/>
      <c r="BI8" s="41"/>
      <c r="BJ8" s="41"/>
      <c r="BK8" s="41"/>
      <c r="BL8" s="41"/>
      <c r="BM8" s="41"/>
      <c r="BR8" s="64"/>
      <c r="BS8" s="64"/>
    </row>
    <row r="9" spans="2:71" s="17" customFormat="1" x14ac:dyDescent="0.2">
      <c r="B9" s="38" t="s">
        <v>24</v>
      </c>
      <c r="C9" s="38" t="s">
        <v>25</v>
      </c>
      <c r="D9" s="17" t="s">
        <v>97</v>
      </c>
      <c r="I9" s="40"/>
      <c r="J9" s="40"/>
      <c r="Q9" s="40"/>
      <c r="T9" s="40"/>
      <c r="U9" s="40"/>
      <c r="V9" s="40"/>
      <c r="Z9" s="40"/>
      <c r="AE9" s="40"/>
      <c r="AF9" s="40"/>
      <c r="AG9" s="40"/>
      <c r="AH9" s="40"/>
      <c r="AK9" s="40"/>
      <c r="AL9" s="40"/>
      <c r="AM9" s="40"/>
      <c r="AN9" s="40"/>
      <c r="AO9" s="40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G9" s="41"/>
      <c r="BH9" s="41"/>
      <c r="BI9" s="41"/>
      <c r="BJ9" s="41"/>
      <c r="BK9" s="41"/>
      <c r="BL9" s="41"/>
      <c r="BM9" s="41"/>
      <c r="BR9" s="64"/>
      <c r="BS9" s="64"/>
    </row>
    <row r="10" spans="2:71" s="17" customFormat="1" x14ac:dyDescent="0.2">
      <c r="B10" s="38" t="s">
        <v>26</v>
      </c>
      <c r="C10" s="38" t="s">
        <v>25</v>
      </c>
      <c r="D10" s="17" t="s">
        <v>97</v>
      </c>
      <c r="I10" s="40"/>
      <c r="J10" s="40"/>
      <c r="Q10" s="40"/>
      <c r="T10" s="40"/>
      <c r="U10" s="40"/>
      <c r="V10" s="40"/>
      <c r="Z10" s="40"/>
      <c r="AE10" s="40"/>
      <c r="AF10" s="40"/>
      <c r="AG10" s="40"/>
      <c r="AH10" s="40"/>
      <c r="AK10" s="40"/>
      <c r="AL10" s="40"/>
      <c r="AM10" s="40"/>
      <c r="AN10" s="40"/>
      <c r="AO10" s="40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G10" s="41"/>
      <c r="BH10" s="41"/>
      <c r="BI10" s="41"/>
      <c r="BJ10" s="41"/>
      <c r="BK10" s="41"/>
      <c r="BL10" s="41"/>
      <c r="BM10" s="41"/>
      <c r="BR10" s="64"/>
      <c r="BS10" s="64"/>
    </row>
    <row r="11" spans="2:71" s="17" customFormat="1" x14ac:dyDescent="0.2">
      <c r="B11" s="38" t="s">
        <v>27</v>
      </c>
      <c r="C11" s="38" t="s">
        <v>25</v>
      </c>
      <c r="D11" s="17" t="s">
        <v>96</v>
      </c>
      <c r="I11" s="40"/>
      <c r="J11" s="40"/>
      <c r="Q11" s="40"/>
      <c r="T11" s="40"/>
      <c r="U11" s="40"/>
      <c r="V11" s="40"/>
      <c r="Z11" s="40"/>
      <c r="AE11" s="40"/>
      <c r="AF11" s="40"/>
      <c r="AG11" s="40"/>
      <c r="AH11" s="40"/>
      <c r="AK11" s="40"/>
      <c r="AL11" s="40"/>
      <c r="AM11" s="40"/>
      <c r="AN11" s="40"/>
      <c r="AO11" s="40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G11" s="41"/>
      <c r="BH11" s="41"/>
      <c r="BI11" s="41"/>
      <c r="BJ11" s="41"/>
      <c r="BK11" s="41"/>
      <c r="BL11" s="41"/>
      <c r="BM11" s="41"/>
      <c r="BR11" s="64"/>
      <c r="BS11" s="64"/>
    </row>
    <row r="12" spans="2:71" s="17" customFormat="1" x14ac:dyDescent="0.2">
      <c r="B12" s="38" t="s">
        <v>28</v>
      </c>
      <c r="C12" s="38" t="s">
        <v>18</v>
      </c>
      <c r="I12" s="40">
        <f>+CORREL(I19:I80,J19:J80)</f>
        <v>0.87060359491211203</v>
      </c>
      <c r="J12" s="40"/>
      <c r="Q12" s="40"/>
      <c r="T12" s="40"/>
      <c r="U12" s="40"/>
      <c r="V12" s="40"/>
      <c r="Z12" s="40"/>
      <c r="AE12" s="40"/>
      <c r="AF12" s="40"/>
      <c r="AG12" s="40"/>
      <c r="AH12" s="40"/>
      <c r="AK12" s="40"/>
      <c r="AL12" s="40"/>
      <c r="AM12" s="40"/>
      <c r="AN12" s="40"/>
      <c r="AO12" s="40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G12" s="41"/>
      <c r="BH12" s="41"/>
      <c r="BI12" s="41"/>
      <c r="BJ12" s="41"/>
      <c r="BK12" s="41"/>
      <c r="BL12" s="41"/>
      <c r="BM12" s="41"/>
      <c r="BR12" s="64"/>
      <c r="BS12" s="64"/>
    </row>
    <row r="13" spans="2:71" s="17" customFormat="1" x14ac:dyDescent="0.2">
      <c r="B13" s="38" t="s">
        <v>29</v>
      </c>
      <c r="C13" s="38" t="s">
        <v>18</v>
      </c>
      <c r="I13" s="40"/>
      <c r="J13" s="40"/>
      <c r="Q13" s="40"/>
      <c r="T13" s="40"/>
      <c r="U13" s="40"/>
      <c r="V13" s="40"/>
      <c r="Z13" s="40"/>
      <c r="AE13" s="40"/>
      <c r="AF13" s="40"/>
      <c r="AG13" s="40"/>
      <c r="AH13" s="40"/>
      <c r="AK13" s="40"/>
      <c r="AL13" s="40"/>
      <c r="AM13" s="40"/>
      <c r="AN13" s="40"/>
      <c r="AO13" s="40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G13" s="41"/>
      <c r="BH13" s="41"/>
      <c r="BI13" s="41"/>
      <c r="BJ13" s="41"/>
      <c r="BK13" s="41"/>
      <c r="BL13" s="41"/>
      <c r="BM13" s="41"/>
      <c r="BR13" s="64"/>
      <c r="BS13" s="64"/>
    </row>
    <row r="14" spans="2:71" s="17" customFormat="1" x14ac:dyDescent="0.2">
      <c r="I14" s="40"/>
      <c r="J14" s="40"/>
      <c r="Q14" s="40"/>
      <c r="T14" s="40"/>
      <c r="U14" s="40"/>
      <c r="V14" s="40"/>
      <c r="Z14" s="40"/>
      <c r="AE14" s="40"/>
      <c r="AF14" s="40"/>
      <c r="AG14" s="40"/>
      <c r="AH14" s="40"/>
      <c r="AK14" s="40"/>
      <c r="AL14" s="40"/>
      <c r="AM14" s="40"/>
      <c r="AN14" s="40"/>
      <c r="AO14" s="40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G14" s="41"/>
      <c r="BH14" s="41"/>
      <c r="BI14" s="41"/>
      <c r="BJ14" s="41"/>
      <c r="BK14" s="41"/>
      <c r="BL14" s="41"/>
      <c r="BM14" s="41"/>
      <c r="BR14" s="64"/>
      <c r="BS14" s="64"/>
    </row>
    <row r="15" spans="2:71" s="17" customFormat="1" ht="13.5" thickBot="1" x14ac:dyDescent="0.25">
      <c r="I15" s="278" t="s">
        <v>53</v>
      </c>
      <c r="J15" s="278"/>
      <c r="Q15" s="40"/>
      <c r="T15" s="282" t="s">
        <v>53</v>
      </c>
      <c r="U15" s="283"/>
      <c r="V15" s="284"/>
      <c r="Z15" s="40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  <c r="AO15" s="40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G15" s="41"/>
      <c r="BH15" s="41"/>
      <c r="BI15" s="41"/>
      <c r="BJ15" s="41"/>
      <c r="BK15" s="41"/>
      <c r="BL15" s="41"/>
      <c r="BM15" s="41"/>
      <c r="BR15" s="64"/>
      <c r="BS15" s="64"/>
    </row>
    <row r="16" spans="2:71" s="17" customFormat="1" ht="13.5" thickBot="1" x14ac:dyDescent="0.25">
      <c r="I16" s="42" t="s">
        <v>58</v>
      </c>
      <c r="J16" s="42" t="s">
        <v>59</v>
      </c>
      <c r="Q16" s="40"/>
      <c r="T16" s="121" t="s">
        <v>58</v>
      </c>
      <c r="U16" s="121" t="s">
        <v>59</v>
      </c>
      <c r="V16" s="121" t="s">
        <v>59</v>
      </c>
      <c r="Z16" s="40"/>
      <c r="AA16" s="43">
        <f>+MIN(Z19:Z108)</f>
        <v>3.2472814594807168E-3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  <c r="AO16" s="40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G16" s="41"/>
      <c r="BH16" s="41"/>
      <c r="BI16" s="41"/>
      <c r="BJ16" s="41"/>
      <c r="BK16" s="41"/>
      <c r="BL16" s="41"/>
      <c r="BM16" s="41"/>
      <c r="BR16" s="64"/>
      <c r="BS16" s="64"/>
    </row>
    <row r="17" spans="1:108" s="17" customFormat="1" x14ac:dyDescent="0.2">
      <c r="I17" s="40"/>
      <c r="J17" s="40"/>
      <c r="Q17" s="40"/>
      <c r="T17" s="40"/>
      <c r="U17" s="40"/>
      <c r="V17" s="40"/>
      <c r="Z17" s="40"/>
      <c r="AE17" s="40"/>
      <c r="AF17" s="40"/>
      <c r="AG17" s="40"/>
      <c r="AH17" s="40"/>
      <c r="AK17" s="40"/>
      <c r="AL17" s="40"/>
      <c r="AM17" s="40"/>
      <c r="AN17" s="40"/>
      <c r="AO17" s="40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s="17" customFormat="1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Q18" s="40"/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s="17" customFormat="1" x14ac:dyDescent="0.2">
      <c r="A19" s="105">
        <f t="shared" ref="A19:A82" si="0">+EOMONTH(B19,-1)</f>
        <v>39478</v>
      </c>
      <c r="B19" s="147">
        <v>39507</v>
      </c>
      <c r="C19" s="148">
        <v>23386841730</v>
      </c>
      <c r="D19" s="149">
        <v>1955225.7000000023</v>
      </c>
      <c r="E19" s="150">
        <v>11984</v>
      </c>
      <c r="F19" s="149">
        <v>806442818.2758621</v>
      </c>
      <c r="G19" s="149">
        <v>67293.292579761517</v>
      </c>
      <c r="H19" s="149">
        <v>1955225.7000000023</v>
      </c>
      <c r="I19" s="151">
        <v>3.0598941681040777E-2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20.508143551932072</v>
      </c>
      <c r="O19" s="153">
        <v>11.11681584617507</v>
      </c>
      <c r="P19" s="154"/>
      <c r="Q19" s="56"/>
      <c r="R19" s="96"/>
      <c r="T19" s="113">
        <f>+I19</f>
        <v>3.0598941681040777E-2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2.7903340416061136E-2</v>
      </c>
      <c r="AA19" s="123">
        <f t="shared" ref="AA19:AA50" si="3">+I19-Z19</f>
        <v>2.6956012649796413E-3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67293.292579761517</v>
      </c>
      <c r="AK19" s="141"/>
      <c r="AL19" s="141"/>
      <c r="AM19" s="141"/>
      <c r="AN19" s="141"/>
      <c r="AO19" s="142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60">
        <f t="shared" ref="BF19:BF50" si="5">+B19</f>
        <v>39507</v>
      </c>
      <c r="BG19" s="71">
        <f t="shared" ref="BG19:BG50" si="6">+I19</f>
        <v>3.0598941681040777E-2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11.11681584617507</v>
      </c>
      <c r="BS19" s="64">
        <f t="shared" ref="BS19:BS50" si="12">+E19</f>
        <v>11984</v>
      </c>
      <c r="BT19" s="17" t="s">
        <v>74</v>
      </c>
      <c r="BV19" s="60">
        <f t="shared" ref="BV19:BV50" si="13">+B20</f>
        <v>39538</v>
      </c>
      <c r="BW19" s="71">
        <f t="shared" ref="BW19:BW50" si="14">+I20</f>
        <v>3.0012030396308169E-2</v>
      </c>
      <c r="BX19" s="71">
        <f t="shared" ref="BX19:BX50" si="15">+I19</f>
        <v>3.0598941681040777E-2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s="17" customFormat="1" x14ac:dyDescent="0.2">
      <c r="A20" s="105">
        <f t="shared" si="0"/>
        <v>39507</v>
      </c>
      <c r="B20" s="147">
        <v>39538</v>
      </c>
      <c r="C20" s="148">
        <v>22253648437</v>
      </c>
      <c r="D20" s="149">
        <v>1824801.0199999993</v>
      </c>
      <c r="E20" s="150">
        <v>12031</v>
      </c>
      <c r="F20" s="149">
        <v>717859627</v>
      </c>
      <c r="G20" s="149">
        <v>59667.494555731028</v>
      </c>
      <c r="H20" s="149">
        <v>1824801.0199999993</v>
      </c>
      <c r="I20" s="151">
        <v>3.0012030396308169E-2</v>
      </c>
      <c r="J20" s="151">
        <v>4.3046315789473689E-2</v>
      </c>
      <c r="K20" s="152">
        <v>6.4459330143539634E-4</v>
      </c>
      <c r="L20" s="152">
        <v>0</v>
      </c>
      <c r="M20" s="152">
        <v>6.4459330143539634E-4</v>
      </c>
      <c r="N20" s="153">
        <v>20.39178460232776</v>
      </c>
      <c r="O20" s="153">
        <v>10.996542671294238</v>
      </c>
      <c r="P20" s="154">
        <v>3.0598941681040777E-2</v>
      </c>
      <c r="Q20" s="69"/>
      <c r="R20" s="96"/>
      <c r="T20" s="113">
        <f t="shared" si="1"/>
        <v>3.0012030396308169E-2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2.9277420527608452E-2</v>
      </c>
      <c r="AA20" s="125">
        <f t="shared" si="3"/>
        <v>7.3460986869971698E-4</v>
      </c>
      <c r="AD20" s="133">
        <f t="shared" si="4"/>
        <v>39538</v>
      </c>
      <c r="AE20" s="134">
        <f t="shared" ref="AE20:AE51" si="20">+I20-I19</f>
        <v>-5.8691128473260801E-4</v>
      </c>
      <c r="AF20" s="134">
        <f>+AA19</f>
        <v>2.6956012649796413E-3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143">
        <f>+AE20</f>
        <v>-5.8691128473260801E-4</v>
      </c>
      <c r="AL20" s="143">
        <f>+AF20</f>
        <v>2.6956012649796413E-3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60">
        <f t="shared" si="5"/>
        <v>39538</v>
      </c>
      <c r="BG20" s="71">
        <f t="shared" si="6"/>
        <v>3.0012030396308169E-2</v>
      </c>
      <c r="BH20" s="71">
        <f t="shared" si="7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10.996542671294238</v>
      </c>
      <c r="BS20" s="64">
        <f t="shared" si="12"/>
        <v>12031</v>
      </c>
      <c r="BT20" s="17" t="s">
        <v>74</v>
      </c>
      <c r="BV20" s="60">
        <f t="shared" si="13"/>
        <v>39568</v>
      </c>
      <c r="BW20" s="71">
        <f t="shared" si="14"/>
        <v>3.0556030462092626E-2</v>
      </c>
      <c r="BX20" s="71">
        <f t="shared" si="15"/>
        <v>3.0012030396308169E-2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s="17" customFormat="1" x14ac:dyDescent="0.2">
      <c r="A21" s="106">
        <f t="shared" si="0"/>
        <v>39538</v>
      </c>
      <c r="B21" s="155">
        <v>39568</v>
      </c>
      <c r="C21" s="156">
        <v>21853411078</v>
      </c>
      <c r="D21" s="157">
        <v>1824463.1000000013</v>
      </c>
      <c r="E21" s="158">
        <v>12115</v>
      </c>
      <c r="F21" s="157">
        <v>728447035.93333328</v>
      </c>
      <c r="G21" s="157">
        <v>60127.695908653179</v>
      </c>
      <c r="H21" s="157">
        <v>1824463.1000000013</v>
      </c>
      <c r="I21" s="159">
        <v>3.0556030462092626E-2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20.406425478051034</v>
      </c>
      <c r="O21" s="161">
        <v>11.004225844800409</v>
      </c>
      <c r="P21" s="162">
        <v>3.0012030396308169E-2</v>
      </c>
      <c r="Q21" s="69"/>
      <c r="R21" s="96"/>
      <c r="T21" s="113">
        <f t="shared" si="1"/>
        <v>3.0556030462092626E-2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2.8855996923630552E-2</v>
      </c>
      <c r="AA21" s="125">
        <f t="shared" si="3"/>
        <v>1.7000335384620736E-3</v>
      </c>
      <c r="AD21" s="133">
        <f t="shared" si="4"/>
        <v>39568</v>
      </c>
      <c r="AE21" s="134">
        <f t="shared" si="20"/>
        <v>5.4400006578445709E-4</v>
      </c>
      <c r="AF21" s="134">
        <f t="shared" ref="AF21:AF84" si="26">+AA20</f>
        <v>7.3460986869971698E-4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143">
        <f t="shared" si="28"/>
        <v>5.4400006578445709E-4</v>
      </c>
      <c r="AL21" s="143">
        <f t="shared" si="28"/>
        <v>7.3460986869971698E-4</v>
      </c>
      <c r="AM21" s="143">
        <f t="shared" ref="AM21:AM84" si="29">+K20</f>
        <v>6.4459330143539634E-4</v>
      </c>
      <c r="AN21" s="143">
        <f t="shared" ref="AN21:AN84" si="30">+L20</f>
        <v>0</v>
      </c>
      <c r="AO21" s="144">
        <f t="shared" si="22"/>
        <v>-4.3864404761904787E-3</v>
      </c>
      <c r="AP21" s="93"/>
      <c r="AQ21" s="93"/>
      <c r="BA21" s="93"/>
      <c r="BB21" s="93"/>
      <c r="BC21" s="93"/>
      <c r="BD21" s="93"/>
      <c r="BE21" s="93"/>
      <c r="BF21" s="60">
        <f t="shared" si="5"/>
        <v>39568</v>
      </c>
      <c r="BG21" s="71">
        <f t="shared" si="6"/>
        <v>3.0556030462092626E-2</v>
      </c>
      <c r="BH21" s="71">
        <f t="shared" si="7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11.004225844800409</v>
      </c>
      <c r="BS21" s="64">
        <f t="shared" si="12"/>
        <v>12115</v>
      </c>
      <c r="BT21" s="17" t="s">
        <v>74</v>
      </c>
      <c r="BV21" s="60">
        <f t="shared" si="13"/>
        <v>39599</v>
      </c>
      <c r="BW21" s="71">
        <f t="shared" si="14"/>
        <v>3.1884505973908482E-2</v>
      </c>
      <c r="BX21" s="71">
        <f t="shared" si="15"/>
        <v>3.0556030462092626E-2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s="17" customFormat="1" ht="15.75" thickBot="1" x14ac:dyDescent="0.3">
      <c r="A22" s="106">
        <f t="shared" si="0"/>
        <v>39568</v>
      </c>
      <c r="B22" s="155">
        <v>39599</v>
      </c>
      <c r="C22" s="156">
        <v>24000380676</v>
      </c>
      <c r="D22" s="157">
        <v>2090820.4399999995</v>
      </c>
      <c r="E22" s="158">
        <v>12179</v>
      </c>
      <c r="F22" s="157">
        <v>774205828.25806451</v>
      </c>
      <c r="G22" s="157">
        <v>63568.916024145212</v>
      </c>
      <c r="H22" s="157">
        <v>2090820.4399999995</v>
      </c>
      <c r="I22" s="159">
        <v>3.1884505973908482E-2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20.467348324183419</v>
      </c>
      <c r="O22" s="161">
        <v>11.059879888096308</v>
      </c>
      <c r="P22" s="162">
        <v>3.0556030462092626E-2</v>
      </c>
      <c r="Q22" s="69"/>
      <c r="R22" s="96"/>
      <c r="T22" s="113">
        <f t="shared" si="1"/>
        <v>3.1884505973908482E-2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2.8721191458981051E-2</v>
      </c>
      <c r="AA22" s="125">
        <f t="shared" si="3"/>
        <v>3.163314514927431E-3</v>
      </c>
      <c r="AD22" s="133">
        <f t="shared" si="4"/>
        <v>39599</v>
      </c>
      <c r="AE22" s="134">
        <f t="shared" si="20"/>
        <v>1.3284755118158562E-3</v>
      </c>
      <c r="AF22" s="134">
        <f t="shared" si="26"/>
        <v>1.7000335384620736E-3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143">
        <f t="shared" si="28"/>
        <v>1.3284755118158562E-3</v>
      </c>
      <c r="AL22" s="143">
        <f t="shared" si="28"/>
        <v>1.7000335384620736E-3</v>
      </c>
      <c r="AM22" s="143">
        <f t="shared" si="29"/>
        <v>1.8290043290044439E-4</v>
      </c>
      <c r="AN22" s="143">
        <f t="shared" si="30"/>
        <v>0</v>
      </c>
      <c r="AO22" s="144">
        <f t="shared" si="22"/>
        <v>-1.3254136363636364E-3</v>
      </c>
      <c r="AP22" s="93"/>
      <c r="AQ22" s="93"/>
      <c r="AR22" t="s">
        <v>30</v>
      </c>
      <c r="AS22"/>
      <c r="AT22"/>
      <c r="AU22"/>
      <c r="AV22"/>
      <c r="AW22"/>
      <c r="AX22"/>
      <c r="AY22"/>
      <c r="AZ22"/>
      <c r="BA22" s="93"/>
      <c r="BB22" s="93"/>
      <c r="BC22" s="93"/>
      <c r="BD22" s="93"/>
      <c r="BE22" s="93"/>
      <c r="BF22" s="60">
        <f t="shared" si="5"/>
        <v>39599</v>
      </c>
      <c r="BG22" s="71">
        <f t="shared" si="6"/>
        <v>3.1884505973908482E-2</v>
      </c>
      <c r="BH22" s="71">
        <f t="shared" si="7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11.059879888096308</v>
      </c>
      <c r="BS22" s="64">
        <f t="shared" si="12"/>
        <v>12179</v>
      </c>
      <c r="BT22" s="17" t="s">
        <v>74</v>
      </c>
      <c r="BV22" s="60">
        <f t="shared" si="13"/>
        <v>39629</v>
      </c>
      <c r="BW22" s="71">
        <f t="shared" si="14"/>
        <v>3.2615847156829171E-2</v>
      </c>
      <c r="BX22" s="71">
        <f t="shared" si="15"/>
        <v>3.1884505973908482E-2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s="17" customFormat="1" ht="15.75" thickBot="1" x14ac:dyDescent="0.3">
      <c r="A23" s="106">
        <f t="shared" si="0"/>
        <v>39599</v>
      </c>
      <c r="B23" s="155">
        <v>39629</v>
      </c>
      <c r="C23" s="156">
        <v>21490759123</v>
      </c>
      <c r="D23" s="157">
        <v>1915134.7400000005</v>
      </c>
      <c r="E23" s="158">
        <v>12262</v>
      </c>
      <c r="F23" s="157">
        <v>716358637.43333328</v>
      </c>
      <c r="G23" s="157">
        <v>58421.027355515682</v>
      </c>
      <c r="H23" s="157">
        <v>1915134.7400000005</v>
      </c>
      <c r="I23" s="159">
        <v>3.2615847156829171E-2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20.389691489791282</v>
      </c>
      <c r="O23" s="161">
        <v>10.975431161468647</v>
      </c>
      <c r="P23" s="162">
        <v>3.1884505973908482E-2</v>
      </c>
      <c r="Q23" s="69"/>
      <c r="R23" s="96"/>
      <c r="T23" s="113">
        <f t="shared" si="1"/>
        <v>3.2615847156829171E-2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2.9519371223262498E-2</v>
      </c>
      <c r="AA23" s="125">
        <f t="shared" si="3"/>
        <v>3.0964759335666732E-3</v>
      </c>
      <c r="AD23" s="133">
        <f t="shared" si="4"/>
        <v>39629</v>
      </c>
      <c r="AE23" s="134">
        <f t="shared" si="20"/>
        <v>7.3134118292068895E-4</v>
      </c>
      <c r="AF23" s="134">
        <f t="shared" si="26"/>
        <v>3.163314514927431E-3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143">
        <f t="shared" si="28"/>
        <v>7.3134118292068895E-4</v>
      </c>
      <c r="AL23" s="143">
        <f t="shared" si="28"/>
        <v>3.163314514927431E-3</v>
      </c>
      <c r="AM23" s="143">
        <f t="shared" si="29"/>
        <v>8.4999999999999659E-4</v>
      </c>
      <c r="AN23" s="143">
        <f t="shared" si="30"/>
        <v>0</v>
      </c>
      <c r="AO23" s="144">
        <f t="shared" si="22"/>
        <v>1.3976683982683995E-3</v>
      </c>
      <c r="AP23" s="93"/>
      <c r="AQ23" s="93"/>
      <c r="AR23"/>
      <c r="AS23"/>
      <c r="AT23"/>
      <c r="AU23"/>
      <c r="AV23"/>
      <c r="AW23"/>
      <c r="AX23"/>
      <c r="AY23"/>
      <c r="AZ23"/>
      <c r="BA23" s="93"/>
      <c r="BB23" s="93"/>
      <c r="BC23" s="93"/>
      <c r="BD23" s="93"/>
      <c r="BE23" s="93"/>
      <c r="BF23" s="60">
        <f t="shared" si="5"/>
        <v>39629</v>
      </c>
      <c r="BG23" s="71">
        <f t="shared" si="6"/>
        <v>3.2615847156829171E-2</v>
      </c>
      <c r="BH23" s="71">
        <f t="shared" si="7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10.975431161468647</v>
      </c>
      <c r="BS23" s="64">
        <f t="shared" si="12"/>
        <v>12262</v>
      </c>
      <c r="BT23" s="17" t="s">
        <v>74</v>
      </c>
      <c r="BV23" s="60">
        <f t="shared" si="13"/>
        <v>39660</v>
      </c>
      <c r="BW23" s="71">
        <f t="shared" si="14"/>
        <v>3.3474260327624759E-2</v>
      </c>
      <c r="BX23" s="71">
        <f t="shared" si="15"/>
        <v>3.2615847156829171E-2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s="17" customFormat="1" ht="15" x14ac:dyDescent="0.25">
      <c r="A24" s="106">
        <f t="shared" si="0"/>
        <v>39629</v>
      </c>
      <c r="B24" s="155">
        <v>39660</v>
      </c>
      <c r="C24" s="156">
        <v>21065680153</v>
      </c>
      <c r="D24" s="157">
        <v>1926661.3700000006</v>
      </c>
      <c r="E24" s="158">
        <v>12377</v>
      </c>
      <c r="F24" s="157">
        <v>679538069.45161295</v>
      </c>
      <c r="G24" s="157">
        <v>54903.293968781851</v>
      </c>
      <c r="H24" s="157">
        <v>1926661.3700000006</v>
      </c>
      <c r="I24" s="159">
        <v>3.3474260327624759E-2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20.336923815669113</v>
      </c>
      <c r="O24" s="161">
        <v>10.913328625129092</v>
      </c>
      <c r="P24" s="162">
        <v>3.2615847156829171E-2</v>
      </c>
      <c r="Q24" s="69"/>
      <c r="R24" s="96"/>
      <c r="T24" s="113">
        <f t="shared" si="1"/>
        <v>3.3474260327624759E-2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2.9543309528755484E-2</v>
      </c>
      <c r="AA24" s="125">
        <f t="shared" si="3"/>
        <v>3.9309507988692753E-3</v>
      </c>
      <c r="AD24" s="133">
        <f t="shared" si="4"/>
        <v>39660</v>
      </c>
      <c r="AE24" s="134">
        <f t="shared" si="20"/>
        <v>8.5841317079558832E-4</v>
      </c>
      <c r="AF24" s="134">
        <f t="shared" si="26"/>
        <v>3.0964759335666732E-3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143">
        <f t="shared" si="28"/>
        <v>8.5841317079558832E-4</v>
      </c>
      <c r="AL24" s="143">
        <f t="shared" si="28"/>
        <v>3.0964759335666732E-3</v>
      </c>
      <c r="AM24" s="143">
        <f t="shared" si="29"/>
        <v>0</v>
      </c>
      <c r="AN24" s="143">
        <f t="shared" si="30"/>
        <v>-8.1573498964745972E-6</v>
      </c>
      <c r="AO24" s="144">
        <f t="shared" si="22"/>
        <v>1.5420393374741045E-4</v>
      </c>
      <c r="AP24" s="93"/>
      <c r="AQ24" s="93"/>
      <c r="AR24" s="4" t="s">
        <v>31</v>
      </c>
      <c r="AS24" s="4"/>
      <c r="AT24"/>
      <c r="AU24"/>
      <c r="AV24"/>
      <c r="AW24"/>
      <c r="AX24"/>
      <c r="AY24"/>
      <c r="AZ24"/>
      <c r="BA24" s="93"/>
      <c r="BB24" s="93"/>
      <c r="BC24" s="93"/>
      <c r="BD24" s="93"/>
      <c r="BE24" s="93"/>
      <c r="BF24" s="60">
        <f t="shared" si="5"/>
        <v>39660</v>
      </c>
      <c r="BG24" s="71">
        <f t="shared" si="6"/>
        <v>3.3474260327624759E-2</v>
      </c>
      <c r="BH24" s="71">
        <f t="shared" si="7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10.913328625129092</v>
      </c>
      <c r="BS24" s="64">
        <f t="shared" si="12"/>
        <v>12377</v>
      </c>
      <c r="BT24" s="17" t="s">
        <v>74</v>
      </c>
      <c r="BV24" s="60">
        <f t="shared" si="13"/>
        <v>39691</v>
      </c>
      <c r="BW24" s="71">
        <f t="shared" si="14"/>
        <v>3.3485222575116394E-2</v>
      </c>
      <c r="BX24" s="71">
        <f t="shared" si="15"/>
        <v>3.3474260327624759E-2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s="17" customFormat="1" ht="15" x14ac:dyDescent="0.25">
      <c r="A25" s="106">
        <f t="shared" si="0"/>
        <v>39660</v>
      </c>
      <c r="B25" s="155">
        <v>39691</v>
      </c>
      <c r="C25" s="156">
        <v>20051654861</v>
      </c>
      <c r="D25" s="157">
        <v>1834519.469999999</v>
      </c>
      <c r="E25" s="158">
        <v>12261</v>
      </c>
      <c r="F25" s="157">
        <v>646827576.16129029</v>
      </c>
      <c r="G25" s="157">
        <v>52754.879386778426</v>
      </c>
      <c r="H25" s="157">
        <v>1834519.469999999</v>
      </c>
      <c r="I25" s="159">
        <v>3.3485222575116394E-2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20.287590319516106</v>
      </c>
      <c r="O25" s="161">
        <v>10.87341154728372</v>
      </c>
      <c r="P25" s="162">
        <v>3.3474260327624759E-2</v>
      </c>
      <c r="Q25" s="69"/>
      <c r="R25" s="96"/>
      <c r="T25" s="113">
        <f t="shared" si="1"/>
        <v>3.3485222575116394E-2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2.9525909981559958E-2</v>
      </c>
      <c r="AA25" s="125">
        <f t="shared" si="3"/>
        <v>3.9593125935564362E-3</v>
      </c>
      <c r="AD25" s="133">
        <f t="shared" si="4"/>
        <v>39691</v>
      </c>
      <c r="AE25" s="134">
        <f t="shared" si="20"/>
        <v>1.0962247491634602E-5</v>
      </c>
      <c r="AF25" s="134">
        <f t="shared" si="26"/>
        <v>3.9309507988692753E-3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143">
        <f t="shared" si="28"/>
        <v>1.0962247491634602E-5</v>
      </c>
      <c r="AL25" s="143">
        <f t="shared" si="28"/>
        <v>3.9309507988692753E-3</v>
      </c>
      <c r="AM25" s="143">
        <f t="shared" si="29"/>
        <v>1.5910973084884428E-4</v>
      </c>
      <c r="AN25" s="143">
        <f t="shared" si="30"/>
        <v>0</v>
      </c>
      <c r="AO25" s="144">
        <f t="shared" si="22"/>
        <v>-6.2323250517598312E-4</v>
      </c>
      <c r="AP25" s="93"/>
      <c r="AQ25" s="93"/>
      <c r="AR25" s="1" t="s">
        <v>32</v>
      </c>
      <c r="AS25" s="1">
        <v>0.93438894168307185</v>
      </c>
      <c r="AT25"/>
      <c r="AU25"/>
      <c r="AV25"/>
      <c r="AW25"/>
      <c r="AX25"/>
      <c r="AY25"/>
      <c r="AZ25"/>
      <c r="BA25" s="93"/>
      <c r="BB25" s="93"/>
      <c r="BC25" s="93"/>
      <c r="BD25" s="93"/>
      <c r="BE25" s="93"/>
      <c r="BF25" s="60">
        <f t="shared" si="5"/>
        <v>39691</v>
      </c>
      <c r="BG25" s="71">
        <f t="shared" si="6"/>
        <v>3.3485222575116394E-2</v>
      </c>
      <c r="BH25" s="71">
        <f t="shared" si="7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10.87341154728372</v>
      </c>
      <c r="BS25" s="64">
        <f t="shared" si="12"/>
        <v>12261</v>
      </c>
      <c r="BT25" s="17" t="s">
        <v>74</v>
      </c>
      <c r="BV25" s="60">
        <f t="shared" si="13"/>
        <v>39721</v>
      </c>
      <c r="BW25" s="71">
        <f t="shared" si="14"/>
        <v>2.9896945779931815E-2</v>
      </c>
      <c r="BX25" s="71">
        <f t="shared" si="15"/>
        <v>3.3485222575116394E-2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s="17" customFormat="1" ht="15" x14ac:dyDescent="0.25">
      <c r="A26" s="106">
        <f t="shared" si="0"/>
        <v>39691</v>
      </c>
      <c r="B26" s="155">
        <v>39721</v>
      </c>
      <c r="C26" s="156">
        <v>44177741940</v>
      </c>
      <c r="D26" s="157">
        <v>3608687.3099999991</v>
      </c>
      <c r="E26" s="158">
        <v>23736</v>
      </c>
      <c r="F26" s="157">
        <v>1472591398</v>
      </c>
      <c r="G26" s="157">
        <v>62040.419531513311</v>
      </c>
      <c r="H26" s="157">
        <v>3608687.3099999991</v>
      </c>
      <c r="I26" s="159">
        <v>2.9896945779931815E-2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21.110289541512824</v>
      </c>
      <c r="O26" s="161">
        <v>11.035541379542165</v>
      </c>
      <c r="P26" s="162">
        <v>3.3485222575116394E-2</v>
      </c>
      <c r="Q26" s="69"/>
      <c r="R26" s="96"/>
      <c r="T26" s="113">
        <f t="shared" si="1"/>
        <v>2.9896945779931815E-2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3.1172725997351977E-2</v>
      </c>
      <c r="AA26" s="125">
        <f t="shared" si="3"/>
        <v>-1.2757802174201624E-3</v>
      </c>
      <c r="AD26" s="133">
        <f t="shared" si="4"/>
        <v>39721</v>
      </c>
      <c r="AE26" s="134">
        <f t="shared" si="20"/>
        <v>-3.5882767951845793E-3</v>
      </c>
      <c r="AF26" s="134">
        <f t="shared" si="26"/>
        <v>3.9593125935564362E-3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143">
        <f t="shared" si="28"/>
        <v>-3.5882767951845793E-3</v>
      </c>
      <c r="AL26" s="143">
        <f t="shared" si="28"/>
        <v>3.9593125935564362E-3</v>
      </c>
      <c r="AM26" s="143">
        <f t="shared" si="29"/>
        <v>1.724329004329013E-3</v>
      </c>
      <c r="AN26" s="143">
        <f t="shared" si="30"/>
        <v>0</v>
      </c>
      <c r="AO26" s="144">
        <f t="shared" si="22"/>
        <v>2.9818056277056294E-3</v>
      </c>
      <c r="AP26" s="93"/>
      <c r="AQ26" s="93"/>
      <c r="AR26" s="1" t="s">
        <v>33</v>
      </c>
      <c r="AS26" s="1">
        <v>0.87308269433961094</v>
      </c>
      <c r="AT26"/>
      <c r="AU26"/>
      <c r="AV26"/>
      <c r="AW26"/>
      <c r="AX26"/>
      <c r="AY26"/>
      <c r="AZ26"/>
      <c r="BA26" s="93"/>
      <c r="BB26" s="93"/>
      <c r="BC26" s="93"/>
      <c r="BD26" s="93"/>
      <c r="BE26" s="93"/>
      <c r="BF26" s="60">
        <f t="shared" si="5"/>
        <v>39721</v>
      </c>
      <c r="BG26" s="71">
        <f t="shared" si="6"/>
        <v>2.9896945779931815E-2</v>
      </c>
      <c r="BH26" s="71">
        <f t="shared" si="7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11.035541379542165</v>
      </c>
      <c r="BS26" s="64">
        <f t="shared" si="12"/>
        <v>23736</v>
      </c>
      <c r="BT26" s="17" t="s">
        <v>74</v>
      </c>
      <c r="BV26" s="60">
        <f t="shared" si="13"/>
        <v>39752</v>
      </c>
      <c r="BW26" s="71">
        <f t="shared" si="14"/>
        <v>3.0238163005416666E-2</v>
      </c>
      <c r="BX26" s="71">
        <f t="shared" si="15"/>
        <v>2.9896945779931815E-2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s="17" customFormat="1" ht="15" x14ac:dyDescent="0.25">
      <c r="A27" s="106">
        <f t="shared" si="0"/>
        <v>39721</v>
      </c>
      <c r="B27" s="155">
        <v>39752</v>
      </c>
      <c r="C27" s="156">
        <v>50069272426</v>
      </c>
      <c r="D27" s="157">
        <v>4136619.7300000051</v>
      </c>
      <c r="E27" s="158">
        <v>23848</v>
      </c>
      <c r="F27" s="157">
        <v>1615137820.1935484</v>
      </c>
      <c r="G27" s="157">
        <v>67726.342678360801</v>
      </c>
      <c r="H27" s="157">
        <v>4136619.7300000051</v>
      </c>
      <c r="I27" s="159">
        <v>3.0238163005416666E-2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21.20268612756113</v>
      </c>
      <c r="O27" s="161">
        <v>11.123230492203223</v>
      </c>
      <c r="P27" s="162">
        <v>2.9896945779931815E-2</v>
      </c>
      <c r="Q27" s="69"/>
      <c r="R27" s="96"/>
      <c r="T27" s="113">
        <f t="shared" si="1"/>
        <v>3.0238163005416666E-2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3.1892394787858588E-2</v>
      </c>
      <c r="AA27" s="125">
        <f t="shared" si="3"/>
        <v>-1.6542317824419228E-3</v>
      </c>
      <c r="AD27" s="133">
        <f t="shared" si="4"/>
        <v>39752</v>
      </c>
      <c r="AE27" s="134">
        <f t="shared" si="20"/>
        <v>3.4121722548485084E-4</v>
      </c>
      <c r="AF27" s="134">
        <f t="shared" si="26"/>
        <v>-1.2757802174201624E-3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143">
        <f t="shared" si="28"/>
        <v>3.4121722548485084E-4</v>
      </c>
      <c r="AL27" s="143">
        <f t="shared" si="28"/>
        <v>-1.2757802174201624E-3</v>
      </c>
      <c r="AM27" s="143">
        <f t="shared" si="29"/>
        <v>1.7135177865612652E-3</v>
      </c>
      <c r="AN27" s="143">
        <f t="shared" si="30"/>
        <v>0</v>
      </c>
      <c r="AO27" s="144">
        <f t="shared" si="22"/>
        <v>-1.9002818181818176E-3</v>
      </c>
      <c r="AP27" s="93"/>
      <c r="AQ27" s="93"/>
      <c r="AR27" s="1" t="s">
        <v>34</v>
      </c>
      <c r="AS27" s="1">
        <v>0.86027681586619742</v>
      </c>
      <c r="AT27"/>
      <c r="AU27"/>
      <c r="AV27"/>
      <c r="AW27"/>
      <c r="AX27"/>
      <c r="AY27"/>
      <c r="AZ27"/>
      <c r="BA27" s="93"/>
      <c r="BB27" s="93"/>
      <c r="BC27" s="93"/>
      <c r="BD27" s="93"/>
      <c r="BE27" s="93"/>
      <c r="BF27" s="60">
        <f t="shared" si="5"/>
        <v>39752</v>
      </c>
      <c r="BG27" s="71">
        <f t="shared" si="6"/>
        <v>3.0238163005416666E-2</v>
      </c>
      <c r="BH27" s="71">
        <f t="shared" si="7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11.123230492203223</v>
      </c>
      <c r="BS27" s="64">
        <f t="shared" si="12"/>
        <v>23848</v>
      </c>
      <c r="BT27" s="17" t="s">
        <v>74</v>
      </c>
      <c r="BV27" s="60">
        <f t="shared" si="13"/>
        <v>39782</v>
      </c>
      <c r="BW27" s="71">
        <f t="shared" si="14"/>
        <v>3.1549765949818266E-2</v>
      </c>
      <c r="BX27" s="71">
        <f t="shared" si="15"/>
        <v>3.0238163005416666E-2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s="17" customFormat="1" ht="15.75" thickBot="1" x14ac:dyDescent="0.3">
      <c r="A28" s="106">
        <f t="shared" si="0"/>
        <v>39752</v>
      </c>
      <c r="B28" s="163">
        <v>39782</v>
      </c>
      <c r="C28" s="156">
        <v>48927318134</v>
      </c>
      <c r="D28" s="157">
        <v>4217610.4799999977</v>
      </c>
      <c r="E28" s="158">
        <v>23729</v>
      </c>
      <c r="F28" s="157">
        <v>1630910604.4666667</v>
      </c>
      <c r="G28" s="157">
        <v>68730.692589939179</v>
      </c>
      <c r="H28" s="157">
        <v>4217610.4799999977</v>
      </c>
      <c r="I28" s="159">
        <v>3.1549765949818266E-2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21.212404348823597</v>
      </c>
      <c r="O28" s="161">
        <v>11.13795114103184</v>
      </c>
      <c r="P28" s="162">
        <v>3.0238163005416666E-2</v>
      </c>
      <c r="Q28" s="69"/>
      <c r="R28" s="96"/>
      <c r="T28" s="113">
        <f t="shared" si="1"/>
        <v>3.1549765949818266E-2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2.558989910091097E-2</v>
      </c>
      <c r="AA28" s="125">
        <f t="shared" si="3"/>
        <v>5.9598668489072963E-3</v>
      </c>
      <c r="AD28" s="133">
        <f t="shared" si="4"/>
        <v>39782</v>
      </c>
      <c r="AE28" s="134">
        <f t="shared" si="20"/>
        <v>1.3116029444016006E-3</v>
      </c>
      <c r="AF28" s="134">
        <f t="shared" si="26"/>
        <v>-1.6542317824419228E-3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143">
        <f t="shared" si="28"/>
        <v>1.3116029444016006E-3</v>
      </c>
      <c r="AL28" s="143">
        <f t="shared" si="28"/>
        <v>-1.6542317824419228E-3</v>
      </c>
      <c r="AM28" s="143">
        <f t="shared" si="29"/>
        <v>0</v>
      </c>
      <c r="AN28" s="143">
        <f t="shared" si="30"/>
        <v>-9.8801086956521733E-3</v>
      </c>
      <c r="AO28" s="144">
        <f t="shared" si="22"/>
        <v>-4.6333000000000225E-4</v>
      </c>
      <c r="AP28" s="93"/>
      <c r="AQ28" s="93"/>
      <c r="AR28" s="1" t="s">
        <v>35</v>
      </c>
      <c r="AS28" s="1">
        <v>5.2937068500496769E-3</v>
      </c>
      <c r="AT28"/>
      <c r="AU28"/>
      <c r="AV28"/>
      <c r="AW28"/>
      <c r="AX28"/>
      <c r="AY28"/>
      <c r="AZ28"/>
      <c r="BA28" s="93"/>
      <c r="BB28" s="93"/>
      <c r="BC28" s="93"/>
      <c r="BD28" s="93"/>
      <c r="BE28" s="93"/>
      <c r="BF28" s="60">
        <f t="shared" si="5"/>
        <v>39782</v>
      </c>
      <c r="BG28" s="71">
        <f t="shared" si="6"/>
        <v>3.1549765949818266E-2</v>
      </c>
      <c r="BH28" s="71">
        <f t="shared" si="7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11.13795114103184</v>
      </c>
      <c r="BS28" s="64">
        <f t="shared" si="12"/>
        <v>23729</v>
      </c>
      <c r="BT28" s="17" t="s">
        <v>74</v>
      </c>
      <c r="BV28" s="60">
        <f t="shared" si="13"/>
        <v>39813</v>
      </c>
      <c r="BW28" s="71">
        <f t="shared" si="14"/>
        <v>3.154976594981828E-2</v>
      </c>
      <c r="BX28" s="71">
        <f t="shared" si="15"/>
        <v>3.1549765949818266E-2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s="17" customFormat="1" ht="15.75" thickBot="1" x14ac:dyDescent="0.3">
      <c r="A29" s="106">
        <f t="shared" si="0"/>
        <v>39782</v>
      </c>
      <c r="B29" s="163">
        <v>39813</v>
      </c>
      <c r="C29" s="156">
        <v>48927318134</v>
      </c>
      <c r="D29" s="157">
        <v>4217610.4799999986</v>
      </c>
      <c r="E29" s="158">
        <v>23729</v>
      </c>
      <c r="F29" s="157">
        <v>1578300584.967742</v>
      </c>
      <c r="G29" s="157">
        <v>66513.573474134682</v>
      </c>
      <c r="H29" s="157">
        <v>4217610.4799999986</v>
      </c>
      <c r="I29" s="159">
        <v>3.154976594981828E-2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21.179614526000606</v>
      </c>
      <c r="O29" s="161">
        <v>11.105161318208848</v>
      </c>
      <c r="P29" s="162">
        <v>3.1549765949818266E-2</v>
      </c>
      <c r="Q29" s="69"/>
      <c r="R29" s="96"/>
      <c r="T29" s="113">
        <f t="shared" si="1"/>
        <v>3.154976594981828E-2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2.0972965911191927E-2</v>
      </c>
      <c r="AA29" s="125">
        <f t="shared" si="3"/>
        <v>1.0576800038626353E-2</v>
      </c>
      <c r="AD29" s="133">
        <f t="shared" si="4"/>
        <v>39813</v>
      </c>
      <c r="AE29" s="134">
        <f t="shared" si="20"/>
        <v>0</v>
      </c>
      <c r="AF29" s="134">
        <f t="shared" si="26"/>
        <v>5.9598668489072963E-3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143">
        <f t="shared" si="28"/>
        <v>0</v>
      </c>
      <c r="AL29" s="143">
        <f t="shared" si="28"/>
        <v>5.9598668489072963E-3</v>
      </c>
      <c r="AM29" s="143">
        <f t="shared" si="29"/>
        <v>0</v>
      </c>
      <c r="AN29" s="143">
        <f t="shared" si="30"/>
        <v>-8.503928571428572E-3</v>
      </c>
      <c r="AO29" s="144">
        <f t="shared" si="22"/>
        <v>3.8857517391304346E-3</v>
      </c>
      <c r="AP29" s="93"/>
      <c r="AQ29" s="93"/>
      <c r="AR29" s="2" t="s">
        <v>36</v>
      </c>
      <c r="AS29" s="2">
        <v>90</v>
      </c>
      <c r="AT29"/>
      <c r="AU29"/>
      <c r="AV29"/>
      <c r="AW29"/>
      <c r="AX29"/>
      <c r="AY29"/>
      <c r="AZ29"/>
      <c r="BA29" s="93"/>
      <c r="BB29" s="93"/>
      <c r="BC29" s="93"/>
      <c r="BD29" s="93"/>
      <c r="BE29" s="93"/>
      <c r="BF29" s="60">
        <f t="shared" si="5"/>
        <v>39813</v>
      </c>
      <c r="BG29" s="71">
        <f t="shared" si="6"/>
        <v>3.154976594981828E-2</v>
      </c>
      <c r="BH29" s="71">
        <f t="shared" si="7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11.105161318208848</v>
      </c>
      <c r="BS29" s="64">
        <f t="shared" si="12"/>
        <v>23729</v>
      </c>
      <c r="BT29" s="17" t="s">
        <v>74</v>
      </c>
      <c r="BV29" s="60">
        <f t="shared" si="13"/>
        <v>39844</v>
      </c>
      <c r="BW29" s="71">
        <f t="shared" si="14"/>
        <v>1.8789200694613907E-2</v>
      </c>
      <c r="BX29" s="71">
        <f t="shared" si="15"/>
        <v>3.154976594981828E-2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s="17" customFormat="1" ht="15.75" thickBot="1" x14ac:dyDescent="0.3">
      <c r="A30" s="106">
        <f t="shared" si="0"/>
        <v>39813</v>
      </c>
      <c r="B30" s="163">
        <v>39844</v>
      </c>
      <c r="C30" s="156">
        <v>62734865714</v>
      </c>
      <c r="D30" s="157">
        <v>3229419.1299999971</v>
      </c>
      <c r="E30" s="158">
        <v>23910</v>
      </c>
      <c r="F30" s="157">
        <v>2023705345.6129031</v>
      </c>
      <c r="G30" s="157">
        <v>84638.450255663032</v>
      </c>
      <c r="H30" s="157">
        <v>3229419.1299999971</v>
      </c>
      <c r="I30" s="159">
        <v>1.8789200694613907E-2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21.428195997543021</v>
      </c>
      <c r="O30" s="161">
        <v>11.34614393709065</v>
      </c>
      <c r="P30" s="162">
        <v>3.154976594981828E-2</v>
      </c>
      <c r="Q30" s="69"/>
      <c r="R30" s="96"/>
      <c r="T30" s="113">
        <f t="shared" si="1"/>
        <v>1.8789200694613907E-2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1.5582118195614138E-2</v>
      </c>
      <c r="AA30" s="125">
        <f t="shared" si="3"/>
        <v>3.2070824989997686E-3</v>
      </c>
      <c r="AD30" s="133">
        <f t="shared" si="4"/>
        <v>39844</v>
      </c>
      <c r="AE30" s="134">
        <f t="shared" si="20"/>
        <v>-1.2760565255204373E-2</v>
      </c>
      <c r="AF30" s="134">
        <f t="shared" si="26"/>
        <v>1.0576800038626353E-2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143">
        <f t="shared" si="28"/>
        <v>-1.2760565255204373E-2</v>
      </c>
      <c r="AL30" s="143">
        <f t="shared" si="28"/>
        <v>1.0576800038626353E-2</v>
      </c>
      <c r="AM30" s="143">
        <f t="shared" si="29"/>
        <v>0</v>
      </c>
      <c r="AN30" s="143">
        <f t="shared" si="30"/>
        <v>-8.5104761904761968E-3</v>
      </c>
      <c r="AO30" s="144">
        <f t="shared" si="22"/>
        <v>-1.9772173913043187E-4</v>
      </c>
      <c r="AP30" s="93"/>
      <c r="AQ30" s="93"/>
      <c r="AR30"/>
      <c r="AS30"/>
      <c r="AT30"/>
      <c r="AU30"/>
      <c r="AV30"/>
      <c r="AW30"/>
      <c r="AX30"/>
      <c r="AY30"/>
      <c r="AZ30"/>
      <c r="BA30" s="93"/>
      <c r="BB30" s="93"/>
      <c r="BC30" s="93"/>
      <c r="BD30" s="93"/>
      <c r="BE30" s="93"/>
      <c r="BF30" s="60">
        <f t="shared" si="5"/>
        <v>39844</v>
      </c>
      <c r="BG30" s="71">
        <f t="shared" si="6"/>
        <v>1.8789200694613907E-2</v>
      </c>
      <c r="BH30" s="71">
        <f t="shared" si="7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11.34614393709065</v>
      </c>
      <c r="BS30" s="64">
        <f t="shared" si="12"/>
        <v>23910</v>
      </c>
      <c r="BT30" s="17" t="s">
        <v>74</v>
      </c>
      <c r="BV30" s="60">
        <f t="shared" si="13"/>
        <v>39872</v>
      </c>
      <c r="BW30" s="71">
        <f t="shared" si="14"/>
        <v>1.2518963935639225E-2</v>
      </c>
      <c r="BX30" s="71">
        <f t="shared" si="15"/>
        <v>1.8789200694613907E-2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s="17" customFormat="1" ht="15.75" thickBot="1" x14ac:dyDescent="0.3">
      <c r="A31" s="106">
        <f t="shared" si="0"/>
        <v>39844</v>
      </c>
      <c r="B31" s="163">
        <v>39872</v>
      </c>
      <c r="C31" s="156">
        <v>54788984458</v>
      </c>
      <c r="D31" s="157">
        <v>1879181.7</v>
      </c>
      <c r="E31" s="158">
        <v>23747</v>
      </c>
      <c r="F31" s="157">
        <v>1956749444.9285715</v>
      </c>
      <c r="G31" s="157">
        <v>82399.858715988186</v>
      </c>
      <c r="H31" s="157">
        <v>1879181.7</v>
      </c>
      <c r="I31" s="159">
        <v>1.2518963935639225E-2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21.394550486979103</v>
      </c>
      <c r="O31" s="161">
        <v>11.3193390012843</v>
      </c>
      <c r="P31" s="162">
        <v>1.8789200694613907E-2</v>
      </c>
      <c r="Q31" s="69"/>
      <c r="R31" s="96"/>
      <c r="T31" s="113">
        <f t="shared" si="1"/>
        <v>1.2518963935639225E-2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1.2710892883639767E-2</v>
      </c>
      <c r="AA31" s="125">
        <f t="shared" si="3"/>
        <v>-1.9192894800054185E-4</v>
      </c>
      <c r="AD31" s="133">
        <f t="shared" si="4"/>
        <v>39872</v>
      </c>
      <c r="AE31" s="134">
        <f t="shared" si="20"/>
        <v>-6.2702367589746819E-3</v>
      </c>
      <c r="AF31" s="134">
        <f t="shared" si="26"/>
        <v>3.2070824989997686E-3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143">
        <f t="shared" si="28"/>
        <v>-6.2702367589746819E-3</v>
      </c>
      <c r="AL31" s="143">
        <f t="shared" si="28"/>
        <v>3.2070824989997686E-3</v>
      </c>
      <c r="AM31" s="143">
        <f t="shared" si="29"/>
        <v>0</v>
      </c>
      <c r="AN31" s="143">
        <f t="shared" si="30"/>
        <v>-5.1355952380952308E-3</v>
      </c>
      <c r="AO31" s="144">
        <f t="shared" si="22"/>
        <v>1.90625E-3</v>
      </c>
      <c r="AP31" s="93"/>
      <c r="AQ31" s="93"/>
      <c r="AR31" t="s">
        <v>37</v>
      </c>
      <c r="AS31"/>
      <c r="AT31"/>
      <c r="AU31"/>
      <c r="AV31"/>
      <c r="AW31"/>
      <c r="AX31"/>
      <c r="AY31"/>
      <c r="AZ31"/>
      <c r="BA31" s="93"/>
      <c r="BB31" s="93"/>
      <c r="BC31" s="93"/>
      <c r="BD31" s="93"/>
      <c r="BE31" s="93"/>
      <c r="BF31" s="60">
        <f t="shared" si="5"/>
        <v>39872</v>
      </c>
      <c r="BG31" s="71">
        <f t="shared" si="6"/>
        <v>1.2518963935639225E-2</v>
      </c>
      <c r="BH31" s="71">
        <f t="shared" si="7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11.3193390012843</v>
      </c>
      <c r="BS31" s="64">
        <f t="shared" si="12"/>
        <v>23747</v>
      </c>
      <c r="BT31" s="17" t="s">
        <v>74</v>
      </c>
      <c r="BV31" s="60">
        <f t="shared" si="13"/>
        <v>39903</v>
      </c>
      <c r="BW31" s="71">
        <f t="shared" si="14"/>
        <v>8.4523805034103124E-3</v>
      </c>
      <c r="BX31" s="71">
        <f t="shared" si="15"/>
        <v>1.2518963935639225E-2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s="17" customFormat="1" ht="15" x14ac:dyDescent="0.25">
      <c r="A32" s="106">
        <f t="shared" si="0"/>
        <v>39872</v>
      </c>
      <c r="B32" s="163">
        <v>39903</v>
      </c>
      <c r="C32" s="156">
        <v>70001130529</v>
      </c>
      <c r="D32" s="157">
        <v>1621030.66</v>
      </c>
      <c r="E32" s="158">
        <v>29987</v>
      </c>
      <c r="F32" s="157">
        <v>2258100984.8064518</v>
      </c>
      <c r="G32" s="157">
        <v>75302.66398127361</v>
      </c>
      <c r="H32" s="157">
        <v>1621030.66</v>
      </c>
      <c r="I32" s="159">
        <v>8.4523805034103124E-3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21.537790024794493</v>
      </c>
      <c r="O32" s="161">
        <v>11.229270791399555</v>
      </c>
      <c r="P32" s="162">
        <v>1.2518963935639225E-2</v>
      </c>
      <c r="Q32" s="69"/>
      <c r="R32" s="96"/>
      <c r="T32" s="113">
        <f t="shared" si="1"/>
        <v>8.4523805034103124E-3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1.0660213975494324E-2</v>
      </c>
      <c r="AA32" s="125">
        <f t="shared" si="3"/>
        <v>-2.2078334720840118E-3</v>
      </c>
      <c r="AD32" s="133">
        <f t="shared" si="4"/>
        <v>39903</v>
      </c>
      <c r="AE32" s="134">
        <f t="shared" si="20"/>
        <v>-4.0665834322289127E-3</v>
      </c>
      <c r="AF32" s="134">
        <f t="shared" si="26"/>
        <v>-1.9192894800054185E-4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143">
        <f t="shared" si="28"/>
        <v>-4.0665834322289127E-3</v>
      </c>
      <c r="AL32" s="143">
        <f t="shared" si="28"/>
        <v>-1.9192894800054185E-4</v>
      </c>
      <c r="AM32" s="143">
        <f t="shared" si="29"/>
        <v>0</v>
      </c>
      <c r="AN32" s="143">
        <f t="shared" si="30"/>
        <v>-3.5915909090909089E-3</v>
      </c>
      <c r="AO32" s="144">
        <f t="shared" si="22"/>
        <v>1.1067363636363611E-3</v>
      </c>
      <c r="AP32" s="93"/>
      <c r="AQ32" s="93"/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A32" s="93"/>
      <c r="BB32" s="93"/>
      <c r="BC32" s="93"/>
      <c r="BD32" s="93"/>
      <c r="BE32" s="93"/>
      <c r="BF32" s="60">
        <f t="shared" si="5"/>
        <v>39903</v>
      </c>
      <c r="BG32" s="71">
        <f t="shared" si="6"/>
        <v>8.4523805034103124E-3</v>
      </c>
      <c r="BH32" s="71">
        <f t="shared" si="7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11.229270791399555</v>
      </c>
      <c r="BS32" s="64">
        <f t="shared" si="12"/>
        <v>29987</v>
      </c>
      <c r="BT32" s="17" t="s">
        <v>74</v>
      </c>
      <c r="BV32" s="60">
        <f t="shared" si="13"/>
        <v>39933</v>
      </c>
      <c r="BW32" s="71">
        <f t="shared" si="14"/>
        <v>6.2042748773776272E-3</v>
      </c>
      <c r="BX32" s="71">
        <f t="shared" si="15"/>
        <v>8.4523805034103124E-3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s="17" customFormat="1" ht="15" x14ac:dyDescent="0.25">
      <c r="A33" s="106">
        <f t="shared" si="0"/>
        <v>39903</v>
      </c>
      <c r="B33" s="163">
        <v>39933</v>
      </c>
      <c r="C33" s="156">
        <v>71033426921</v>
      </c>
      <c r="D33" s="157">
        <v>1207427.1399999999</v>
      </c>
      <c r="E33" s="158">
        <v>29828</v>
      </c>
      <c r="F33" s="157">
        <v>2367780897.3666668</v>
      </c>
      <c r="G33" s="157">
        <v>79381.148496938011</v>
      </c>
      <c r="H33" s="157">
        <v>1207427.1399999999</v>
      </c>
      <c r="I33" s="159">
        <v>6.2042748773776272E-3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21.585219023237446</v>
      </c>
      <c r="O33" s="161">
        <v>11.282016194573762</v>
      </c>
      <c r="P33" s="162">
        <v>8.4523805034103124E-3</v>
      </c>
      <c r="Q33" s="69"/>
      <c r="R33" s="96"/>
      <c r="T33" s="113">
        <f t="shared" si="1"/>
        <v>6.2042748773776272E-3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8.4835897334736062E-3</v>
      </c>
      <c r="AA33" s="125">
        <f t="shared" si="3"/>
        <v>-2.279314856095979E-3</v>
      </c>
      <c r="AD33" s="133">
        <f t="shared" si="4"/>
        <v>39933</v>
      </c>
      <c r="AE33" s="134">
        <f t="shared" si="20"/>
        <v>-2.2481056260326851E-3</v>
      </c>
      <c r="AF33" s="134">
        <f t="shared" si="26"/>
        <v>-2.2078334720840118E-3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143">
        <f t="shared" si="28"/>
        <v>-2.2481056260326851E-3</v>
      </c>
      <c r="AL33" s="143">
        <f t="shared" si="28"/>
        <v>-2.2078334720840118E-3</v>
      </c>
      <c r="AM33" s="143">
        <f t="shared" si="29"/>
        <v>0</v>
      </c>
      <c r="AN33" s="143">
        <f t="shared" si="30"/>
        <v>-2.5704090909090937E-3</v>
      </c>
      <c r="AO33" s="144">
        <f t="shared" si="22"/>
        <v>-2.968945454545454E-3</v>
      </c>
      <c r="AP33" s="93"/>
      <c r="AQ33" s="93"/>
      <c r="AR33" s="1" t="s">
        <v>38</v>
      </c>
      <c r="AS33" s="1">
        <v>2</v>
      </c>
      <c r="AT33" s="1">
        <v>1.6964340611149681E-2</v>
      </c>
      <c r="AU33" s="1">
        <v>8.4821703055748404E-3</v>
      </c>
      <c r="AV33" s="1">
        <v>302.68243050902129</v>
      </c>
      <c r="AW33" s="1">
        <v>6.5240035482509303E-40</v>
      </c>
      <c r="AX33"/>
      <c r="AY33"/>
      <c r="AZ33"/>
      <c r="BA33" s="93"/>
      <c r="BB33" s="93"/>
      <c r="BC33" s="93"/>
      <c r="BD33" s="93"/>
      <c r="BE33" s="93"/>
      <c r="BF33" s="60">
        <f t="shared" si="5"/>
        <v>39933</v>
      </c>
      <c r="BG33" s="71">
        <f t="shared" si="6"/>
        <v>6.2042748773776272E-3</v>
      </c>
      <c r="BH33" s="71">
        <f t="shared" si="7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11.282016194573762</v>
      </c>
      <c r="BS33" s="64">
        <f t="shared" si="12"/>
        <v>29828</v>
      </c>
      <c r="BT33" s="17" t="s">
        <v>74</v>
      </c>
      <c r="BV33" s="60">
        <f t="shared" si="13"/>
        <v>39964</v>
      </c>
      <c r="BW33" s="71">
        <f t="shared" si="14"/>
        <v>4.8701518539664528E-3</v>
      </c>
      <c r="BX33" s="71">
        <f t="shared" si="15"/>
        <v>6.2042748773776272E-3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s="17" customFormat="1" ht="15.75" thickBot="1" x14ac:dyDescent="0.3">
      <c r="A34" s="106">
        <f t="shared" si="0"/>
        <v>39933</v>
      </c>
      <c r="B34" s="163">
        <v>39964</v>
      </c>
      <c r="C34" s="156">
        <v>74804501425</v>
      </c>
      <c r="D34" s="157">
        <v>998107.61999999976</v>
      </c>
      <c r="E34" s="158">
        <v>29755</v>
      </c>
      <c r="F34" s="157">
        <v>2413048433.0645161</v>
      </c>
      <c r="G34" s="157">
        <v>81097.241911091114</v>
      </c>
      <c r="H34" s="157">
        <v>998107.61999999976</v>
      </c>
      <c r="I34" s="159">
        <v>4.8701518539664528E-3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21.604156695109594</v>
      </c>
      <c r="O34" s="161">
        <v>11.303404231030642</v>
      </c>
      <c r="P34" s="162">
        <v>6.2042748773776272E-3</v>
      </c>
      <c r="Q34" s="69"/>
      <c r="R34" s="96"/>
      <c r="T34" s="113">
        <f t="shared" si="1"/>
        <v>4.8701518539664528E-3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7.1029101708734782E-3</v>
      </c>
      <c r="AA34" s="125">
        <f t="shared" si="3"/>
        <v>-2.2327583169070254E-3</v>
      </c>
      <c r="AD34" s="133">
        <f t="shared" si="4"/>
        <v>39964</v>
      </c>
      <c r="AE34" s="134">
        <f t="shared" si="20"/>
        <v>-1.3341230234111745E-3</v>
      </c>
      <c r="AF34" s="134">
        <f t="shared" si="26"/>
        <v>-2.279314856095979E-3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143">
        <f t="shared" si="28"/>
        <v>-1.3341230234111745E-3</v>
      </c>
      <c r="AL34" s="143">
        <f t="shared" si="28"/>
        <v>-2.279314856095979E-3</v>
      </c>
      <c r="AM34" s="143">
        <f t="shared" si="29"/>
        <v>0</v>
      </c>
      <c r="AN34" s="143">
        <f t="shared" si="30"/>
        <v>-1.2764999999999981E-3</v>
      </c>
      <c r="AO34" s="144">
        <f t="shared" si="22"/>
        <v>-3.0644170995670992E-3</v>
      </c>
      <c r="AP34" s="93"/>
      <c r="AQ34" s="93"/>
      <c r="AR34" s="1" t="s">
        <v>39</v>
      </c>
      <c r="AS34" s="1">
        <v>88</v>
      </c>
      <c r="AT34" s="1">
        <v>2.4660532348551329E-3</v>
      </c>
      <c r="AU34" s="1">
        <v>2.8023332214262873E-5</v>
      </c>
      <c r="AV34" s="1"/>
      <c r="AW34" s="1"/>
      <c r="AX34"/>
      <c r="AY34"/>
      <c r="AZ34"/>
      <c r="BA34" s="93"/>
      <c r="BB34" s="93"/>
      <c r="BC34" s="93"/>
      <c r="BD34" s="93"/>
      <c r="BE34" s="93"/>
      <c r="BF34" s="60">
        <f t="shared" si="5"/>
        <v>39964</v>
      </c>
      <c r="BG34" s="71">
        <f t="shared" si="6"/>
        <v>4.8701518539664528E-3</v>
      </c>
      <c r="BH34" s="71">
        <f t="shared" si="7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11.303404231030642</v>
      </c>
      <c r="BS34" s="64">
        <f t="shared" si="12"/>
        <v>29755</v>
      </c>
      <c r="BT34" s="17" t="s">
        <v>74</v>
      </c>
      <c r="BV34" s="60">
        <f t="shared" si="13"/>
        <v>39994</v>
      </c>
      <c r="BW34" s="71">
        <f t="shared" si="14"/>
        <v>4.5973430521948043E-3</v>
      </c>
      <c r="BX34" s="71">
        <f t="shared" si="15"/>
        <v>4.8701518539664528E-3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s="17" customFormat="1" ht="15.75" thickBot="1" x14ac:dyDescent="0.3">
      <c r="A35" s="106">
        <f t="shared" si="0"/>
        <v>39964</v>
      </c>
      <c r="B35" s="163">
        <v>39994</v>
      </c>
      <c r="C35" s="156">
        <v>73028006881</v>
      </c>
      <c r="D35" s="157">
        <v>919821.36999999918</v>
      </c>
      <c r="E35" s="158">
        <v>29764</v>
      </c>
      <c r="F35" s="157">
        <v>2434266896.0333333</v>
      </c>
      <c r="G35" s="157">
        <v>81785.609999776018</v>
      </c>
      <c r="H35" s="157">
        <v>919821.36999999918</v>
      </c>
      <c r="I35" s="159">
        <v>4.5973430521948043E-3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21.612911478759649</v>
      </c>
      <c r="O35" s="161">
        <v>11.311856590242497</v>
      </c>
      <c r="P35" s="162">
        <v>4.8701518539664528E-3</v>
      </c>
      <c r="Q35" s="69"/>
      <c r="R35" s="96"/>
      <c r="T35" s="113">
        <f t="shared" si="1"/>
        <v>4.5973430521948043E-3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7.3543507162271531E-3</v>
      </c>
      <c r="AA35" s="125">
        <f t="shared" si="3"/>
        <v>-2.7570076640323488E-3</v>
      </c>
      <c r="AD35" s="133">
        <f t="shared" si="4"/>
        <v>39994</v>
      </c>
      <c r="AE35" s="134">
        <f t="shared" si="20"/>
        <v>-2.7280880177164846E-4</v>
      </c>
      <c r="AF35" s="134">
        <f t="shared" si="26"/>
        <v>-2.2327583169070254E-3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143">
        <f t="shared" si="28"/>
        <v>-2.7280880177164846E-4</v>
      </c>
      <c r="AL35" s="143">
        <f t="shared" si="28"/>
        <v>-2.2327583169070254E-3</v>
      </c>
      <c r="AM35" s="143">
        <f t="shared" si="29"/>
        <v>2.9009090909090998E-4</v>
      </c>
      <c r="AN35" s="143">
        <f t="shared" si="30"/>
        <v>0</v>
      </c>
      <c r="AO35" s="144">
        <f t="shared" si="22"/>
        <v>3.6578982683982582E-4</v>
      </c>
      <c r="AP35" s="93"/>
      <c r="AQ35" s="93"/>
      <c r="AR35" s="2" t="s">
        <v>40</v>
      </c>
      <c r="AS35" s="2">
        <v>90</v>
      </c>
      <c r="AT35" s="2">
        <v>1.9430393846004812E-2</v>
      </c>
      <c r="AU35" s="2"/>
      <c r="AV35" s="2"/>
      <c r="AW35" s="2"/>
      <c r="AX35"/>
      <c r="AY35"/>
      <c r="AZ35"/>
      <c r="BA35" s="93"/>
      <c r="BB35" s="93"/>
      <c r="BC35" s="93"/>
      <c r="BD35" s="93"/>
      <c r="BE35" s="93"/>
      <c r="BF35" s="60">
        <f t="shared" si="5"/>
        <v>39994</v>
      </c>
      <c r="BG35" s="71">
        <f t="shared" si="6"/>
        <v>4.5973430521948043E-3</v>
      </c>
      <c r="BH35" s="71">
        <f t="shared" si="7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11.311856590242497</v>
      </c>
      <c r="BS35" s="64">
        <f t="shared" si="12"/>
        <v>29764</v>
      </c>
      <c r="BT35" s="17" t="s">
        <v>74</v>
      </c>
      <c r="BV35" s="60">
        <f t="shared" si="13"/>
        <v>40025</v>
      </c>
      <c r="BW35" s="71">
        <f t="shared" si="14"/>
        <v>3.4889308024422297E-3</v>
      </c>
      <c r="BX35" s="71">
        <f t="shared" si="15"/>
        <v>4.5973430521948043E-3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s="17" customFormat="1" ht="15.75" thickBot="1" x14ac:dyDescent="0.3">
      <c r="A36" s="106">
        <f t="shared" si="0"/>
        <v>39994</v>
      </c>
      <c r="B36" s="163">
        <v>40025</v>
      </c>
      <c r="C36" s="156">
        <v>72861297198</v>
      </c>
      <c r="D36" s="157">
        <v>696460.33999999985</v>
      </c>
      <c r="E36" s="158">
        <v>29526</v>
      </c>
      <c r="F36" s="157">
        <v>2350364425.7419353</v>
      </c>
      <c r="G36" s="157">
        <v>79603.2116013661</v>
      </c>
      <c r="H36" s="157">
        <v>696460.33999999985</v>
      </c>
      <c r="I36" s="159">
        <v>3.4889308024422297E-3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21.577836227863429</v>
      </c>
      <c r="O36" s="161">
        <v>11.284809717769397</v>
      </c>
      <c r="P36" s="162">
        <v>4.5973430521948043E-3</v>
      </c>
      <c r="Q36" s="69"/>
      <c r="R36" s="96"/>
      <c r="T36" s="113">
        <f t="shared" si="1"/>
        <v>3.4889308024422297E-3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5.2309750227618407E-3</v>
      </c>
      <c r="AA36" s="125">
        <f t="shared" si="3"/>
        <v>-1.742044220319611E-3</v>
      </c>
      <c r="AD36" s="133">
        <f t="shared" si="4"/>
        <v>40025</v>
      </c>
      <c r="AE36" s="134">
        <f t="shared" si="20"/>
        <v>-1.1084122497525746E-3</v>
      </c>
      <c r="AF36" s="134">
        <f t="shared" si="26"/>
        <v>-2.7570076640323488E-3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143">
        <f t="shared" si="28"/>
        <v>-1.1084122497525746E-3</v>
      </c>
      <c r="AL36" s="143">
        <f t="shared" si="28"/>
        <v>-2.7570076640323488E-3</v>
      </c>
      <c r="AM36" s="143">
        <f t="shared" si="29"/>
        <v>0</v>
      </c>
      <c r="AN36" s="143">
        <f t="shared" si="30"/>
        <v>-3.0366996047430858E-3</v>
      </c>
      <c r="AO36" s="144">
        <f t="shared" si="22"/>
        <v>-1.1305136363636359E-3</v>
      </c>
      <c r="AP36" s="93"/>
      <c r="AQ36" s="93"/>
      <c r="AR36"/>
      <c r="AS36"/>
      <c r="AT36"/>
      <c r="AU36"/>
      <c r="AV36"/>
      <c r="AW36"/>
      <c r="AX36"/>
      <c r="AY36"/>
      <c r="AZ36"/>
      <c r="BA36" s="93"/>
      <c r="BB36" s="93"/>
      <c r="BC36" s="93"/>
      <c r="BD36" s="93"/>
      <c r="BE36" s="93"/>
      <c r="BF36" s="60">
        <f t="shared" si="5"/>
        <v>40025</v>
      </c>
      <c r="BG36" s="71">
        <f t="shared" si="6"/>
        <v>3.4889308024422297E-3</v>
      </c>
      <c r="BH36" s="71">
        <f t="shared" si="7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11.284809717769397</v>
      </c>
      <c r="BS36" s="64">
        <f t="shared" si="12"/>
        <v>29526</v>
      </c>
      <c r="BT36" s="17" t="s">
        <v>74</v>
      </c>
      <c r="BV36" s="60">
        <f t="shared" si="13"/>
        <v>40056</v>
      </c>
      <c r="BW36" s="71">
        <f t="shared" si="14"/>
        <v>2.6475642243350772E-3</v>
      </c>
      <c r="BX36" s="71">
        <f t="shared" si="15"/>
        <v>3.4889308024422297E-3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s="17" customFormat="1" ht="15" x14ac:dyDescent="0.25">
      <c r="A37" s="106">
        <f t="shared" si="0"/>
        <v>40025</v>
      </c>
      <c r="B37" s="163">
        <v>40056</v>
      </c>
      <c r="C37" s="156">
        <v>69081498503</v>
      </c>
      <c r="D37" s="157">
        <v>501089.6</v>
      </c>
      <c r="E37" s="158">
        <v>29565</v>
      </c>
      <c r="F37" s="157">
        <v>2228435435.5806451</v>
      </c>
      <c r="G37" s="157">
        <v>75374.10571894623</v>
      </c>
      <c r="H37" s="157">
        <v>501089.6</v>
      </c>
      <c r="I37" s="159">
        <v>2.6475642243350772E-3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21.524565577788778</v>
      </c>
      <c r="O37" s="161">
        <v>11.230219069533847</v>
      </c>
      <c r="P37" s="162">
        <v>3.4889308024422297E-3</v>
      </c>
      <c r="Q37" s="69"/>
      <c r="R37" s="96"/>
      <c r="T37" s="113">
        <f t="shared" si="1"/>
        <v>2.6475642243350772E-3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4.3550948861758049E-3</v>
      </c>
      <c r="AA37" s="125">
        <f t="shared" si="3"/>
        <v>-1.7075306618407277E-3</v>
      </c>
      <c r="AD37" s="133">
        <f t="shared" si="4"/>
        <v>40056</v>
      </c>
      <c r="AE37" s="134">
        <f t="shared" si="20"/>
        <v>-8.413665781071525E-4</v>
      </c>
      <c r="AF37" s="134">
        <f t="shared" si="26"/>
        <v>-1.742044220319611E-3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143">
        <f t="shared" si="28"/>
        <v>-8.413665781071525E-4</v>
      </c>
      <c r="AL37" s="143">
        <f t="shared" si="28"/>
        <v>-1.742044220319611E-3</v>
      </c>
      <c r="AM37" s="143">
        <f t="shared" si="29"/>
        <v>0</v>
      </c>
      <c r="AN37" s="143">
        <f t="shared" si="30"/>
        <v>-1.0178674948240147E-3</v>
      </c>
      <c r="AO37" s="144">
        <f t="shared" si="22"/>
        <v>-1.2496809523809532E-3</v>
      </c>
      <c r="AP37" s="93"/>
      <c r="AQ37" s="93"/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A37" s="93"/>
      <c r="BB37" s="93"/>
      <c r="BC37" s="93"/>
      <c r="BD37" s="93"/>
      <c r="BE37" s="93"/>
      <c r="BF37" s="60">
        <f t="shared" si="5"/>
        <v>40056</v>
      </c>
      <c r="BG37" s="71">
        <f t="shared" si="6"/>
        <v>2.6475642243350772E-3</v>
      </c>
      <c r="BH37" s="71">
        <f t="shared" si="7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11.230219069533847</v>
      </c>
      <c r="BS37" s="64">
        <f t="shared" si="12"/>
        <v>29565</v>
      </c>
      <c r="BT37" s="17" t="s">
        <v>74</v>
      </c>
      <c r="BV37" s="60">
        <f t="shared" si="13"/>
        <v>40086</v>
      </c>
      <c r="BW37" s="71">
        <f t="shared" si="14"/>
        <v>3.1398537470415841E-3</v>
      </c>
      <c r="BX37" s="71">
        <f t="shared" si="15"/>
        <v>2.6475642243350772E-3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s="17" customFormat="1" ht="15.75" thickBot="1" x14ac:dyDescent="0.3">
      <c r="A38" s="106">
        <f t="shared" si="0"/>
        <v>40056</v>
      </c>
      <c r="B38" s="163">
        <v>40086</v>
      </c>
      <c r="C38" s="156">
        <v>71011018940</v>
      </c>
      <c r="D38" s="157">
        <v>610860.85999999975</v>
      </c>
      <c r="E38" s="158">
        <v>29377</v>
      </c>
      <c r="F38" s="157">
        <v>2367033964.6666665</v>
      </c>
      <c r="G38" s="157">
        <v>80574.393732057957</v>
      </c>
      <c r="H38" s="157">
        <v>610860.85999999975</v>
      </c>
      <c r="I38" s="159">
        <v>3.1398537470415841E-3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21.584903516621893</v>
      </c>
      <c r="O38" s="161">
        <v>11.296936182386736</v>
      </c>
      <c r="P38" s="162">
        <v>2.6475642243350772E-3</v>
      </c>
      <c r="Q38" s="69"/>
      <c r="R38" s="96"/>
      <c r="T38" s="113">
        <f t="shared" si="1"/>
        <v>3.1398537470415841E-3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3.9908103547908694E-3</v>
      </c>
      <c r="AA38" s="125">
        <f t="shared" si="3"/>
        <v>-8.5095660774928529E-4</v>
      </c>
      <c r="AD38" s="133">
        <f t="shared" si="4"/>
        <v>40086</v>
      </c>
      <c r="AE38" s="134">
        <f t="shared" si="20"/>
        <v>4.9228952270650691E-4</v>
      </c>
      <c r="AF38" s="134">
        <f t="shared" si="26"/>
        <v>-1.7075306618407277E-3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143">
        <f t="shared" si="28"/>
        <v>4.9228952270650691E-4</v>
      </c>
      <c r="AL38" s="143">
        <f t="shared" si="28"/>
        <v>-1.7075306618407277E-3</v>
      </c>
      <c r="AM38" s="143">
        <f t="shared" si="29"/>
        <v>0</v>
      </c>
      <c r="AN38" s="143">
        <f t="shared" si="30"/>
        <v>-5.2816017316017431E-4</v>
      </c>
      <c r="AO38" s="144">
        <f t="shared" si="22"/>
        <v>-1.6996904761904571E-4</v>
      </c>
      <c r="AP38" s="93"/>
      <c r="AQ38" s="93"/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A38" s="93"/>
      <c r="BB38" s="93"/>
      <c r="BC38" s="93"/>
      <c r="BD38" s="93"/>
      <c r="BE38" s="93"/>
      <c r="BF38" s="60">
        <f t="shared" si="5"/>
        <v>40086</v>
      </c>
      <c r="BG38" s="71">
        <f t="shared" si="6"/>
        <v>3.1398537470415841E-3</v>
      </c>
      <c r="BH38" s="71">
        <f t="shared" si="7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11.296936182386736</v>
      </c>
      <c r="BS38" s="64">
        <f t="shared" si="12"/>
        <v>29377</v>
      </c>
      <c r="BT38" s="17" t="s">
        <v>74</v>
      </c>
      <c r="BV38" s="60">
        <f t="shared" si="13"/>
        <v>40117</v>
      </c>
      <c r="BW38" s="71">
        <f t="shared" si="14"/>
        <v>2.2693895349356484E-3</v>
      </c>
      <c r="BX38" s="71">
        <f t="shared" si="15"/>
        <v>3.1398537470415841E-3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s="17" customFormat="1" ht="15" x14ac:dyDescent="0.25">
      <c r="A39" s="106">
        <f t="shared" si="0"/>
        <v>40086</v>
      </c>
      <c r="B39" s="163">
        <v>40117</v>
      </c>
      <c r="C39" s="156">
        <v>74843900721</v>
      </c>
      <c r="D39" s="157">
        <v>465342.37000000011</v>
      </c>
      <c r="E39" s="158">
        <v>30003</v>
      </c>
      <c r="F39" s="157">
        <v>2414319378.0967741</v>
      </c>
      <c r="G39" s="157">
        <v>80469.265676658135</v>
      </c>
      <c r="H39" s="157">
        <v>465342.37000000011</v>
      </c>
      <c r="I39" s="159">
        <v>2.2693895349356484E-3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21.604683253313294</v>
      </c>
      <c r="O39" s="161">
        <v>11.295630597668669</v>
      </c>
      <c r="P39" s="162">
        <v>3.1398537470415841E-3</v>
      </c>
      <c r="Q39" s="69"/>
      <c r="R39" s="96"/>
      <c r="T39" s="113">
        <f t="shared" si="1"/>
        <v>2.2693895349356484E-3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3.9655715021421007E-3</v>
      </c>
      <c r="AA39" s="125">
        <f t="shared" si="3"/>
        <v>-1.6961819672064522E-3</v>
      </c>
      <c r="AD39" s="133">
        <f t="shared" si="4"/>
        <v>40117</v>
      </c>
      <c r="AE39" s="134">
        <f t="shared" si="20"/>
        <v>-8.7046421210593573E-4</v>
      </c>
      <c r="AF39" s="134">
        <f t="shared" si="26"/>
        <v>-8.5095660774928529E-4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143">
        <f t="shared" si="28"/>
        <v>-8.7046421210593573E-4</v>
      </c>
      <c r="AL39" s="143">
        <f t="shared" si="28"/>
        <v>-8.5095660774928529E-4</v>
      </c>
      <c r="AM39" s="143">
        <f t="shared" si="29"/>
        <v>0</v>
      </c>
      <c r="AN39" s="143">
        <f t="shared" si="30"/>
        <v>-2.5409090909090867E-4</v>
      </c>
      <c r="AO39" s="144">
        <f t="shared" si="22"/>
        <v>7.1399545454545361E-4</v>
      </c>
      <c r="AP39" s="93"/>
      <c r="AQ39" s="93"/>
      <c r="AR39" s="1" t="s">
        <v>8</v>
      </c>
      <c r="AS39" s="1">
        <v>0.62905695248265547</v>
      </c>
      <c r="AT39" s="1">
        <v>3.560556150221815E-2</v>
      </c>
      <c r="AU39" s="1">
        <v>17.667379081873673</v>
      </c>
      <c r="AV39" s="1">
        <v>1.0993476550876692E-30</v>
      </c>
      <c r="AW39" s="1">
        <v>0.55829838097767437</v>
      </c>
      <c r="AX39" s="1">
        <v>0.69981552398763658</v>
      </c>
      <c r="AY39" s="1">
        <v>0.55829838097767437</v>
      </c>
      <c r="AZ39" s="1">
        <v>0.69981552398763658</v>
      </c>
      <c r="BA39" s="93"/>
      <c r="BB39" s="93"/>
      <c r="BC39" s="93"/>
      <c r="BD39" s="93"/>
      <c r="BE39" s="93"/>
      <c r="BF39" s="60">
        <f t="shared" si="5"/>
        <v>40117</v>
      </c>
      <c r="BG39" s="71">
        <f t="shared" si="6"/>
        <v>2.2693895349356484E-3</v>
      </c>
      <c r="BH39" s="71">
        <f t="shared" si="7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11.295630597668669</v>
      </c>
      <c r="BS39" s="64">
        <f t="shared" si="12"/>
        <v>30003</v>
      </c>
      <c r="BT39" s="17" t="s">
        <v>74</v>
      </c>
      <c r="BV39" s="60">
        <f t="shared" si="13"/>
        <v>40147</v>
      </c>
      <c r="BW39" s="71">
        <f t="shared" si="14"/>
        <v>2.3698920252985798E-3</v>
      </c>
      <c r="BX39" s="71">
        <f t="shared" si="15"/>
        <v>2.2693895349356484E-3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s="17" customFormat="1" ht="15.75" thickBot="1" x14ac:dyDescent="0.3">
      <c r="A40" s="106">
        <f t="shared" si="0"/>
        <v>40117</v>
      </c>
      <c r="B40" s="163">
        <v>40147</v>
      </c>
      <c r="C40" s="156">
        <v>74034202224</v>
      </c>
      <c r="D40" s="157">
        <v>480693.32999999996</v>
      </c>
      <c r="E40" s="158">
        <v>30567</v>
      </c>
      <c r="F40" s="157">
        <v>2467806740.8000002</v>
      </c>
      <c r="G40" s="157">
        <v>80734.345562207614</v>
      </c>
      <c r="H40" s="157">
        <v>480693.32999999996</v>
      </c>
      <c r="I40" s="159">
        <v>2.3698920252985798E-3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21.626595633926719</v>
      </c>
      <c r="O40" s="161">
        <v>11.298919359284325</v>
      </c>
      <c r="P40" s="162">
        <v>2.2693895349356484E-3</v>
      </c>
      <c r="Q40" s="69"/>
      <c r="R40" s="96"/>
      <c r="T40" s="113">
        <f t="shared" si="1"/>
        <v>2.3698920252985798E-3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4.1983457649887139E-3</v>
      </c>
      <c r="AA40" s="125">
        <f t="shared" si="3"/>
        <v>-1.8284537396901341E-3</v>
      </c>
      <c r="AD40" s="133">
        <f t="shared" si="4"/>
        <v>40147</v>
      </c>
      <c r="AE40" s="134">
        <f t="shared" si="20"/>
        <v>1.0050249036293139E-4</v>
      </c>
      <c r="AF40" s="134">
        <f t="shared" si="26"/>
        <v>-1.6961819672064522E-3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143">
        <f t="shared" si="28"/>
        <v>1.0050249036293139E-4</v>
      </c>
      <c r="AL40" s="143">
        <f t="shared" si="28"/>
        <v>-1.6961819672064522E-3</v>
      </c>
      <c r="AM40" s="143">
        <f t="shared" si="29"/>
        <v>5.5108225108224489E-5</v>
      </c>
      <c r="AN40" s="143">
        <f t="shared" si="30"/>
        <v>0</v>
      </c>
      <c r="AO40" s="144">
        <f t="shared" si="22"/>
        <v>1.0508878787878779E-3</v>
      </c>
      <c r="AP40" s="93"/>
      <c r="AQ40" s="93"/>
      <c r="AR40" s="2" t="s">
        <v>62</v>
      </c>
      <c r="AS40" s="2">
        <v>0.18851492599934533</v>
      </c>
      <c r="AT40" s="2">
        <v>1.6418895742829183E-2</v>
      </c>
      <c r="AU40" s="2">
        <v>11.481583716229983</v>
      </c>
      <c r="AV40" s="2">
        <v>3.483622135989138E-19</v>
      </c>
      <c r="AW40" s="2">
        <v>0.15588582089790121</v>
      </c>
      <c r="AX40" s="2">
        <v>0.22114403110078945</v>
      </c>
      <c r="AY40" s="2">
        <v>0.15588582089790121</v>
      </c>
      <c r="AZ40" s="2">
        <v>0.22114403110078945</v>
      </c>
      <c r="BA40" s="93"/>
      <c r="BB40" s="93"/>
      <c r="BC40" s="93"/>
      <c r="BD40" s="93"/>
      <c r="BE40" s="93"/>
      <c r="BF40" s="60">
        <f t="shared" si="5"/>
        <v>40147</v>
      </c>
      <c r="BG40" s="71">
        <f t="shared" si="6"/>
        <v>2.3698920252985798E-3</v>
      </c>
      <c r="BH40" s="71">
        <f t="shared" si="7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11.298919359284325</v>
      </c>
      <c r="BS40" s="64">
        <f t="shared" si="12"/>
        <v>30567</v>
      </c>
      <c r="BT40" s="17" t="s">
        <v>74</v>
      </c>
      <c r="BV40" s="60">
        <f t="shared" si="13"/>
        <v>40178</v>
      </c>
      <c r="BW40" s="71">
        <f t="shared" si="14"/>
        <v>2.6123710495039717E-3</v>
      </c>
      <c r="BX40" s="71">
        <f t="shared" si="15"/>
        <v>2.3698920252985798E-3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s="17" customFormat="1" ht="15" x14ac:dyDescent="0.25">
      <c r="A41" s="106">
        <f t="shared" si="0"/>
        <v>40147</v>
      </c>
      <c r="B41" s="163">
        <v>40178</v>
      </c>
      <c r="C41" s="156">
        <v>84005433643</v>
      </c>
      <c r="D41" s="157">
        <v>601242.09000000043</v>
      </c>
      <c r="E41" s="158">
        <v>31347</v>
      </c>
      <c r="F41" s="157">
        <v>2709852698.1612902</v>
      </c>
      <c r="G41" s="157">
        <v>86446.954992863437</v>
      </c>
      <c r="H41" s="157">
        <v>601242.09000000043</v>
      </c>
      <c r="I41" s="159">
        <v>2.6123710495039717E-3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21.720160115438706</v>
      </c>
      <c r="O41" s="161">
        <v>11.367286267736485</v>
      </c>
      <c r="P41" s="162">
        <v>2.3698920252985798E-3</v>
      </c>
      <c r="Q41" s="69"/>
      <c r="R41" s="96"/>
      <c r="T41" s="113">
        <f t="shared" si="1"/>
        <v>2.6123710495039717E-3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4.478654604238649E-3</v>
      </c>
      <c r="AA41" s="125">
        <f t="shared" si="3"/>
        <v>-1.8662835547346773E-3</v>
      </c>
      <c r="AD41" s="133">
        <f t="shared" si="4"/>
        <v>40178</v>
      </c>
      <c r="AE41" s="134">
        <f t="shared" si="20"/>
        <v>2.424790242053919E-4</v>
      </c>
      <c r="AF41" s="134">
        <f t="shared" si="26"/>
        <v>-1.8284537396901341E-3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143">
        <f t="shared" si="28"/>
        <v>2.424790242053919E-4</v>
      </c>
      <c r="AL41" s="143">
        <f t="shared" si="28"/>
        <v>-1.8284537396901341E-3</v>
      </c>
      <c r="AM41" s="143">
        <f t="shared" si="29"/>
        <v>4.2716450216450253E-4</v>
      </c>
      <c r="AN41" s="143">
        <f t="shared" si="30"/>
        <v>0</v>
      </c>
      <c r="AO41" s="144">
        <f t="shared" si="22"/>
        <v>6.1523188405795265E-5</v>
      </c>
      <c r="AP41" s="93"/>
      <c r="AQ41" s="93"/>
      <c r="AR41"/>
      <c r="AS41"/>
      <c r="AT41"/>
      <c r="AU41"/>
      <c r="AV41"/>
      <c r="AW41"/>
      <c r="AX41"/>
      <c r="AY41"/>
      <c r="AZ41"/>
      <c r="BA41" s="93"/>
      <c r="BB41" s="93"/>
      <c r="BC41" s="93"/>
      <c r="BD41" s="93"/>
      <c r="BE41" s="93"/>
      <c r="BF41" s="60">
        <f t="shared" si="5"/>
        <v>40178</v>
      </c>
      <c r="BG41" s="71">
        <f t="shared" si="6"/>
        <v>2.6123710495039717E-3</v>
      </c>
      <c r="BH41" s="71">
        <f t="shared" si="7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11.367286267736485</v>
      </c>
      <c r="BS41" s="64">
        <f t="shared" si="12"/>
        <v>31347</v>
      </c>
      <c r="BT41" s="17" t="s">
        <v>74</v>
      </c>
      <c r="BV41" s="60">
        <f t="shared" si="13"/>
        <v>40209</v>
      </c>
      <c r="BW41" s="71">
        <f t="shared" si="14"/>
        <v>1.9928320745361923E-3</v>
      </c>
      <c r="BX41" s="71">
        <f t="shared" si="15"/>
        <v>2.6123710495039717E-3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s="17" customFormat="1" ht="15" x14ac:dyDescent="0.25">
      <c r="A42" s="106">
        <f t="shared" si="0"/>
        <v>40178</v>
      </c>
      <c r="B42" s="163">
        <v>40209</v>
      </c>
      <c r="C42" s="156">
        <v>91946201635</v>
      </c>
      <c r="D42" s="157">
        <v>502009.1500000002</v>
      </c>
      <c r="E42" s="158">
        <v>31725</v>
      </c>
      <c r="F42" s="157">
        <v>2966006504.3548388</v>
      </c>
      <c r="G42" s="157">
        <v>93491.142769262064</v>
      </c>
      <c r="H42" s="157">
        <v>502009.1500000002</v>
      </c>
      <c r="I42" s="159">
        <v>1.9928320745361923E-3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21.81048227363171</v>
      </c>
      <c r="O42" s="161">
        <v>11.44562198104912</v>
      </c>
      <c r="P42" s="162">
        <v>2.6123710495039717E-3</v>
      </c>
      <c r="Q42" s="69"/>
      <c r="R42" s="96"/>
      <c r="T42" s="113">
        <f t="shared" si="1"/>
        <v>1.9928320745361923E-3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4.2625230317621284E-3</v>
      </c>
      <c r="AA42" s="125">
        <f t="shared" si="3"/>
        <v>-2.2696909572259361E-3</v>
      </c>
      <c r="AD42" s="133">
        <f t="shared" si="4"/>
        <v>40209</v>
      </c>
      <c r="AE42" s="134">
        <f t="shared" si="20"/>
        <v>-6.1953897496777946E-4</v>
      </c>
      <c r="AF42" s="134">
        <f t="shared" si="26"/>
        <v>-1.8662835547346773E-3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143">
        <f t="shared" si="28"/>
        <v>-6.1953897496777946E-4</v>
      </c>
      <c r="AL42" s="143">
        <f t="shared" si="28"/>
        <v>-1.8662835547346773E-3</v>
      </c>
      <c r="AM42" s="143">
        <f t="shared" si="29"/>
        <v>0</v>
      </c>
      <c r="AN42" s="143">
        <f t="shared" si="30"/>
        <v>-4.0954545454545497E-4</v>
      </c>
      <c r="AO42" s="144">
        <f t="shared" si="22"/>
        <v>2.2011966873706178E-4</v>
      </c>
      <c r="AP42" s="93"/>
      <c r="AQ42" s="93"/>
      <c r="AR42"/>
      <c r="AS42"/>
      <c r="AT42"/>
      <c r="AU42"/>
      <c r="AV42"/>
      <c r="AW42"/>
      <c r="AX42"/>
      <c r="AY42"/>
      <c r="AZ42"/>
      <c r="BA42" s="93"/>
      <c r="BB42" s="93"/>
      <c r="BC42" s="93"/>
      <c r="BD42" s="93"/>
      <c r="BE42" s="93"/>
      <c r="BF42" s="60">
        <f t="shared" si="5"/>
        <v>40209</v>
      </c>
      <c r="BG42" s="71">
        <f t="shared" si="6"/>
        <v>1.9928320745361923E-3</v>
      </c>
      <c r="BH42" s="71">
        <f t="shared" si="7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11.44562198104912</v>
      </c>
      <c r="BS42" s="64">
        <f t="shared" si="12"/>
        <v>31725</v>
      </c>
      <c r="BT42" s="17" t="s">
        <v>74</v>
      </c>
      <c r="BV42" s="60">
        <f t="shared" si="13"/>
        <v>40237</v>
      </c>
      <c r="BW42" s="71">
        <f t="shared" si="14"/>
        <v>2.3396500247482312E-3</v>
      </c>
      <c r="BX42" s="71">
        <f t="shared" si="15"/>
        <v>1.9928320745361923E-3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s="17" customFormat="1" ht="15" x14ac:dyDescent="0.25">
      <c r="A43" s="106">
        <f t="shared" si="0"/>
        <v>40209</v>
      </c>
      <c r="B43" s="163">
        <v>40237</v>
      </c>
      <c r="C43" s="156">
        <v>80841127070</v>
      </c>
      <c r="D43" s="157">
        <v>518191.63000000111</v>
      </c>
      <c r="E43" s="158">
        <v>31838</v>
      </c>
      <c r="F43" s="157">
        <v>2887183109.6428571</v>
      </c>
      <c r="G43" s="157">
        <v>90683.557687130378</v>
      </c>
      <c r="H43" s="157">
        <v>518191.63000000111</v>
      </c>
      <c r="I43" s="159">
        <v>2.3396500247482312E-3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21.783547161193606</v>
      </c>
      <c r="O43" s="161">
        <v>11.415131337278524</v>
      </c>
      <c r="P43" s="162">
        <v>1.9928320745361923E-3</v>
      </c>
      <c r="Q43" s="69"/>
      <c r="R43" s="96"/>
      <c r="T43" s="113">
        <f t="shared" si="1"/>
        <v>2.3396500247482312E-3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4.8392155693273535E-3</v>
      </c>
      <c r="AA43" s="125">
        <f t="shared" si="3"/>
        <v>-2.4995655445791223E-3</v>
      </c>
      <c r="AD43" s="133">
        <f t="shared" si="4"/>
        <v>40237</v>
      </c>
      <c r="AE43" s="134">
        <f t="shared" si="20"/>
        <v>3.4681795021203896E-4</v>
      </c>
      <c r="AF43" s="134">
        <f t="shared" si="26"/>
        <v>-2.2696909572259361E-3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143">
        <f t="shared" si="28"/>
        <v>3.4681795021203896E-4</v>
      </c>
      <c r="AL43" s="143">
        <f t="shared" si="28"/>
        <v>-2.2696909572259361E-3</v>
      </c>
      <c r="AM43" s="143">
        <f t="shared" si="29"/>
        <v>0</v>
      </c>
      <c r="AN43" s="143">
        <f t="shared" si="30"/>
        <v>-1.5550000000000026E-4</v>
      </c>
      <c r="AO43" s="144">
        <f t="shared" si="22"/>
        <v>3.5780238095238122E-3</v>
      </c>
      <c r="AP43" s="93"/>
      <c r="AQ43" s="93"/>
      <c r="AR43"/>
      <c r="AS43"/>
      <c r="AT43"/>
      <c r="AU43"/>
      <c r="AV43"/>
      <c r="AW43"/>
      <c r="AX43"/>
      <c r="AY43"/>
      <c r="AZ43"/>
      <c r="BA43" s="93"/>
      <c r="BB43" s="93"/>
      <c r="BC43" s="93"/>
      <c r="BD43" s="93"/>
      <c r="BE43" s="93"/>
      <c r="BF43" s="60">
        <f t="shared" si="5"/>
        <v>40237</v>
      </c>
      <c r="BG43" s="71">
        <f t="shared" si="6"/>
        <v>2.3396500247482312E-3</v>
      </c>
      <c r="BH43" s="71">
        <f t="shared" si="7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11.415131337278524</v>
      </c>
      <c r="BS43" s="64">
        <f t="shared" si="12"/>
        <v>31838</v>
      </c>
      <c r="BT43" s="17" t="s">
        <v>74</v>
      </c>
      <c r="BV43" s="60">
        <f t="shared" si="13"/>
        <v>40268</v>
      </c>
      <c r="BW43" s="71">
        <f t="shared" si="14"/>
        <v>2.7315720698759581E-3</v>
      </c>
      <c r="BX43" s="71">
        <f t="shared" si="15"/>
        <v>2.3396500247482312E-3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s="17" customFormat="1" x14ac:dyDescent="0.2">
      <c r="A44" s="106">
        <f t="shared" si="0"/>
        <v>40237</v>
      </c>
      <c r="B44" s="163">
        <v>40268</v>
      </c>
      <c r="C44" s="156">
        <v>85834521368</v>
      </c>
      <c r="D44" s="157">
        <v>642364.87999999977</v>
      </c>
      <c r="E44" s="158">
        <v>31941</v>
      </c>
      <c r="F44" s="157">
        <v>2768855528</v>
      </c>
      <c r="G44" s="157">
        <v>86686.563601640519</v>
      </c>
      <c r="H44" s="157">
        <v>642364.87999999977</v>
      </c>
      <c r="I44" s="159">
        <v>2.7315720698759581E-3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21.74169990498174</v>
      </c>
      <c r="O44" s="161">
        <v>11.370054174999025</v>
      </c>
      <c r="P44" s="162">
        <v>2.3396500247482312E-3</v>
      </c>
      <c r="Q44" s="69"/>
      <c r="R44" s="96"/>
      <c r="T44" s="113">
        <f t="shared" si="1"/>
        <v>2.7315720698759581E-3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4.2802735181657857E-3</v>
      </c>
      <c r="AA44" s="125">
        <f t="shared" si="3"/>
        <v>-1.5487014482898276E-3</v>
      </c>
      <c r="AD44" s="133">
        <f t="shared" si="4"/>
        <v>40268</v>
      </c>
      <c r="AE44" s="134">
        <f t="shared" si="20"/>
        <v>3.9192204512772692E-4</v>
      </c>
      <c r="AF44" s="134">
        <f t="shared" si="26"/>
        <v>-2.4995655445791223E-3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143">
        <f t="shared" si="28"/>
        <v>3.9192204512772692E-4</v>
      </c>
      <c r="AL44" s="143">
        <f t="shared" si="28"/>
        <v>-2.4995655445791223E-3</v>
      </c>
      <c r="AM44" s="143">
        <f t="shared" si="29"/>
        <v>0</v>
      </c>
      <c r="AN44" s="143">
        <f t="shared" si="30"/>
        <v>-1.5276086956521676E-4</v>
      </c>
      <c r="AO44" s="144">
        <f t="shared" si="22"/>
        <v>-2.4552260869565249E-3</v>
      </c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60">
        <f t="shared" si="5"/>
        <v>40268</v>
      </c>
      <c r="BG44" s="71">
        <f t="shared" si="6"/>
        <v>2.7315720698759581E-3</v>
      </c>
      <c r="BH44" s="71">
        <f t="shared" si="7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11.370054174999025</v>
      </c>
      <c r="BS44" s="64">
        <f t="shared" si="12"/>
        <v>31941</v>
      </c>
      <c r="BT44" s="17" t="s">
        <v>74</v>
      </c>
      <c r="BV44" s="60">
        <f t="shared" si="13"/>
        <v>40298</v>
      </c>
      <c r="BW44" s="71">
        <f t="shared" si="14"/>
        <v>2.0139489861313161E-3</v>
      </c>
      <c r="BX44" s="71">
        <f t="shared" si="15"/>
        <v>2.7315720698759581E-3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s="17" customFormat="1" x14ac:dyDescent="0.2">
      <c r="A45" s="106">
        <f t="shared" si="0"/>
        <v>40268</v>
      </c>
      <c r="B45" s="163">
        <v>40298</v>
      </c>
      <c r="C45" s="156">
        <v>78332270870</v>
      </c>
      <c r="D45" s="157">
        <v>432211.50000000035</v>
      </c>
      <c r="E45" s="158">
        <v>31770</v>
      </c>
      <c r="F45" s="157">
        <v>2611075695.6666665</v>
      </c>
      <c r="G45" s="157">
        <v>82186.833354317481</v>
      </c>
      <c r="H45" s="157">
        <v>432211.50000000035</v>
      </c>
      <c r="I45" s="159">
        <v>2.0139489861313161E-3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21.68302811730662</v>
      </c>
      <c r="O45" s="161">
        <v>11.316750390043058</v>
      </c>
      <c r="P45" s="162">
        <v>2.7315720698759581E-3</v>
      </c>
      <c r="Q45" s="69"/>
      <c r="R45" s="96"/>
      <c r="T45" s="113">
        <f t="shared" si="1"/>
        <v>2.0139489861313161E-3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4.418706941846629E-3</v>
      </c>
      <c r="AA45" s="125">
        <f t="shared" si="3"/>
        <v>-2.4047579557153129E-3</v>
      </c>
      <c r="AD45" s="133">
        <f t="shared" si="4"/>
        <v>40298</v>
      </c>
      <c r="AE45" s="134">
        <f t="shared" si="20"/>
        <v>-7.17623083744642E-4</v>
      </c>
      <c r="AF45" s="134">
        <f t="shared" si="26"/>
        <v>-1.5487014482898276E-3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143">
        <f t="shared" si="28"/>
        <v>-7.17623083744642E-4</v>
      </c>
      <c r="AL45" s="143">
        <f t="shared" si="28"/>
        <v>-1.5487014482898276E-3</v>
      </c>
      <c r="AM45" s="143">
        <f t="shared" si="29"/>
        <v>0</v>
      </c>
      <c r="AN45" s="143">
        <f t="shared" si="30"/>
        <v>-1.9466403162055057E-5</v>
      </c>
      <c r="AO45" s="144">
        <f t="shared" si="22"/>
        <v>7.9929426877470462E-4</v>
      </c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60">
        <f t="shared" si="5"/>
        <v>40298</v>
      </c>
      <c r="BG45" s="71">
        <f t="shared" si="6"/>
        <v>2.0139489861313161E-3</v>
      </c>
      <c r="BH45" s="71">
        <f t="shared" si="7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11.316750390043058</v>
      </c>
      <c r="BS45" s="64">
        <f t="shared" si="12"/>
        <v>31770</v>
      </c>
      <c r="BT45" s="17" t="s">
        <v>74</v>
      </c>
      <c r="BV45" s="60">
        <f t="shared" si="13"/>
        <v>40329</v>
      </c>
      <c r="BW45" s="71">
        <f t="shared" si="14"/>
        <v>2.1397062164635293E-3</v>
      </c>
      <c r="BX45" s="71">
        <f t="shared" si="15"/>
        <v>2.0139489861313161E-3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s="17" customFormat="1" x14ac:dyDescent="0.2">
      <c r="A46" s="106">
        <f t="shared" si="0"/>
        <v>40298</v>
      </c>
      <c r="B46" s="163">
        <v>40329</v>
      </c>
      <c r="C46" s="156">
        <v>80294060665</v>
      </c>
      <c r="D46" s="157">
        <v>470700.55000000069</v>
      </c>
      <c r="E46" s="158">
        <v>31794</v>
      </c>
      <c r="F46" s="157">
        <v>2590130989.1935482</v>
      </c>
      <c r="G46" s="157">
        <v>81466.030986775746</v>
      </c>
      <c r="H46" s="157">
        <v>470700.55000000069</v>
      </c>
      <c r="I46" s="159">
        <v>2.1397062164635293E-3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21.674974286357191</v>
      </c>
      <c r="O46" s="161">
        <v>11.307941414636373</v>
      </c>
      <c r="P46" s="162">
        <v>2.0139489861313161E-3</v>
      </c>
      <c r="Q46" s="69"/>
      <c r="R46" s="96"/>
      <c r="T46" s="113">
        <f t="shared" si="1"/>
        <v>2.1397062164635293E-3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5.6577820605700352E-3</v>
      </c>
      <c r="AA46" s="125">
        <f t="shared" si="3"/>
        <v>-3.5180758441065059E-3</v>
      </c>
      <c r="AD46" s="133">
        <f t="shared" si="4"/>
        <v>40329</v>
      </c>
      <c r="AE46" s="134">
        <f t="shared" si="20"/>
        <v>1.2575723033221315E-4</v>
      </c>
      <c r="AF46" s="134">
        <f t="shared" si="26"/>
        <v>-2.4047579557153129E-3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143">
        <f t="shared" si="28"/>
        <v>1.2575723033221315E-4</v>
      </c>
      <c r="AL46" s="143">
        <f t="shared" si="28"/>
        <v>-2.4047579557153129E-3</v>
      </c>
      <c r="AM46" s="143">
        <f t="shared" si="29"/>
        <v>1.8772727272727257E-4</v>
      </c>
      <c r="AN46" s="143">
        <f t="shared" si="30"/>
        <v>0</v>
      </c>
      <c r="AO46" s="144">
        <f t="shared" si="22"/>
        <v>5.9463937229437252E-3</v>
      </c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60">
        <f t="shared" si="5"/>
        <v>40329</v>
      </c>
      <c r="BG46" s="71">
        <f t="shared" si="6"/>
        <v>2.1397062164635293E-3</v>
      </c>
      <c r="BH46" s="71">
        <f t="shared" si="7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11.307941414636373</v>
      </c>
      <c r="BS46" s="64">
        <f t="shared" si="12"/>
        <v>31794</v>
      </c>
      <c r="BT46" s="17" t="s">
        <v>74</v>
      </c>
      <c r="BV46" s="60">
        <f t="shared" si="13"/>
        <v>40359</v>
      </c>
      <c r="BW46" s="71">
        <f t="shared" si="14"/>
        <v>2.4462750877869118E-3</v>
      </c>
      <c r="BX46" s="71">
        <f t="shared" si="15"/>
        <v>2.1397062164635293E-3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s="17" customFormat="1" x14ac:dyDescent="0.2">
      <c r="A47" s="106">
        <f t="shared" si="0"/>
        <v>40329</v>
      </c>
      <c r="B47" s="163">
        <v>40359</v>
      </c>
      <c r="C47" s="156">
        <v>78081112322</v>
      </c>
      <c r="D47" s="157">
        <v>523309.26000000077</v>
      </c>
      <c r="E47" s="158">
        <v>31120</v>
      </c>
      <c r="F47" s="157">
        <v>2602703744.0666666</v>
      </c>
      <c r="G47" s="157">
        <v>83634.439076692375</v>
      </c>
      <c r="H47" s="157">
        <v>523309.26000000077</v>
      </c>
      <c r="I47" s="159">
        <v>2.4462750877869118E-3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21.679816643214874</v>
      </c>
      <c r="O47" s="161">
        <v>11.334210664922546</v>
      </c>
      <c r="P47" s="162">
        <v>2.1397062164635293E-3</v>
      </c>
      <c r="Q47" s="69"/>
      <c r="R47" s="96"/>
      <c r="T47" s="113">
        <f t="shared" si="1"/>
        <v>2.4462750877869118E-3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6.2029676111519088E-3</v>
      </c>
      <c r="AA47" s="125">
        <f t="shared" si="3"/>
        <v>-3.756692523364997E-3</v>
      </c>
      <c r="AD47" s="133">
        <f t="shared" si="4"/>
        <v>40359</v>
      </c>
      <c r="AE47" s="134">
        <f t="shared" si="20"/>
        <v>3.0656887132338249E-4</v>
      </c>
      <c r="AF47" s="134">
        <f t="shared" si="26"/>
        <v>-3.5180758441065059E-3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143">
        <f t="shared" si="28"/>
        <v>3.0656887132338249E-4</v>
      </c>
      <c r="AL47" s="143">
        <f t="shared" si="28"/>
        <v>-3.5180758441065059E-3</v>
      </c>
      <c r="AM47" s="143">
        <f t="shared" si="29"/>
        <v>2.3363636363636295E-4</v>
      </c>
      <c r="AN47" s="143">
        <f t="shared" si="30"/>
        <v>0</v>
      </c>
      <c r="AO47" s="144">
        <f t="shared" si="22"/>
        <v>2.1123790043290035E-3</v>
      </c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60">
        <f t="shared" si="5"/>
        <v>40359</v>
      </c>
      <c r="BG47" s="71">
        <f t="shared" si="6"/>
        <v>2.4462750877869118E-3</v>
      </c>
      <c r="BH47" s="71">
        <f t="shared" si="7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11.334210664922546</v>
      </c>
      <c r="BS47" s="64">
        <f t="shared" si="12"/>
        <v>31120</v>
      </c>
      <c r="BT47" s="17" t="s">
        <v>74</v>
      </c>
      <c r="BV47" s="60">
        <f t="shared" si="13"/>
        <v>40390</v>
      </c>
      <c r="BW47" s="71">
        <f t="shared" si="14"/>
        <v>2.4309635891185989E-3</v>
      </c>
      <c r="BX47" s="71">
        <f t="shared" si="15"/>
        <v>2.4462750877869118E-3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s="17" customFormat="1" x14ac:dyDescent="0.2">
      <c r="A48" s="106">
        <f t="shared" si="0"/>
        <v>40359</v>
      </c>
      <c r="B48" s="163">
        <v>40390</v>
      </c>
      <c r="C48" s="156">
        <v>78433987310</v>
      </c>
      <c r="D48" s="157">
        <v>522384.02000000066</v>
      </c>
      <c r="E48" s="158">
        <v>31244</v>
      </c>
      <c r="F48" s="157">
        <v>2530128622.9032259</v>
      </c>
      <c r="G48" s="157">
        <v>80979.664028396684</v>
      </c>
      <c r="H48" s="157">
        <v>522384.02000000066</v>
      </c>
      <c r="I48" s="159">
        <v>2.4309635891185989E-3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21.651535977485761</v>
      </c>
      <c r="O48" s="161">
        <v>11.301953340755574</v>
      </c>
      <c r="P48" s="162">
        <v>2.4462750877869118E-3</v>
      </c>
      <c r="Q48" s="69"/>
      <c r="R48" s="96"/>
      <c r="T48" s="113">
        <f t="shared" si="1"/>
        <v>2.4309635891185989E-3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6.6059811274010571E-3</v>
      </c>
      <c r="AA48" s="125">
        <f t="shared" si="3"/>
        <v>-4.1750175382824582E-3</v>
      </c>
      <c r="AD48" s="133">
        <f t="shared" si="4"/>
        <v>40390</v>
      </c>
      <c r="AE48" s="134">
        <f t="shared" si="20"/>
        <v>-1.5311498668312863E-5</v>
      </c>
      <c r="AF48" s="134">
        <f t="shared" si="26"/>
        <v>-3.756692523364997E-3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143">
        <f t="shared" si="28"/>
        <v>-1.5311498668312863E-5</v>
      </c>
      <c r="AL48" s="143">
        <f t="shared" si="28"/>
        <v>-3.756692523364997E-3</v>
      </c>
      <c r="AM48" s="143">
        <f t="shared" si="29"/>
        <v>1.3695454545454566E-3</v>
      </c>
      <c r="AN48" s="143">
        <f t="shared" si="30"/>
        <v>0</v>
      </c>
      <c r="AO48" s="144">
        <f t="shared" si="22"/>
        <v>-2.4322136363636362E-3</v>
      </c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60">
        <f t="shared" si="5"/>
        <v>40390</v>
      </c>
      <c r="BG48" s="71">
        <f t="shared" si="6"/>
        <v>2.4309635891185989E-3</v>
      </c>
      <c r="BH48" s="71">
        <f t="shared" si="7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11.301953340755574</v>
      </c>
      <c r="BS48" s="64">
        <f t="shared" si="12"/>
        <v>31244</v>
      </c>
      <c r="BT48" s="17" t="s">
        <v>74</v>
      </c>
      <c r="BV48" s="60">
        <f t="shared" si="13"/>
        <v>40421</v>
      </c>
      <c r="BW48" s="71">
        <f t="shared" si="14"/>
        <v>3.0833252482013645E-3</v>
      </c>
      <c r="BX48" s="71">
        <f t="shared" si="15"/>
        <v>2.4309635891185989E-3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s="17" customFormat="1" x14ac:dyDescent="0.2">
      <c r="A49" s="106">
        <f t="shared" si="0"/>
        <v>40390</v>
      </c>
      <c r="B49" s="163">
        <v>40421</v>
      </c>
      <c r="C49" s="156">
        <v>77473153064</v>
      </c>
      <c r="D49" s="157">
        <v>654451.86000000034</v>
      </c>
      <c r="E49" s="158">
        <v>31089</v>
      </c>
      <c r="F49" s="157">
        <v>2499133969.8064518</v>
      </c>
      <c r="G49" s="157">
        <v>80386.437962187643</v>
      </c>
      <c r="H49" s="157">
        <v>654451.86000000034</v>
      </c>
      <c r="I49" s="159">
        <v>3.0833252482013645E-3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21.639210096728622</v>
      </c>
      <c r="O49" s="161">
        <v>11.294600758876296</v>
      </c>
      <c r="P49" s="162">
        <v>2.4309635891185989E-3</v>
      </c>
      <c r="Q49" s="69"/>
      <c r="R49" s="96"/>
      <c r="T49" s="113">
        <f t="shared" si="1"/>
        <v>3.0833252482013645E-3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7.5890408190839101E-3</v>
      </c>
      <c r="AA49" s="125">
        <f t="shared" si="3"/>
        <v>-4.5057155708825456E-3</v>
      </c>
      <c r="AD49" s="133">
        <f t="shared" si="4"/>
        <v>40421</v>
      </c>
      <c r="AE49" s="134">
        <f t="shared" si="20"/>
        <v>6.5236165908276553E-4</v>
      </c>
      <c r="AF49" s="134">
        <f t="shared" si="26"/>
        <v>-4.1750175382824582E-3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143">
        <f t="shared" si="28"/>
        <v>6.5236165908276553E-4</v>
      </c>
      <c r="AL49" s="143">
        <f t="shared" si="28"/>
        <v>-4.1750175382824582E-3</v>
      </c>
      <c r="AM49" s="143">
        <f t="shared" si="29"/>
        <v>5.6636363636363481E-4</v>
      </c>
      <c r="AN49" s="143">
        <f t="shared" si="30"/>
        <v>0</v>
      </c>
      <c r="AO49" s="144">
        <f t="shared" si="22"/>
        <v>3.3248545454545465E-3</v>
      </c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60">
        <f t="shared" si="5"/>
        <v>40421</v>
      </c>
      <c r="BG49" s="71">
        <f t="shared" si="6"/>
        <v>3.0833252482013645E-3</v>
      </c>
      <c r="BH49" s="71">
        <f t="shared" si="7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11.294600758876296</v>
      </c>
      <c r="BS49" s="64">
        <f t="shared" si="12"/>
        <v>31089</v>
      </c>
      <c r="BT49" s="17" t="s">
        <v>74</v>
      </c>
      <c r="BV49" s="60">
        <f t="shared" si="13"/>
        <v>40451</v>
      </c>
      <c r="BW49" s="71">
        <f t="shared" si="14"/>
        <v>3.3759436003987075E-3</v>
      </c>
      <c r="BX49" s="71">
        <f t="shared" si="15"/>
        <v>3.0833252482013645E-3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s="17" customFormat="1" ht="15" x14ac:dyDescent="0.25">
      <c r="A50" s="106">
        <f t="shared" si="0"/>
        <v>40421</v>
      </c>
      <c r="B50" s="163">
        <v>40451</v>
      </c>
      <c r="C50" s="156">
        <v>74961683963</v>
      </c>
      <c r="D50" s="157">
        <v>693332.65000000072</v>
      </c>
      <c r="E50" s="158">
        <v>31186</v>
      </c>
      <c r="F50" s="157">
        <v>2498722798.7666669</v>
      </c>
      <c r="G50" s="157">
        <v>80123.221919023505</v>
      </c>
      <c r="H50" s="157">
        <v>693332.65000000072</v>
      </c>
      <c r="I50" s="159">
        <v>3.3759436003987075E-3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21.63904555778333</v>
      </c>
      <c r="O50" s="161">
        <v>11.291321002638499</v>
      </c>
      <c r="P50" s="162">
        <v>3.0833252482013645E-3</v>
      </c>
      <c r="Q50" s="69"/>
      <c r="R50" s="96"/>
      <c r="T50" s="113">
        <f t="shared" si="1"/>
        <v>3.3759436003987075E-3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7.759406401266925E-3</v>
      </c>
      <c r="AA50" s="125">
        <f t="shared" si="3"/>
        <v>-4.3834628008682175E-3</v>
      </c>
      <c r="AD50" s="133">
        <f t="shared" si="4"/>
        <v>40451</v>
      </c>
      <c r="AE50" s="134">
        <f t="shared" si="20"/>
        <v>2.9261835219734304E-4</v>
      </c>
      <c r="AF50" s="134">
        <f t="shared" si="26"/>
        <v>-4.5057155708825456E-3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143">
        <f t="shared" si="28"/>
        <v>2.9261835219734304E-4</v>
      </c>
      <c r="AL50" s="143">
        <f t="shared" si="28"/>
        <v>-4.5057155708825456E-3</v>
      </c>
      <c r="AM50" s="143">
        <f t="shared" si="29"/>
        <v>0</v>
      </c>
      <c r="AN50" s="143">
        <f t="shared" si="30"/>
        <v>-2.1818181818181875E-4</v>
      </c>
      <c r="AO50" s="144">
        <f t="shared" si="22"/>
        <v>1.6317772727272653E-3</v>
      </c>
      <c r="AP50" s="93"/>
      <c r="AQ50" s="93"/>
      <c r="AR50" t="s">
        <v>30</v>
      </c>
      <c r="AS50"/>
      <c r="AT50"/>
      <c r="AU50"/>
      <c r="AV50"/>
      <c r="AW50"/>
      <c r="AX50"/>
      <c r="AY50"/>
      <c r="AZ50"/>
      <c r="BA50" s="93"/>
      <c r="BB50" s="93"/>
      <c r="BC50" s="93"/>
      <c r="BD50" s="93"/>
      <c r="BE50" s="93"/>
      <c r="BF50" s="60">
        <f t="shared" si="5"/>
        <v>40451</v>
      </c>
      <c r="BG50" s="71">
        <f t="shared" si="6"/>
        <v>3.3759436003987075E-3</v>
      </c>
      <c r="BH50" s="71">
        <f t="shared" si="7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11.291321002638499</v>
      </c>
      <c r="BS50" s="64">
        <f t="shared" si="12"/>
        <v>31186</v>
      </c>
      <c r="BT50" s="17" t="s">
        <v>74</v>
      </c>
      <c r="BV50" s="60">
        <f t="shared" si="13"/>
        <v>40482</v>
      </c>
      <c r="BW50" s="71">
        <f t="shared" si="14"/>
        <v>3.0513336924661264E-3</v>
      </c>
      <c r="BX50" s="71">
        <f t="shared" si="15"/>
        <v>3.3759436003987075E-3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s="17" customFormat="1" ht="15.75" thickBot="1" x14ac:dyDescent="0.3">
      <c r="A51" s="106">
        <f t="shared" si="0"/>
        <v>40451</v>
      </c>
      <c r="B51" s="163">
        <v>40482</v>
      </c>
      <c r="C51" s="156">
        <v>78740738564</v>
      </c>
      <c r="D51" s="157">
        <v>658258.27</v>
      </c>
      <c r="E51" s="158">
        <v>31202</v>
      </c>
      <c r="F51" s="157">
        <v>2540023824.6451612</v>
      </c>
      <c r="G51" s="157">
        <v>81405.801700056443</v>
      </c>
      <c r="H51" s="157">
        <v>658258.27</v>
      </c>
      <c r="I51" s="159">
        <v>3.0513336924661264E-3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21.655439297714427</v>
      </c>
      <c r="O51" s="161">
        <v>11.307201823407231</v>
      </c>
      <c r="P51" s="162">
        <v>3.3759436003987075E-3</v>
      </c>
      <c r="Q51" s="69"/>
      <c r="R51" s="96"/>
      <c r="T51" s="113">
        <f t="shared" si="1"/>
        <v>3.0513336924661264E-3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1">+$AS$38+$AS$39*U51+$AS$40*V51</f>
        <v>8.4292166142372754E-3</v>
      </c>
      <c r="AA51" s="125">
        <f t="shared" ref="AA51:AA82" si="32">+I51-Z51</f>
        <v>-5.3778829217711495E-3</v>
      </c>
      <c r="AD51" s="133">
        <f t="shared" ref="AD51:AD82" si="33">+B51</f>
        <v>40482</v>
      </c>
      <c r="AE51" s="134">
        <f t="shared" si="20"/>
        <v>-3.2460990793258112E-4</v>
      </c>
      <c r="AF51" s="134">
        <f t="shared" si="26"/>
        <v>-4.3834628008682175E-3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143">
        <f t="shared" si="28"/>
        <v>-3.2460990793258112E-4</v>
      </c>
      <c r="AL51" s="143">
        <f t="shared" si="28"/>
        <v>-4.3834628008682175E-3</v>
      </c>
      <c r="AM51" s="143">
        <f t="shared" si="29"/>
        <v>1.6610173160173155E-3</v>
      </c>
      <c r="AN51" s="143">
        <f t="shared" si="30"/>
        <v>0</v>
      </c>
      <c r="AO51" s="144">
        <f t="shared" si="22"/>
        <v>-1.9895733766233693E-3</v>
      </c>
      <c r="AP51" s="93"/>
      <c r="AQ51" s="93"/>
      <c r="AR51"/>
      <c r="AS51"/>
      <c r="AT51"/>
      <c r="AU51"/>
      <c r="AV51"/>
      <c r="AW51"/>
      <c r="AX51"/>
      <c r="AY51"/>
      <c r="AZ51"/>
      <c r="BA51" s="93"/>
      <c r="BB51" s="93"/>
      <c r="BC51" s="93"/>
      <c r="BD51" s="93"/>
      <c r="BE51" s="93"/>
      <c r="BF51" s="60">
        <f t="shared" ref="BF51:BF82" si="34">+B51</f>
        <v>40482</v>
      </c>
      <c r="BG51" s="71">
        <f t="shared" ref="BG51:BG82" si="35">+I51</f>
        <v>3.0513336924661264E-3</v>
      </c>
      <c r="BH51" s="71">
        <f t="shared" ref="BH51:BH82" si="36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7">+V51</f>
        <v>1.8544485714285717E-2</v>
      </c>
      <c r="BM51" s="71">
        <f t="shared" ref="BM51:BM82" si="38">+W51</f>
        <v>0</v>
      </c>
      <c r="BQ51" s="60">
        <f t="shared" ref="BQ51:BQ82" si="39">+B51</f>
        <v>40482</v>
      </c>
      <c r="BR51" s="63">
        <f t="shared" ref="BR51:BR82" si="40">+O51</f>
        <v>11.307201823407231</v>
      </c>
      <c r="BS51" s="64">
        <f t="shared" ref="BS51:BS82" si="41">+E51</f>
        <v>31202</v>
      </c>
      <c r="BT51" s="17" t="s">
        <v>74</v>
      </c>
      <c r="BV51" s="60">
        <f t="shared" ref="BV51:BV82" si="42">+B52</f>
        <v>40512</v>
      </c>
      <c r="BW51" s="71">
        <f t="shared" ref="BW51:BW82" si="43">+I52</f>
        <v>3.6359236161604283E-3</v>
      </c>
      <c r="BX51" s="71">
        <f t="shared" ref="BX51:BX82" si="44">+I51</f>
        <v>3.0513336924661264E-3</v>
      </c>
      <c r="BY51" s="71">
        <f t="shared" ref="BY51:BY82" si="45">+J51</f>
        <v>7.8423809523809514E-3</v>
      </c>
      <c r="BZ51" s="71">
        <f t="shared" ref="BZ51:BZ82" si="46">+V51</f>
        <v>1.8544485714285717E-2</v>
      </c>
      <c r="CA51" s="71">
        <f t="shared" ref="CA51:CA82" si="47">+M51</f>
        <v>4.9625541125541267E-4</v>
      </c>
      <c r="CB51" s="71">
        <f t="shared" ref="CB51:CB82" si="48">+W51</f>
        <v>0</v>
      </c>
    </row>
    <row r="52" spans="1:80" s="17" customFormat="1" ht="15" x14ac:dyDescent="0.25">
      <c r="A52" s="106">
        <f t="shared" si="0"/>
        <v>40482</v>
      </c>
      <c r="B52" s="163">
        <v>40512</v>
      </c>
      <c r="C52" s="156">
        <v>74624587971</v>
      </c>
      <c r="D52" s="157">
        <v>743367.95000000088</v>
      </c>
      <c r="E52" s="158">
        <v>31109</v>
      </c>
      <c r="F52" s="157">
        <v>2487486265.6999998</v>
      </c>
      <c r="G52" s="157">
        <v>79960.341563534661</v>
      </c>
      <c r="H52" s="157">
        <v>743367.95000000088</v>
      </c>
      <c r="I52" s="159">
        <v>3.6359236161604283E-3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21.634538505655147</v>
      </c>
      <c r="O52" s="161">
        <v>11.289286060285235</v>
      </c>
      <c r="P52" s="162">
        <v>3.0513336924661264E-3</v>
      </c>
      <c r="Q52" s="69"/>
      <c r="R52" s="96"/>
      <c r="T52" s="113">
        <f t="shared" si="1"/>
        <v>3.6359236161604283E-3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1"/>
        <v>9.2559385731640527E-3</v>
      </c>
      <c r="AA52" s="125">
        <f t="shared" si="32"/>
        <v>-5.6200149570036243E-3</v>
      </c>
      <c r="AD52" s="133">
        <f t="shared" si="33"/>
        <v>40512</v>
      </c>
      <c r="AE52" s="134">
        <f t="shared" ref="AE52:AE83" si="49">+I52-I51</f>
        <v>5.8458992369430198E-4</v>
      </c>
      <c r="AF52" s="134">
        <f t="shared" si="26"/>
        <v>-5.3778829217711495E-3</v>
      </c>
      <c r="AG52" s="135">
        <f t="shared" si="27"/>
        <v>4.9625541125541267E-4</v>
      </c>
      <c r="AH52" s="136">
        <f t="shared" ref="AH52:AH83" si="50">+V52-V51</f>
        <v>2.7294870129870134E-3</v>
      </c>
      <c r="AI52" s="57"/>
      <c r="AJ52" s="133">
        <f t="shared" si="28"/>
        <v>40512</v>
      </c>
      <c r="AK52" s="143">
        <f t="shared" si="28"/>
        <v>5.8458992369430198E-4</v>
      </c>
      <c r="AL52" s="143">
        <f t="shared" si="28"/>
        <v>-5.3778829217711495E-3</v>
      </c>
      <c r="AM52" s="143">
        <f t="shared" si="29"/>
        <v>4.9625541125541267E-4</v>
      </c>
      <c r="AN52" s="143">
        <f t="shared" si="30"/>
        <v>0</v>
      </c>
      <c r="AO52" s="144">
        <f t="shared" ref="AO52:AO83" si="51">+V52-V51</f>
        <v>2.7294870129870134E-3</v>
      </c>
      <c r="AP52" s="93"/>
      <c r="AQ52" s="93"/>
      <c r="AR52" s="4" t="s">
        <v>31</v>
      </c>
      <c r="AS52" s="4"/>
      <c r="AT52"/>
      <c r="AU52"/>
      <c r="AV52"/>
      <c r="AW52"/>
      <c r="AX52"/>
      <c r="AY52"/>
      <c r="AZ52"/>
      <c r="BA52" s="93"/>
      <c r="BB52" s="93"/>
      <c r="BC52" s="93"/>
      <c r="BD52" s="93"/>
      <c r="BE52" s="93"/>
      <c r="BF52" s="60">
        <f t="shared" si="34"/>
        <v>40512</v>
      </c>
      <c r="BG52" s="71">
        <f t="shared" si="35"/>
        <v>3.6359236161604283E-3</v>
      </c>
      <c r="BH52" s="71">
        <f t="shared" si="36"/>
        <v>8.338636363636364E-3</v>
      </c>
      <c r="BI52" s="71">
        <f t="shared" ref="BI52:BI83" si="52">+K51</f>
        <v>4.9625541125541267E-4</v>
      </c>
      <c r="BJ52" s="71">
        <f t="shared" ref="BJ52:BJ83" si="53">+L51</f>
        <v>0</v>
      </c>
      <c r="BK52" s="71">
        <f t="shared" ref="BK52:BK83" si="54">+M51</f>
        <v>4.9625541125541267E-4</v>
      </c>
      <c r="BL52" s="71">
        <f t="shared" si="37"/>
        <v>2.127397272727273E-2</v>
      </c>
      <c r="BM52" s="71">
        <f t="shared" si="38"/>
        <v>0</v>
      </c>
      <c r="BQ52" s="60">
        <f t="shared" si="39"/>
        <v>40512</v>
      </c>
      <c r="BR52" s="63">
        <f t="shared" si="40"/>
        <v>11.289286060285235</v>
      </c>
      <c r="BS52" s="64">
        <f t="shared" si="41"/>
        <v>31109</v>
      </c>
      <c r="BT52" s="17" t="s">
        <v>74</v>
      </c>
      <c r="BV52" s="60">
        <f t="shared" si="42"/>
        <v>40543</v>
      </c>
      <c r="BW52" s="71">
        <f t="shared" si="43"/>
        <v>4.4718317426127212E-3</v>
      </c>
      <c r="BX52" s="71">
        <f t="shared" si="44"/>
        <v>3.6359236161604283E-3</v>
      </c>
      <c r="BY52" s="71">
        <f t="shared" si="45"/>
        <v>8.338636363636364E-3</v>
      </c>
      <c r="BZ52" s="71">
        <f t="shared" si="46"/>
        <v>2.127397272727273E-2</v>
      </c>
      <c r="CA52" s="71">
        <f t="shared" si="47"/>
        <v>-2.3254940711462356E-4</v>
      </c>
      <c r="CB52" s="71">
        <f t="shared" si="48"/>
        <v>0</v>
      </c>
    </row>
    <row r="53" spans="1:80" s="17" customFormat="1" ht="15" x14ac:dyDescent="0.25">
      <c r="A53" s="106">
        <f t="shared" si="0"/>
        <v>40512</v>
      </c>
      <c r="B53" s="163">
        <v>40543</v>
      </c>
      <c r="C53" s="156">
        <v>77404300558</v>
      </c>
      <c r="D53" s="157">
        <v>948326.04999999981</v>
      </c>
      <c r="E53" s="158">
        <v>31105</v>
      </c>
      <c r="F53" s="157">
        <v>2496912921.2258062</v>
      </c>
      <c r="G53" s="157">
        <v>80273.683370062892</v>
      </c>
      <c r="H53" s="157">
        <v>948326.04999999981</v>
      </c>
      <c r="I53" s="159">
        <v>4.4718317426127212E-3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21.638320974278251</v>
      </c>
      <c r="O53" s="161">
        <v>11.293197117329131</v>
      </c>
      <c r="P53" s="162">
        <v>3.6359236161604283E-3</v>
      </c>
      <c r="Q53" s="69"/>
      <c r="R53" s="96"/>
      <c r="T53" s="113">
        <f t="shared" si="1"/>
        <v>4.4718317426127212E-3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1"/>
        <v>9.8400186316780821E-3</v>
      </c>
      <c r="AA53" s="125">
        <f t="shared" si="32"/>
        <v>-5.3681868890653609E-3</v>
      </c>
      <c r="AD53" s="133">
        <f t="shared" si="33"/>
        <v>40543</v>
      </c>
      <c r="AE53" s="134">
        <f t="shared" si="49"/>
        <v>8.3590812645229287E-4</v>
      </c>
      <c r="AF53" s="134">
        <f t="shared" si="26"/>
        <v>-5.6200149570036243E-3</v>
      </c>
      <c r="AG53" s="135">
        <f t="shared" si="27"/>
        <v>-2.3254940711462356E-4</v>
      </c>
      <c r="AH53" s="136">
        <f t="shared" si="50"/>
        <v>3.8743185770751046E-3</v>
      </c>
      <c r="AI53" s="57"/>
      <c r="AJ53" s="133">
        <f t="shared" si="28"/>
        <v>40543</v>
      </c>
      <c r="AK53" s="143">
        <f t="shared" si="28"/>
        <v>8.3590812645229287E-4</v>
      </c>
      <c r="AL53" s="143">
        <f t="shared" si="28"/>
        <v>-5.6200149570036243E-3</v>
      </c>
      <c r="AM53" s="143">
        <f t="shared" si="29"/>
        <v>0</v>
      </c>
      <c r="AN53" s="143">
        <f t="shared" si="30"/>
        <v>-2.3254940711462356E-4</v>
      </c>
      <c r="AO53" s="144">
        <f t="shared" si="51"/>
        <v>3.8743185770751046E-3</v>
      </c>
      <c r="AP53" s="93"/>
      <c r="AQ53" s="93"/>
      <c r="AR53" s="1" t="s">
        <v>32</v>
      </c>
      <c r="AS53" s="1">
        <v>0.47852717959201652</v>
      </c>
      <c r="AT53"/>
      <c r="AU53"/>
      <c r="AV53"/>
      <c r="AW53"/>
      <c r="AX53"/>
      <c r="AY53"/>
      <c r="AZ53"/>
      <c r="BA53" s="93"/>
      <c r="BB53" s="93"/>
      <c r="BC53" s="93"/>
      <c r="BD53" s="93"/>
      <c r="BE53" s="93"/>
      <c r="BF53" s="60">
        <f t="shared" si="34"/>
        <v>40543</v>
      </c>
      <c r="BG53" s="71">
        <f t="shared" si="35"/>
        <v>4.4718317426127212E-3</v>
      </c>
      <c r="BH53" s="71">
        <f t="shared" si="36"/>
        <v>8.1060869565217405E-3</v>
      </c>
      <c r="BI53" s="71">
        <f t="shared" si="52"/>
        <v>0</v>
      </c>
      <c r="BJ53" s="71">
        <f t="shared" si="53"/>
        <v>-2.3254940711462356E-4</v>
      </c>
      <c r="BK53" s="71">
        <f t="shared" si="54"/>
        <v>-2.3254940711462356E-4</v>
      </c>
      <c r="BL53" s="71">
        <f t="shared" si="37"/>
        <v>2.5148291304347835E-2</v>
      </c>
      <c r="BM53" s="71">
        <f t="shared" si="38"/>
        <v>0</v>
      </c>
      <c r="BQ53" s="60">
        <f t="shared" si="39"/>
        <v>40543</v>
      </c>
      <c r="BR53" s="63">
        <f t="shared" si="40"/>
        <v>11.293197117329131</v>
      </c>
      <c r="BS53" s="64">
        <f t="shared" si="41"/>
        <v>31105</v>
      </c>
      <c r="BT53" s="17" t="s">
        <v>74</v>
      </c>
      <c r="BV53" s="60">
        <f t="shared" si="42"/>
        <v>40574</v>
      </c>
      <c r="BW53" s="71">
        <f t="shared" si="43"/>
        <v>3.2955216177578809E-3</v>
      </c>
      <c r="BX53" s="71">
        <f t="shared" si="44"/>
        <v>4.4718317426127212E-3</v>
      </c>
      <c r="BY53" s="71">
        <f t="shared" si="45"/>
        <v>8.1060869565217405E-3</v>
      </c>
      <c r="BZ53" s="71">
        <f t="shared" si="46"/>
        <v>2.5148291304347835E-2</v>
      </c>
      <c r="CA53" s="71">
        <f t="shared" si="47"/>
        <v>-1.7799171842650119E-4</v>
      </c>
      <c r="CB53" s="71">
        <f t="shared" si="48"/>
        <v>0</v>
      </c>
    </row>
    <row r="54" spans="1:80" s="17" customFormat="1" ht="15" x14ac:dyDescent="0.25">
      <c r="A54" s="106">
        <f t="shared" si="0"/>
        <v>40543</v>
      </c>
      <c r="B54" s="163">
        <v>40574</v>
      </c>
      <c r="C54" s="156">
        <v>75382136461</v>
      </c>
      <c r="D54" s="157">
        <v>680612.2200000002</v>
      </c>
      <c r="E54" s="158">
        <v>30948</v>
      </c>
      <c r="F54" s="157">
        <v>2431681821.3225808</v>
      </c>
      <c r="G54" s="157">
        <v>78573.14919615422</v>
      </c>
      <c r="H54" s="157">
        <v>680612.2200000002</v>
      </c>
      <c r="I54" s="159">
        <v>3.2955216177578809E-3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21.611848962443055</v>
      </c>
      <c r="O54" s="161">
        <v>11.271785306773708</v>
      </c>
      <c r="P54" s="162">
        <v>4.4718317426127212E-3</v>
      </c>
      <c r="Q54" s="69"/>
      <c r="R54" s="96"/>
      <c r="T54" s="113">
        <f t="shared" si="1"/>
        <v>3.2955216177578809E-3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1"/>
        <v>1.0658211123182017E-2</v>
      </c>
      <c r="AA54" s="125">
        <f t="shared" si="32"/>
        <v>-7.362689505424137E-3</v>
      </c>
      <c r="AD54" s="133">
        <f t="shared" si="33"/>
        <v>40574</v>
      </c>
      <c r="AE54" s="134">
        <f t="shared" si="49"/>
        <v>-1.1763101248548403E-3</v>
      </c>
      <c r="AF54" s="134">
        <f t="shared" si="26"/>
        <v>-5.3681868890653609E-3</v>
      </c>
      <c r="AG54" s="135">
        <f t="shared" si="27"/>
        <v>-1.7799171842650119E-4</v>
      </c>
      <c r="AH54" s="136">
        <f t="shared" si="50"/>
        <v>4.9341420289855074E-3</v>
      </c>
      <c r="AI54" s="57"/>
      <c r="AJ54" s="133">
        <f t="shared" si="28"/>
        <v>40574</v>
      </c>
      <c r="AK54" s="143">
        <f t="shared" si="28"/>
        <v>-1.1763101248548403E-3</v>
      </c>
      <c r="AL54" s="143">
        <f t="shared" si="28"/>
        <v>-5.3681868890653609E-3</v>
      </c>
      <c r="AM54" s="143">
        <f t="shared" si="29"/>
        <v>0</v>
      </c>
      <c r="AN54" s="143">
        <f t="shared" si="30"/>
        <v>-1.7799171842650119E-4</v>
      </c>
      <c r="AO54" s="144">
        <f t="shared" si="51"/>
        <v>4.9341420289855074E-3</v>
      </c>
      <c r="AP54" s="93"/>
      <c r="AQ54" s="93"/>
      <c r="AR54" s="1" t="s">
        <v>33</v>
      </c>
      <c r="AS54" s="1">
        <v>0.22898826160829003</v>
      </c>
      <c r="AT54"/>
      <c r="AU54"/>
      <c r="AV54"/>
      <c r="AW54"/>
      <c r="AX54"/>
      <c r="AY54"/>
      <c r="AZ54"/>
      <c r="BA54" s="93"/>
      <c r="BB54" s="93"/>
      <c r="BC54" s="93"/>
      <c r="BD54" s="93"/>
      <c r="BE54" s="93"/>
      <c r="BF54" s="60">
        <f t="shared" si="34"/>
        <v>40574</v>
      </c>
      <c r="BG54" s="71">
        <f t="shared" si="35"/>
        <v>3.2955216177578809E-3</v>
      </c>
      <c r="BH54" s="71">
        <f t="shared" si="36"/>
        <v>7.9280952380952393E-3</v>
      </c>
      <c r="BI54" s="71">
        <f t="shared" si="52"/>
        <v>0</v>
      </c>
      <c r="BJ54" s="71">
        <f t="shared" si="53"/>
        <v>-1.7799171842650119E-4</v>
      </c>
      <c r="BK54" s="71">
        <f t="shared" si="54"/>
        <v>-1.7799171842650119E-4</v>
      </c>
      <c r="BL54" s="71">
        <f t="shared" si="37"/>
        <v>3.0082433333333342E-2</v>
      </c>
      <c r="BM54" s="71">
        <f t="shared" si="38"/>
        <v>0</v>
      </c>
      <c r="BQ54" s="60">
        <f t="shared" si="39"/>
        <v>40574</v>
      </c>
      <c r="BR54" s="63">
        <f t="shared" si="40"/>
        <v>11.271785306773708</v>
      </c>
      <c r="BS54" s="64">
        <f t="shared" si="41"/>
        <v>30948</v>
      </c>
      <c r="BT54" s="17" t="s">
        <v>74</v>
      </c>
      <c r="BV54" s="60">
        <f t="shared" si="42"/>
        <v>40602</v>
      </c>
      <c r="BW54" s="71">
        <f t="shared" si="43"/>
        <v>3.9674041661796507E-3</v>
      </c>
      <c r="BX54" s="71">
        <f t="shared" si="44"/>
        <v>3.2955216177578809E-3</v>
      </c>
      <c r="BY54" s="71">
        <f t="shared" si="45"/>
        <v>7.9280952380952393E-3</v>
      </c>
      <c r="BZ54" s="71">
        <f t="shared" si="46"/>
        <v>3.0082433333333342E-2</v>
      </c>
      <c r="CA54" s="71">
        <f t="shared" si="47"/>
        <v>1.0084047619047607E-3</v>
      </c>
      <c r="CB54" s="71">
        <f t="shared" si="48"/>
        <v>0</v>
      </c>
    </row>
    <row r="55" spans="1:80" s="17" customFormat="1" ht="15" x14ac:dyDescent="0.25">
      <c r="A55" s="106">
        <f t="shared" si="0"/>
        <v>40574</v>
      </c>
      <c r="B55" s="163">
        <v>40602</v>
      </c>
      <c r="C55" s="156">
        <v>66356428000</v>
      </c>
      <c r="D55" s="157">
        <v>721267.8600000001</v>
      </c>
      <c r="E55" s="158">
        <v>31100</v>
      </c>
      <c r="F55" s="157">
        <v>2369872428.5714288</v>
      </c>
      <c r="G55" s="157">
        <v>76201.685806155263</v>
      </c>
      <c r="H55" s="157">
        <v>721267.8600000001</v>
      </c>
      <c r="I55" s="159">
        <v>3.9674041661796507E-3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21.586101963037702</v>
      </c>
      <c r="O55" s="161">
        <v>11.241138864870376</v>
      </c>
      <c r="P55" s="162">
        <v>3.2955216177578809E-3</v>
      </c>
      <c r="Q55" s="69"/>
      <c r="R55" s="96"/>
      <c r="T55" s="113">
        <f t="shared" si="1"/>
        <v>3.9674041661796507E-3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1"/>
        <v>1.0795946823907769E-2</v>
      </c>
      <c r="AA55" s="125">
        <f t="shared" si="32"/>
        <v>-6.8285426577281184E-3</v>
      </c>
      <c r="AD55" s="133">
        <f t="shared" si="33"/>
        <v>40602</v>
      </c>
      <c r="AE55" s="134">
        <f t="shared" si="49"/>
        <v>6.7188254842176975E-4</v>
      </c>
      <c r="AF55" s="134">
        <f t="shared" si="26"/>
        <v>-7.362689505424137E-3</v>
      </c>
      <c r="AG55" s="135">
        <f t="shared" si="27"/>
        <v>1.0084047619047607E-3</v>
      </c>
      <c r="AH55" s="136">
        <f t="shared" si="50"/>
        <v>-2.6343183333333471E-3</v>
      </c>
      <c r="AI55" s="57"/>
      <c r="AJ55" s="133">
        <f t="shared" si="28"/>
        <v>40602</v>
      </c>
      <c r="AK55" s="143">
        <f t="shared" si="28"/>
        <v>6.7188254842176975E-4</v>
      </c>
      <c r="AL55" s="143">
        <f t="shared" si="28"/>
        <v>-7.362689505424137E-3</v>
      </c>
      <c r="AM55" s="143">
        <f t="shared" si="29"/>
        <v>1.0084047619047607E-3</v>
      </c>
      <c r="AN55" s="143">
        <f t="shared" si="30"/>
        <v>0</v>
      </c>
      <c r="AO55" s="144">
        <f t="shared" si="51"/>
        <v>-2.6343183333333471E-3</v>
      </c>
      <c r="AP55" s="93"/>
      <c r="AQ55" s="93"/>
      <c r="AR55" s="1" t="s">
        <v>34</v>
      </c>
      <c r="AS55" s="1">
        <v>0.20863180484516691</v>
      </c>
      <c r="AT55"/>
      <c r="AU55"/>
      <c r="AV55"/>
      <c r="AW55"/>
      <c r="AX55"/>
      <c r="AY55"/>
      <c r="AZ55"/>
      <c r="BA55" s="93"/>
      <c r="BB55" s="93"/>
      <c r="BC55" s="93"/>
      <c r="BD55" s="93"/>
      <c r="BE55" s="93"/>
      <c r="BF55" s="60">
        <f t="shared" si="34"/>
        <v>40602</v>
      </c>
      <c r="BG55" s="71">
        <f t="shared" si="35"/>
        <v>3.9674041661796507E-3</v>
      </c>
      <c r="BH55" s="71">
        <f t="shared" si="36"/>
        <v>8.9365E-3</v>
      </c>
      <c r="BI55" s="71">
        <f t="shared" si="52"/>
        <v>1.0084047619047607E-3</v>
      </c>
      <c r="BJ55" s="71">
        <f t="shared" si="53"/>
        <v>0</v>
      </c>
      <c r="BK55" s="71">
        <f t="shared" si="54"/>
        <v>1.0084047619047607E-3</v>
      </c>
      <c r="BL55" s="71">
        <f t="shared" si="37"/>
        <v>2.7448114999999995E-2</v>
      </c>
      <c r="BM55" s="71">
        <f t="shared" si="38"/>
        <v>0</v>
      </c>
      <c r="BQ55" s="60">
        <f t="shared" si="39"/>
        <v>40602</v>
      </c>
      <c r="BR55" s="63">
        <f t="shared" si="40"/>
        <v>11.241138864870376</v>
      </c>
      <c r="BS55" s="64">
        <f t="shared" si="41"/>
        <v>31100</v>
      </c>
      <c r="BT55" s="17" t="s">
        <v>74</v>
      </c>
      <c r="BV55" s="60">
        <f t="shared" si="42"/>
        <v>40633</v>
      </c>
      <c r="BW55" s="71">
        <f t="shared" si="43"/>
        <v>5.6393990372650537E-3</v>
      </c>
      <c r="BX55" s="71">
        <f t="shared" si="44"/>
        <v>3.9674041661796507E-3</v>
      </c>
      <c r="BY55" s="71">
        <f t="shared" si="45"/>
        <v>8.9365E-3</v>
      </c>
      <c r="BZ55" s="71">
        <f t="shared" si="46"/>
        <v>2.7448114999999995E-2</v>
      </c>
      <c r="CA55" s="71">
        <f t="shared" si="47"/>
        <v>9.4804347826087793E-5</v>
      </c>
      <c r="CB55" s="71">
        <f t="shared" si="48"/>
        <v>0</v>
      </c>
    </row>
    <row r="56" spans="1:80" s="17" customFormat="1" ht="15" x14ac:dyDescent="0.25">
      <c r="A56" s="106">
        <f t="shared" si="0"/>
        <v>40602</v>
      </c>
      <c r="B56" s="163">
        <v>40633</v>
      </c>
      <c r="C56" s="156">
        <v>70227184126</v>
      </c>
      <c r="D56" s="157">
        <v>1085038.6700000002</v>
      </c>
      <c r="E56" s="158">
        <v>31218</v>
      </c>
      <c r="F56" s="157">
        <v>2265393036.3225808</v>
      </c>
      <c r="G56" s="157">
        <v>72566.885653231497</v>
      </c>
      <c r="H56" s="157">
        <v>1085038.6700000002</v>
      </c>
      <c r="I56" s="159">
        <v>5.6393990372650537E-3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21.541014106797753</v>
      </c>
      <c r="O56" s="161">
        <v>11.192263976279394</v>
      </c>
      <c r="P56" s="162">
        <v>3.9674041661796507E-3</v>
      </c>
      <c r="Q56" s="100"/>
      <c r="R56" s="96"/>
      <c r="T56" s="113">
        <f t="shared" si="1"/>
        <v>5.6393990372650537E-3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1"/>
        <v>1.0432046485326965E-2</v>
      </c>
      <c r="AA56" s="125">
        <f t="shared" si="32"/>
        <v>-4.7926474480619111E-3</v>
      </c>
      <c r="AD56" s="133">
        <f t="shared" si="33"/>
        <v>40633</v>
      </c>
      <c r="AE56" s="134">
        <f t="shared" si="49"/>
        <v>1.671994871085403E-3</v>
      </c>
      <c r="AF56" s="134">
        <f t="shared" si="26"/>
        <v>-6.8285426577281184E-3</v>
      </c>
      <c r="AG56" s="135">
        <f t="shared" si="27"/>
        <v>9.4804347826087793E-5</v>
      </c>
      <c r="AH56" s="136">
        <f t="shared" si="50"/>
        <v>-2.2467063043478085E-3</v>
      </c>
      <c r="AI56" s="57"/>
      <c r="AJ56" s="133">
        <f t="shared" si="28"/>
        <v>40633</v>
      </c>
      <c r="AK56" s="143">
        <f t="shared" si="28"/>
        <v>1.671994871085403E-3</v>
      </c>
      <c r="AL56" s="143">
        <f t="shared" si="28"/>
        <v>-6.8285426577281184E-3</v>
      </c>
      <c r="AM56" s="143">
        <f t="shared" si="29"/>
        <v>9.4804347826087793E-5</v>
      </c>
      <c r="AN56" s="143">
        <f t="shared" si="30"/>
        <v>0</v>
      </c>
      <c r="AO56" s="144">
        <f t="shared" si="51"/>
        <v>-2.2467063043478085E-3</v>
      </c>
      <c r="AP56" s="93"/>
      <c r="AQ56" s="93"/>
      <c r="AR56" s="1" t="s">
        <v>35</v>
      </c>
      <c r="AS56" s="1">
        <v>2.0084078598017799E-3</v>
      </c>
      <c r="AT56"/>
      <c r="AU56"/>
      <c r="AV56"/>
      <c r="AW56"/>
      <c r="AX56"/>
      <c r="AY56"/>
      <c r="AZ56"/>
      <c r="BA56" s="93"/>
      <c r="BB56" s="93"/>
      <c r="BC56" s="93"/>
      <c r="BD56" s="93"/>
      <c r="BE56" s="93"/>
      <c r="BF56" s="60">
        <f t="shared" si="34"/>
        <v>40633</v>
      </c>
      <c r="BG56" s="71">
        <f t="shared" si="35"/>
        <v>5.6393990372650537E-3</v>
      </c>
      <c r="BH56" s="71">
        <f t="shared" si="36"/>
        <v>9.0313043478260878E-3</v>
      </c>
      <c r="BI56" s="71">
        <f t="shared" si="52"/>
        <v>9.4804347826087793E-5</v>
      </c>
      <c r="BJ56" s="71">
        <f t="shared" si="53"/>
        <v>0</v>
      </c>
      <c r="BK56" s="71">
        <f t="shared" si="54"/>
        <v>9.4804347826087793E-5</v>
      </c>
      <c r="BL56" s="71">
        <f t="shared" si="37"/>
        <v>2.5201408695652187E-2</v>
      </c>
      <c r="BM56" s="71">
        <f t="shared" si="38"/>
        <v>0</v>
      </c>
      <c r="BQ56" s="60">
        <f t="shared" si="39"/>
        <v>40633</v>
      </c>
      <c r="BR56" s="63">
        <f t="shared" si="40"/>
        <v>11.192263976279394</v>
      </c>
      <c r="BS56" s="64">
        <f t="shared" si="41"/>
        <v>31218</v>
      </c>
      <c r="BT56" s="17" t="s">
        <v>74</v>
      </c>
      <c r="BV56" s="60">
        <f t="shared" si="42"/>
        <v>40663</v>
      </c>
      <c r="BW56" s="71">
        <f t="shared" si="43"/>
        <v>5.3162376526974106E-3</v>
      </c>
      <c r="BX56" s="71">
        <f t="shared" si="44"/>
        <v>5.6393990372650537E-3</v>
      </c>
      <c r="BY56" s="71">
        <f t="shared" si="45"/>
        <v>9.0313043478260878E-3</v>
      </c>
      <c r="BZ56" s="71">
        <f t="shared" si="46"/>
        <v>2.5201408695652187E-2</v>
      </c>
      <c r="CA56" s="71">
        <f t="shared" si="47"/>
        <v>2.3006004140786723E-3</v>
      </c>
      <c r="CB56" s="71">
        <f t="shared" si="48"/>
        <v>0</v>
      </c>
    </row>
    <row r="57" spans="1:80" s="17" customFormat="1" ht="15.75" thickBot="1" x14ac:dyDescent="0.3">
      <c r="A57" s="106">
        <f t="shared" si="0"/>
        <v>40633</v>
      </c>
      <c r="B57" s="163">
        <v>40663</v>
      </c>
      <c r="C57" s="156">
        <v>66863904028</v>
      </c>
      <c r="D57" s="157">
        <v>973875.07999999903</v>
      </c>
      <c r="E57" s="158">
        <v>31322</v>
      </c>
      <c r="F57" s="157">
        <v>2228796800.9333334</v>
      </c>
      <c r="G57" s="157">
        <v>71157.550633207764</v>
      </c>
      <c r="H57" s="157">
        <v>973875.07999999903</v>
      </c>
      <c r="I57" s="159">
        <v>5.3162376526974106E-3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21.524727725657367</v>
      </c>
      <c r="O57" s="161">
        <v>11.172651720630988</v>
      </c>
      <c r="P57" s="162">
        <v>5.6393990372650537E-3</v>
      </c>
      <c r="Q57" s="100"/>
      <c r="R57" s="96"/>
      <c r="T57" s="113">
        <f t="shared" si="1"/>
        <v>5.3162376526974106E-3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1"/>
        <v>1.0704030835874635E-2</v>
      </c>
      <c r="AA57" s="125">
        <f t="shared" si="32"/>
        <v>-5.3877931831772244E-3</v>
      </c>
      <c r="AD57" s="133">
        <f t="shared" si="33"/>
        <v>40663</v>
      </c>
      <c r="AE57" s="134">
        <f t="shared" si="49"/>
        <v>-3.2316138456764312E-4</v>
      </c>
      <c r="AF57" s="134">
        <f t="shared" si="26"/>
        <v>-4.7926474480619111E-3</v>
      </c>
      <c r="AG57" s="135">
        <f t="shared" si="27"/>
        <v>2.3006004140786723E-3</v>
      </c>
      <c r="AH57" s="136">
        <f t="shared" si="50"/>
        <v>-6.2341182194617095E-3</v>
      </c>
      <c r="AI57" s="57"/>
      <c r="AJ57" s="133">
        <f t="shared" si="28"/>
        <v>40663</v>
      </c>
      <c r="AK57" s="143">
        <f t="shared" si="28"/>
        <v>-3.2316138456764312E-4</v>
      </c>
      <c r="AL57" s="143">
        <f t="shared" si="28"/>
        <v>-4.7926474480619111E-3</v>
      </c>
      <c r="AM57" s="143">
        <f t="shared" si="29"/>
        <v>2.3006004140786723E-3</v>
      </c>
      <c r="AN57" s="143">
        <f t="shared" si="30"/>
        <v>0</v>
      </c>
      <c r="AO57" s="144">
        <f t="shared" si="51"/>
        <v>-6.2341182194617095E-3</v>
      </c>
      <c r="AP57" s="93"/>
      <c r="AQ57" s="93"/>
      <c r="AR57" s="2" t="s">
        <v>36</v>
      </c>
      <c r="AS57" s="2">
        <v>89</v>
      </c>
      <c r="AT57"/>
      <c r="AU57"/>
      <c r="AV57"/>
      <c r="AW57"/>
      <c r="AX57"/>
      <c r="AY57"/>
      <c r="AZ57"/>
      <c r="BA57" s="93"/>
      <c r="BB57" s="93"/>
      <c r="BC57" s="93"/>
      <c r="BD57" s="93"/>
      <c r="BE57" s="93"/>
      <c r="BF57" s="60">
        <f t="shared" si="34"/>
        <v>40663</v>
      </c>
      <c r="BG57" s="71">
        <f t="shared" si="35"/>
        <v>5.3162376526974106E-3</v>
      </c>
      <c r="BH57" s="71">
        <f t="shared" si="36"/>
        <v>1.133190476190476E-2</v>
      </c>
      <c r="BI57" s="71">
        <f t="shared" si="52"/>
        <v>2.3006004140786723E-3</v>
      </c>
      <c r="BJ57" s="71">
        <f t="shared" si="53"/>
        <v>0</v>
      </c>
      <c r="BK57" s="71">
        <f t="shared" si="54"/>
        <v>2.3006004140786723E-3</v>
      </c>
      <c r="BL57" s="71">
        <f t="shared" si="37"/>
        <v>1.8967290476190477E-2</v>
      </c>
      <c r="BM57" s="71">
        <f t="shared" si="38"/>
        <v>0</v>
      </c>
      <c r="BQ57" s="60">
        <f t="shared" si="39"/>
        <v>40663</v>
      </c>
      <c r="BR57" s="63">
        <f t="shared" si="40"/>
        <v>11.172651720630988</v>
      </c>
      <c r="BS57" s="64">
        <f t="shared" si="41"/>
        <v>31322</v>
      </c>
      <c r="BT57" s="17" t="s">
        <v>74</v>
      </c>
      <c r="BV57" s="60">
        <f t="shared" si="42"/>
        <v>40694</v>
      </c>
      <c r="BW57" s="71">
        <f t="shared" si="43"/>
        <v>7.3960689765370643E-3</v>
      </c>
      <c r="BX57" s="71">
        <f t="shared" si="44"/>
        <v>5.3162376526974106E-3</v>
      </c>
      <c r="BY57" s="71">
        <f t="shared" si="45"/>
        <v>1.133190476190476E-2</v>
      </c>
      <c r="BZ57" s="71">
        <f t="shared" si="46"/>
        <v>1.8967290476190477E-2</v>
      </c>
      <c r="CA57" s="71">
        <f t="shared" si="47"/>
        <v>1.1017316017316019E-3</v>
      </c>
      <c r="CB57" s="71">
        <f t="shared" si="48"/>
        <v>0</v>
      </c>
    </row>
    <row r="58" spans="1:80" s="17" customFormat="1" ht="15" x14ac:dyDescent="0.25">
      <c r="A58" s="106">
        <f t="shared" si="0"/>
        <v>40663</v>
      </c>
      <c r="B58" s="163">
        <v>40694</v>
      </c>
      <c r="C58" s="156">
        <v>68262720467</v>
      </c>
      <c r="D58" s="157">
        <v>1383221.3400000012</v>
      </c>
      <c r="E58" s="158">
        <v>31339</v>
      </c>
      <c r="F58" s="157">
        <v>2202023240.8709679</v>
      </c>
      <c r="G58" s="157">
        <v>70264.630041512748</v>
      </c>
      <c r="H58" s="157">
        <v>1383221.3400000012</v>
      </c>
      <c r="I58" s="159">
        <v>7.3960689765370643E-3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21.512642429628517</v>
      </c>
      <c r="O58" s="161">
        <v>11.160023822332239</v>
      </c>
      <c r="P58" s="162">
        <v>5.3162376526974106E-3</v>
      </c>
      <c r="Q58" s="100"/>
      <c r="R58" s="96"/>
      <c r="T58" s="113">
        <f t="shared" si="1"/>
        <v>7.3960689765370643E-3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1"/>
        <v>1.1466218119774121E-2</v>
      </c>
      <c r="AA58" s="125">
        <f t="shared" si="32"/>
        <v>-4.0701491432370571E-3</v>
      </c>
      <c r="AD58" s="133">
        <f t="shared" si="33"/>
        <v>40694</v>
      </c>
      <c r="AE58" s="134">
        <f t="shared" si="49"/>
        <v>2.0798313238396537E-3</v>
      </c>
      <c r="AF58" s="134">
        <f t="shared" si="26"/>
        <v>-5.3877931831772244E-3</v>
      </c>
      <c r="AG58" s="135">
        <f t="shared" si="27"/>
        <v>1.1017316017316019E-3</v>
      </c>
      <c r="AH58" s="136">
        <f t="shared" si="50"/>
        <v>3.6673679653679431E-4</v>
      </c>
      <c r="AI58" s="57"/>
      <c r="AJ58" s="133">
        <f t="shared" si="28"/>
        <v>40694</v>
      </c>
      <c r="AK58" s="143">
        <f t="shared" si="28"/>
        <v>2.0798313238396537E-3</v>
      </c>
      <c r="AL58" s="143">
        <f t="shared" si="28"/>
        <v>-5.3877931831772244E-3</v>
      </c>
      <c r="AM58" s="143">
        <f t="shared" si="29"/>
        <v>1.1017316017316019E-3</v>
      </c>
      <c r="AN58" s="143">
        <f t="shared" si="30"/>
        <v>0</v>
      </c>
      <c r="AO58" s="144">
        <f t="shared" si="51"/>
        <v>3.6673679653679431E-4</v>
      </c>
      <c r="AP58" s="93"/>
      <c r="AQ58" s="93"/>
      <c r="AR58"/>
      <c r="AS58"/>
      <c r="AT58"/>
      <c r="AU58"/>
      <c r="AV58"/>
      <c r="AW58"/>
      <c r="AX58"/>
      <c r="AY58"/>
      <c r="AZ58"/>
      <c r="BA58" s="93"/>
      <c r="BB58" s="93"/>
      <c r="BC58" s="93"/>
      <c r="BD58" s="93"/>
      <c r="BE58" s="93"/>
      <c r="BF58" s="60">
        <f t="shared" si="34"/>
        <v>40694</v>
      </c>
      <c r="BG58" s="71">
        <f t="shared" si="35"/>
        <v>7.3960689765370643E-3</v>
      </c>
      <c r="BH58" s="71">
        <f t="shared" si="36"/>
        <v>1.2433636363636362E-2</v>
      </c>
      <c r="BI58" s="71">
        <f t="shared" si="52"/>
        <v>1.1017316017316019E-3</v>
      </c>
      <c r="BJ58" s="71">
        <f t="shared" si="53"/>
        <v>0</v>
      </c>
      <c r="BK58" s="71">
        <f t="shared" si="54"/>
        <v>1.1017316017316019E-3</v>
      </c>
      <c r="BL58" s="71">
        <f t="shared" si="37"/>
        <v>1.9334027272727271E-2</v>
      </c>
      <c r="BM58" s="71">
        <f t="shared" si="38"/>
        <v>0</v>
      </c>
      <c r="BQ58" s="60">
        <f t="shared" si="39"/>
        <v>40694</v>
      </c>
      <c r="BR58" s="63">
        <f t="shared" si="40"/>
        <v>11.160023822332239</v>
      </c>
      <c r="BS58" s="64">
        <f t="shared" si="41"/>
        <v>31339</v>
      </c>
      <c r="BT58" s="17" t="s">
        <v>74</v>
      </c>
      <c r="BV58" s="60">
        <f t="shared" si="42"/>
        <v>40724</v>
      </c>
      <c r="BW58" s="71">
        <f t="shared" si="43"/>
        <v>8.0889363961319741E-3</v>
      </c>
      <c r="BX58" s="71">
        <f t="shared" si="44"/>
        <v>7.3960689765370643E-3</v>
      </c>
      <c r="BY58" s="71">
        <f t="shared" si="45"/>
        <v>1.2433636363636362E-2</v>
      </c>
      <c r="BZ58" s="71">
        <f t="shared" si="46"/>
        <v>1.9334027272727271E-2</v>
      </c>
      <c r="CA58" s="71">
        <f t="shared" si="47"/>
        <v>3.563636363636373E-4</v>
      </c>
      <c r="CB58" s="71">
        <f t="shared" si="48"/>
        <v>0</v>
      </c>
    </row>
    <row r="59" spans="1:80" s="17" customFormat="1" ht="15.75" thickBot="1" x14ac:dyDescent="0.3">
      <c r="A59" s="106">
        <f t="shared" si="0"/>
        <v>40694</v>
      </c>
      <c r="B59" s="163">
        <v>40724</v>
      </c>
      <c r="C59" s="156">
        <v>66256466197</v>
      </c>
      <c r="D59" s="157">
        <v>1468340.6600000029</v>
      </c>
      <c r="E59" s="158">
        <v>31443</v>
      </c>
      <c r="F59" s="157">
        <v>2208548873.2333331</v>
      </c>
      <c r="G59" s="157">
        <v>70239.763166152508</v>
      </c>
      <c r="H59" s="157">
        <v>1468340.6600000029</v>
      </c>
      <c r="I59" s="159">
        <v>8.0889363961319741E-3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21.515601518361311</v>
      </c>
      <c r="O59" s="161">
        <v>11.159669856523024</v>
      </c>
      <c r="P59" s="162">
        <v>7.3960689765370643E-3</v>
      </c>
      <c r="Q59" s="100"/>
      <c r="R59" s="96"/>
      <c r="T59" s="113">
        <f t="shared" si="1"/>
        <v>8.0889363961319741E-3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1"/>
        <v>1.2803564068892558E-2</v>
      </c>
      <c r="AA59" s="125">
        <f t="shared" si="32"/>
        <v>-4.7146276727605841E-3</v>
      </c>
      <c r="AD59" s="133">
        <f t="shared" si="33"/>
        <v>40724</v>
      </c>
      <c r="AE59" s="134">
        <f t="shared" si="49"/>
        <v>6.9286741959490982E-4</v>
      </c>
      <c r="AF59" s="134">
        <f t="shared" si="26"/>
        <v>-4.0701491432370571E-3</v>
      </c>
      <c r="AG59" s="135">
        <f t="shared" si="27"/>
        <v>3.563636363636373E-4</v>
      </c>
      <c r="AH59" s="136">
        <f t="shared" si="50"/>
        <v>5.904959090909094E-3</v>
      </c>
      <c r="AI59" s="57"/>
      <c r="AJ59" s="133">
        <f t="shared" si="28"/>
        <v>40724</v>
      </c>
      <c r="AK59" s="143">
        <f t="shared" si="28"/>
        <v>6.9286741959490982E-4</v>
      </c>
      <c r="AL59" s="143">
        <f t="shared" si="28"/>
        <v>-4.0701491432370571E-3</v>
      </c>
      <c r="AM59" s="143">
        <f t="shared" si="29"/>
        <v>3.563636363636373E-4</v>
      </c>
      <c r="AN59" s="143">
        <f t="shared" si="30"/>
        <v>0</v>
      </c>
      <c r="AO59" s="144">
        <f t="shared" si="51"/>
        <v>5.904959090909094E-3</v>
      </c>
      <c r="AP59" s="93"/>
      <c r="AQ59" s="93"/>
      <c r="AR59" t="s">
        <v>37</v>
      </c>
      <c r="AS59"/>
      <c r="AT59"/>
      <c r="AU59"/>
      <c r="AV59"/>
      <c r="AW59"/>
      <c r="AX59"/>
      <c r="AY59"/>
      <c r="AZ59"/>
      <c r="BA59" s="93"/>
      <c r="BB59" s="93"/>
      <c r="BC59" s="93"/>
      <c r="BD59" s="93"/>
      <c r="BE59" s="93"/>
      <c r="BF59" s="60">
        <f t="shared" si="34"/>
        <v>40724</v>
      </c>
      <c r="BG59" s="71">
        <f t="shared" si="35"/>
        <v>8.0889363961319741E-3</v>
      </c>
      <c r="BH59" s="71">
        <f t="shared" si="36"/>
        <v>1.2789999999999999E-2</v>
      </c>
      <c r="BI59" s="71">
        <f t="shared" si="52"/>
        <v>3.563636363636373E-4</v>
      </c>
      <c r="BJ59" s="71">
        <f t="shared" si="53"/>
        <v>0</v>
      </c>
      <c r="BK59" s="71">
        <f t="shared" si="54"/>
        <v>3.563636363636373E-4</v>
      </c>
      <c r="BL59" s="71">
        <f t="shared" si="37"/>
        <v>2.5238986363636366E-2</v>
      </c>
      <c r="BM59" s="71">
        <f t="shared" si="38"/>
        <v>0</v>
      </c>
      <c r="BQ59" s="60">
        <f t="shared" si="39"/>
        <v>40724</v>
      </c>
      <c r="BR59" s="63">
        <f t="shared" si="40"/>
        <v>11.159669856523024</v>
      </c>
      <c r="BS59" s="64">
        <f t="shared" si="41"/>
        <v>31443</v>
      </c>
      <c r="BT59" s="17" t="s">
        <v>74</v>
      </c>
      <c r="BV59" s="60">
        <f t="shared" si="42"/>
        <v>40755</v>
      </c>
      <c r="BW59" s="71">
        <f t="shared" si="43"/>
        <v>7.6248629638201986E-3</v>
      </c>
      <c r="BX59" s="71">
        <f t="shared" si="44"/>
        <v>8.0889363961319741E-3</v>
      </c>
      <c r="BY59" s="71">
        <f t="shared" si="45"/>
        <v>1.2789999999999999E-2</v>
      </c>
      <c r="BZ59" s="71">
        <f t="shared" si="46"/>
        <v>2.5238986363636366E-2</v>
      </c>
      <c r="CA59" s="71">
        <f t="shared" si="47"/>
        <v>1.428095238095237E-3</v>
      </c>
      <c r="CB59" s="71">
        <f t="shared" si="48"/>
        <v>0</v>
      </c>
    </row>
    <row r="60" spans="1:80" s="17" customFormat="1" ht="15" x14ac:dyDescent="0.25">
      <c r="A60" s="106">
        <f t="shared" si="0"/>
        <v>40724</v>
      </c>
      <c r="B60" s="163">
        <v>40755</v>
      </c>
      <c r="C60" s="156">
        <v>68246650362</v>
      </c>
      <c r="D60" s="157">
        <v>1425674.9500000004</v>
      </c>
      <c r="E60" s="158">
        <v>31200</v>
      </c>
      <c r="F60" s="157">
        <v>2201504850.3870969</v>
      </c>
      <c r="G60" s="157">
        <v>70561.052897022339</v>
      </c>
      <c r="H60" s="157">
        <v>1425674.9500000004</v>
      </c>
      <c r="I60" s="159">
        <v>7.6248629638201986E-3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21.512406986376867</v>
      </c>
      <c r="O60" s="161">
        <v>11.164233612579295</v>
      </c>
      <c r="P60" s="162">
        <v>8.0889363961319741E-3</v>
      </c>
      <c r="Q60" s="100"/>
      <c r="R60" s="96"/>
      <c r="T60" s="113">
        <f t="shared" si="1"/>
        <v>7.6248629638201986E-3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1"/>
        <v>1.4827092758271886E-2</v>
      </c>
      <c r="AA60" s="125">
        <f t="shared" si="32"/>
        <v>-7.2022297944516877E-3</v>
      </c>
      <c r="AD60" s="133">
        <f t="shared" si="33"/>
        <v>40755</v>
      </c>
      <c r="AE60" s="134">
        <f t="shared" si="49"/>
        <v>-4.6407343231177553E-4</v>
      </c>
      <c r="AF60" s="134">
        <f t="shared" si="26"/>
        <v>-4.7146276727605841E-3</v>
      </c>
      <c r="AG60" s="135">
        <f t="shared" si="27"/>
        <v>1.428095238095237E-3</v>
      </c>
      <c r="AH60" s="136">
        <f t="shared" si="50"/>
        <v>5.9686279220779216E-3</v>
      </c>
      <c r="AI60" s="57"/>
      <c r="AJ60" s="133">
        <f t="shared" si="28"/>
        <v>40755</v>
      </c>
      <c r="AK60" s="143">
        <f t="shared" si="28"/>
        <v>-4.6407343231177553E-4</v>
      </c>
      <c r="AL60" s="143">
        <f t="shared" si="28"/>
        <v>-4.7146276727605841E-3</v>
      </c>
      <c r="AM60" s="143">
        <f t="shared" si="29"/>
        <v>1.428095238095237E-3</v>
      </c>
      <c r="AN60" s="143">
        <f t="shared" si="30"/>
        <v>0</v>
      </c>
      <c r="AO60" s="144">
        <f t="shared" si="51"/>
        <v>5.9686279220779216E-3</v>
      </c>
      <c r="AP60" s="93"/>
      <c r="AQ60" s="93"/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A60" s="93"/>
      <c r="BB60" s="93"/>
      <c r="BC60" s="93"/>
      <c r="BD60" s="93"/>
      <c r="BE60" s="93"/>
      <c r="BF60" s="60">
        <f t="shared" si="34"/>
        <v>40755</v>
      </c>
      <c r="BG60" s="71">
        <f t="shared" si="35"/>
        <v>7.6248629638201986E-3</v>
      </c>
      <c r="BH60" s="71">
        <f t="shared" si="36"/>
        <v>1.4218095238095236E-2</v>
      </c>
      <c r="BI60" s="71">
        <f t="shared" si="52"/>
        <v>1.428095238095237E-3</v>
      </c>
      <c r="BJ60" s="71">
        <f t="shared" si="53"/>
        <v>0</v>
      </c>
      <c r="BK60" s="71">
        <f t="shared" si="54"/>
        <v>1.428095238095237E-3</v>
      </c>
      <c r="BL60" s="71">
        <f t="shared" si="37"/>
        <v>3.1207614285714287E-2</v>
      </c>
      <c r="BM60" s="71">
        <f t="shared" si="38"/>
        <v>0</v>
      </c>
      <c r="BQ60" s="60">
        <f t="shared" si="39"/>
        <v>40755</v>
      </c>
      <c r="BR60" s="63">
        <f t="shared" si="40"/>
        <v>11.164233612579295</v>
      </c>
      <c r="BS60" s="64">
        <f t="shared" si="41"/>
        <v>31200</v>
      </c>
      <c r="BT60" s="17" t="s">
        <v>74</v>
      </c>
      <c r="BV60" s="60">
        <f t="shared" si="42"/>
        <v>40786</v>
      </c>
      <c r="BW60" s="71">
        <f t="shared" si="43"/>
        <v>8.7340760070145854E-3</v>
      </c>
      <c r="BX60" s="71">
        <f t="shared" si="44"/>
        <v>7.6248629638201986E-3</v>
      </c>
      <c r="BY60" s="71">
        <f t="shared" si="45"/>
        <v>1.4218095238095236E-2</v>
      </c>
      <c r="BZ60" s="71">
        <f t="shared" si="46"/>
        <v>3.1207614285714287E-2</v>
      </c>
      <c r="CA60" s="71">
        <f t="shared" si="47"/>
        <v>-4.8374741200827957E-4</v>
      </c>
      <c r="CB60" s="71">
        <f t="shared" si="48"/>
        <v>0</v>
      </c>
    </row>
    <row r="61" spans="1:80" s="17" customFormat="1" ht="15" x14ac:dyDescent="0.25">
      <c r="A61" s="106">
        <f t="shared" si="0"/>
        <v>40755</v>
      </c>
      <c r="B61" s="163">
        <v>40786</v>
      </c>
      <c r="C61" s="156">
        <v>67508586790</v>
      </c>
      <c r="D61" s="157">
        <v>1615411.3100000022</v>
      </c>
      <c r="E61" s="158">
        <v>31076</v>
      </c>
      <c r="F61" s="157">
        <v>2177696348.0645161</v>
      </c>
      <c r="G61" s="157">
        <v>70076.468916994345</v>
      </c>
      <c r="H61" s="157">
        <v>1615411.3100000022</v>
      </c>
      <c r="I61" s="159">
        <v>8.7340760070145854E-3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21.50153343395273</v>
      </c>
      <c r="O61" s="161">
        <v>11.157342337882419</v>
      </c>
      <c r="P61" s="162">
        <v>7.6248629638201986E-3</v>
      </c>
      <c r="Q61" s="100"/>
      <c r="R61" s="96"/>
      <c r="T61" s="113">
        <f t="shared" si="1"/>
        <v>8.7340760070145854E-3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1"/>
        <v>1.6142888403881381E-2</v>
      </c>
      <c r="AA61" s="125">
        <f t="shared" si="32"/>
        <v>-7.4088123968667954E-3</v>
      </c>
      <c r="AD61" s="133">
        <f t="shared" si="33"/>
        <v>40786</v>
      </c>
      <c r="AE61" s="134">
        <f t="shared" si="49"/>
        <v>1.1092130431943868E-3</v>
      </c>
      <c r="AF61" s="134">
        <f t="shared" si="26"/>
        <v>-7.2022297944516877E-3</v>
      </c>
      <c r="AG61" s="135">
        <f t="shared" si="27"/>
        <v>-4.8374741200827957E-4</v>
      </c>
      <c r="AH61" s="136">
        <f t="shared" si="50"/>
        <v>8.5940161490683162E-3</v>
      </c>
      <c r="AI61" s="57"/>
      <c r="AJ61" s="133">
        <f t="shared" si="28"/>
        <v>40786</v>
      </c>
      <c r="AK61" s="143">
        <f t="shared" si="28"/>
        <v>1.1092130431943868E-3</v>
      </c>
      <c r="AL61" s="143">
        <f t="shared" si="28"/>
        <v>-7.2022297944516877E-3</v>
      </c>
      <c r="AM61" s="143">
        <f t="shared" si="29"/>
        <v>0</v>
      </c>
      <c r="AN61" s="143">
        <f t="shared" si="30"/>
        <v>-4.8374741200827957E-4</v>
      </c>
      <c r="AO61" s="144">
        <f t="shared" si="51"/>
        <v>8.5940161490683162E-3</v>
      </c>
      <c r="AP61" s="93"/>
      <c r="AQ61" s="93"/>
      <c r="AR61" s="1" t="s">
        <v>38</v>
      </c>
      <c r="AS61" s="1">
        <v>2</v>
      </c>
      <c r="AT61" s="1">
        <v>1.0422581678393535E-4</v>
      </c>
      <c r="AU61" s="1">
        <v>5.2112908391967677E-5</v>
      </c>
      <c r="AV61" s="1">
        <v>12.919374484153401</v>
      </c>
      <c r="AW61" s="1">
        <v>1.241550777970822E-5</v>
      </c>
      <c r="AX61"/>
      <c r="AY61"/>
      <c r="AZ61"/>
      <c r="BA61" s="93"/>
      <c r="BB61" s="93"/>
      <c r="BC61" s="93"/>
      <c r="BD61" s="93"/>
      <c r="BE61" s="93"/>
      <c r="BF61" s="60">
        <f t="shared" si="34"/>
        <v>40786</v>
      </c>
      <c r="BG61" s="71">
        <f t="shared" si="35"/>
        <v>8.7340760070145854E-3</v>
      </c>
      <c r="BH61" s="71">
        <f t="shared" si="36"/>
        <v>1.3734347826086957E-2</v>
      </c>
      <c r="BI61" s="71">
        <f t="shared" si="52"/>
        <v>0</v>
      </c>
      <c r="BJ61" s="71">
        <f t="shared" si="53"/>
        <v>-4.8374741200827957E-4</v>
      </c>
      <c r="BK61" s="71">
        <f t="shared" si="54"/>
        <v>-4.8374741200827957E-4</v>
      </c>
      <c r="BL61" s="71">
        <f t="shared" si="37"/>
        <v>3.9801630434782603E-2</v>
      </c>
      <c r="BM61" s="71">
        <f t="shared" si="38"/>
        <v>0</v>
      </c>
      <c r="BQ61" s="60">
        <f t="shared" si="39"/>
        <v>40786</v>
      </c>
      <c r="BR61" s="63">
        <f t="shared" si="40"/>
        <v>11.157342337882419</v>
      </c>
      <c r="BS61" s="64">
        <f t="shared" si="41"/>
        <v>31076</v>
      </c>
      <c r="BT61" s="17" t="s">
        <v>74</v>
      </c>
      <c r="BV61" s="60">
        <f t="shared" si="42"/>
        <v>40816</v>
      </c>
      <c r="BW61" s="71">
        <f t="shared" si="43"/>
        <v>9.0261705866903925E-3</v>
      </c>
      <c r="BX61" s="71">
        <f t="shared" si="44"/>
        <v>8.7340760070145854E-3</v>
      </c>
      <c r="BY61" s="71">
        <f t="shared" si="45"/>
        <v>1.3734347826086957E-2</v>
      </c>
      <c r="BZ61" s="71">
        <f t="shared" si="46"/>
        <v>3.9801630434782603E-2</v>
      </c>
      <c r="CA61" s="71">
        <f t="shared" si="47"/>
        <v>-2.6252964426877121E-4</v>
      </c>
      <c r="CB61" s="71">
        <f t="shared" si="48"/>
        <v>0</v>
      </c>
    </row>
    <row r="62" spans="1:80" s="17" customFormat="1" ht="15" x14ac:dyDescent="0.25">
      <c r="A62" s="106">
        <f t="shared" si="0"/>
        <v>40786</v>
      </c>
      <c r="B62" s="163">
        <v>40816</v>
      </c>
      <c r="C62" s="156">
        <v>66950242680</v>
      </c>
      <c r="D62" s="157">
        <v>1655628.2499999993</v>
      </c>
      <c r="E62" s="158">
        <v>31031</v>
      </c>
      <c r="F62" s="157">
        <v>2231674756</v>
      </c>
      <c r="G62" s="157">
        <v>71917.590667397119</v>
      </c>
      <c r="H62" s="157">
        <v>1655628.2499999993</v>
      </c>
      <c r="I62" s="159">
        <v>9.0261705866903925E-3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21.526018152209492</v>
      </c>
      <c r="O62" s="161">
        <v>11.183276168409124</v>
      </c>
      <c r="P62" s="162">
        <v>8.7340760070145854E-3</v>
      </c>
      <c r="Q62" s="100"/>
      <c r="R62" s="96"/>
      <c r="T62" s="113">
        <f t="shared" si="1"/>
        <v>9.0261705866903925E-3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1"/>
        <v>1.8122284080451127E-2</v>
      </c>
      <c r="AA62" s="125">
        <f t="shared" si="32"/>
        <v>-9.0961134937607348E-3</v>
      </c>
      <c r="AD62" s="133">
        <f t="shared" si="33"/>
        <v>40816</v>
      </c>
      <c r="AE62" s="134">
        <f t="shared" si="49"/>
        <v>2.9209457967580704E-4</v>
      </c>
      <c r="AF62" s="134">
        <f t="shared" si="26"/>
        <v>-7.4088123968667954E-3</v>
      </c>
      <c r="AG62" s="135">
        <f t="shared" si="27"/>
        <v>-2.6252964426877121E-4</v>
      </c>
      <c r="AH62" s="136">
        <f t="shared" si="50"/>
        <v>1.1375978656126481E-2</v>
      </c>
      <c r="AI62" s="57"/>
      <c r="AJ62" s="133">
        <f t="shared" si="28"/>
        <v>40816</v>
      </c>
      <c r="AK62" s="143">
        <f t="shared" si="28"/>
        <v>2.9209457967580704E-4</v>
      </c>
      <c r="AL62" s="143">
        <f t="shared" si="28"/>
        <v>-7.4088123968667954E-3</v>
      </c>
      <c r="AM62" s="143">
        <f t="shared" si="29"/>
        <v>0</v>
      </c>
      <c r="AN62" s="143">
        <f t="shared" si="30"/>
        <v>-2.6252964426877121E-4</v>
      </c>
      <c r="AO62" s="144">
        <f t="shared" si="51"/>
        <v>1.1375978656126481E-2</v>
      </c>
      <c r="AP62" s="93"/>
      <c r="AQ62" s="93"/>
      <c r="AR62" s="1" t="s">
        <v>39</v>
      </c>
      <c r="AS62" s="1">
        <v>87</v>
      </c>
      <c r="AT62" s="1">
        <v>3.5093208542428021E-4</v>
      </c>
      <c r="AU62" s="1">
        <v>4.0337021313135659E-6</v>
      </c>
      <c r="AV62" s="1"/>
      <c r="AW62" s="1"/>
      <c r="AX62"/>
      <c r="AY62"/>
      <c r="AZ62"/>
      <c r="BA62" s="93"/>
      <c r="BB62" s="93"/>
      <c r="BC62" s="93"/>
      <c r="BD62" s="93"/>
      <c r="BE62" s="93"/>
      <c r="BF62" s="60">
        <f t="shared" si="34"/>
        <v>40816</v>
      </c>
      <c r="BG62" s="71">
        <f t="shared" si="35"/>
        <v>9.0261705866903925E-3</v>
      </c>
      <c r="BH62" s="71">
        <f t="shared" si="36"/>
        <v>1.3471818181818185E-2</v>
      </c>
      <c r="BI62" s="71">
        <f t="shared" si="52"/>
        <v>0</v>
      </c>
      <c r="BJ62" s="71">
        <f t="shared" si="53"/>
        <v>-2.6252964426877121E-4</v>
      </c>
      <c r="BK62" s="71">
        <f t="shared" si="54"/>
        <v>-2.6252964426877121E-4</v>
      </c>
      <c r="BL62" s="71">
        <f t="shared" si="37"/>
        <v>5.1177609090909085E-2</v>
      </c>
      <c r="BM62" s="71">
        <f t="shared" si="38"/>
        <v>0</v>
      </c>
      <c r="BQ62" s="60">
        <f t="shared" si="39"/>
        <v>40816</v>
      </c>
      <c r="BR62" s="63">
        <f t="shared" si="40"/>
        <v>11.183276168409124</v>
      </c>
      <c r="BS62" s="64">
        <f t="shared" si="41"/>
        <v>31031</v>
      </c>
      <c r="BT62" s="17" t="s">
        <v>74</v>
      </c>
      <c r="BV62" s="60">
        <f t="shared" si="42"/>
        <v>40847</v>
      </c>
      <c r="BW62" s="71">
        <f t="shared" si="43"/>
        <v>8.9735828589017456E-3</v>
      </c>
      <c r="BX62" s="71">
        <f t="shared" si="44"/>
        <v>9.0261705866903925E-3</v>
      </c>
      <c r="BY62" s="71">
        <f t="shared" si="45"/>
        <v>1.3471818181818185E-2</v>
      </c>
      <c r="BZ62" s="71">
        <f t="shared" si="46"/>
        <v>5.1177609090909085E-2</v>
      </c>
      <c r="CA62" s="71">
        <f t="shared" si="47"/>
        <v>1.6294372294371751E-4</v>
      </c>
      <c r="CB62" s="71">
        <f t="shared" si="48"/>
        <v>0</v>
      </c>
    </row>
    <row r="63" spans="1:80" s="17" customFormat="1" ht="15.75" thickBot="1" x14ac:dyDescent="0.3">
      <c r="A63" s="106">
        <f t="shared" si="0"/>
        <v>40816</v>
      </c>
      <c r="B63" s="163">
        <v>40847</v>
      </c>
      <c r="C63" s="156">
        <v>73290945784</v>
      </c>
      <c r="D63" s="157">
        <v>1801869.5199999989</v>
      </c>
      <c r="E63" s="158">
        <v>31069</v>
      </c>
      <c r="F63" s="157">
        <v>2364224057.5483871</v>
      </c>
      <c r="G63" s="157">
        <v>76095.917395100812</v>
      </c>
      <c r="H63" s="157">
        <v>1801869.5199999989</v>
      </c>
      <c r="I63" s="159">
        <v>8.9735828589017456E-3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21.583715710995797</v>
      </c>
      <c r="O63" s="161">
        <v>11.2397498945145</v>
      </c>
      <c r="P63" s="162">
        <v>9.0261705866903925E-3</v>
      </c>
      <c r="Q63" s="100"/>
      <c r="R63" s="96"/>
      <c r="T63" s="113">
        <f t="shared" si="1"/>
        <v>8.9735828589017456E-3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1"/>
        <v>1.7348041621382967E-2</v>
      </c>
      <c r="AA63" s="125">
        <f t="shared" si="32"/>
        <v>-8.3744587624812218E-3</v>
      </c>
      <c r="AD63" s="133">
        <f t="shared" si="33"/>
        <v>40847</v>
      </c>
      <c r="AE63" s="134">
        <f t="shared" si="49"/>
        <v>-5.2587727788646829E-5</v>
      </c>
      <c r="AF63" s="134">
        <f t="shared" si="26"/>
        <v>-9.0961134937607348E-3</v>
      </c>
      <c r="AG63" s="135">
        <f t="shared" si="27"/>
        <v>1.6294372294371751E-4</v>
      </c>
      <c r="AH63" s="136">
        <f t="shared" si="50"/>
        <v>-4.6507900432900262E-3</v>
      </c>
      <c r="AI63" s="57"/>
      <c r="AJ63" s="133">
        <f t="shared" si="28"/>
        <v>40847</v>
      </c>
      <c r="AK63" s="143">
        <f t="shared" si="28"/>
        <v>-5.2587727788646829E-5</v>
      </c>
      <c r="AL63" s="143">
        <f t="shared" si="28"/>
        <v>-9.0961134937607348E-3</v>
      </c>
      <c r="AM63" s="143">
        <f t="shared" si="29"/>
        <v>1.6294372294371751E-4</v>
      </c>
      <c r="AN63" s="143">
        <f t="shared" si="30"/>
        <v>0</v>
      </c>
      <c r="AO63" s="144">
        <f t="shared" si="51"/>
        <v>-4.6507900432900262E-3</v>
      </c>
      <c r="AP63" s="93"/>
      <c r="AQ63" s="93"/>
      <c r="AR63" s="2" t="s">
        <v>40</v>
      </c>
      <c r="AS63" s="2">
        <v>89</v>
      </c>
      <c r="AT63" s="2">
        <v>4.5515790220821556E-4</v>
      </c>
      <c r="AU63" s="2"/>
      <c r="AV63" s="2"/>
      <c r="AW63" s="2"/>
      <c r="AX63"/>
      <c r="AY63"/>
      <c r="AZ63"/>
      <c r="BA63" s="93"/>
      <c r="BB63" s="93"/>
      <c r="BC63" s="93"/>
      <c r="BD63" s="93"/>
      <c r="BE63" s="93"/>
      <c r="BF63" s="60">
        <f t="shared" si="34"/>
        <v>40847</v>
      </c>
      <c r="BG63" s="71">
        <f t="shared" si="35"/>
        <v>8.9735828589017456E-3</v>
      </c>
      <c r="BH63" s="71">
        <f t="shared" si="36"/>
        <v>1.3634761904761903E-2</v>
      </c>
      <c r="BI63" s="71">
        <f t="shared" si="52"/>
        <v>1.6294372294371751E-4</v>
      </c>
      <c r="BJ63" s="71">
        <f t="shared" si="53"/>
        <v>0</v>
      </c>
      <c r="BK63" s="71">
        <f t="shared" si="54"/>
        <v>1.6294372294371751E-4</v>
      </c>
      <c r="BL63" s="71">
        <f t="shared" si="37"/>
        <v>4.6526819047619059E-2</v>
      </c>
      <c r="BM63" s="71">
        <f t="shared" si="38"/>
        <v>0</v>
      </c>
      <c r="BQ63" s="60">
        <f t="shared" si="39"/>
        <v>40847</v>
      </c>
      <c r="BR63" s="63">
        <f t="shared" si="40"/>
        <v>11.2397498945145</v>
      </c>
      <c r="BS63" s="64">
        <f t="shared" si="41"/>
        <v>31069</v>
      </c>
      <c r="BT63" s="17" t="s">
        <v>74</v>
      </c>
      <c r="BV63" s="60">
        <f t="shared" si="42"/>
        <v>40877</v>
      </c>
      <c r="BW63" s="71">
        <f t="shared" si="43"/>
        <v>1.116655815764909E-2</v>
      </c>
      <c r="BX63" s="71">
        <f t="shared" si="44"/>
        <v>8.9735828589017456E-3</v>
      </c>
      <c r="BY63" s="71">
        <f t="shared" si="45"/>
        <v>1.3634761904761903E-2</v>
      </c>
      <c r="BZ63" s="71">
        <f t="shared" si="46"/>
        <v>4.6526819047619059E-2</v>
      </c>
      <c r="CA63" s="71">
        <f t="shared" si="47"/>
        <v>-1.3688528138528101E-3</v>
      </c>
      <c r="CB63" s="71">
        <f t="shared" si="48"/>
        <v>0</v>
      </c>
    </row>
    <row r="64" spans="1:80" s="17" customFormat="1" ht="15.75" thickBot="1" x14ac:dyDescent="0.3">
      <c r="A64" s="106">
        <f t="shared" si="0"/>
        <v>40847</v>
      </c>
      <c r="B64" s="163">
        <v>40877</v>
      </c>
      <c r="C64" s="156">
        <v>67542329633</v>
      </c>
      <c r="D64" s="157">
        <v>2066343.4300000004</v>
      </c>
      <c r="E64" s="158">
        <v>31130</v>
      </c>
      <c r="F64" s="157">
        <v>2251410987.7666669</v>
      </c>
      <c r="G64" s="157">
        <v>72322.871434843139</v>
      </c>
      <c r="H64" s="157">
        <v>2066343.4300000004</v>
      </c>
      <c r="I64" s="159">
        <v>1.116655815764909E-2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21.534822962288217</v>
      </c>
      <c r="O64" s="161">
        <v>11.188895698852564</v>
      </c>
      <c r="P64" s="162">
        <v>8.9735828589017456E-3</v>
      </c>
      <c r="Q64" s="100"/>
      <c r="R64" s="96"/>
      <c r="T64" s="113">
        <f t="shared" si="1"/>
        <v>1.116655815764909E-2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1"/>
        <v>1.8475502204933034E-2</v>
      </c>
      <c r="AA64" s="125">
        <f t="shared" si="32"/>
        <v>-7.3089440472839436E-3</v>
      </c>
      <c r="AD64" s="133">
        <f t="shared" si="33"/>
        <v>40877</v>
      </c>
      <c r="AE64" s="134">
        <f t="shared" si="49"/>
        <v>2.1929752987473444E-3</v>
      </c>
      <c r="AF64" s="134">
        <f t="shared" si="26"/>
        <v>-8.3744587624812218E-3</v>
      </c>
      <c r="AG64" s="135">
        <f t="shared" si="27"/>
        <v>-1.3688528138528101E-3</v>
      </c>
      <c r="AH64" s="136">
        <f t="shared" si="50"/>
        <v>1.0548485497835478E-2</v>
      </c>
      <c r="AI64" s="57"/>
      <c r="AJ64" s="133">
        <f t="shared" si="28"/>
        <v>40877</v>
      </c>
      <c r="AK64" s="143">
        <f t="shared" si="28"/>
        <v>2.1929752987473444E-3</v>
      </c>
      <c r="AL64" s="143">
        <f t="shared" si="28"/>
        <v>-8.3744587624812218E-3</v>
      </c>
      <c r="AM64" s="143">
        <f t="shared" si="29"/>
        <v>0</v>
      </c>
      <c r="AN64" s="143">
        <f t="shared" si="30"/>
        <v>-1.3688528138528101E-3</v>
      </c>
      <c r="AO64" s="144">
        <f t="shared" si="51"/>
        <v>1.0548485497835478E-2</v>
      </c>
      <c r="AP64" s="93"/>
      <c r="AQ64" s="93"/>
      <c r="AR64"/>
      <c r="AS64"/>
      <c r="AT64"/>
      <c r="AU64"/>
      <c r="AV64"/>
      <c r="AW64"/>
      <c r="AX64"/>
      <c r="AY64"/>
      <c r="AZ64"/>
      <c r="BA64" s="93"/>
      <c r="BB64" s="93"/>
      <c r="BC64" s="93"/>
      <c r="BD64" s="93"/>
      <c r="BE64" s="93"/>
      <c r="BF64" s="60">
        <f t="shared" si="34"/>
        <v>40877</v>
      </c>
      <c r="BG64" s="71">
        <f t="shared" si="35"/>
        <v>1.116655815764909E-2</v>
      </c>
      <c r="BH64" s="71">
        <f t="shared" si="36"/>
        <v>1.2265909090909093E-2</v>
      </c>
      <c r="BI64" s="71">
        <f t="shared" si="52"/>
        <v>0</v>
      </c>
      <c r="BJ64" s="71">
        <f t="shared" si="53"/>
        <v>-1.3688528138528101E-3</v>
      </c>
      <c r="BK64" s="71">
        <f t="shared" si="54"/>
        <v>-1.3688528138528101E-3</v>
      </c>
      <c r="BL64" s="71">
        <f t="shared" si="37"/>
        <v>5.7075304545454536E-2</v>
      </c>
      <c r="BM64" s="71">
        <f t="shared" si="38"/>
        <v>0</v>
      </c>
      <c r="BQ64" s="60">
        <f t="shared" si="39"/>
        <v>40877</v>
      </c>
      <c r="BR64" s="63">
        <f t="shared" si="40"/>
        <v>11.188895698852564</v>
      </c>
      <c r="BS64" s="64">
        <f t="shared" si="41"/>
        <v>31130</v>
      </c>
      <c r="BT64" s="17" t="s">
        <v>74</v>
      </c>
      <c r="BV64" s="60">
        <f t="shared" si="42"/>
        <v>40908</v>
      </c>
      <c r="BW64" s="71">
        <f t="shared" si="43"/>
        <v>1.1600236267902721E-2</v>
      </c>
      <c r="BX64" s="71">
        <f t="shared" si="44"/>
        <v>1.116655815764909E-2</v>
      </c>
      <c r="BY64" s="71">
        <f t="shared" si="45"/>
        <v>1.2265909090909093E-2</v>
      </c>
      <c r="BZ64" s="71">
        <f t="shared" si="46"/>
        <v>5.7075304545454536E-2</v>
      </c>
      <c r="CA64" s="71">
        <f t="shared" si="47"/>
        <v>-8.5181818181818275E-4</v>
      </c>
      <c r="CB64" s="71">
        <f t="shared" si="48"/>
        <v>0</v>
      </c>
    </row>
    <row r="65" spans="1:80" s="17" customFormat="1" ht="15" x14ac:dyDescent="0.25">
      <c r="A65" s="106">
        <f t="shared" si="0"/>
        <v>40877</v>
      </c>
      <c r="B65" s="163">
        <v>40908</v>
      </c>
      <c r="C65" s="156">
        <v>68542840623</v>
      </c>
      <c r="D65" s="157">
        <v>2178392.1800000016</v>
      </c>
      <c r="E65" s="158">
        <v>31297</v>
      </c>
      <c r="F65" s="157">
        <v>2211059374.9354839</v>
      </c>
      <c r="G65" s="157">
        <v>70647.645938444068</v>
      </c>
      <c r="H65" s="157">
        <v>2178392.1800000016</v>
      </c>
      <c r="I65" s="159">
        <v>1.1600236267902721E-2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21.51673759279651</v>
      </c>
      <c r="O65" s="161">
        <v>11.165460067507217</v>
      </c>
      <c r="P65" s="162">
        <v>1.116655815764909E-2</v>
      </c>
      <c r="Q65" s="100"/>
      <c r="R65" s="96"/>
      <c r="T65" s="113">
        <f t="shared" si="1"/>
        <v>1.1600236267902721E-2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1"/>
        <v>1.8158017751080238E-2</v>
      </c>
      <c r="AA65" s="125">
        <f t="shared" si="32"/>
        <v>-6.5577814831775175E-3</v>
      </c>
      <c r="AD65" s="133">
        <f t="shared" si="33"/>
        <v>40908</v>
      </c>
      <c r="AE65" s="134">
        <f t="shared" si="49"/>
        <v>4.3367811025363072E-4</v>
      </c>
      <c r="AF65" s="134">
        <f t="shared" si="26"/>
        <v>-7.3089440472839436E-3</v>
      </c>
      <c r="AG65" s="135">
        <f t="shared" si="27"/>
        <v>-8.5181818181818275E-4</v>
      </c>
      <c r="AH65" s="136">
        <f t="shared" si="50"/>
        <v>1.1583045454545415E-3</v>
      </c>
      <c r="AI65" s="57"/>
      <c r="AJ65" s="133">
        <f t="shared" si="28"/>
        <v>40908</v>
      </c>
      <c r="AK65" s="143">
        <f t="shared" si="28"/>
        <v>4.3367811025363072E-4</v>
      </c>
      <c r="AL65" s="143">
        <f t="shared" si="28"/>
        <v>-7.3089440472839436E-3</v>
      </c>
      <c r="AM65" s="143">
        <f t="shared" si="29"/>
        <v>0</v>
      </c>
      <c r="AN65" s="143">
        <f t="shared" si="30"/>
        <v>-8.5181818181818275E-4</v>
      </c>
      <c r="AO65" s="144">
        <f t="shared" si="51"/>
        <v>1.1583045454545415E-3</v>
      </c>
      <c r="AP65" s="93"/>
      <c r="AQ65" s="93"/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A65" s="93"/>
      <c r="BB65" s="93"/>
      <c r="BC65" s="93"/>
      <c r="BD65" s="93"/>
      <c r="BE65" s="93"/>
      <c r="BF65" s="60">
        <f t="shared" si="34"/>
        <v>40908</v>
      </c>
      <c r="BG65" s="71">
        <f t="shared" si="35"/>
        <v>1.1600236267902721E-2</v>
      </c>
      <c r="BH65" s="71">
        <f t="shared" si="36"/>
        <v>1.141409090909091E-2</v>
      </c>
      <c r="BI65" s="71">
        <f t="shared" si="52"/>
        <v>0</v>
      </c>
      <c r="BJ65" s="71">
        <f t="shared" si="53"/>
        <v>-8.5181818181818275E-4</v>
      </c>
      <c r="BK65" s="71">
        <f t="shared" si="54"/>
        <v>-8.5181818181818275E-4</v>
      </c>
      <c r="BL65" s="71">
        <f t="shared" si="37"/>
        <v>5.8233609090909078E-2</v>
      </c>
      <c r="BM65" s="71">
        <f t="shared" si="38"/>
        <v>0</v>
      </c>
      <c r="BQ65" s="60">
        <f t="shared" si="39"/>
        <v>40908</v>
      </c>
      <c r="BR65" s="63">
        <f t="shared" si="40"/>
        <v>11.165460067507217</v>
      </c>
      <c r="BS65" s="64">
        <f t="shared" si="41"/>
        <v>31297</v>
      </c>
      <c r="BT65" s="17" t="s">
        <v>74</v>
      </c>
      <c r="BV65" s="60">
        <f t="shared" si="42"/>
        <v>40939</v>
      </c>
      <c r="BW65" s="71">
        <f t="shared" si="43"/>
        <v>8.8485112441101695E-3</v>
      </c>
      <c r="BX65" s="71">
        <f t="shared" si="44"/>
        <v>1.1600236267902721E-2</v>
      </c>
      <c r="BY65" s="71">
        <f t="shared" si="45"/>
        <v>1.141409090909091E-2</v>
      </c>
      <c r="BZ65" s="71">
        <f t="shared" si="46"/>
        <v>5.8233609090909078E-2</v>
      </c>
      <c r="CA65" s="71">
        <f t="shared" si="47"/>
        <v>-3.0522727272727264E-3</v>
      </c>
      <c r="CB65" s="71">
        <f t="shared" si="48"/>
        <v>0</v>
      </c>
    </row>
    <row r="66" spans="1:80" s="17" customFormat="1" ht="15" x14ac:dyDescent="0.25">
      <c r="A66" s="106">
        <f t="shared" si="0"/>
        <v>40908</v>
      </c>
      <c r="B66" s="163">
        <v>40939</v>
      </c>
      <c r="C66" s="156">
        <v>70603935587</v>
      </c>
      <c r="D66" s="157">
        <v>1706939.1199999992</v>
      </c>
      <c r="E66" s="158">
        <v>30951</v>
      </c>
      <c r="F66" s="157">
        <v>2277546309.2580647</v>
      </c>
      <c r="G66" s="157">
        <v>73585.54842357483</v>
      </c>
      <c r="H66" s="157">
        <v>1706939.1199999992</v>
      </c>
      <c r="I66" s="159">
        <v>8.8485112441101695E-3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21.546364520265133</v>
      </c>
      <c r="O66" s="161">
        <v>11.206203932496646</v>
      </c>
      <c r="P66" s="162">
        <v>1.1600236267902721E-2</v>
      </c>
      <c r="Q66" s="100"/>
      <c r="R66" s="96"/>
      <c r="T66" s="113">
        <f t="shared" si="1"/>
        <v>8.8485112441101695E-3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1"/>
        <v>1.4795296488542319E-2</v>
      </c>
      <c r="AA66" s="125">
        <f t="shared" si="32"/>
        <v>-5.9467852444321494E-3</v>
      </c>
      <c r="AD66" s="133">
        <f t="shared" si="33"/>
        <v>40939</v>
      </c>
      <c r="AE66" s="134">
        <f t="shared" si="49"/>
        <v>-2.7517250237925513E-3</v>
      </c>
      <c r="AF66" s="134">
        <f t="shared" si="26"/>
        <v>-6.5577814831775175E-3</v>
      </c>
      <c r="AG66" s="135">
        <f t="shared" si="27"/>
        <v>-3.0522727272727264E-3</v>
      </c>
      <c r="AH66" s="136">
        <f t="shared" si="50"/>
        <v>-7.6528045454545349E-3</v>
      </c>
      <c r="AI66" s="57"/>
      <c r="AJ66" s="133">
        <f t="shared" si="28"/>
        <v>40939</v>
      </c>
      <c r="AK66" s="143">
        <f t="shared" si="28"/>
        <v>-2.7517250237925513E-3</v>
      </c>
      <c r="AL66" s="143">
        <f t="shared" si="28"/>
        <v>-6.5577814831775175E-3</v>
      </c>
      <c r="AM66" s="143">
        <f t="shared" si="29"/>
        <v>0</v>
      </c>
      <c r="AN66" s="143">
        <f t="shared" si="30"/>
        <v>-3.0522727272727264E-3</v>
      </c>
      <c r="AO66" s="144">
        <f t="shared" si="51"/>
        <v>-7.6528045454545349E-3</v>
      </c>
      <c r="AP66" s="93"/>
      <c r="AQ66" s="93"/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A66" s="93"/>
      <c r="BB66" s="93"/>
      <c r="BC66" s="93"/>
      <c r="BD66" s="93"/>
      <c r="BE66" s="93"/>
      <c r="BF66" s="60">
        <f t="shared" si="34"/>
        <v>40939</v>
      </c>
      <c r="BG66" s="71">
        <f t="shared" si="35"/>
        <v>8.8485112441101695E-3</v>
      </c>
      <c r="BH66" s="71">
        <f t="shared" si="36"/>
        <v>8.3618181818181838E-3</v>
      </c>
      <c r="BI66" s="71">
        <f t="shared" si="52"/>
        <v>0</v>
      </c>
      <c r="BJ66" s="71">
        <f t="shared" si="53"/>
        <v>-3.0522727272727264E-3</v>
      </c>
      <c r="BK66" s="71">
        <f t="shared" si="54"/>
        <v>-3.0522727272727264E-3</v>
      </c>
      <c r="BL66" s="71">
        <f t="shared" si="37"/>
        <v>5.0580804545454543E-2</v>
      </c>
      <c r="BM66" s="71">
        <f t="shared" si="38"/>
        <v>0</v>
      </c>
      <c r="BQ66" s="60">
        <f t="shared" si="39"/>
        <v>40939</v>
      </c>
      <c r="BR66" s="63">
        <f t="shared" si="40"/>
        <v>11.206203932496646</v>
      </c>
      <c r="BS66" s="64">
        <f t="shared" si="41"/>
        <v>30951</v>
      </c>
      <c r="BT66" s="17" t="s">
        <v>74</v>
      </c>
      <c r="BV66" s="60">
        <f t="shared" si="42"/>
        <v>40968</v>
      </c>
      <c r="BW66" s="71">
        <f t="shared" si="43"/>
        <v>7.4817551417929087E-3</v>
      </c>
      <c r="BX66" s="71">
        <f t="shared" si="44"/>
        <v>8.8485112441101695E-3</v>
      </c>
      <c r="BY66" s="71">
        <f t="shared" si="45"/>
        <v>8.3618181818181838E-3</v>
      </c>
      <c r="BZ66" s="71">
        <f t="shared" si="46"/>
        <v>5.0580804545454543E-2</v>
      </c>
      <c r="CA66" s="71">
        <f t="shared" si="47"/>
        <v>-2.1018181818181839E-3</v>
      </c>
      <c r="CB66" s="71">
        <f t="shared" si="48"/>
        <v>0</v>
      </c>
    </row>
    <row r="67" spans="1:80" s="17" customFormat="1" ht="15" x14ac:dyDescent="0.25">
      <c r="A67" s="106">
        <f t="shared" si="0"/>
        <v>40939</v>
      </c>
      <c r="B67" s="163">
        <v>40968</v>
      </c>
      <c r="C67" s="156">
        <v>65824896876</v>
      </c>
      <c r="D67" s="157">
        <v>1345589.5100000028</v>
      </c>
      <c r="E67" s="158">
        <v>31023</v>
      </c>
      <c r="F67" s="157">
        <v>2269824030.2068968</v>
      </c>
      <c r="G67" s="157">
        <v>73165.845669564413</v>
      </c>
      <c r="H67" s="157">
        <v>1345589.5100000028</v>
      </c>
      <c r="I67" s="159">
        <v>7.4817551417929087E-3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21.542968145702268</v>
      </c>
      <c r="O67" s="161">
        <v>11.200484001849183</v>
      </c>
      <c r="P67" s="162">
        <v>8.8485112441101695E-3</v>
      </c>
      <c r="Q67" s="100"/>
      <c r="R67" s="96"/>
      <c r="T67" s="113">
        <f t="shared" si="1"/>
        <v>7.4817551417929087E-3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1"/>
        <v>1.1414525061982915E-2</v>
      </c>
      <c r="AA67" s="125">
        <f t="shared" si="32"/>
        <v>-3.9327699201900067E-3</v>
      </c>
      <c r="AD67" s="133">
        <f t="shared" si="33"/>
        <v>40968</v>
      </c>
      <c r="AE67" s="134">
        <f t="shared" si="49"/>
        <v>-1.3667561023172608E-3</v>
      </c>
      <c r="AF67" s="134">
        <f t="shared" si="26"/>
        <v>-5.9467852444321494E-3</v>
      </c>
      <c r="AG67" s="135">
        <f t="shared" si="27"/>
        <v>-2.1018181818181839E-3</v>
      </c>
      <c r="AH67" s="136">
        <f t="shared" si="50"/>
        <v>-1.0920133116883113E-2</v>
      </c>
      <c r="AI67" s="57"/>
      <c r="AJ67" s="133">
        <f t="shared" si="28"/>
        <v>40968</v>
      </c>
      <c r="AK67" s="143">
        <f t="shared" si="28"/>
        <v>-1.3667561023172608E-3</v>
      </c>
      <c r="AL67" s="143">
        <f t="shared" si="28"/>
        <v>-5.9467852444321494E-3</v>
      </c>
      <c r="AM67" s="143">
        <f t="shared" si="29"/>
        <v>0</v>
      </c>
      <c r="AN67" s="143">
        <f t="shared" si="30"/>
        <v>-2.1018181818181839E-3</v>
      </c>
      <c r="AO67" s="144">
        <f t="shared" si="51"/>
        <v>-1.0920133116883113E-2</v>
      </c>
      <c r="AP67" s="93"/>
      <c r="AQ67" s="93"/>
      <c r="AR67" s="1" t="s">
        <v>52</v>
      </c>
      <c r="AS67" s="1">
        <v>-0.11742002669487228</v>
      </c>
      <c r="AT67" s="1">
        <v>4.0849950609673363E-2</v>
      </c>
      <c r="AU67" s="1">
        <v>-2.8744227335018353</v>
      </c>
      <c r="AV67" s="1">
        <v>5.0869072411041652E-3</v>
      </c>
      <c r="AW67" s="1">
        <v>-0.19861372682916373</v>
      </c>
      <c r="AX67" s="1">
        <v>-3.6226326560580835E-2</v>
      </c>
      <c r="AY67" s="1">
        <v>-0.19861372682916373</v>
      </c>
      <c r="AZ67" s="1">
        <v>-3.6226326560580835E-2</v>
      </c>
      <c r="BA67" s="93"/>
      <c r="BB67" s="93"/>
      <c r="BC67" s="93"/>
      <c r="BD67" s="93"/>
      <c r="BE67" s="93"/>
      <c r="BF67" s="60">
        <f t="shared" si="34"/>
        <v>40968</v>
      </c>
      <c r="BG67" s="71">
        <f t="shared" si="35"/>
        <v>7.4817551417929087E-3</v>
      </c>
      <c r="BH67" s="71">
        <f t="shared" si="36"/>
        <v>6.2599999999999999E-3</v>
      </c>
      <c r="BI67" s="71">
        <f t="shared" si="52"/>
        <v>0</v>
      </c>
      <c r="BJ67" s="71">
        <f t="shared" si="53"/>
        <v>-2.1018181818181839E-3</v>
      </c>
      <c r="BK67" s="71">
        <f t="shared" si="54"/>
        <v>-2.1018181818181839E-3</v>
      </c>
      <c r="BL67" s="71">
        <f t="shared" si="37"/>
        <v>3.966067142857143E-2</v>
      </c>
      <c r="BM67" s="71">
        <f t="shared" si="38"/>
        <v>0</v>
      </c>
      <c r="BQ67" s="60">
        <f t="shared" si="39"/>
        <v>40968</v>
      </c>
      <c r="BR67" s="63">
        <f t="shared" si="40"/>
        <v>11.200484001849183</v>
      </c>
      <c r="BS67" s="64">
        <f t="shared" si="41"/>
        <v>31023</v>
      </c>
      <c r="BT67" s="17" t="s">
        <v>74</v>
      </c>
      <c r="BV67" s="60">
        <f t="shared" si="42"/>
        <v>40999</v>
      </c>
      <c r="BW67" s="71">
        <f t="shared" si="43"/>
        <v>1.2298733153608448E-2</v>
      </c>
      <c r="BX67" s="71">
        <f t="shared" si="44"/>
        <v>7.4817551417929087E-3</v>
      </c>
      <c r="BY67" s="71">
        <f t="shared" si="45"/>
        <v>6.2599999999999999E-3</v>
      </c>
      <c r="BZ67" s="71">
        <f t="shared" si="46"/>
        <v>3.966067142857143E-2</v>
      </c>
      <c r="CA67" s="71">
        <f t="shared" si="47"/>
        <v>-1.5859090909090892E-3</v>
      </c>
      <c r="CB67" s="71">
        <f t="shared" si="48"/>
        <v>0</v>
      </c>
    </row>
    <row r="68" spans="1:80" s="17" customFormat="1" ht="15.75" thickBot="1" x14ac:dyDescent="0.3">
      <c r="A68" s="106">
        <f t="shared" si="0"/>
        <v>40968</v>
      </c>
      <c r="B68" s="163">
        <v>40999</v>
      </c>
      <c r="C68" s="156">
        <v>69345569428</v>
      </c>
      <c r="D68" s="157">
        <v>2330225.83</v>
      </c>
      <c r="E68" s="158">
        <v>31200</v>
      </c>
      <c r="F68" s="157">
        <v>2236953852.516129</v>
      </c>
      <c r="G68" s="157">
        <v>71697.238862696438</v>
      </c>
      <c r="H68" s="157">
        <v>2330225.83</v>
      </c>
      <c r="I68" s="159">
        <v>1.2298733153608448E-2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21.528380890057949</v>
      </c>
      <c r="O68" s="161">
        <v>11.180207516260374</v>
      </c>
      <c r="P68" s="162">
        <v>7.4817551417929087E-3</v>
      </c>
      <c r="Q68" s="100"/>
      <c r="R68" s="96"/>
      <c r="T68" s="113">
        <f t="shared" si="1"/>
        <v>1.2298733153608448E-2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1"/>
        <v>1.0312801081914874E-2</v>
      </c>
      <c r="AA68" s="125">
        <f t="shared" si="32"/>
        <v>1.985932071693574E-3</v>
      </c>
      <c r="AD68" s="133">
        <f t="shared" si="33"/>
        <v>40999</v>
      </c>
      <c r="AE68" s="134">
        <f t="shared" si="49"/>
        <v>4.8169780118155394E-3</v>
      </c>
      <c r="AF68" s="134">
        <f t="shared" si="26"/>
        <v>-3.9327699201900067E-3</v>
      </c>
      <c r="AG68" s="135">
        <f t="shared" si="27"/>
        <v>-1.5859090909090892E-3</v>
      </c>
      <c r="AH68" s="136">
        <f t="shared" si="50"/>
        <v>-5.5219415584415593E-4</v>
      </c>
      <c r="AI68" s="57"/>
      <c r="AJ68" s="133">
        <f t="shared" si="28"/>
        <v>40999</v>
      </c>
      <c r="AK68" s="143">
        <f t="shared" si="28"/>
        <v>4.8169780118155394E-3</v>
      </c>
      <c r="AL68" s="143">
        <f t="shared" si="28"/>
        <v>-3.9327699201900067E-3</v>
      </c>
      <c r="AM68" s="143">
        <f t="shared" si="29"/>
        <v>0</v>
      </c>
      <c r="AN68" s="143">
        <f t="shared" si="30"/>
        <v>-1.5859090909090892E-3</v>
      </c>
      <c r="AO68" s="144">
        <f t="shared" si="51"/>
        <v>-5.5219415584415593E-4</v>
      </c>
      <c r="AP68" s="93"/>
      <c r="AQ68" s="93"/>
      <c r="AR68" s="2" t="s">
        <v>100</v>
      </c>
      <c r="AS68" s="2">
        <v>0.41451072239848002</v>
      </c>
      <c r="AT68" s="2">
        <v>0.10797987142334883</v>
      </c>
      <c r="AU68" s="2">
        <v>3.838777699348594</v>
      </c>
      <c r="AV68" s="2">
        <v>2.3398681719454323E-4</v>
      </c>
      <c r="AW68" s="2">
        <v>0.19988903571250843</v>
      </c>
      <c r="AX68" s="2">
        <v>0.62913240908445167</v>
      </c>
      <c r="AY68" s="2">
        <v>0.19988903571250843</v>
      </c>
      <c r="AZ68" s="2">
        <v>0.62913240908445167</v>
      </c>
      <c r="BA68" s="93"/>
      <c r="BB68" s="93"/>
      <c r="BC68" s="93"/>
      <c r="BD68" s="93"/>
      <c r="BE68" s="93"/>
      <c r="BF68" s="60">
        <f t="shared" si="34"/>
        <v>40999</v>
      </c>
      <c r="BG68" s="71">
        <f t="shared" si="35"/>
        <v>1.2298733153608448E-2</v>
      </c>
      <c r="BH68" s="71">
        <f t="shared" si="36"/>
        <v>4.6740909090909107E-3</v>
      </c>
      <c r="BI68" s="71">
        <f t="shared" si="52"/>
        <v>0</v>
      </c>
      <c r="BJ68" s="71">
        <f t="shared" si="53"/>
        <v>-1.5859090909090892E-3</v>
      </c>
      <c r="BK68" s="71">
        <f t="shared" si="54"/>
        <v>-1.5859090909090892E-3</v>
      </c>
      <c r="BL68" s="71">
        <f t="shared" si="37"/>
        <v>3.9108477272727274E-2</v>
      </c>
      <c r="BM68" s="71">
        <f t="shared" si="38"/>
        <v>0</v>
      </c>
      <c r="BQ68" s="60">
        <f t="shared" si="39"/>
        <v>40999</v>
      </c>
      <c r="BR68" s="63">
        <f t="shared" si="40"/>
        <v>11.180207516260374</v>
      </c>
      <c r="BS68" s="64">
        <f t="shared" si="41"/>
        <v>31200</v>
      </c>
      <c r="BT68" s="17" t="s">
        <v>74</v>
      </c>
      <c r="BV68" s="60">
        <f t="shared" si="42"/>
        <v>41029</v>
      </c>
      <c r="BW68" s="71">
        <f t="shared" si="43"/>
        <v>6.2783200136766228E-3</v>
      </c>
      <c r="BX68" s="71">
        <f t="shared" si="44"/>
        <v>1.2298733153608448E-2</v>
      </c>
      <c r="BY68" s="71">
        <f t="shared" si="45"/>
        <v>4.6740909090909107E-3</v>
      </c>
      <c r="BZ68" s="71">
        <f t="shared" si="46"/>
        <v>3.9108477272727274E-2</v>
      </c>
      <c r="CA68" s="71">
        <f t="shared" si="47"/>
        <v>-5.8566985645933101E-4</v>
      </c>
      <c r="CB68" s="71">
        <f t="shared" si="48"/>
        <v>0</v>
      </c>
    </row>
    <row r="69" spans="1:80" s="17" customFormat="1" ht="15" x14ac:dyDescent="0.25">
      <c r="A69" s="106">
        <f t="shared" si="0"/>
        <v>40999</v>
      </c>
      <c r="B69" s="163">
        <v>41029</v>
      </c>
      <c r="C69" s="156">
        <v>61847893375</v>
      </c>
      <c r="D69" s="157">
        <v>1060931.3300000008</v>
      </c>
      <c r="E69" s="158">
        <v>31073</v>
      </c>
      <c r="F69" s="157">
        <v>2061596445.8333333</v>
      </c>
      <c r="G69" s="157">
        <v>66346.874966476782</v>
      </c>
      <c r="H69" s="157">
        <v>1060931.3300000008</v>
      </c>
      <c r="I69" s="159">
        <v>6.2783200136766228E-3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21.446746493316336</v>
      </c>
      <c r="O69" s="161">
        <v>11.102651939426988</v>
      </c>
      <c r="P69" s="162">
        <v>1.2298733153608448E-2</v>
      </c>
      <c r="Q69" s="100"/>
      <c r="R69" s="96"/>
      <c r="T69" s="113">
        <f t="shared" si="1"/>
        <v>6.2783200136766228E-3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1"/>
        <v>1.1890265463528952E-2</v>
      </c>
      <c r="AA69" s="125">
        <f t="shared" si="32"/>
        <v>-5.6119454498523291E-3</v>
      </c>
      <c r="AD69" s="133">
        <f t="shared" si="33"/>
        <v>41029</v>
      </c>
      <c r="AE69" s="134">
        <f t="shared" si="49"/>
        <v>-6.0204131399318253E-3</v>
      </c>
      <c r="AF69" s="134">
        <f t="shared" si="26"/>
        <v>1.985932071693574E-3</v>
      </c>
      <c r="AG69" s="135">
        <f t="shared" si="27"/>
        <v>-5.8566985645933101E-4</v>
      </c>
      <c r="AH69" s="136">
        <f t="shared" si="50"/>
        <v>1.0322175108225105E-2</v>
      </c>
      <c r="AI69" s="57"/>
      <c r="AJ69" s="133">
        <f t="shared" si="28"/>
        <v>41029</v>
      </c>
      <c r="AK69" s="143">
        <f t="shared" si="28"/>
        <v>-6.0204131399318253E-3</v>
      </c>
      <c r="AL69" s="143">
        <f t="shared" si="28"/>
        <v>1.985932071693574E-3</v>
      </c>
      <c r="AM69" s="143">
        <f t="shared" si="29"/>
        <v>0</v>
      </c>
      <c r="AN69" s="143">
        <f t="shared" si="30"/>
        <v>-5.8566985645933101E-4</v>
      </c>
      <c r="AO69" s="144">
        <f t="shared" si="51"/>
        <v>1.0322175108225105E-2</v>
      </c>
      <c r="AP69" s="93"/>
      <c r="AQ69" s="93"/>
      <c r="AR69"/>
      <c r="AS69"/>
      <c r="AT69"/>
      <c r="AU69"/>
      <c r="AV69"/>
      <c r="AW69"/>
      <c r="AX69"/>
      <c r="AY69"/>
      <c r="AZ69"/>
      <c r="BA69" s="93"/>
      <c r="BB69" s="93"/>
      <c r="BC69" s="93"/>
      <c r="BD69" s="93"/>
      <c r="BE69" s="93"/>
      <c r="BF69" s="60">
        <f t="shared" si="34"/>
        <v>41029</v>
      </c>
      <c r="BG69" s="71">
        <f t="shared" si="35"/>
        <v>6.2783200136766228E-3</v>
      </c>
      <c r="BH69" s="71">
        <f t="shared" si="36"/>
        <v>4.0884210526315797E-3</v>
      </c>
      <c r="BI69" s="71">
        <f t="shared" si="52"/>
        <v>0</v>
      </c>
      <c r="BJ69" s="71">
        <f t="shared" si="53"/>
        <v>-5.8566985645933101E-4</v>
      </c>
      <c r="BK69" s="71">
        <f t="shared" si="54"/>
        <v>-5.8566985645933101E-4</v>
      </c>
      <c r="BL69" s="71">
        <f t="shared" si="37"/>
        <v>4.9430652380952379E-2</v>
      </c>
      <c r="BM69" s="71">
        <f t="shared" si="38"/>
        <v>0</v>
      </c>
      <c r="BQ69" s="60">
        <f t="shared" si="39"/>
        <v>41029</v>
      </c>
      <c r="BR69" s="63">
        <f t="shared" si="40"/>
        <v>11.102651939426988</v>
      </c>
      <c r="BS69" s="64">
        <f t="shared" si="41"/>
        <v>31073</v>
      </c>
      <c r="BT69" s="17" t="s">
        <v>74</v>
      </c>
      <c r="BV69" s="60">
        <f t="shared" si="42"/>
        <v>41060</v>
      </c>
      <c r="BW69" s="71">
        <f t="shared" si="43"/>
        <v>8.9931928388915817E-3</v>
      </c>
      <c r="BX69" s="71">
        <f t="shared" si="44"/>
        <v>6.2783200136766228E-3</v>
      </c>
      <c r="BY69" s="71">
        <f t="shared" si="45"/>
        <v>4.0884210526315797E-3</v>
      </c>
      <c r="BZ69" s="71">
        <f t="shared" si="46"/>
        <v>4.9430652380952379E-2</v>
      </c>
      <c r="CA69" s="71">
        <f t="shared" si="47"/>
        <v>-1.5023923444976162E-4</v>
      </c>
      <c r="CB69" s="71">
        <f t="shared" si="48"/>
        <v>0</v>
      </c>
    </row>
    <row r="70" spans="1:80" s="17" customFormat="1" ht="15" x14ac:dyDescent="0.25">
      <c r="A70" s="106">
        <f t="shared" si="0"/>
        <v>41029</v>
      </c>
      <c r="B70" s="163">
        <v>41060</v>
      </c>
      <c r="C70" s="156">
        <v>64457489842</v>
      </c>
      <c r="D70" s="157">
        <v>1583821.4100000036</v>
      </c>
      <c r="E70" s="158">
        <v>31048</v>
      </c>
      <c r="F70" s="157">
        <v>2079273865.8709676</v>
      </c>
      <c r="G70" s="157">
        <v>66969.65556141999</v>
      </c>
      <c r="H70" s="157">
        <v>1583821.4100000036</v>
      </c>
      <c r="I70" s="159">
        <v>8.9931928388915817E-3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21.455284566762369</v>
      </c>
      <c r="O70" s="161">
        <v>11.111994893713627</v>
      </c>
      <c r="P70" s="162">
        <v>6.2783200136766228E-3</v>
      </c>
      <c r="Q70" s="100"/>
      <c r="R70" s="96"/>
      <c r="T70" s="113">
        <f t="shared" si="1"/>
        <v>8.9931928388915817E-3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1"/>
        <v>1.3840013066699665E-2</v>
      </c>
      <c r="AA70" s="125">
        <f t="shared" si="32"/>
        <v>-4.8468202278080831E-3</v>
      </c>
      <c r="AD70" s="133">
        <f t="shared" si="33"/>
        <v>41060</v>
      </c>
      <c r="AE70" s="134">
        <f t="shared" si="49"/>
        <v>2.714872825214959E-3</v>
      </c>
      <c r="AF70" s="134">
        <f t="shared" si="26"/>
        <v>-5.6119454498523291E-3</v>
      </c>
      <c r="AG70" s="135">
        <f t="shared" si="27"/>
        <v>-1.5023923444976162E-4</v>
      </c>
      <c r="AH70" s="136">
        <f t="shared" si="50"/>
        <v>1.0844004140786741E-2</v>
      </c>
      <c r="AI70" s="57"/>
      <c r="AJ70" s="133">
        <f t="shared" si="28"/>
        <v>41060</v>
      </c>
      <c r="AK70" s="143">
        <f t="shared" si="28"/>
        <v>2.714872825214959E-3</v>
      </c>
      <c r="AL70" s="143">
        <f t="shared" si="28"/>
        <v>-5.6119454498523291E-3</v>
      </c>
      <c r="AM70" s="143">
        <f t="shared" si="29"/>
        <v>0</v>
      </c>
      <c r="AN70" s="143">
        <f t="shared" si="30"/>
        <v>-1.5023923444976162E-4</v>
      </c>
      <c r="AO70" s="144">
        <f t="shared" si="51"/>
        <v>1.0844004140786741E-2</v>
      </c>
      <c r="AP70" s="93"/>
      <c r="AQ70" s="93"/>
      <c r="AR70"/>
      <c r="AS70"/>
      <c r="AT70"/>
      <c r="AU70"/>
      <c r="AV70"/>
      <c r="AW70"/>
      <c r="AX70"/>
      <c r="AY70"/>
      <c r="AZ70"/>
      <c r="BA70" s="93"/>
      <c r="BB70" s="93"/>
      <c r="BC70" s="93"/>
      <c r="BD70" s="93"/>
      <c r="BE70" s="93"/>
      <c r="BF70" s="60">
        <f t="shared" si="34"/>
        <v>41060</v>
      </c>
      <c r="BG70" s="71">
        <f t="shared" si="35"/>
        <v>8.9931928388915817E-3</v>
      </c>
      <c r="BH70" s="71">
        <f t="shared" si="36"/>
        <v>3.9381818181818181E-3</v>
      </c>
      <c r="BI70" s="71">
        <f t="shared" si="52"/>
        <v>0</v>
      </c>
      <c r="BJ70" s="71">
        <f t="shared" si="53"/>
        <v>-1.5023923444976162E-4</v>
      </c>
      <c r="BK70" s="71">
        <f t="shared" si="54"/>
        <v>-1.5023923444976162E-4</v>
      </c>
      <c r="BL70" s="71">
        <f t="shared" si="37"/>
        <v>6.027465652173912E-2</v>
      </c>
      <c r="BM70" s="71">
        <f t="shared" si="38"/>
        <v>0</v>
      </c>
      <c r="BQ70" s="60">
        <f t="shared" si="39"/>
        <v>41060</v>
      </c>
      <c r="BR70" s="63">
        <f t="shared" si="40"/>
        <v>11.111994893713627</v>
      </c>
      <c r="BS70" s="64">
        <f t="shared" si="41"/>
        <v>31048</v>
      </c>
      <c r="BT70" s="17" t="s">
        <v>74</v>
      </c>
      <c r="BV70" s="60">
        <f t="shared" si="42"/>
        <v>41090</v>
      </c>
      <c r="BW70" s="71">
        <f t="shared" si="43"/>
        <v>1.1279426105457409E-2</v>
      </c>
      <c r="BX70" s="71">
        <f t="shared" si="44"/>
        <v>8.9931928388915817E-3</v>
      </c>
      <c r="BY70" s="71">
        <f t="shared" si="45"/>
        <v>3.9381818181818181E-3</v>
      </c>
      <c r="BZ70" s="71">
        <f t="shared" si="46"/>
        <v>6.027465652173912E-2</v>
      </c>
      <c r="CA70" s="71">
        <f t="shared" si="47"/>
        <v>-1.3865800865800817E-4</v>
      </c>
      <c r="CB70" s="71">
        <f t="shared" si="48"/>
        <v>0</v>
      </c>
    </row>
    <row r="71" spans="1:80" s="17" customFormat="1" ht="15" x14ac:dyDescent="0.25">
      <c r="A71" s="106">
        <f t="shared" si="0"/>
        <v>41060</v>
      </c>
      <c r="B71" s="163">
        <v>41090</v>
      </c>
      <c r="C71" s="156">
        <v>61647145555</v>
      </c>
      <c r="D71" s="157">
        <v>1899848.1499999992</v>
      </c>
      <c r="E71" s="158">
        <v>31016</v>
      </c>
      <c r="F71" s="157">
        <v>2054904851.8333333</v>
      </c>
      <c r="G71" s="157">
        <v>66253.058158154934</v>
      </c>
      <c r="H71" s="157">
        <v>1899848.1499999992</v>
      </c>
      <c r="I71" s="159">
        <v>1.1279426105457409E-2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21.443495383011662</v>
      </c>
      <c r="O71" s="161">
        <v>11.101236903660899</v>
      </c>
      <c r="P71" s="162">
        <v>8.9931928388915817E-3</v>
      </c>
      <c r="Q71" s="100"/>
      <c r="R71" s="96"/>
      <c r="T71" s="113">
        <f t="shared" si="1"/>
        <v>1.1279426105457409E-2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1"/>
        <v>1.5067551740893567E-2</v>
      </c>
      <c r="AA71" s="125">
        <f t="shared" si="32"/>
        <v>-3.7881256354361584E-3</v>
      </c>
      <c r="AD71" s="133">
        <f t="shared" si="33"/>
        <v>41090</v>
      </c>
      <c r="AE71" s="134">
        <f t="shared" si="49"/>
        <v>2.2862332665658271E-3</v>
      </c>
      <c r="AF71" s="134">
        <f t="shared" si="26"/>
        <v>-4.8468202278080831E-3</v>
      </c>
      <c r="AG71" s="135">
        <f t="shared" si="27"/>
        <v>-1.3865800865800817E-4</v>
      </c>
      <c r="AH71" s="136">
        <f t="shared" si="50"/>
        <v>6.974314906832299E-3</v>
      </c>
      <c r="AI71" s="57"/>
      <c r="AJ71" s="133">
        <f t="shared" si="28"/>
        <v>41090</v>
      </c>
      <c r="AK71" s="143">
        <f t="shared" si="28"/>
        <v>2.2862332665658271E-3</v>
      </c>
      <c r="AL71" s="143">
        <f t="shared" si="28"/>
        <v>-4.8468202278080831E-3</v>
      </c>
      <c r="AM71" s="143">
        <f t="shared" si="29"/>
        <v>0</v>
      </c>
      <c r="AN71" s="143">
        <f t="shared" si="30"/>
        <v>-1.3865800865800817E-4</v>
      </c>
      <c r="AO71" s="144">
        <f t="shared" si="51"/>
        <v>6.974314906832299E-3</v>
      </c>
      <c r="AP71" s="93"/>
      <c r="AQ71" s="93"/>
      <c r="AR71"/>
      <c r="AS71"/>
      <c r="AT71"/>
      <c r="AU71"/>
      <c r="AV71"/>
      <c r="AW71"/>
      <c r="AX71"/>
      <c r="AY71"/>
      <c r="AZ71"/>
      <c r="BA71" s="93"/>
      <c r="BB71" s="93"/>
      <c r="BC71" s="93"/>
      <c r="BD71" s="93"/>
      <c r="BE71" s="93"/>
      <c r="BF71" s="60">
        <f t="shared" si="34"/>
        <v>41090</v>
      </c>
      <c r="BG71" s="71">
        <f t="shared" si="35"/>
        <v>1.1279426105457409E-2</v>
      </c>
      <c r="BH71" s="71">
        <f t="shared" si="36"/>
        <v>3.7995238095238099E-3</v>
      </c>
      <c r="BI71" s="71">
        <f t="shared" si="52"/>
        <v>0</v>
      </c>
      <c r="BJ71" s="71">
        <f t="shared" si="53"/>
        <v>-1.3865800865800817E-4</v>
      </c>
      <c r="BK71" s="71">
        <f t="shared" si="54"/>
        <v>-1.3865800865800817E-4</v>
      </c>
      <c r="BL71" s="71">
        <f t="shared" si="37"/>
        <v>6.7248971428571419E-2</v>
      </c>
      <c r="BM71" s="71">
        <f t="shared" si="38"/>
        <v>0</v>
      </c>
      <c r="BQ71" s="60">
        <f t="shared" si="39"/>
        <v>41090</v>
      </c>
      <c r="BR71" s="63">
        <f t="shared" si="40"/>
        <v>11.101236903660899</v>
      </c>
      <c r="BS71" s="64">
        <f t="shared" si="41"/>
        <v>31016</v>
      </c>
      <c r="BT71" s="17" t="s">
        <v>74</v>
      </c>
      <c r="BV71" s="60">
        <f t="shared" si="42"/>
        <v>41121</v>
      </c>
      <c r="BW71" s="71">
        <f t="shared" si="43"/>
        <v>8.6192633382211146E-3</v>
      </c>
      <c r="BX71" s="71">
        <f t="shared" si="44"/>
        <v>1.1279426105457409E-2</v>
      </c>
      <c r="BY71" s="71">
        <f t="shared" si="45"/>
        <v>3.7995238095238099E-3</v>
      </c>
      <c r="BZ71" s="71">
        <f t="shared" si="46"/>
        <v>6.7248971428571419E-2</v>
      </c>
      <c r="CA71" s="71">
        <f t="shared" si="47"/>
        <v>-1.6054329004329014E-3</v>
      </c>
      <c r="CB71" s="71">
        <f t="shared" si="48"/>
        <v>0</v>
      </c>
    </row>
    <row r="72" spans="1:80" s="17" customFormat="1" ht="15" x14ac:dyDescent="0.25">
      <c r="A72" s="106">
        <f t="shared" si="0"/>
        <v>41090</v>
      </c>
      <c r="B72" s="163">
        <v>41121</v>
      </c>
      <c r="C72" s="156">
        <v>62308621290</v>
      </c>
      <c r="D72" s="157">
        <v>1467361.7900000017</v>
      </c>
      <c r="E72" s="158">
        <v>30914</v>
      </c>
      <c r="F72" s="157">
        <v>2009955525.483871</v>
      </c>
      <c r="G72" s="157">
        <v>65017.646551202401</v>
      </c>
      <c r="H72" s="157">
        <v>1467361.7900000017</v>
      </c>
      <c r="I72" s="159">
        <v>8.6192633382211146E-3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21.421378432147659</v>
      </c>
      <c r="O72" s="161">
        <v>11.082413997435394</v>
      </c>
      <c r="P72" s="162">
        <v>1.1279426105457409E-2</v>
      </c>
      <c r="Q72" s="100"/>
      <c r="R72" s="96"/>
      <c r="T72" s="113">
        <f t="shared" si="1"/>
        <v>8.6192633382211146E-3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1"/>
        <v>1.5710170240582865E-2</v>
      </c>
      <c r="AA72" s="125">
        <f t="shared" si="32"/>
        <v>-7.0909069023617505E-3</v>
      </c>
      <c r="AD72" s="133">
        <f t="shared" si="33"/>
        <v>41121</v>
      </c>
      <c r="AE72" s="134">
        <f t="shared" si="49"/>
        <v>-2.6601627672362942E-3</v>
      </c>
      <c r="AF72" s="134">
        <f t="shared" si="26"/>
        <v>-3.7881256354361584E-3</v>
      </c>
      <c r="AG72" s="135">
        <f t="shared" si="27"/>
        <v>-1.6054329004329014E-3</v>
      </c>
      <c r="AH72" s="136">
        <f t="shared" si="50"/>
        <v>8.766028571428594E-3</v>
      </c>
      <c r="AI72" s="57"/>
      <c r="AJ72" s="133">
        <f t="shared" si="28"/>
        <v>41121</v>
      </c>
      <c r="AK72" s="143">
        <f t="shared" si="28"/>
        <v>-2.6601627672362942E-3</v>
      </c>
      <c r="AL72" s="143">
        <f t="shared" si="28"/>
        <v>-3.7881256354361584E-3</v>
      </c>
      <c r="AM72" s="143">
        <f t="shared" si="29"/>
        <v>0</v>
      </c>
      <c r="AN72" s="143">
        <f t="shared" si="30"/>
        <v>-1.6054329004329014E-3</v>
      </c>
      <c r="AO72" s="144">
        <f t="shared" si="51"/>
        <v>8.766028571428594E-3</v>
      </c>
      <c r="AP72" s="93"/>
      <c r="AQ72" s="93"/>
      <c r="AR72"/>
      <c r="AS72"/>
      <c r="AT72"/>
      <c r="AU72"/>
      <c r="AV72"/>
      <c r="AW72"/>
      <c r="AX72"/>
      <c r="AY72"/>
      <c r="AZ72"/>
      <c r="BA72" s="93"/>
      <c r="BB72" s="93"/>
      <c r="BC72" s="93"/>
      <c r="BD72" s="93"/>
      <c r="BE72" s="93"/>
      <c r="BF72" s="60">
        <f t="shared" si="34"/>
        <v>41121</v>
      </c>
      <c r="BG72" s="71">
        <f t="shared" si="35"/>
        <v>8.6192633382211146E-3</v>
      </c>
      <c r="BH72" s="71">
        <f t="shared" si="36"/>
        <v>2.1940909090909086E-3</v>
      </c>
      <c r="BI72" s="71">
        <f t="shared" si="52"/>
        <v>0</v>
      </c>
      <c r="BJ72" s="71">
        <f t="shared" si="53"/>
        <v>-1.6054329004329014E-3</v>
      </c>
      <c r="BK72" s="71">
        <f t="shared" si="54"/>
        <v>-1.6054329004329014E-3</v>
      </c>
      <c r="BL72" s="71">
        <f t="shared" si="37"/>
        <v>7.6015000000000013E-2</v>
      </c>
      <c r="BM72" s="71">
        <f t="shared" si="38"/>
        <v>0</v>
      </c>
      <c r="BQ72" s="60">
        <f t="shared" si="39"/>
        <v>41121</v>
      </c>
      <c r="BR72" s="63">
        <f t="shared" si="40"/>
        <v>11.082413997435394</v>
      </c>
      <c r="BS72" s="64">
        <f t="shared" si="41"/>
        <v>30914</v>
      </c>
      <c r="BT72" s="17" t="s">
        <v>74</v>
      </c>
      <c r="BV72" s="60">
        <f t="shared" si="42"/>
        <v>41152</v>
      </c>
      <c r="BW72" s="71">
        <f t="shared" si="43"/>
        <v>1.07428118413701E-2</v>
      </c>
      <c r="BX72" s="71">
        <f t="shared" si="44"/>
        <v>8.6192633382211146E-3</v>
      </c>
      <c r="BY72" s="71">
        <f t="shared" si="45"/>
        <v>2.1940909090909086E-3</v>
      </c>
      <c r="BZ72" s="71">
        <f t="shared" si="46"/>
        <v>7.6015000000000013E-2</v>
      </c>
      <c r="CA72" s="71">
        <f t="shared" si="47"/>
        <v>-8.7843873517786525E-4</v>
      </c>
      <c r="CB72" s="71">
        <f t="shared" si="48"/>
        <v>0</v>
      </c>
    </row>
    <row r="73" spans="1:80" s="17" customFormat="1" ht="15" x14ac:dyDescent="0.25">
      <c r="A73" s="106">
        <f t="shared" si="0"/>
        <v>41121</v>
      </c>
      <c r="B73" s="163">
        <v>41152</v>
      </c>
      <c r="C73" s="156">
        <v>62476728029</v>
      </c>
      <c r="D73" s="157">
        <v>1833813.4800000011</v>
      </c>
      <c r="E73" s="158">
        <v>30767</v>
      </c>
      <c r="F73" s="157">
        <v>2015378323.516129</v>
      </c>
      <c r="G73" s="157">
        <v>65504.544593757244</v>
      </c>
      <c r="H73" s="157">
        <v>1833813.4800000011</v>
      </c>
      <c r="I73" s="159">
        <v>1.07428118413701E-2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21.424072768327573</v>
      </c>
      <c r="O73" s="161">
        <v>11.089874802327245</v>
      </c>
      <c r="P73" s="162">
        <v>8.6192633382211146E-3</v>
      </c>
      <c r="Q73" s="100"/>
      <c r="R73" s="96"/>
      <c r="T73" s="113">
        <f t="shared" si="1"/>
        <v>1.07428118413701E-2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1"/>
        <v>1.5370972127189172E-2</v>
      </c>
      <c r="AA73" s="125">
        <f t="shared" si="32"/>
        <v>-4.6281602858190725E-3</v>
      </c>
      <c r="AD73" s="133">
        <f t="shared" si="33"/>
        <v>41152</v>
      </c>
      <c r="AE73" s="134">
        <f t="shared" si="49"/>
        <v>2.1235485031489854E-3</v>
      </c>
      <c r="AF73" s="134">
        <f t="shared" si="26"/>
        <v>-7.0909069023617505E-3</v>
      </c>
      <c r="AG73" s="135">
        <f t="shared" si="27"/>
        <v>-8.7843873517786525E-4</v>
      </c>
      <c r="AH73" s="136">
        <f t="shared" si="50"/>
        <v>1.1319521739130423E-3</v>
      </c>
      <c r="AI73" s="57"/>
      <c r="AJ73" s="133">
        <f t="shared" si="28"/>
        <v>41152</v>
      </c>
      <c r="AK73" s="143">
        <f t="shared" si="28"/>
        <v>2.1235485031489854E-3</v>
      </c>
      <c r="AL73" s="143">
        <f t="shared" si="28"/>
        <v>-7.0909069023617505E-3</v>
      </c>
      <c r="AM73" s="143">
        <f t="shared" si="29"/>
        <v>0</v>
      </c>
      <c r="AN73" s="143">
        <f t="shared" si="30"/>
        <v>-8.7843873517786525E-4</v>
      </c>
      <c r="AO73" s="144">
        <f t="shared" si="51"/>
        <v>1.1319521739130423E-3</v>
      </c>
      <c r="AP73" s="93"/>
      <c r="AQ73" s="93"/>
      <c r="AR73"/>
      <c r="AS73"/>
      <c r="AT73"/>
      <c r="AU73"/>
      <c r="AV73"/>
      <c r="AW73"/>
      <c r="AX73"/>
      <c r="AY73"/>
      <c r="AZ73"/>
      <c r="BA73" s="93"/>
      <c r="BB73" s="93"/>
      <c r="BC73" s="93"/>
      <c r="BD73" s="93"/>
      <c r="BE73" s="93"/>
      <c r="BF73" s="60">
        <f t="shared" si="34"/>
        <v>41152</v>
      </c>
      <c r="BG73" s="71">
        <f t="shared" si="35"/>
        <v>1.07428118413701E-2</v>
      </c>
      <c r="BH73" s="71">
        <f t="shared" si="36"/>
        <v>1.3156521739130433E-3</v>
      </c>
      <c r="BI73" s="71">
        <f t="shared" si="52"/>
        <v>0</v>
      </c>
      <c r="BJ73" s="71">
        <f t="shared" si="53"/>
        <v>-8.7843873517786525E-4</v>
      </c>
      <c r="BK73" s="71">
        <f t="shared" si="54"/>
        <v>-8.7843873517786525E-4</v>
      </c>
      <c r="BL73" s="71">
        <f t="shared" si="37"/>
        <v>7.7146952173913055E-2</v>
      </c>
      <c r="BM73" s="71">
        <f t="shared" si="38"/>
        <v>0</v>
      </c>
      <c r="BQ73" s="60">
        <f t="shared" si="39"/>
        <v>41152</v>
      </c>
      <c r="BR73" s="63">
        <f t="shared" si="40"/>
        <v>11.089874802327245</v>
      </c>
      <c r="BS73" s="64">
        <f t="shared" si="41"/>
        <v>30767</v>
      </c>
      <c r="BT73" s="17" t="s">
        <v>74</v>
      </c>
      <c r="BV73" s="60">
        <f t="shared" si="42"/>
        <v>41182</v>
      </c>
      <c r="BW73" s="71">
        <f t="shared" si="43"/>
        <v>1.2579781606771536E-2</v>
      </c>
      <c r="BX73" s="71">
        <f t="shared" si="44"/>
        <v>1.07428118413701E-2</v>
      </c>
      <c r="BY73" s="71">
        <f t="shared" si="45"/>
        <v>1.3156521739130433E-3</v>
      </c>
      <c r="BZ73" s="71">
        <f t="shared" si="46"/>
        <v>7.7146952173913055E-2</v>
      </c>
      <c r="CA73" s="71">
        <f t="shared" si="47"/>
        <v>-1.281521739130429E-4</v>
      </c>
      <c r="CB73" s="71">
        <f t="shared" si="48"/>
        <v>0</v>
      </c>
    </row>
    <row r="74" spans="1:80" s="17" customFormat="1" x14ac:dyDescent="0.2">
      <c r="A74" s="106">
        <f t="shared" si="0"/>
        <v>41152</v>
      </c>
      <c r="B74" s="163">
        <v>41182</v>
      </c>
      <c r="C74" s="156">
        <v>64016352693</v>
      </c>
      <c r="D74" s="157">
        <v>2200305.2900000024</v>
      </c>
      <c r="E74" s="158">
        <v>30538</v>
      </c>
      <c r="F74" s="157">
        <v>2133878423.0999999</v>
      </c>
      <c r="G74" s="157">
        <v>69876.168154430547</v>
      </c>
      <c r="H74" s="157">
        <v>2200305.2900000024</v>
      </c>
      <c r="I74" s="159">
        <v>1.2579781606771536E-2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21.48120701683472</v>
      </c>
      <c r="O74" s="161">
        <v>11.154479928091263</v>
      </c>
      <c r="P74" s="162">
        <v>1.07428118413701E-2</v>
      </c>
      <c r="Q74" s="100"/>
      <c r="R74" s="96"/>
      <c r="T74" s="113">
        <f t="shared" si="1"/>
        <v>1.2579781606771536E-2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1"/>
        <v>1.2525653351169751E-2</v>
      </c>
      <c r="AA74" s="125">
        <f t="shared" si="32"/>
        <v>5.4128255601785039E-5</v>
      </c>
      <c r="AD74" s="133">
        <f t="shared" si="33"/>
        <v>41182</v>
      </c>
      <c r="AE74" s="134">
        <f t="shared" si="49"/>
        <v>1.8369697654014357E-3</v>
      </c>
      <c r="AF74" s="134">
        <f t="shared" si="26"/>
        <v>-4.6281602858190725E-3</v>
      </c>
      <c r="AG74" s="135">
        <f t="shared" si="27"/>
        <v>-1.281521739130429E-4</v>
      </c>
      <c r="AH74" s="136">
        <f t="shared" si="50"/>
        <v>-1.4665702173913046E-2</v>
      </c>
      <c r="AI74" s="57"/>
      <c r="AJ74" s="133">
        <f t="shared" si="28"/>
        <v>41182</v>
      </c>
      <c r="AK74" s="143">
        <f t="shared" si="28"/>
        <v>1.8369697654014357E-3</v>
      </c>
      <c r="AL74" s="143">
        <f t="shared" si="28"/>
        <v>-4.6281602858190725E-3</v>
      </c>
      <c r="AM74" s="143">
        <f t="shared" si="29"/>
        <v>0</v>
      </c>
      <c r="AN74" s="143">
        <f t="shared" si="30"/>
        <v>-1.281521739130429E-4</v>
      </c>
      <c r="AO74" s="144">
        <f t="shared" si="51"/>
        <v>-1.4665702173913046E-2</v>
      </c>
      <c r="AP74" s="93"/>
      <c r="AQ74" s="93"/>
      <c r="AR74" s="35"/>
      <c r="AS74" s="93"/>
      <c r="AT74" s="93"/>
      <c r="AU74" s="93"/>
      <c r="AV74" s="93"/>
      <c r="AX74" s="93"/>
      <c r="AY74" s="93"/>
      <c r="AZ74" s="93"/>
      <c r="BA74" s="93"/>
      <c r="BB74" s="93"/>
      <c r="BC74" s="93"/>
      <c r="BD74" s="93"/>
      <c r="BE74" s="93"/>
      <c r="BF74" s="60">
        <f t="shared" si="34"/>
        <v>41182</v>
      </c>
      <c r="BG74" s="71">
        <f t="shared" si="35"/>
        <v>1.2579781606771536E-2</v>
      </c>
      <c r="BH74" s="71">
        <f t="shared" si="36"/>
        <v>1.1875000000000004E-3</v>
      </c>
      <c r="BI74" s="71">
        <f t="shared" si="52"/>
        <v>0</v>
      </c>
      <c r="BJ74" s="71">
        <f t="shared" si="53"/>
        <v>-1.281521739130429E-4</v>
      </c>
      <c r="BK74" s="71">
        <f t="shared" si="54"/>
        <v>-1.281521739130429E-4</v>
      </c>
      <c r="BL74" s="71">
        <f t="shared" si="37"/>
        <v>6.2481250000000009E-2</v>
      </c>
      <c r="BM74" s="71">
        <f t="shared" si="38"/>
        <v>0</v>
      </c>
      <c r="BQ74" s="60">
        <f t="shared" si="39"/>
        <v>41182</v>
      </c>
      <c r="BR74" s="63">
        <f t="shared" si="40"/>
        <v>11.154479928091263</v>
      </c>
      <c r="BS74" s="64">
        <f t="shared" si="41"/>
        <v>30538</v>
      </c>
      <c r="BT74" s="17" t="s">
        <v>74</v>
      </c>
      <c r="BV74" s="60">
        <f t="shared" si="42"/>
        <v>41213</v>
      </c>
      <c r="BW74" s="71">
        <f t="shared" si="43"/>
        <v>1.156891127673847E-2</v>
      </c>
      <c r="BX74" s="71">
        <f t="shared" si="44"/>
        <v>1.2579781606771536E-2</v>
      </c>
      <c r="BY74" s="71">
        <f t="shared" si="45"/>
        <v>1.1875000000000004E-3</v>
      </c>
      <c r="BZ74" s="71">
        <f t="shared" si="46"/>
        <v>6.2481250000000009E-2</v>
      </c>
      <c r="CA74" s="71">
        <f t="shared" si="47"/>
        <v>-7.5326086956522187E-5</v>
      </c>
      <c r="CB74" s="71">
        <f t="shared" si="48"/>
        <v>0</v>
      </c>
    </row>
    <row r="75" spans="1:80" s="17" customFormat="1" x14ac:dyDescent="0.2">
      <c r="A75" s="106">
        <f t="shared" si="0"/>
        <v>41182</v>
      </c>
      <c r="B75" s="163">
        <v>41213</v>
      </c>
      <c r="C75" s="156">
        <v>68944764324</v>
      </c>
      <c r="D75" s="157">
        <v>2179278.3099999996</v>
      </c>
      <c r="E75" s="158">
        <v>30800</v>
      </c>
      <c r="F75" s="157">
        <v>2224024655.6129031</v>
      </c>
      <c r="G75" s="157">
        <v>72208.592714704646</v>
      </c>
      <c r="H75" s="157">
        <v>2179278.3099999996</v>
      </c>
      <c r="I75" s="159">
        <v>1.156891127673847E-2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21.522584299430179</v>
      </c>
      <c r="O75" s="161">
        <v>11.187314330468512</v>
      </c>
      <c r="P75" s="162">
        <v>1.2579781606771536E-2</v>
      </c>
      <c r="Q75" s="100"/>
      <c r="R75" s="96"/>
      <c r="T75" s="113">
        <f t="shared" si="1"/>
        <v>1.156891127673847E-2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1"/>
        <v>1.1250496238151145E-2</v>
      </c>
      <c r="AA75" s="125">
        <f t="shared" si="32"/>
        <v>3.1841503858732502E-4</v>
      </c>
      <c r="AD75" s="133">
        <f t="shared" si="33"/>
        <v>41213</v>
      </c>
      <c r="AE75" s="134">
        <f t="shared" si="49"/>
        <v>-1.0108703300330656E-3</v>
      </c>
      <c r="AF75" s="134">
        <f t="shared" si="26"/>
        <v>5.4128255601785039E-5</v>
      </c>
      <c r="AG75" s="135">
        <f t="shared" si="27"/>
        <v>-7.5326086956522187E-5</v>
      </c>
      <c r="AH75" s="136">
        <f t="shared" si="50"/>
        <v>-6.5128673913043694E-3</v>
      </c>
      <c r="AI75" s="57"/>
      <c r="AJ75" s="133">
        <f t="shared" si="28"/>
        <v>41213</v>
      </c>
      <c r="AK75" s="143">
        <f t="shared" si="28"/>
        <v>-1.0108703300330656E-3</v>
      </c>
      <c r="AL75" s="143">
        <f t="shared" si="28"/>
        <v>5.4128255601785039E-5</v>
      </c>
      <c r="AM75" s="143">
        <f t="shared" si="29"/>
        <v>0</v>
      </c>
      <c r="AN75" s="143">
        <f t="shared" si="30"/>
        <v>-7.5326086956522187E-5</v>
      </c>
      <c r="AO75" s="144">
        <f t="shared" si="51"/>
        <v>-6.5128673913043694E-3</v>
      </c>
      <c r="AP75" s="93"/>
      <c r="AQ75" s="93"/>
      <c r="AS75" s="93"/>
      <c r="AT75" s="93"/>
      <c r="AU75" s="93"/>
      <c r="AV75" s="93"/>
      <c r="AW75" s="35"/>
      <c r="AX75" s="93"/>
      <c r="AY75" s="93"/>
      <c r="AZ75" s="93"/>
      <c r="BA75" s="93"/>
      <c r="BB75" s="93"/>
      <c r="BC75" s="93"/>
      <c r="BD75" s="93"/>
      <c r="BE75" s="93"/>
      <c r="BF75" s="60">
        <f t="shared" si="34"/>
        <v>41213</v>
      </c>
      <c r="BG75" s="71">
        <f t="shared" si="35"/>
        <v>1.156891127673847E-2</v>
      </c>
      <c r="BH75" s="71">
        <f t="shared" si="36"/>
        <v>1.1121739130434782E-3</v>
      </c>
      <c r="BI75" s="71">
        <f t="shared" si="52"/>
        <v>0</v>
      </c>
      <c r="BJ75" s="71">
        <f t="shared" si="53"/>
        <v>-7.5326086956522187E-5</v>
      </c>
      <c r="BK75" s="71">
        <f t="shared" si="54"/>
        <v>-7.5326086956522187E-5</v>
      </c>
      <c r="BL75" s="71">
        <f t="shared" si="37"/>
        <v>5.596838260869564E-2</v>
      </c>
      <c r="BM75" s="71">
        <f t="shared" si="38"/>
        <v>0</v>
      </c>
      <c r="BQ75" s="60">
        <f t="shared" si="39"/>
        <v>41213</v>
      </c>
      <c r="BR75" s="63">
        <f t="shared" si="40"/>
        <v>11.187314330468512</v>
      </c>
      <c r="BS75" s="64">
        <f t="shared" si="41"/>
        <v>30800</v>
      </c>
      <c r="BT75" s="17" t="s">
        <v>74</v>
      </c>
      <c r="BV75" s="60">
        <f t="shared" si="42"/>
        <v>41243</v>
      </c>
      <c r="BW75" s="71">
        <f t="shared" si="43"/>
        <v>1.3635543085316565E-2</v>
      </c>
      <c r="BX75" s="71">
        <f t="shared" si="44"/>
        <v>1.156891127673847E-2</v>
      </c>
      <c r="BY75" s="71">
        <f t="shared" si="45"/>
        <v>1.1121739130434782E-3</v>
      </c>
      <c r="BZ75" s="71">
        <f t="shared" si="46"/>
        <v>5.596838260869564E-2</v>
      </c>
      <c r="CA75" s="71">
        <f t="shared" si="47"/>
        <v>-2.7173913043477974E-5</v>
      </c>
      <c r="CB75" s="71">
        <f t="shared" si="48"/>
        <v>0</v>
      </c>
    </row>
    <row r="76" spans="1:80" s="17" customFormat="1" x14ac:dyDescent="0.2">
      <c r="A76" s="106">
        <f t="shared" si="0"/>
        <v>41213</v>
      </c>
      <c r="B76" s="163">
        <v>41243</v>
      </c>
      <c r="C76" s="156">
        <v>67981580757</v>
      </c>
      <c r="D76" s="157">
        <v>2532693.3700000024</v>
      </c>
      <c r="E76" s="158">
        <v>30669</v>
      </c>
      <c r="F76" s="157">
        <v>2266052691.9000001</v>
      </c>
      <c r="G76" s="157">
        <v>73887.400694512384</v>
      </c>
      <c r="H76" s="157">
        <v>2532693.3700000024</v>
      </c>
      <c r="I76" s="159">
        <v>1.3635543085316565E-2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21.541305252547538</v>
      </c>
      <c r="O76" s="161">
        <v>11.210297601122415</v>
      </c>
      <c r="P76" s="162">
        <v>1.156891127673847E-2</v>
      </c>
      <c r="Q76" s="100"/>
      <c r="R76" s="96"/>
      <c r="T76" s="113">
        <f t="shared" si="1"/>
        <v>1.3635543085316565E-2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1"/>
        <v>1.0971057067206398E-2</v>
      </c>
      <c r="AA76" s="125">
        <f t="shared" si="32"/>
        <v>2.6644860181101668E-3</v>
      </c>
      <c r="AD76" s="133">
        <f t="shared" si="33"/>
        <v>41243</v>
      </c>
      <c r="AE76" s="134">
        <f t="shared" si="49"/>
        <v>2.0666318085780944E-3</v>
      </c>
      <c r="AF76" s="134">
        <f t="shared" si="26"/>
        <v>3.1841503858732502E-4</v>
      </c>
      <c r="AG76" s="135">
        <f t="shared" si="27"/>
        <v>-2.7173913043477974E-5</v>
      </c>
      <c r="AH76" s="136">
        <f t="shared" si="50"/>
        <v>-1.3916416996047273E-3</v>
      </c>
      <c r="AI76" s="57"/>
      <c r="AJ76" s="133">
        <f t="shared" si="28"/>
        <v>41243</v>
      </c>
      <c r="AK76" s="143">
        <f t="shared" si="28"/>
        <v>2.0666318085780944E-3</v>
      </c>
      <c r="AL76" s="143">
        <f t="shared" si="28"/>
        <v>3.1841503858732502E-4</v>
      </c>
      <c r="AM76" s="143">
        <f t="shared" si="29"/>
        <v>0</v>
      </c>
      <c r="AN76" s="143">
        <f t="shared" si="30"/>
        <v>-2.7173913043477974E-5</v>
      </c>
      <c r="AO76" s="144">
        <f t="shared" si="51"/>
        <v>-1.3916416996047273E-3</v>
      </c>
      <c r="AP76" s="93"/>
      <c r="AQ76" s="93"/>
      <c r="AR76" s="35"/>
      <c r="AS76" s="93"/>
      <c r="AT76" s="93"/>
      <c r="AU76" s="93"/>
      <c r="AV76" s="93"/>
      <c r="AX76" s="93"/>
      <c r="AY76" s="93"/>
      <c r="AZ76" s="93"/>
      <c r="BA76" s="93"/>
      <c r="BB76" s="93"/>
      <c r="BC76" s="93"/>
      <c r="BD76" s="93"/>
      <c r="BE76" s="93"/>
      <c r="BF76" s="60">
        <f t="shared" si="34"/>
        <v>41243</v>
      </c>
      <c r="BG76" s="71">
        <f t="shared" si="35"/>
        <v>1.3635543085316565E-2</v>
      </c>
      <c r="BH76" s="71">
        <f t="shared" si="36"/>
        <v>1.0850000000000002E-3</v>
      </c>
      <c r="BI76" s="71">
        <f t="shared" si="52"/>
        <v>0</v>
      </c>
      <c r="BJ76" s="71">
        <f t="shared" si="53"/>
        <v>-2.7173913043477974E-5</v>
      </c>
      <c r="BK76" s="71">
        <f t="shared" si="54"/>
        <v>-2.7173913043477974E-5</v>
      </c>
      <c r="BL76" s="71">
        <f t="shared" si="37"/>
        <v>5.4576740909090912E-2</v>
      </c>
      <c r="BM76" s="71">
        <f t="shared" si="38"/>
        <v>0</v>
      </c>
      <c r="BQ76" s="60">
        <f t="shared" si="39"/>
        <v>41243</v>
      </c>
      <c r="BR76" s="63">
        <f t="shared" si="40"/>
        <v>11.210297601122415</v>
      </c>
      <c r="BS76" s="64">
        <f t="shared" si="41"/>
        <v>30669</v>
      </c>
      <c r="BT76" s="17" t="s">
        <v>74</v>
      </c>
      <c r="BV76" s="60">
        <f t="shared" si="42"/>
        <v>41274</v>
      </c>
      <c r="BW76" s="71">
        <f t="shared" si="43"/>
        <v>1.6086528900486837E-2</v>
      </c>
      <c r="BX76" s="71">
        <f t="shared" si="44"/>
        <v>1.3635543085316565E-2</v>
      </c>
      <c r="BY76" s="71">
        <f t="shared" si="45"/>
        <v>1.0850000000000002E-3</v>
      </c>
      <c r="BZ76" s="71">
        <f t="shared" si="46"/>
        <v>5.4576740909090912E-2</v>
      </c>
      <c r="CA76" s="71">
        <f t="shared" si="47"/>
        <v>2.0238095238095518E-5</v>
      </c>
      <c r="CB76" s="71">
        <f t="shared" si="48"/>
        <v>0</v>
      </c>
    </row>
    <row r="77" spans="1:80" s="17" customFormat="1" x14ac:dyDescent="0.2">
      <c r="A77" s="106">
        <f t="shared" si="0"/>
        <v>41243</v>
      </c>
      <c r="B77" s="163">
        <v>41274</v>
      </c>
      <c r="C77" s="156">
        <v>71114539089</v>
      </c>
      <c r="D77" s="157">
        <v>3125645.049999998</v>
      </c>
      <c r="E77" s="158">
        <v>30531</v>
      </c>
      <c r="F77" s="157">
        <v>2294017389.967742</v>
      </c>
      <c r="G77" s="157">
        <v>75137.315841857198</v>
      </c>
      <c r="H77" s="157">
        <v>3125645.049999998</v>
      </c>
      <c r="I77" s="159">
        <v>1.6086528900486837E-2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21.553570436255956</v>
      </c>
      <c r="O77" s="161">
        <v>11.227072596395915</v>
      </c>
      <c r="P77" s="162">
        <v>1.3635543085316565E-2</v>
      </c>
      <c r="Q77" s="100"/>
      <c r="R77" s="96"/>
      <c r="T77" s="113">
        <f t="shared" si="1"/>
        <v>1.6086528900486837E-2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1"/>
        <v>9.8755028151767781E-3</v>
      </c>
      <c r="AA77" s="125">
        <f t="shared" si="32"/>
        <v>6.2110260853100591E-3</v>
      </c>
      <c r="AD77" s="133">
        <f t="shared" si="33"/>
        <v>41274</v>
      </c>
      <c r="AE77" s="134">
        <f t="shared" si="49"/>
        <v>2.4509858151702726E-3</v>
      </c>
      <c r="AF77" s="134">
        <f t="shared" si="26"/>
        <v>2.6644860181101668E-3</v>
      </c>
      <c r="AG77" s="135">
        <f t="shared" si="27"/>
        <v>2.0238095238095518E-5</v>
      </c>
      <c r="AH77" s="136">
        <f t="shared" si="50"/>
        <v>-5.8790313852813969E-3</v>
      </c>
      <c r="AI77" s="57"/>
      <c r="AJ77" s="133">
        <f t="shared" si="28"/>
        <v>41274</v>
      </c>
      <c r="AK77" s="143">
        <f t="shared" si="28"/>
        <v>2.4509858151702726E-3</v>
      </c>
      <c r="AL77" s="143">
        <f t="shared" si="28"/>
        <v>2.6644860181101668E-3</v>
      </c>
      <c r="AM77" s="143">
        <f t="shared" si="29"/>
        <v>2.0238095238095518E-5</v>
      </c>
      <c r="AN77" s="143">
        <f t="shared" si="30"/>
        <v>0</v>
      </c>
      <c r="AO77" s="144">
        <f t="shared" si="51"/>
        <v>-5.8790313852813969E-3</v>
      </c>
      <c r="AP77" s="93"/>
      <c r="AQ77" s="93"/>
      <c r="AR77" s="35"/>
      <c r="AS77" s="93"/>
      <c r="AT77" s="93"/>
      <c r="AU77" s="93"/>
      <c r="AV77" s="93"/>
      <c r="AW77" s="35"/>
      <c r="AX77" s="93"/>
      <c r="AY77" s="93"/>
      <c r="AZ77" s="93"/>
      <c r="BA77" s="93"/>
      <c r="BB77" s="93"/>
      <c r="BC77" s="93"/>
      <c r="BD77" s="93"/>
      <c r="BE77" s="93"/>
      <c r="BF77" s="60">
        <f t="shared" si="34"/>
        <v>41274</v>
      </c>
      <c r="BG77" s="71">
        <f t="shared" si="35"/>
        <v>1.6086528900486837E-2</v>
      </c>
      <c r="BH77" s="71">
        <f t="shared" si="36"/>
        <v>1.1052380952380958E-3</v>
      </c>
      <c r="BI77" s="71">
        <f t="shared" si="52"/>
        <v>2.0238095238095518E-5</v>
      </c>
      <c r="BJ77" s="71">
        <f t="shared" si="53"/>
        <v>0</v>
      </c>
      <c r="BK77" s="71">
        <f t="shared" si="54"/>
        <v>2.0238095238095518E-5</v>
      </c>
      <c r="BL77" s="71">
        <f t="shared" si="37"/>
        <v>4.8697709523809515E-2</v>
      </c>
      <c r="BM77" s="71">
        <f t="shared" si="38"/>
        <v>0</v>
      </c>
      <c r="BQ77" s="60">
        <f t="shared" si="39"/>
        <v>41274</v>
      </c>
      <c r="BR77" s="63">
        <f t="shared" si="40"/>
        <v>11.227072596395915</v>
      </c>
      <c r="BS77" s="64">
        <f t="shared" si="41"/>
        <v>30531</v>
      </c>
      <c r="BT77" s="17" t="s">
        <v>74</v>
      </c>
      <c r="BV77" s="60">
        <f t="shared" si="42"/>
        <v>41305</v>
      </c>
      <c r="BW77" s="71">
        <f t="shared" si="43"/>
        <v>1.2210163952527543E-2</v>
      </c>
      <c r="BX77" s="71">
        <f t="shared" si="44"/>
        <v>1.6086528900486837E-2</v>
      </c>
      <c r="BY77" s="71">
        <f t="shared" si="45"/>
        <v>1.1052380952380958E-3</v>
      </c>
      <c r="BZ77" s="71">
        <f t="shared" si="46"/>
        <v>4.8697709523809515E-2</v>
      </c>
      <c r="CA77" s="71">
        <f t="shared" si="47"/>
        <v>1.8674948240165416E-5</v>
      </c>
      <c r="CB77" s="71">
        <f t="shared" si="48"/>
        <v>0</v>
      </c>
    </row>
    <row r="78" spans="1:80" s="17" customFormat="1" x14ac:dyDescent="0.2">
      <c r="A78" s="106">
        <f t="shared" si="0"/>
        <v>41274</v>
      </c>
      <c r="B78" s="163">
        <v>41305</v>
      </c>
      <c r="C78" s="156">
        <v>74638558941</v>
      </c>
      <c r="D78" s="157">
        <v>2496846.6900000013</v>
      </c>
      <c r="E78" s="158">
        <v>30452</v>
      </c>
      <c r="F78" s="157">
        <v>2407695449.7096772</v>
      </c>
      <c r="G78" s="157">
        <v>79065.264997690698</v>
      </c>
      <c r="H78" s="157">
        <v>2496846.6900000013</v>
      </c>
      <c r="I78" s="159">
        <v>1.2210163952527543E-2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21.601935882021369</v>
      </c>
      <c r="O78" s="161">
        <v>11.278028929595267</v>
      </c>
      <c r="P78" s="162">
        <v>1.6086528900486837E-2</v>
      </c>
      <c r="Q78" s="100"/>
      <c r="R78" s="96"/>
      <c r="T78" s="113">
        <f t="shared" ref="T78:U93" si="55">+I78</f>
        <v>1.2210163952527543E-2</v>
      </c>
      <c r="U78" s="114">
        <f t="shared" si="55"/>
        <v>1.1239130434782612E-3</v>
      </c>
      <c r="V78" s="115">
        <f>VLOOKUP(B78,'cds bmps'!$E:$I,5,0)/10000</f>
        <v>4.3495743478260879E-2</v>
      </c>
      <c r="Z78" s="124">
        <f t="shared" si="31"/>
        <v>8.906602177076799E-3</v>
      </c>
      <c r="AA78" s="125">
        <f t="shared" si="32"/>
        <v>3.3035617754507435E-3</v>
      </c>
      <c r="AD78" s="133">
        <f t="shared" si="33"/>
        <v>41305</v>
      </c>
      <c r="AE78" s="134">
        <f t="shared" si="49"/>
        <v>-3.8763649479592946E-3</v>
      </c>
      <c r="AF78" s="134">
        <f t="shared" si="26"/>
        <v>6.2110260853100591E-3</v>
      </c>
      <c r="AG78" s="135">
        <f t="shared" si="27"/>
        <v>1.8674948240165416E-5</v>
      </c>
      <c r="AH78" s="136">
        <f t="shared" si="50"/>
        <v>-5.2019660455486366E-3</v>
      </c>
      <c r="AI78" s="57"/>
      <c r="AJ78" s="133">
        <f t="shared" si="28"/>
        <v>41305</v>
      </c>
      <c r="AK78" s="143">
        <f t="shared" si="28"/>
        <v>-3.8763649479592946E-3</v>
      </c>
      <c r="AL78" s="143">
        <f t="shared" si="28"/>
        <v>6.2110260853100591E-3</v>
      </c>
      <c r="AM78" s="143">
        <f t="shared" si="29"/>
        <v>1.8674948240165416E-5</v>
      </c>
      <c r="AN78" s="143">
        <f t="shared" si="30"/>
        <v>0</v>
      </c>
      <c r="AO78" s="144">
        <f t="shared" si="51"/>
        <v>-5.2019660455486366E-3</v>
      </c>
      <c r="AP78" s="93"/>
      <c r="AQ78" s="93"/>
      <c r="AR78" s="35"/>
      <c r="AS78" s="93"/>
      <c r="AT78" s="93"/>
      <c r="AU78" s="93"/>
      <c r="AV78" s="93"/>
      <c r="AW78" s="35"/>
      <c r="AX78" s="93"/>
      <c r="AY78" s="93"/>
      <c r="AZ78" s="93"/>
      <c r="BA78" s="93"/>
      <c r="BB78" s="93"/>
      <c r="BC78" s="93"/>
      <c r="BD78" s="93"/>
      <c r="BE78" s="93"/>
      <c r="BF78" s="60">
        <f t="shared" si="34"/>
        <v>41305</v>
      </c>
      <c r="BG78" s="71">
        <f t="shared" si="35"/>
        <v>1.2210163952527543E-2</v>
      </c>
      <c r="BH78" s="71">
        <f t="shared" si="36"/>
        <v>1.1239130434782612E-3</v>
      </c>
      <c r="BI78" s="71">
        <f t="shared" si="52"/>
        <v>1.8674948240165416E-5</v>
      </c>
      <c r="BJ78" s="71">
        <f t="shared" si="53"/>
        <v>0</v>
      </c>
      <c r="BK78" s="71">
        <f t="shared" si="54"/>
        <v>1.8674948240165416E-5</v>
      </c>
      <c r="BL78" s="71">
        <f t="shared" si="37"/>
        <v>4.3495743478260879E-2</v>
      </c>
      <c r="BM78" s="71">
        <f t="shared" si="38"/>
        <v>0</v>
      </c>
      <c r="BQ78" s="60">
        <f t="shared" si="39"/>
        <v>41305</v>
      </c>
      <c r="BR78" s="63">
        <f t="shared" si="40"/>
        <v>11.278028929595267</v>
      </c>
      <c r="BS78" s="64">
        <f t="shared" si="41"/>
        <v>30452</v>
      </c>
      <c r="BT78" s="17" t="s">
        <v>74</v>
      </c>
      <c r="BV78" s="60">
        <f t="shared" si="42"/>
        <v>41333</v>
      </c>
      <c r="BW78" s="71">
        <f t="shared" si="43"/>
        <v>1.5654901138195284E-2</v>
      </c>
      <c r="BX78" s="71">
        <f t="shared" si="44"/>
        <v>1.2210163952527543E-2</v>
      </c>
      <c r="BY78" s="71">
        <f t="shared" si="45"/>
        <v>1.1239130434782612E-3</v>
      </c>
      <c r="BZ78" s="71">
        <f t="shared" si="46"/>
        <v>4.3495743478260879E-2</v>
      </c>
      <c r="CA78" s="71">
        <f t="shared" si="47"/>
        <v>7.8586956521738832E-5</v>
      </c>
      <c r="CB78" s="71">
        <f t="shared" si="48"/>
        <v>0</v>
      </c>
    </row>
    <row r="79" spans="1:80" s="17" customFormat="1" x14ac:dyDescent="0.2">
      <c r="A79" s="106">
        <f t="shared" si="0"/>
        <v>41305</v>
      </c>
      <c r="B79" s="163">
        <v>41333</v>
      </c>
      <c r="C79" s="156">
        <v>62112230072</v>
      </c>
      <c r="D79" s="157">
        <v>2664002.2500000005</v>
      </c>
      <c r="E79" s="158">
        <v>30672</v>
      </c>
      <c r="F79" s="157">
        <v>2218293931.1428571</v>
      </c>
      <c r="G79" s="157">
        <v>72323.093738356067</v>
      </c>
      <c r="H79" s="157">
        <v>2664002.2500000005</v>
      </c>
      <c r="I79" s="159">
        <v>1.5654901138195284E-2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21.520004237898295</v>
      </c>
      <c r="O79" s="161">
        <v>11.188898772612868</v>
      </c>
      <c r="P79" s="162">
        <v>1.2210163952527543E-2</v>
      </c>
      <c r="Q79" s="100"/>
      <c r="R79" s="96"/>
      <c r="T79" s="113">
        <f t="shared" si="55"/>
        <v>1.5654901138195284E-2</v>
      </c>
      <c r="U79" s="114">
        <f t="shared" si="55"/>
        <v>1.2025E-3</v>
      </c>
      <c r="V79" s="115">
        <f>VLOOKUP(B79,'cds bmps'!$E:$I,5,0)/10000</f>
        <v>5.650091500000002E-2</v>
      </c>
      <c r="Z79" s="124">
        <f t="shared" si="31"/>
        <v>1.1407706795480697E-2</v>
      </c>
      <c r="AA79" s="125">
        <f t="shared" si="32"/>
        <v>4.2471943427145869E-3</v>
      </c>
      <c r="AD79" s="133">
        <f t="shared" si="33"/>
        <v>41333</v>
      </c>
      <c r="AE79" s="134">
        <f t="shared" si="49"/>
        <v>3.4447371856677414E-3</v>
      </c>
      <c r="AF79" s="134">
        <f t="shared" si="26"/>
        <v>3.3035617754507435E-3</v>
      </c>
      <c r="AG79" s="135">
        <f t="shared" si="27"/>
        <v>7.8586956521738832E-5</v>
      </c>
      <c r="AH79" s="136">
        <f t="shared" si="50"/>
        <v>1.3005171521739141E-2</v>
      </c>
      <c r="AI79" s="57"/>
      <c r="AJ79" s="133">
        <f t="shared" si="28"/>
        <v>41333</v>
      </c>
      <c r="AK79" s="143">
        <f t="shared" si="28"/>
        <v>3.4447371856677414E-3</v>
      </c>
      <c r="AL79" s="143">
        <f t="shared" si="28"/>
        <v>3.3035617754507435E-3</v>
      </c>
      <c r="AM79" s="143">
        <f t="shared" si="29"/>
        <v>7.8586956521738832E-5</v>
      </c>
      <c r="AN79" s="143">
        <f t="shared" si="30"/>
        <v>0</v>
      </c>
      <c r="AO79" s="144">
        <f t="shared" si="51"/>
        <v>1.3005171521739141E-2</v>
      </c>
      <c r="AP79" s="93"/>
      <c r="AQ79" s="93"/>
      <c r="AR79" s="35"/>
      <c r="AS79" s="93"/>
      <c r="AT79" s="93"/>
      <c r="AU79" s="93"/>
      <c r="AV79" s="93"/>
      <c r="AX79" s="93"/>
      <c r="AY79" s="93"/>
      <c r="AZ79" s="93"/>
      <c r="BA79" s="93"/>
      <c r="BB79" s="93"/>
      <c r="BC79" s="93"/>
      <c r="BD79" s="93"/>
      <c r="BE79" s="93"/>
      <c r="BF79" s="60">
        <f t="shared" si="34"/>
        <v>41333</v>
      </c>
      <c r="BG79" s="71">
        <f t="shared" si="35"/>
        <v>1.5654901138195284E-2</v>
      </c>
      <c r="BH79" s="71">
        <f t="shared" si="36"/>
        <v>1.2025E-3</v>
      </c>
      <c r="BI79" s="71">
        <f t="shared" si="52"/>
        <v>7.8586956521738832E-5</v>
      </c>
      <c r="BJ79" s="71">
        <f t="shared" si="53"/>
        <v>0</v>
      </c>
      <c r="BK79" s="71">
        <f t="shared" si="54"/>
        <v>7.8586956521738832E-5</v>
      </c>
      <c r="BL79" s="71">
        <f t="shared" si="37"/>
        <v>5.650091500000002E-2</v>
      </c>
      <c r="BM79" s="71">
        <f t="shared" si="38"/>
        <v>0</v>
      </c>
      <c r="BQ79" s="60">
        <f t="shared" si="39"/>
        <v>41333</v>
      </c>
      <c r="BR79" s="63">
        <f t="shared" si="40"/>
        <v>11.188898772612868</v>
      </c>
      <c r="BS79" s="64">
        <f t="shared" si="41"/>
        <v>30672</v>
      </c>
      <c r="BT79" s="17" t="s">
        <v>74</v>
      </c>
      <c r="BV79" s="60">
        <f t="shared" si="42"/>
        <v>41364</v>
      </c>
      <c r="BW79" s="71">
        <f t="shared" si="43"/>
        <v>1.8142503864444427E-2</v>
      </c>
      <c r="BX79" s="71">
        <f t="shared" si="44"/>
        <v>1.5654901138195284E-2</v>
      </c>
      <c r="BY79" s="71">
        <f t="shared" si="45"/>
        <v>1.2025E-3</v>
      </c>
      <c r="BZ79" s="71">
        <f t="shared" si="46"/>
        <v>5.650091500000002E-2</v>
      </c>
      <c r="CA79" s="71">
        <f t="shared" si="47"/>
        <v>-2.3000000000000451E-5</v>
      </c>
      <c r="CB79" s="71">
        <f t="shared" si="48"/>
        <v>0</v>
      </c>
    </row>
    <row r="80" spans="1:80" s="17" customFormat="1" x14ac:dyDescent="0.2">
      <c r="A80" s="106">
        <f t="shared" si="0"/>
        <v>41333</v>
      </c>
      <c r="B80" s="163">
        <v>41364</v>
      </c>
      <c r="C80" s="156">
        <v>70758793590</v>
      </c>
      <c r="D80" s="157">
        <v>3517100.5100000016</v>
      </c>
      <c r="E80" s="158">
        <v>31214</v>
      </c>
      <c r="F80" s="157">
        <v>2282541728.7096772</v>
      </c>
      <c r="G80" s="157">
        <v>73125.575982241207</v>
      </c>
      <c r="H80" s="157">
        <v>3517100.5100000016</v>
      </c>
      <c r="I80" s="159">
        <v>1.8142503864444427E-2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21.548555452285857</v>
      </c>
      <c r="O80" s="161">
        <v>11.199933461183358</v>
      </c>
      <c r="P80" s="162">
        <v>1.5654901138195284E-2</v>
      </c>
      <c r="Q80" s="100"/>
      <c r="R80" s="96"/>
      <c r="T80" s="113">
        <f t="shared" si="55"/>
        <v>1.8142503864444427E-2</v>
      </c>
      <c r="U80" s="114">
        <f t="shared" si="55"/>
        <v>1.1794999999999996E-3</v>
      </c>
      <c r="V80" s="115">
        <f>VLOOKUP(B80,'cds bmps'!$E:$I,5,0)/10000</f>
        <v>5.8889761904761903E-2</v>
      </c>
      <c r="Z80" s="124">
        <f t="shared" si="31"/>
        <v>1.1843571783048547E-2</v>
      </c>
      <c r="AA80" s="125">
        <f t="shared" si="32"/>
        <v>6.2989320813958798E-3</v>
      </c>
      <c r="AD80" s="133">
        <f t="shared" si="33"/>
        <v>41364</v>
      </c>
      <c r="AE80" s="134">
        <f t="shared" si="49"/>
        <v>2.4876027262491426E-3</v>
      </c>
      <c r="AF80" s="134">
        <f t="shared" si="26"/>
        <v>4.2471943427145869E-3</v>
      </c>
      <c r="AG80" s="135">
        <f t="shared" si="27"/>
        <v>-2.3000000000000451E-5</v>
      </c>
      <c r="AH80" s="136">
        <f t="shared" si="50"/>
        <v>2.3888469047618835E-3</v>
      </c>
      <c r="AI80" s="57"/>
      <c r="AJ80" s="133">
        <f t="shared" si="28"/>
        <v>41364</v>
      </c>
      <c r="AK80" s="143">
        <f t="shared" si="28"/>
        <v>2.4876027262491426E-3</v>
      </c>
      <c r="AL80" s="143">
        <f t="shared" si="28"/>
        <v>4.2471943427145869E-3</v>
      </c>
      <c r="AM80" s="143">
        <f t="shared" si="29"/>
        <v>0</v>
      </c>
      <c r="AN80" s="143">
        <f t="shared" si="30"/>
        <v>-2.3000000000000451E-5</v>
      </c>
      <c r="AO80" s="144">
        <f t="shared" si="51"/>
        <v>2.3888469047618835E-3</v>
      </c>
      <c r="AP80" s="93"/>
      <c r="AQ80" s="93"/>
      <c r="AR80" s="35"/>
      <c r="AS80" s="93"/>
      <c r="AT80" s="93"/>
      <c r="AU80" s="93"/>
      <c r="AV80" s="93"/>
      <c r="AW80" s="37"/>
      <c r="AX80" s="93"/>
      <c r="AY80" s="93"/>
      <c r="AZ80" s="93"/>
      <c r="BA80" s="93"/>
      <c r="BB80" s="93"/>
      <c r="BC80" s="93"/>
      <c r="BD80" s="93"/>
      <c r="BE80" s="93"/>
      <c r="BF80" s="60">
        <f t="shared" si="34"/>
        <v>41364</v>
      </c>
      <c r="BG80" s="71">
        <f t="shared" si="35"/>
        <v>1.8142503864444427E-2</v>
      </c>
      <c r="BH80" s="71">
        <f t="shared" si="36"/>
        <v>1.1794999999999996E-3</v>
      </c>
      <c r="BI80" s="71">
        <f t="shared" si="52"/>
        <v>0</v>
      </c>
      <c r="BJ80" s="71">
        <f t="shared" si="53"/>
        <v>-2.3000000000000451E-5</v>
      </c>
      <c r="BK80" s="71">
        <f t="shared" si="54"/>
        <v>-2.3000000000000451E-5</v>
      </c>
      <c r="BL80" s="71">
        <f t="shared" si="37"/>
        <v>5.8889761904761903E-2</v>
      </c>
      <c r="BM80" s="71">
        <f t="shared" si="38"/>
        <v>0</v>
      </c>
      <c r="BQ80" s="60">
        <f t="shared" si="39"/>
        <v>41364</v>
      </c>
      <c r="BR80" s="63">
        <f t="shared" si="40"/>
        <v>11.199933461183358</v>
      </c>
      <c r="BS80" s="64">
        <f t="shared" si="41"/>
        <v>31214</v>
      </c>
      <c r="BT80" s="17" t="s">
        <v>74</v>
      </c>
      <c r="BV80" s="60">
        <f t="shared" si="42"/>
        <v>41394</v>
      </c>
      <c r="BW80" s="71">
        <f t="shared" si="43"/>
        <v>1.6350417936562542E-2</v>
      </c>
      <c r="BX80" s="71">
        <f t="shared" si="44"/>
        <v>1.8142503864444427E-2</v>
      </c>
      <c r="BY80" s="71">
        <f t="shared" si="45"/>
        <v>1.1794999999999996E-3</v>
      </c>
      <c r="BZ80" s="71">
        <f t="shared" si="46"/>
        <v>5.8889761904761903E-2</v>
      </c>
      <c r="CA80" s="71">
        <f t="shared" si="47"/>
        <v>-4.5238095238071298E-7</v>
      </c>
      <c r="CB80" s="71">
        <f t="shared" si="48"/>
        <v>0</v>
      </c>
    </row>
    <row r="81" spans="1:80" s="17" customFormat="1" x14ac:dyDescent="0.2">
      <c r="A81" s="106">
        <f t="shared" si="0"/>
        <v>41364</v>
      </c>
      <c r="B81" s="163">
        <v>41394</v>
      </c>
      <c r="C81" s="156">
        <v>71510217530</v>
      </c>
      <c r="D81" s="157">
        <v>3203347.7900000028</v>
      </c>
      <c r="E81" s="158">
        <v>31070</v>
      </c>
      <c r="F81" s="157">
        <v>2383673917.6666665</v>
      </c>
      <c r="G81" s="157">
        <v>76719.469509709248</v>
      </c>
      <c r="H81" s="157">
        <v>3203347.7900000028</v>
      </c>
      <c r="I81" s="159">
        <v>1.6350417936562542E-2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21.59190879729211</v>
      </c>
      <c r="O81" s="161">
        <v>11.247910794905016</v>
      </c>
      <c r="P81" s="162">
        <v>1.8142503864444427E-2</v>
      </c>
      <c r="Q81" s="100"/>
      <c r="R81" s="96"/>
      <c r="T81" s="113">
        <f t="shared" si="55"/>
        <v>1.6350417936562542E-2</v>
      </c>
      <c r="U81" s="114">
        <f t="shared" si="55"/>
        <v>1.1790476190476188E-3</v>
      </c>
      <c r="V81" s="115">
        <f>VLOOKUP(B81,'cds bmps'!$E:$I,5,0)/10000</f>
        <v>6.6684945454545452E-2</v>
      </c>
      <c r="Z81" s="124">
        <f t="shared" si="31"/>
        <v>1.3312795659704042E-2</v>
      </c>
      <c r="AA81" s="125">
        <f t="shared" si="32"/>
        <v>3.0376222768584999E-3</v>
      </c>
      <c r="AD81" s="133">
        <f t="shared" si="33"/>
        <v>41394</v>
      </c>
      <c r="AE81" s="134">
        <f t="shared" si="49"/>
        <v>-1.7920859278818847E-3</v>
      </c>
      <c r="AF81" s="134">
        <f t="shared" si="26"/>
        <v>6.2989320813958798E-3</v>
      </c>
      <c r="AG81" s="135">
        <f t="shared" si="27"/>
        <v>-4.5238095238071298E-7</v>
      </c>
      <c r="AH81" s="136">
        <f t="shared" si="50"/>
        <v>7.7951835497835492E-3</v>
      </c>
      <c r="AI81" s="57"/>
      <c r="AJ81" s="133">
        <f t="shared" si="28"/>
        <v>41394</v>
      </c>
      <c r="AK81" s="143">
        <f t="shared" si="28"/>
        <v>-1.7920859278818847E-3</v>
      </c>
      <c r="AL81" s="143">
        <f t="shared" si="28"/>
        <v>6.2989320813958798E-3</v>
      </c>
      <c r="AM81" s="143">
        <f t="shared" si="29"/>
        <v>0</v>
      </c>
      <c r="AN81" s="143">
        <f t="shared" si="30"/>
        <v>-4.5238095238071298E-7</v>
      </c>
      <c r="AO81" s="144">
        <f t="shared" si="51"/>
        <v>7.7951835497835492E-3</v>
      </c>
      <c r="AP81" s="93"/>
      <c r="AQ81" s="93"/>
      <c r="AR81" s="35"/>
      <c r="AS81" s="93"/>
      <c r="AT81" s="93"/>
      <c r="AU81" s="93"/>
      <c r="AV81" s="93"/>
      <c r="AW81" s="37"/>
      <c r="AX81" s="93"/>
      <c r="AY81" s="93"/>
      <c r="AZ81" s="93"/>
      <c r="BA81" s="93"/>
      <c r="BB81" s="93"/>
      <c r="BC81" s="93"/>
      <c r="BD81" s="93"/>
      <c r="BE81" s="93"/>
      <c r="BF81" s="60">
        <f t="shared" si="34"/>
        <v>41394</v>
      </c>
      <c r="BG81" s="71">
        <f t="shared" si="35"/>
        <v>1.6350417936562542E-2</v>
      </c>
      <c r="BH81" s="71">
        <f t="shared" si="36"/>
        <v>1.1790476190476188E-3</v>
      </c>
      <c r="BI81" s="71">
        <f t="shared" si="52"/>
        <v>0</v>
      </c>
      <c r="BJ81" s="71">
        <f t="shared" si="53"/>
        <v>-4.5238095238071298E-7</v>
      </c>
      <c r="BK81" s="71">
        <f t="shared" si="54"/>
        <v>-4.5238095238071298E-7</v>
      </c>
      <c r="BL81" s="71">
        <f t="shared" si="37"/>
        <v>6.6684945454545452E-2</v>
      </c>
      <c r="BM81" s="71">
        <f t="shared" si="38"/>
        <v>0</v>
      </c>
      <c r="BQ81" s="60">
        <f t="shared" si="39"/>
        <v>41394</v>
      </c>
      <c r="BR81" s="63">
        <f t="shared" si="40"/>
        <v>11.247910794905016</v>
      </c>
      <c r="BS81" s="64">
        <f t="shared" si="41"/>
        <v>31070</v>
      </c>
      <c r="BT81" s="17" t="s">
        <v>74</v>
      </c>
      <c r="BV81" s="60">
        <f t="shared" si="42"/>
        <v>41425</v>
      </c>
      <c r="BW81" s="71">
        <f t="shared" si="43"/>
        <v>1.7870560754504047E-2</v>
      </c>
      <c r="BX81" s="71">
        <f t="shared" si="44"/>
        <v>1.6350417936562542E-2</v>
      </c>
      <c r="BY81" s="71">
        <f t="shared" si="45"/>
        <v>1.1790476190476188E-3</v>
      </c>
      <c r="BZ81" s="71">
        <f t="shared" si="46"/>
        <v>6.6684945454545452E-2</v>
      </c>
      <c r="CA81" s="71">
        <f t="shared" si="47"/>
        <v>-5.5865800865800321E-5</v>
      </c>
      <c r="CB81" s="71">
        <f t="shared" si="48"/>
        <v>0</v>
      </c>
    </row>
    <row r="82" spans="1:80" s="17" customFormat="1" x14ac:dyDescent="0.2">
      <c r="A82" s="106">
        <f t="shared" si="0"/>
        <v>41394</v>
      </c>
      <c r="B82" s="163">
        <v>41425</v>
      </c>
      <c r="C82" s="156">
        <v>72339630922</v>
      </c>
      <c r="D82" s="157">
        <v>3541780.1900000018</v>
      </c>
      <c r="E82" s="158">
        <v>31372</v>
      </c>
      <c r="F82" s="157">
        <v>2333536481.3548388</v>
      </c>
      <c r="G82" s="157">
        <v>74382.777041783716</v>
      </c>
      <c r="H82" s="157">
        <v>3541780.1900000018</v>
      </c>
      <c r="I82" s="159">
        <v>1.7870560754504047E-2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21.570650756981603</v>
      </c>
      <c r="O82" s="161">
        <v>11.216979702649045</v>
      </c>
      <c r="P82" s="162">
        <v>1.6350417936562542E-2</v>
      </c>
      <c r="Q82" s="100"/>
      <c r="R82" s="96"/>
      <c r="T82" s="113">
        <f t="shared" si="55"/>
        <v>1.7870560754504047E-2</v>
      </c>
      <c r="U82" s="114">
        <f t="shared" si="55"/>
        <v>1.1231818181818185E-3</v>
      </c>
      <c r="V82" s="115">
        <f>VLOOKUP(B82,'cds bmps'!$E:$I,5,0)/10000</f>
        <v>5.7309269565217404E-2</v>
      </c>
      <c r="Z82" s="124">
        <f t="shared" si="31"/>
        <v>1.1510198042792876E-2</v>
      </c>
      <c r="AA82" s="125">
        <f t="shared" si="32"/>
        <v>6.3603627117111705E-3</v>
      </c>
      <c r="AD82" s="133">
        <f t="shared" si="33"/>
        <v>41425</v>
      </c>
      <c r="AE82" s="134">
        <f t="shared" si="49"/>
        <v>1.5201428179415048E-3</v>
      </c>
      <c r="AF82" s="134">
        <f t="shared" si="26"/>
        <v>3.0376222768584999E-3</v>
      </c>
      <c r="AG82" s="135">
        <f t="shared" si="27"/>
        <v>-5.5865800865800321E-5</v>
      </c>
      <c r="AH82" s="136">
        <f t="shared" si="50"/>
        <v>-9.3756758893280487E-3</v>
      </c>
      <c r="AI82" s="57"/>
      <c r="AJ82" s="133">
        <f t="shared" si="28"/>
        <v>41425</v>
      </c>
      <c r="AK82" s="143">
        <f t="shared" si="28"/>
        <v>1.5201428179415048E-3</v>
      </c>
      <c r="AL82" s="143">
        <f t="shared" si="28"/>
        <v>3.0376222768584999E-3</v>
      </c>
      <c r="AM82" s="143">
        <f t="shared" si="29"/>
        <v>0</v>
      </c>
      <c r="AN82" s="143">
        <f t="shared" si="30"/>
        <v>-5.5865800865800321E-5</v>
      </c>
      <c r="AO82" s="144">
        <f t="shared" si="51"/>
        <v>-9.3756758893280487E-3</v>
      </c>
      <c r="AP82" s="93"/>
      <c r="AQ82" s="93"/>
      <c r="AR82" s="35"/>
      <c r="AS82" s="93"/>
      <c r="AT82" s="93"/>
      <c r="AU82" s="93"/>
      <c r="AV82" s="93"/>
      <c r="AW82" s="37"/>
      <c r="AX82" s="93"/>
      <c r="AY82" s="93"/>
      <c r="AZ82" s="93"/>
      <c r="BA82" s="93"/>
      <c r="BB82" s="93"/>
      <c r="BC82" s="93"/>
      <c r="BD82" s="93"/>
      <c r="BE82" s="93"/>
      <c r="BF82" s="60">
        <f t="shared" si="34"/>
        <v>41425</v>
      </c>
      <c r="BG82" s="71">
        <f t="shared" si="35"/>
        <v>1.7870560754504047E-2</v>
      </c>
      <c r="BH82" s="71">
        <f t="shared" si="36"/>
        <v>1.1231818181818185E-3</v>
      </c>
      <c r="BI82" s="71">
        <f t="shared" si="52"/>
        <v>0</v>
      </c>
      <c r="BJ82" s="71">
        <f t="shared" si="53"/>
        <v>-5.5865800865800321E-5</v>
      </c>
      <c r="BK82" s="71">
        <f t="shared" si="54"/>
        <v>-5.5865800865800321E-5</v>
      </c>
      <c r="BL82" s="71">
        <f t="shared" si="37"/>
        <v>5.7309269565217404E-2</v>
      </c>
      <c r="BM82" s="71">
        <f t="shared" si="38"/>
        <v>0</v>
      </c>
      <c r="BQ82" s="60">
        <f t="shared" si="39"/>
        <v>41425</v>
      </c>
      <c r="BR82" s="63">
        <f t="shared" si="40"/>
        <v>11.216979702649045</v>
      </c>
      <c r="BS82" s="64">
        <f t="shared" si="41"/>
        <v>31372</v>
      </c>
      <c r="BT82" s="17" t="s">
        <v>74</v>
      </c>
      <c r="BV82" s="60">
        <f t="shared" si="42"/>
        <v>41455</v>
      </c>
      <c r="BW82" s="71">
        <f t="shared" si="43"/>
        <v>1.7647600560279704E-2</v>
      </c>
      <c r="BX82" s="71">
        <f t="shared" si="44"/>
        <v>1.7870560754504047E-2</v>
      </c>
      <c r="BY82" s="71">
        <f t="shared" si="45"/>
        <v>1.1231818181818185E-3</v>
      </c>
      <c r="BZ82" s="71">
        <f t="shared" si="46"/>
        <v>5.7309269565217404E-2</v>
      </c>
      <c r="CA82" s="71">
        <f t="shared" si="47"/>
        <v>8.2318181818181665E-5</v>
      </c>
      <c r="CB82" s="71">
        <f t="shared" si="48"/>
        <v>0</v>
      </c>
    </row>
    <row r="83" spans="1:80" s="17" customFormat="1" x14ac:dyDescent="0.2">
      <c r="A83" s="106">
        <f t="shared" ref="A83:A108" si="56">+EOMONTH(B83,-1)</f>
        <v>41425</v>
      </c>
      <c r="B83" s="163">
        <v>41455</v>
      </c>
      <c r="C83" s="156">
        <v>72372051517</v>
      </c>
      <c r="D83" s="157">
        <v>3499159.0600000019</v>
      </c>
      <c r="E83" s="158">
        <v>31407</v>
      </c>
      <c r="F83" s="157">
        <v>2412401717.2333331</v>
      </c>
      <c r="G83" s="157">
        <v>76810.956704980839</v>
      </c>
      <c r="H83" s="157">
        <v>3499159.0600000019</v>
      </c>
      <c r="I83" s="159">
        <v>1.7647600560279704E-2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21.60388865137692</v>
      </c>
      <c r="O83" s="161">
        <v>11.249102574389457</v>
      </c>
      <c r="P83" s="162">
        <v>1.7870560754504047E-2</v>
      </c>
      <c r="Q83" s="100"/>
      <c r="R83" s="96"/>
      <c r="T83" s="113">
        <f t="shared" si="55"/>
        <v>1.7647600560279704E-2</v>
      </c>
      <c r="U83" s="114">
        <f t="shared" si="55"/>
        <v>1.2055000000000002E-3</v>
      </c>
      <c r="V83" s="115">
        <f>VLOOKUP(B83,'cds bmps'!$E:$I,5,0)/10000</f>
        <v>6.382926500000001E-2</v>
      </c>
      <c r="Z83" s="124">
        <f t="shared" ref="Z83:Z108" si="57">+$AS$38+$AS$39*U83+$AS$40*V83</f>
        <v>1.2791097324285447E-2</v>
      </c>
      <c r="AA83" s="125">
        <f t="shared" ref="AA83:AA108" si="58">+I83-Z83</f>
        <v>4.856503235994257E-3</v>
      </c>
      <c r="AD83" s="133">
        <f t="shared" ref="AD83:AD108" si="59">+B83</f>
        <v>41455</v>
      </c>
      <c r="AE83" s="134">
        <f t="shared" si="49"/>
        <v>-2.2296019422434268E-4</v>
      </c>
      <c r="AF83" s="134">
        <f t="shared" si="26"/>
        <v>6.3603627117111705E-3</v>
      </c>
      <c r="AG83" s="135">
        <f t="shared" si="27"/>
        <v>8.2318181818181665E-5</v>
      </c>
      <c r="AH83" s="136">
        <f t="shared" si="50"/>
        <v>6.5199954347826064E-3</v>
      </c>
      <c r="AI83" s="57"/>
      <c r="AJ83" s="133">
        <f t="shared" si="28"/>
        <v>41455</v>
      </c>
      <c r="AK83" s="143">
        <f t="shared" si="28"/>
        <v>-2.2296019422434268E-4</v>
      </c>
      <c r="AL83" s="143">
        <f t="shared" si="28"/>
        <v>6.3603627117111705E-3</v>
      </c>
      <c r="AM83" s="143">
        <f t="shared" si="29"/>
        <v>8.2318181818181665E-5</v>
      </c>
      <c r="AN83" s="143">
        <f t="shared" si="30"/>
        <v>0</v>
      </c>
      <c r="AO83" s="144">
        <f t="shared" si="51"/>
        <v>6.5199954347826064E-3</v>
      </c>
      <c r="AP83" s="93"/>
      <c r="AQ83" s="93"/>
      <c r="AR83" s="36"/>
      <c r="AS83" s="93"/>
      <c r="AT83" s="93"/>
      <c r="AU83" s="93"/>
      <c r="AV83" s="93"/>
      <c r="AX83" s="93"/>
      <c r="AY83" s="93"/>
      <c r="AZ83" s="93"/>
      <c r="BA83" s="93"/>
      <c r="BB83" s="93"/>
      <c r="BC83" s="93"/>
      <c r="BD83" s="93"/>
      <c r="BE83" s="93"/>
      <c r="BF83" s="60">
        <f t="shared" ref="BF83:BF108" si="60">+B83</f>
        <v>41455</v>
      </c>
      <c r="BG83" s="71">
        <f t="shared" ref="BG83:BG108" si="61">+I83</f>
        <v>1.7647600560279704E-2</v>
      </c>
      <c r="BH83" s="71">
        <f t="shared" ref="BH83:BH108" si="62">+J83</f>
        <v>1.2055000000000002E-3</v>
      </c>
      <c r="BI83" s="71">
        <f t="shared" si="52"/>
        <v>8.2318181818181665E-5</v>
      </c>
      <c r="BJ83" s="71">
        <f t="shared" si="53"/>
        <v>0</v>
      </c>
      <c r="BK83" s="71">
        <f t="shared" si="54"/>
        <v>8.2318181818181665E-5</v>
      </c>
      <c r="BL83" s="71">
        <f t="shared" ref="BL83:BL108" si="63">+V83</f>
        <v>6.382926500000001E-2</v>
      </c>
      <c r="BM83" s="71">
        <f t="shared" ref="BM83:BM108" si="64">+W83</f>
        <v>0</v>
      </c>
      <c r="BQ83" s="60">
        <f t="shared" ref="BQ83:BQ104" si="65">+B83</f>
        <v>41455</v>
      </c>
      <c r="BR83" s="63">
        <f t="shared" ref="BR83:BR104" si="66">+O83</f>
        <v>11.249102574389457</v>
      </c>
      <c r="BS83" s="64">
        <f t="shared" ref="BS83:BS104" si="67">+E83</f>
        <v>31407</v>
      </c>
      <c r="BT83" s="17" t="s">
        <v>74</v>
      </c>
      <c r="BV83" s="60">
        <f t="shared" ref="BV83:BV107" si="68">+B84</f>
        <v>41486</v>
      </c>
      <c r="BW83" s="71">
        <f t="shared" ref="BW83:BW107" si="69">+I84</f>
        <v>1.4429829923758476E-2</v>
      </c>
      <c r="BX83" s="71">
        <f t="shared" ref="BX83:BX107" si="70">+I83</f>
        <v>1.7647600560279704E-2</v>
      </c>
      <c r="BY83" s="71">
        <f t="shared" ref="BY83:BY107" si="71">+J83</f>
        <v>1.2055000000000002E-3</v>
      </c>
      <c r="BZ83" s="71">
        <f t="shared" ref="BZ83:BZ107" si="72">+V83</f>
        <v>6.382926500000001E-2</v>
      </c>
      <c r="CA83" s="71">
        <f t="shared" ref="CA83:CA107" si="73">+M83</f>
        <v>4.4499999999999835E-5</v>
      </c>
      <c r="CB83" s="71">
        <f t="shared" ref="CB83:CB107" si="74">+W83</f>
        <v>0</v>
      </c>
    </row>
    <row r="84" spans="1:80" s="17" customFormat="1" x14ac:dyDescent="0.2">
      <c r="A84" s="106">
        <f t="shared" si="56"/>
        <v>41455</v>
      </c>
      <c r="B84" s="163">
        <v>41486</v>
      </c>
      <c r="C84" s="156">
        <v>75230358541</v>
      </c>
      <c r="D84" s="157">
        <v>2974140.4900000026</v>
      </c>
      <c r="E84" s="158">
        <v>31733</v>
      </c>
      <c r="F84" s="157">
        <v>2426785759.3870969</v>
      </c>
      <c r="G84" s="157">
        <v>76475.144467497463</v>
      </c>
      <c r="H84" s="157">
        <v>2974140.4900000026</v>
      </c>
      <c r="I84" s="159">
        <v>1.4429829923758476E-2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21.609833485953182</v>
      </c>
      <c r="O84" s="161">
        <v>11.244721058098685</v>
      </c>
      <c r="P84" s="162">
        <v>1.7647600560279704E-2</v>
      </c>
      <c r="Q84" s="100"/>
      <c r="R84" s="96"/>
      <c r="T84" s="113">
        <f t="shared" si="55"/>
        <v>1.4429829923758476E-2</v>
      </c>
      <c r="U84" s="114">
        <f t="shared" si="55"/>
        <v>1.25E-3</v>
      </c>
      <c r="V84" s="115">
        <f>VLOOKUP(B84,'cds bmps'!$E:$I,5,0)/10000</f>
        <v>6.9793669565217389E-2</v>
      </c>
      <c r="Z84" s="124">
        <f t="shared" si="57"/>
        <v>1.3943469643913036E-2</v>
      </c>
      <c r="AA84" s="125">
        <f t="shared" si="58"/>
        <v>4.8636027984544014E-4</v>
      </c>
      <c r="AD84" s="133">
        <f t="shared" si="59"/>
        <v>41486</v>
      </c>
      <c r="AE84" s="134">
        <f t="shared" ref="AE84:AE108" si="75">+I84-I83</f>
        <v>-3.2177706365212281E-3</v>
      </c>
      <c r="AF84" s="134">
        <f t="shared" si="26"/>
        <v>4.856503235994257E-3</v>
      </c>
      <c r="AG84" s="135">
        <f t="shared" si="27"/>
        <v>4.4499999999999835E-5</v>
      </c>
      <c r="AH84" s="136">
        <f t="shared" ref="AH84:AH108" si="76">+V84-V83</f>
        <v>5.9644045652173794E-3</v>
      </c>
      <c r="AI84" s="57"/>
      <c r="AJ84" s="133">
        <f t="shared" si="28"/>
        <v>41486</v>
      </c>
      <c r="AK84" s="143">
        <f t="shared" si="28"/>
        <v>-3.2177706365212281E-3</v>
      </c>
      <c r="AL84" s="143">
        <f t="shared" si="28"/>
        <v>4.856503235994257E-3</v>
      </c>
      <c r="AM84" s="143">
        <f t="shared" si="29"/>
        <v>4.4499999999999835E-5</v>
      </c>
      <c r="AN84" s="143">
        <f t="shared" si="30"/>
        <v>0</v>
      </c>
      <c r="AO84" s="144">
        <f t="shared" ref="AO84:AO108" si="77">+V84-V83</f>
        <v>5.9644045652173794E-3</v>
      </c>
      <c r="AP84" s="93"/>
      <c r="AQ84" s="93"/>
      <c r="AS84" s="93"/>
      <c r="AT84" s="93"/>
      <c r="AU84" s="93"/>
      <c r="AV84" s="93"/>
      <c r="AW84" s="35"/>
      <c r="AX84" s="93"/>
      <c r="AY84" s="93"/>
      <c r="AZ84" s="93"/>
      <c r="BA84" s="93"/>
      <c r="BB84" s="93"/>
      <c r="BC84" s="93"/>
      <c r="BD84" s="93"/>
      <c r="BE84" s="93"/>
      <c r="BF84" s="60">
        <f t="shared" si="60"/>
        <v>41486</v>
      </c>
      <c r="BG84" s="71">
        <f t="shared" si="61"/>
        <v>1.4429829923758476E-2</v>
      </c>
      <c r="BH84" s="71">
        <f t="shared" si="62"/>
        <v>1.25E-3</v>
      </c>
      <c r="BI84" s="71">
        <f t="shared" ref="BI84:BI108" si="78">+K83</f>
        <v>4.4499999999999835E-5</v>
      </c>
      <c r="BJ84" s="71">
        <f t="shared" ref="BJ84:BJ108" si="79">+L83</f>
        <v>0</v>
      </c>
      <c r="BK84" s="71">
        <f t="shared" ref="BK84:BK108" si="80">+M83</f>
        <v>4.4499999999999835E-5</v>
      </c>
      <c r="BL84" s="71">
        <f t="shared" si="63"/>
        <v>6.9793669565217389E-2</v>
      </c>
      <c r="BM84" s="71">
        <f t="shared" si="64"/>
        <v>0</v>
      </c>
      <c r="BQ84" s="60">
        <f t="shared" si="65"/>
        <v>41486</v>
      </c>
      <c r="BR84" s="63">
        <f t="shared" si="66"/>
        <v>11.244721058098685</v>
      </c>
      <c r="BS84" s="64">
        <f t="shared" si="67"/>
        <v>31733</v>
      </c>
      <c r="BT84" s="17" t="s">
        <v>74</v>
      </c>
      <c r="BV84" s="60">
        <f t="shared" si="68"/>
        <v>41517</v>
      </c>
      <c r="BW84" s="71">
        <f t="shared" si="69"/>
        <v>1.6197764580803298E-2</v>
      </c>
      <c r="BX84" s="71">
        <f t="shared" si="70"/>
        <v>1.4429829923758476E-2</v>
      </c>
      <c r="BY84" s="71">
        <f t="shared" si="71"/>
        <v>1.25E-3</v>
      </c>
      <c r="BZ84" s="71">
        <f t="shared" si="72"/>
        <v>6.9793669565217389E-2</v>
      </c>
      <c r="CA84" s="71">
        <f t="shared" si="73"/>
        <v>2.8181818181818039E-5</v>
      </c>
      <c r="CB84" s="71">
        <f t="shared" si="74"/>
        <v>0</v>
      </c>
    </row>
    <row r="85" spans="1:80" s="17" customFormat="1" x14ac:dyDescent="0.2">
      <c r="A85" s="106">
        <f t="shared" si="56"/>
        <v>41486</v>
      </c>
      <c r="B85" s="163">
        <v>41517</v>
      </c>
      <c r="C85" s="156">
        <v>76007369110</v>
      </c>
      <c r="D85" s="157">
        <v>3373012.2500000019</v>
      </c>
      <c r="E85" s="158">
        <v>31691</v>
      </c>
      <c r="F85" s="157">
        <v>2451850616.4516129</v>
      </c>
      <c r="G85" s="157">
        <v>77367.410824890758</v>
      </c>
      <c r="H85" s="157">
        <v>3373012.2500000019</v>
      </c>
      <c r="I85" s="159">
        <v>1.6197764580803298E-2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21.620108930020773</v>
      </c>
      <c r="O85" s="161">
        <v>11.256320922137872</v>
      </c>
      <c r="P85" s="162">
        <v>1.4429829923758476E-2</v>
      </c>
      <c r="Q85" s="100"/>
      <c r="R85" s="96"/>
      <c r="T85" s="113">
        <f t="shared" si="55"/>
        <v>1.6197764580803298E-2</v>
      </c>
      <c r="U85" s="114">
        <f t="shared" si="55"/>
        <v>1.2781818181818181E-3</v>
      </c>
      <c r="V85" s="115">
        <f>VLOOKUP(B85,'cds bmps'!$E:$I,5,0)/10000</f>
        <v>6.8958627272727266E-2</v>
      </c>
      <c r="Z85" s="124">
        <f t="shared" si="57"/>
        <v>1.380377967659881E-2</v>
      </c>
      <c r="AA85" s="125">
        <f t="shared" si="58"/>
        <v>2.3939849042044874E-3</v>
      </c>
      <c r="AD85" s="133">
        <f t="shared" si="59"/>
        <v>41517</v>
      </c>
      <c r="AE85" s="134">
        <f t="shared" si="75"/>
        <v>1.7679346570448218E-3</v>
      </c>
      <c r="AF85" s="134">
        <f t="shared" ref="AF85:AF108" si="81">+AA84</f>
        <v>4.8636027984544014E-4</v>
      </c>
      <c r="AG85" s="135">
        <f t="shared" ref="AG85:AG108" si="82">+M84</f>
        <v>2.8181818181818039E-5</v>
      </c>
      <c r="AH85" s="136">
        <f t="shared" si="76"/>
        <v>-8.3504229249012352E-4</v>
      </c>
      <c r="AI85" s="57"/>
      <c r="AJ85" s="133">
        <f t="shared" ref="AJ85:AL104" si="83">+AD85</f>
        <v>41517</v>
      </c>
      <c r="AK85" s="143">
        <f t="shared" si="83"/>
        <v>1.7679346570448218E-3</v>
      </c>
      <c r="AL85" s="143">
        <f t="shared" si="83"/>
        <v>4.8636027984544014E-4</v>
      </c>
      <c r="AM85" s="143">
        <f t="shared" ref="AM85:AM108" si="84">+K84</f>
        <v>2.8181818181818039E-5</v>
      </c>
      <c r="AN85" s="143">
        <f t="shared" ref="AN85:AN108" si="85">+L84</f>
        <v>0</v>
      </c>
      <c r="AO85" s="144">
        <f t="shared" si="77"/>
        <v>-8.3504229249012352E-4</v>
      </c>
      <c r="AP85" s="93"/>
      <c r="AQ85" s="93"/>
      <c r="AR85" s="37"/>
      <c r="AS85" s="93"/>
      <c r="AT85" s="93"/>
      <c r="AU85" s="93"/>
      <c r="AV85" s="93"/>
      <c r="AX85" s="93"/>
      <c r="AY85" s="93"/>
      <c r="AZ85" s="93"/>
      <c r="BA85" s="93"/>
      <c r="BB85" s="93"/>
      <c r="BC85" s="93"/>
      <c r="BD85" s="93"/>
      <c r="BE85" s="93"/>
      <c r="BF85" s="60">
        <f t="shared" si="60"/>
        <v>41517</v>
      </c>
      <c r="BG85" s="71">
        <f t="shared" si="61"/>
        <v>1.6197764580803298E-2</v>
      </c>
      <c r="BH85" s="71">
        <f t="shared" si="62"/>
        <v>1.2781818181818181E-3</v>
      </c>
      <c r="BI85" s="71">
        <f t="shared" si="78"/>
        <v>2.8181818181818039E-5</v>
      </c>
      <c r="BJ85" s="71">
        <f t="shared" si="79"/>
        <v>0</v>
      </c>
      <c r="BK85" s="71">
        <f t="shared" si="80"/>
        <v>2.8181818181818039E-5</v>
      </c>
      <c r="BL85" s="71">
        <f t="shared" si="63"/>
        <v>6.8958627272727266E-2</v>
      </c>
      <c r="BM85" s="71">
        <f t="shared" si="64"/>
        <v>0</v>
      </c>
      <c r="BQ85" s="60">
        <f t="shared" si="65"/>
        <v>41517</v>
      </c>
      <c r="BR85" s="63">
        <f t="shared" si="66"/>
        <v>11.256320922137872</v>
      </c>
      <c r="BS85" s="64">
        <f t="shared" si="67"/>
        <v>31691</v>
      </c>
      <c r="BT85" s="17" t="s">
        <v>74</v>
      </c>
      <c r="BV85" s="60">
        <f t="shared" si="68"/>
        <v>41547</v>
      </c>
      <c r="BW85" s="71">
        <f t="shared" si="69"/>
        <v>1.4718272804133159E-2</v>
      </c>
      <c r="BX85" s="71">
        <f t="shared" si="70"/>
        <v>1.6197764580803298E-2</v>
      </c>
      <c r="BY85" s="71">
        <f t="shared" si="71"/>
        <v>1.2781818181818181E-3</v>
      </c>
      <c r="BZ85" s="71">
        <f t="shared" si="72"/>
        <v>6.8958627272727266E-2</v>
      </c>
      <c r="CA85" s="71">
        <f t="shared" si="73"/>
        <v>3.2467532467535341E-6</v>
      </c>
      <c r="CB85" s="71">
        <f t="shared" si="74"/>
        <v>0</v>
      </c>
    </row>
    <row r="86" spans="1:80" s="17" customFormat="1" x14ac:dyDescent="0.2">
      <c r="A86" s="106">
        <f t="shared" si="56"/>
        <v>41517</v>
      </c>
      <c r="B86" s="163">
        <v>41547</v>
      </c>
      <c r="C86" s="156">
        <v>73687233535</v>
      </c>
      <c r="D86" s="157">
        <v>2971366.5899999985</v>
      </c>
      <c r="E86" s="158">
        <v>31697</v>
      </c>
      <c r="F86" s="157">
        <v>2456241117.8333335</v>
      </c>
      <c r="G86" s="157">
        <v>77491.280494473714</v>
      </c>
      <c r="H86" s="157">
        <v>2971366.5899999985</v>
      </c>
      <c r="I86" s="159">
        <v>1.4718272804133159E-2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21.621898017426027</v>
      </c>
      <c r="O86" s="161">
        <v>11.257920699263016</v>
      </c>
      <c r="P86" s="162">
        <v>1.6197764580803298E-2</v>
      </c>
      <c r="Q86" s="100"/>
      <c r="R86" s="96"/>
      <c r="T86" s="113">
        <f t="shared" si="55"/>
        <v>1.4718272804133159E-2</v>
      </c>
      <c r="U86" s="114">
        <f t="shared" si="55"/>
        <v>1.2814285714285716E-3</v>
      </c>
      <c r="V86" s="115">
        <f>VLOOKUP(B86,'cds bmps'!$E:$I,5,0)/10000</f>
        <v>6.4340461904761906E-2</v>
      </c>
      <c r="Z86" s="124">
        <f t="shared" si="57"/>
        <v>1.2935228966706949E-2</v>
      </c>
      <c r="AA86" s="125">
        <f t="shared" si="58"/>
        <v>1.7830438374262098E-3</v>
      </c>
      <c r="AD86" s="133">
        <f t="shared" si="59"/>
        <v>41547</v>
      </c>
      <c r="AE86" s="134">
        <f t="shared" si="75"/>
        <v>-1.4794917766701391E-3</v>
      </c>
      <c r="AF86" s="134">
        <f t="shared" si="81"/>
        <v>2.3939849042044874E-3</v>
      </c>
      <c r="AG86" s="135">
        <f t="shared" si="82"/>
        <v>3.2467532467535341E-6</v>
      </c>
      <c r="AH86" s="136">
        <f t="shared" si="76"/>
        <v>-4.61816536796536E-3</v>
      </c>
      <c r="AI86" s="57"/>
      <c r="AJ86" s="133">
        <f t="shared" si="83"/>
        <v>41547</v>
      </c>
      <c r="AK86" s="143">
        <f t="shared" si="83"/>
        <v>-1.4794917766701391E-3</v>
      </c>
      <c r="AL86" s="143">
        <f t="shared" si="83"/>
        <v>2.3939849042044874E-3</v>
      </c>
      <c r="AM86" s="143">
        <f t="shared" si="84"/>
        <v>3.2467532467535341E-6</v>
      </c>
      <c r="AN86" s="143">
        <f t="shared" si="85"/>
        <v>0</v>
      </c>
      <c r="AO86" s="144">
        <f t="shared" si="77"/>
        <v>-4.61816536796536E-3</v>
      </c>
      <c r="AP86" s="93"/>
      <c r="AQ86" s="93"/>
      <c r="AR86" s="37"/>
      <c r="AS86" s="93"/>
      <c r="AT86" s="93"/>
      <c r="AU86" s="93"/>
      <c r="AV86" s="93"/>
      <c r="AW86" s="35"/>
      <c r="AX86" s="93"/>
      <c r="AY86" s="93"/>
      <c r="AZ86" s="93"/>
      <c r="BA86" s="93"/>
      <c r="BB86" s="93"/>
      <c r="BC86" s="93"/>
      <c r="BD86" s="93"/>
      <c r="BE86" s="93"/>
      <c r="BF86" s="60">
        <f t="shared" si="60"/>
        <v>41547</v>
      </c>
      <c r="BG86" s="71">
        <f t="shared" si="61"/>
        <v>1.4718272804133159E-2</v>
      </c>
      <c r="BH86" s="71">
        <f t="shared" si="62"/>
        <v>1.2814285714285716E-3</v>
      </c>
      <c r="BI86" s="71">
        <f t="shared" si="78"/>
        <v>3.2467532467535341E-6</v>
      </c>
      <c r="BJ86" s="71">
        <f t="shared" si="79"/>
        <v>0</v>
      </c>
      <c r="BK86" s="71">
        <f t="shared" si="80"/>
        <v>3.2467532467535341E-6</v>
      </c>
      <c r="BL86" s="71">
        <f t="shared" si="63"/>
        <v>6.4340461904761906E-2</v>
      </c>
      <c r="BM86" s="71">
        <f t="shared" si="64"/>
        <v>0</v>
      </c>
      <c r="BQ86" s="60">
        <f t="shared" si="65"/>
        <v>41547</v>
      </c>
      <c r="BR86" s="63">
        <f t="shared" si="66"/>
        <v>11.257920699263016</v>
      </c>
      <c r="BS86" s="64">
        <f t="shared" si="67"/>
        <v>31697</v>
      </c>
      <c r="BT86" s="17" t="s">
        <v>74</v>
      </c>
      <c r="BV86" s="60">
        <f t="shared" si="68"/>
        <v>41578</v>
      </c>
      <c r="BW86" s="71">
        <f t="shared" si="69"/>
        <v>1.2164724657891814E-2</v>
      </c>
      <c r="BX86" s="71">
        <f t="shared" si="70"/>
        <v>1.4718272804133159E-2</v>
      </c>
      <c r="BY86" s="71">
        <f t="shared" si="71"/>
        <v>1.2814285714285716E-3</v>
      </c>
      <c r="BZ86" s="71">
        <f t="shared" si="72"/>
        <v>6.4340461904761906E-2</v>
      </c>
      <c r="CA86" s="71">
        <f t="shared" si="73"/>
        <v>1.1801242236024728E-6</v>
      </c>
      <c r="CB86" s="71">
        <f t="shared" si="74"/>
        <v>0</v>
      </c>
    </row>
    <row r="87" spans="1:80" s="17" customFormat="1" x14ac:dyDescent="0.2">
      <c r="A87" s="106">
        <f t="shared" si="56"/>
        <v>41547</v>
      </c>
      <c r="B87" s="163">
        <v>41578</v>
      </c>
      <c r="C87" s="156">
        <v>75009936473</v>
      </c>
      <c r="D87" s="157">
        <v>2499932.1200000043</v>
      </c>
      <c r="E87" s="158">
        <v>31985</v>
      </c>
      <c r="F87" s="157">
        <v>2419675370.0967741</v>
      </c>
      <c r="G87" s="157">
        <v>75650.316401337317</v>
      </c>
      <c r="H87" s="157">
        <v>2499932.1200000043</v>
      </c>
      <c r="I87" s="159">
        <v>1.2164724657891814E-2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21.606899223528707</v>
      </c>
      <c r="O87" s="161">
        <v>11.233876901644468</v>
      </c>
      <c r="P87" s="162">
        <v>1.4718272804133159E-2</v>
      </c>
      <c r="Q87" s="100"/>
      <c r="R87" s="96"/>
      <c r="T87" s="113">
        <f t="shared" si="55"/>
        <v>1.2164724657891814E-2</v>
      </c>
      <c r="U87" s="114">
        <f t="shared" si="55"/>
        <v>1.2826086956521741E-3</v>
      </c>
      <c r="V87" s="115">
        <f>VLOOKUP(B87,'cds bmps'!$E:$I,5,0)/10000</f>
        <v>4.7221191304347827E-2</v>
      </c>
      <c r="Z87" s="124">
        <f t="shared" si="57"/>
        <v>9.7087333016547695E-3</v>
      </c>
      <c r="AA87" s="125">
        <f t="shared" si="58"/>
        <v>2.4559913562370445E-3</v>
      </c>
      <c r="AD87" s="133">
        <f t="shared" si="59"/>
        <v>41578</v>
      </c>
      <c r="AE87" s="134">
        <f t="shared" si="75"/>
        <v>-2.5535481462413447E-3</v>
      </c>
      <c r="AF87" s="134">
        <f t="shared" si="81"/>
        <v>1.7830438374262098E-3</v>
      </c>
      <c r="AG87" s="135">
        <f t="shared" si="82"/>
        <v>1.1801242236024728E-6</v>
      </c>
      <c r="AH87" s="136">
        <f t="shared" si="76"/>
        <v>-1.7119270600414078E-2</v>
      </c>
      <c r="AI87" s="57"/>
      <c r="AJ87" s="133">
        <f t="shared" si="83"/>
        <v>41578</v>
      </c>
      <c r="AK87" s="143">
        <f t="shared" si="83"/>
        <v>-2.5535481462413447E-3</v>
      </c>
      <c r="AL87" s="143">
        <f t="shared" si="83"/>
        <v>1.7830438374262098E-3</v>
      </c>
      <c r="AM87" s="143">
        <f t="shared" si="84"/>
        <v>1.1801242236024728E-6</v>
      </c>
      <c r="AN87" s="143">
        <f t="shared" si="85"/>
        <v>0</v>
      </c>
      <c r="AO87" s="144">
        <f t="shared" si="77"/>
        <v>-1.7119270600414078E-2</v>
      </c>
      <c r="AP87" s="93"/>
      <c r="AQ87" s="93"/>
      <c r="AS87" s="93"/>
      <c r="AT87" s="93"/>
      <c r="AU87" s="93"/>
      <c r="AV87" s="93"/>
      <c r="AW87" s="35"/>
      <c r="AX87" s="93"/>
      <c r="AY87" s="93"/>
      <c r="AZ87" s="93"/>
      <c r="BA87" s="93"/>
      <c r="BB87" s="93"/>
      <c r="BC87" s="93"/>
      <c r="BD87" s="93"/>
      <c r="BE87" s="93"/>
      <c r="BF87" s="60">
        <f t="shared" si="60"/>
        <v>41578</v>
      </c>
      <c r="BG87" s="71">
        <f t="shared" si="61"/>
        <v>1.2164724657891814E-2</v>
      </c>
      <c r="BH87" s="71">
        <f t="shared" si="62"/>
        <v>1.2826086956521741E-3</v>
      </c>
      <c r="BI87" s="71">
        <f t="shared" si="78"/>
        <v>1.1801242236024728E-6</v>
      </c>
      <c r="BJ87" s="71">
        <f t="shared" si="79"/>
        <v>0</v>
      </c>
      <c r="BK87" s="71">
        <f t="shared" si="80"/>
        <v>1.1801242236024728E-6</v>
      </c>
      <c r="BL87" s="71">
        <f t="shared" si="63"/>
        <v>4.7221191304347827E-2</v>
      </c>
      <c r="BM87" s="71">
        <f t="shared" si="64"/>
        <v>0</v>
      </c>
      <c r="BQ87" s="60">
        <f t="shared" si="65"/>
        <v>41578</v>
      </c>
      <c r="BR87" s="63">
        <f t="shared" si="66"/>
        <v>11.233876901644468</v>
      </c>
      <c r="BS87" s="64">
        <f t="shared" si="67"/>
        <v>31985</v>
      </c>
      <c r="BT87" s="17" t="s">
        <v>74</v>
      </c>
      <c r="BV87" s="60">
        <f t="shared" si="68"/>
        <v>41608</v>
      </c>
      <c r="BW87" s="71">
        <f t="shared" si="69"/>
        <v>1.2970190014614788E-2</v>
      </c>
      <c r="BX87" s="71">
        <f t="shared" si="70"/>
        <v>1.2164724657891814E-2</v>
      </c>
      <c r="BY87" s="71">
        <f t="shared" si="71"/>
        <v>1.2826086956521741E-3</v>
      </c>
      <c r="BZ87" s="71">
        <f t="shared" si="72"/>
        <v>4.7221191304347827E-2</v>
      </c>
      <c r="CA87" s="71">
        <f t="shared" si="73"/>
        <v>3.7867494824016202E-5</v>
      </c>
      <c r="CB87" s="71">
        <f t="shared" si="74"/>
        <v>0</v>
      </c>
    </row>
    <row r="88" spans="1:80" s="17" customFormat="1" x14ac:dyDescent="0.2">
      <c r="A88" s="106">
        <f t="shared" si="56"/>
        <v>41578</v>
      </c>
      <c r="B88" s="163">
        <v>41608</v>
      </c>
      <c r="C88" s="156">
        <v>78768843683</v>
      </c>
      <c r="D88" s="157">
        <v>2799032.5199999991</v>
      </c>
      <c r="E88" s="158">
        <v>31859</v>
      </c>
      <c r="F88" s="157">
        <v>2625628122.7666669</v>
      </c>
      <c r="G88" s="157">
        <v>82414.01559266352</v>
      </c>
      <c r="H88" s="157">
        <v>2799032.5199999991</v>
      </c>
      <c r="I88" s="159">
        <v>1.2970190014614788E-2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21.688585989229434</v>
      </c>
      <c r="O88" s="161">
        <v>11.319510793577509</v>
      </c>
      <c r="P88" s="162">
        <v>1.2164724657891814E-2</v>
      </c>
      <c r="Q88" s="100"/>
      <c r="R88" s="96"/>
      <c r="T88" s="113">
        <f t="shared" si="55"/>
        <v>1.2970190014614788E-2</v>
      </c>
      <c r="U88" s="114">
        <f t="shared" si="55"/>
        <v>1.3204761904761903E-3</v>
      </c>
      <c r="V88" s="115">
        <f>VLOOKUP(B88,'cds bmps'!$E:$I,5,0)/10000</f>
        <v>3.7903714285714298E-2</v>
      </c>
      <c r="Z88" s="124">
        <f t="shared" si="57"/>
        <v>7.9760706218786181E-3</v>
      </c>
      <c r="AA88" s="125">
        <f t="shared" si="58"/>
        <v>4.99411939273617E-3</v>
      </c>
      <c r="AD88" s="133">
        <f t="shared" si="59"/>
        <v>41608</v>
      </c>
      <c r="AE88" s="134">
        <f t="shared" si="75"/>
        <v>8.0546535672297408E-4</v>
      </c>
      <c r="AF88" s="134">
        <f t="shared" si="81"/>
        <v>2.4559913562370445E-3</v>
      </c>
      <c r="AG88" s="135">
        <f t="shared" si="82"/>
        <v>3.7867494824016202E-5</v>
      </c>
      <c r="AH88" s="136">
        <f t="shared" si="76"/>
        <v>-9.3174770186335298E-3</v>
      </c>
      <c r="AI88" s="57"/>
      <c r="AJ88" s="133">
        <f t="shared" si="83"/>
        <v>41608</v>
      </c>
      <c r="AK88" s="143">
        <f t="shared" si="83"/>
        <v>8.0546535672297408E-4</v>
      </c>
      <c r="AL88" s="143">
        <f t="shared" si="83"/>
        <v>2.4559913562370445E-3</v>
      </c>
      <c r="AM88" s="143">
        <f t="shared" si="84"/>
        <v>3.7867494824016202E-5</v>
      </c>
      <c r="AN88" s="143">
        <f t="shared" si="85"/>
        <v>0</v>
      </c>
      <c r="AO88" s="144">
        <f t="shared" si="77"/>
        <v>-9.3174770186335298E-3</v>
      </c>
      <c r="AP88" s="93"/>
      <c r="AQ88" s="93"/>
      <c r="AR88" s="35"/>
      <c r="AS88" s="93"/>
      <c r="AT88" s="93"/>
      <c r="AU88" s="93"/>
      <c r="AV88" s="93"/>
      <c r="AX88" s="93"/>
      <c r="AY88" s="93"/>
      <c r="AZ88" s="93"/>
      <c r="BA88" s="93"/>
      <c r="BB88" s="93"/>
      <c r="BC88" s="93"/>
      <c r="BD88" s="93"/>
      <c r="BE88" s="93"/>
      <c r="BF88" s="60">
        <f t="shared" si="60"/>
        <v>41608</v>
      </c>
      <c r="BG88" s="71">
        <f t="shared" si="61"/>
        <v>1.2970190014614788E-2</v>
      </c>
      <c r="BH88" s="71">
        <f t="shared" si="62"/>
        <v>1.3204761904761903E-3</v>
      </c>
      <c r="BI88" s="71">
        <f t="shared" si="78"/>
        <v>3.7867494824016202E-5</v>
      </c>
      <c r="BJ88" s="71">
        <f t="shared" si="79"/>
        <v>0</v>
      </c>
      <c r="BK88" s="71">
        <f t="shared" si="80"/>
        <v>3.7867494824016202E-5</v>
      </c>
      <c r="BL88" s="71">
        <f t="shared" si="63"/>
        <v>3.7903714285714298E-2</v>
      </c>
      <c r="BM88" s="71">
        <f t="shared" si="64"/>
        <v>0</v>
      </c>
      <c r="BQ88" s="60">
        <f t="shared" si="65"/>
        <v>41608</v>
      </c>
      <c r="BR88" s="63">
        <f t="shared" si="66"/>
        <v>11.319510793577509</v>
      </c>
      <c r="BS88" s="64">
        <f t="shared" si="67"/>
        <v>31859</v>
      </c>
      <c r="BT88" s="17" t="s">
        <v>74</v>
      </c>
      <c r="BV88" s="60">
        <f t="shared" si="68"/>
        <v>41639</v>
      </c>
      <c r="BW88" s="71">
        <f t="shared" si="69"/>
        <v>1.3212700015396839E-2</v>
      </c>
      <c r="BX88" s="71">
        <f t="shared" si="70"/>
        <v>1.2970190014614788E-2</v>
      </c>
      <c r="BY88" s="71">
        <f t="shared" si="71"/>
        <v>1.3204761904761903E-3</v>
      </c>
      <c r="BZ88" s="71">
        <f t="shared" si="72"/>
        <v>3.7903714285714298E-2</v>
      </c>
      <c r="CA88" s="71">
        <f t="shared" si="73"/>
        <v>8.3906926406926495E-4</v>
      </c>
      <c r="CB88" s="71">
        <f t="shared" si="74"/>
        <v>0</v>
      </c>
    </row>
    <row r="89" spans="1:80" s="17" customFormat="1" x14ac:dyDescent="0.2">
      <c r="A89" s="106">
        <f t="shared" si="56"/>
        <v>41608</v>
      </c>
      <c r="B89" s="163">
        <v>41639</v>
      </c>
      <c r="C89" s="156">
        <v>78323216352</v>
      </c>
      <c r="D89" s="157">
        <v>2835236.060000001</v>
      </c>
      <c r="E89" s="158">
        <v>31903</v>
      </c>
      <c r="F89" s="157">
        <v>2526555366.1935482</v>
      </c>
      <c r="G89" s="157">
        <v>79194.914778972146</v>
      </c>
      <c r="H89" s="157">
        <v>2835236.060000001</v>
      </c>
      <c r="I89" s="159">
        <v>1.3212700015396839E-2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21.650122696643162</v>
      </c>
      <c r="O89" s="161">
        <v>11.279667368404928</v>
      </c>
      <c r="P89" s="162">
        <v>1.2970190014614788E-2</v>
      </c>
      <c r="Q89" s="100"/>
      <c r="R89" s="96"/>
      <c r="T89" s="113">
        <f t="shared" si="55"/>
        <v>1.3212700015396839E-2</v>
      </c>
      <c r="U89" s="114">
        <f t="shared" si="55"/>
        <v>2.1595454545454552E-3</v>
      </c>
      <c r="V89" s="115">
        <f>VLOOKUP(B89,'cds bmps'!$E:$I,5,0)/10000</f>
        <v>3.5344265000000007E-2</v>
      </c>
      <c r="Z89" s="124">
        <f t="shared" si="57"/>
        <v>8.0213985833603868E-3</v>
      </c>
      <c r="AA89" s="125">
        <f t="shared" si="58"/>
        <v>5.1913014320364523E-3</v>
      </c>
      <c r="AD89" s="133">
        <f t="shared" si="59"/>
        <v>41639</v>
      </c>
      <c r="AE89" s="134">
        <f t="shared" si="75"/>
        <v>2.4251000078205111E-4</v>
      </c>
      <c r="AF89" s="134">
        <f t="shared" si="81"/>
        <v>4.99411939273617E-3</v>
      </c>
      <c r="AG89" s="135">
        <f t="shared" si="82"/>
        <v>8.3906926406926495E-4</v>
      </c>
      <c r="AH89" s="136">
        <f t="shared" si="76"/>
        <v>-2.5594492857142909E-3</v>
      </c>
      <c r="AI89" s="57"/>
      <c r="AJ89" s="133">
        <f t="shared" si="83"/>
        <v>41639</v>
      </c>
      <c r="AK89" s="143">
        <f t="shared" si="83"/>
        <v>2.4251000078205111E-4</v>
      </c>
      <c r="AL89" s="143">
        <f t="shared" si="83"/>
        <v>4.99411939273617E-3</v>
      </c>
      <c r="AM89" s="143">
        <f t="shared" si="84"/>
        <v>8.3906926406926495E-4</v>
      </c>
      <c r="AN89" s="143">
        <f t="shared" si="85"/>
        <v>0</v>
      </c>
      <c r="AO89" s="144">
        <f t="shared" si="77"/>
        <v>-2.5594492857142909E-3</v>
      </c>
      <c r="AP89" s="93"/>
      <c r="AQ89" s="93"/>
      <c r="AS89" s="93"/>
      <c r="AT89" s="93"/>
      <c r="AU89" s="93"/>
      <c r="AV89" s="93"/>
      <c r="AW89" s="37"/>
      <c r="AX89" s="93"/>
      <c r="AY89" s="93"/>
      <c r="AZ89" s="93"/>
      <c r="BA89" s="93"/>
      <c r="BB89" s="93"/>
      <c r="BC89" s="93"/>
      <c r="BD89" s="93"/>
      <c r="BE89" s="93"/>
      <c r="BF89" s="60">
        <f t="shared" si="60"/>
        <v>41639</v>
      </c>
      <c r="BG89" s="71">
        <f t="shared" si="61"/>
        <v>1.3212700015396839E-2</v>
      </c>
      <c r="BH89" s="71">
        <f t="shared" si="62"/>
        <v>2.1595454545454552E-3</v>
      </c>
      <c r="BI89" s="71">
        <f t="shared" si="78"/>
        <v>8.3906926406926495E-4</v>
      </c>
      <c r="BJ89" s="71">
        <f t="shared" si="79"/>
        <v>0</v>
      </c>
      <c r="BK89" s="71">
        <f t="shared" si="80"/>
        <v>8.3906926406926495E-4</v>
      </c>
      <c r="BL89" s="71">
        <f t="shared" si="63"/>
        <v>3.5344265000000007E-2</v>
      </c>
      <c r="BM89" s="71">
        <f t="shared" si="64"/>
        <v>0</v>
      </c>
      <c r="BQ89" s="60">
        <f t="shared" si="65"/>
        <v>41639</v>
      </c>
      <c r="BR89" s="63">
        <f t="shared" si="66"/>
        <v>11.279667368404928</v>
      </c>
      <c r="BS89" s="64">
        <f t="shared" si="67"/>
        <v>31903</v>
      </c>
      <c r="BT89" s="17" t="s">
        <v>74</v>
      </c>
      <c r="BV89" s="60">
        <f t="shared" si="68"/>
        <v>41670</v>
      </c>
      <c r="BW89" s="71">
        <f t="shared" si="69"/>
        <v>1.1903775836369661E-2</v>
      </c>
      <c r="BX89" s="71">
        <f t="shared" si="70"/>
        <v>1.3212700015396839E-2</v>
      </c>
      <c r="BY89" s="71">
        <f t="shared" si="71"/>
        <v>2.1595454545454552E-3</v>
      </c>
      <c r="BZ89" s="71">
        <f t="shared" si="72"/>
        <v>3.5344265000000007E-2</v>
      </c>
      <c r="CA89" s="71">
        <f t="shared" si="73"/>
        <v>7.8715415019762515E-5</v>
      </c>
      <c r="CB89" s="71">
        <f t="shared" si="74"/>
        <v>0</v>
      </c>
    </row>
    <row r="90" spans="1:80" s="17" customFormat="1" ht="13.5" customHeight="1" x14ac:dyDescent="0.2">
      <c r="A90" s="106">
        <f t="shared" si="56"/>
        <v>41639</v>
      </c>
      <c r="B90" s="163">
        <v>41670</v>
      </c>
      <c r="C90" s="156">
        <v>77810813059</v>
      </c>
      <c r="D90" s="157">
        <v>2537650.6200000029</v>
      </c>
      <c r="E90" s="158">
        <v>31662</v>
      </c>
      <c r="F90" s="157">
        <v>2510026227.7096772</v>
      </c>
      <c r="G90" s="157">
        <v>79275.668868349356</v>
      </c>
      <c r="H90" s="157">
        <v>2537650.6200000029</v>
      </c>
      <c r="I90" s="159">
        <v>1.1903775836369661E-2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21.643559039322234</v>
      </c>
      <c r="O90" s="161">
        <v>11.280686536688512</v>
      </c>
      <c r="P90" s="162">
        <v>1.3212700015396839E-2</v>
      </c>
      <c r="Q90" s="100"/>
      <c r="R90" s="96"/>
      <c r="T90" s="113">
        <f t="shared" si="55"/>
        <v>1.1903775836369661E-2</v>
      </c>
      <c r="U90" s="114">
        <f t="shared" si="55"/>
        <v>2.2382608695652177E-3</v>
      </c>
      <c r="V90" s="115">
        <f>VLOOKUP(B90,'cds bmps'!$E:$I,5,0)/10000</f>
        <v>3.672470869565217E-2</v>
      </c>
      <c r="Z90" s="124">
        <f t="shared" si="57"/>
        <v>8.3311493035782575E-3</v>
      </c>
      <c r="AA90" s="125">
        <f t="shared" si="58"/>
        <v>3.5726265327914036E-3</v>
      </c>
      <c r="AD90" s="133">
        <f t="shared" si="59"/>
        <v>41670</v>
      </c>
      <c r="AE90" s="134">
        <f t="shared" si="75"/>
        <v>-1.308924179027178E-3</v>
      </c>
      <c r="AF90" s="134">
        <f t="shared" si="81"/>
        <v>5.1913014320364523E-3</v>
      </c>
      <c r="AG90" s="135">
        <f t="shared" si="82"/>
        <v>7.8715415019762515E-5</v>
      </c>
      <c r="AH90" s="136">
        <f t="shared" si="76"/>
        <v>1.3804436956521629E-3</v>
      </c>
      <c r="AI90" s="57"/>
      <c r="AJ90" s="133">
        <f t="shared" si="83"/>
        <v>41670</v>
      </c>
      <c r="AK90" s="143">
        <f t="shared" si="83"/>
        <v>-1.308924179027178E-3</v>
      </c>
      <c r="AL90" s="143">
        <f t="shared" si="83"/>
        <v>5.1913014320364523E-3</v>
      </c>
      <c r="AM90" s="143">
        <f t="shared" si="84"/>
        <v>7.8715415019762515E-5</v>
      </c>
      <c r="AN90" s="143">
        <f t="shared" si="85"/>
        <v>0</v>
      </c>
      <c r="AO90" s="144">
        <f t="shared" si="77"/>
        <v>1.3804436956521629E-3</v>
      </c>
      <c r="AP90" s="93"/>
      <c r="AQ90" s="93"/>
      <c r="AR90" s="35"/>
      <c r="AS90" s="93"/>
      <c r="AT90" s="93"/>
      <c r="AU90" s="93"/>
      <c r="AV90" s="93"/>
      <c r="AW90" s="37"/>
      <c r="AX90" s="93"/>
      <c r="AY90" s="93"/>
      <c r="AZ90" s="93"/>
      <c r="BA90" s="93"/>
      <c r="BB90" s="93"/>
      <c r="BC90" s="93"/>
      <c r="BD90" s="93"/>
      <c r="BE90" s="93"/>
      <c r="BF90" s="60">
        <f t="shared" si="60"/>
        <v>41670</v>
      </c>
      <c r="BG90" s="71">
        <f t="shared" si="61"/>
        <v>1.1903775836369661E-2</v>
      </c>
      <c r="BH90" s="71">
        <f t="shared" si="62"/>
        <v>2.2382608695652177E-3</v>
      </c>
      <c r="BI90" s="71">
        <f t="shared" si="78"/>
        <v>7.8715415019762515E-5</v>
      </c>
      <c r="BJ90" s="71">
        <f t="shared" si="79"/>
        <v>0</v>
      </c>
      <c r="BK90" s="71">
        <f t="shared" si="80"/>
        <v>7.8715415019762515E-5</v>
      </c>
      <c r="BL90" s="71">
        <f t="shared" si="63"/>
        <v>3.672470869565217E-2</v>
      </c>
      <c r="BM90" s="71">
        <f t="shared" si="64"/>
        <v>0</v>
      </c>
      <c r="BQ90" s="60">
        <f t="shared" si="65"/>
        <v>41670</v>
      </c>
      <c r="BR90" s="63">
        <f t="shared" si="66"/>
        <v>11.280686536688512</v>
      </c>
      <c r="BS90" s="64">
        <f t="shared" si="67"/>
        <v>31662</v>
      </c>
      <c r="BT90" s="17" t="s">
        <v>74</v>
      </c>
      <c r="BV90" s="60">
        <f t="shared" si="68"/>
        <v>41698</v>
      </c>
      <c r="BW90" s="71">
        <f t="shared" si="69"/>
        <v>1.2968110827660409E-2</v>
      </c>
      <c r="BX90" s="71">
        <f t="shared" si="70"/>
        <v>1.1903775836369661E-2</v>
      </c>
      <c r="BY90" s="71">
        <f t="shared" si="71"/>
        <v>2.2382608695652177E-3</v>
      </c>
      <c r="BZ90" s="71">
        <f t="shared" si="72"/>
        <v>3.672470869565217E-2</v>
      </c>
      <c r="CA90" s="71">
        <f t="shared" si="73"/>
        <v>7.3913043478280108E-7</v>
      </c>
      <c r="CB90" s="71">
        <f t="shared" si="74"/>
        <v>0</v>
      </c>
    </row>
    <row r="91" spans="1:80" s="17" customFormat="1" x14ac:dyDescent="0.2">
      <c r="A91" s="106">
        <f t="shared" si="56"/>
        <v>41670</v>
      </c>
      <c r="B91" s="163">
        <v>41698</v>
      </c>
      <c r="C91" s="156">
        <v>70860313712</v>
      </c>
      <c r="D91" s="157">
        <v>2517601.1000000015</v>
      </c>
      <c r="E91" s="158">
        <v>32016</v>
      </c>
      <c r="F91" s="157">
        <v>2530725489.7142859</v>
      </c>
      <c r="G91" s="157">
        <v>79045.648729206834</v>
      </c>
      <c r="H91" s="157">
        <v>2517601.1000000015</v>
      </c>
      <c r="I91" s="159">
        <v>1.2968110827660409E-2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21.651771853407315</v>
      </c>
      <c r="O91" s="161">
        <v>11.2777807965838</v>
      </c>
      <c r="P91" s="162">
        <v>1.1903775836369661E-2</v>
      </c>
      <c r="Q91" s="100"/>
      <c r="R91" s="96"/>
      <c r="T91" s="113">
        <f t="shared" si="55"/>
        <v>1.2968110827660409E-2</v>
      </c>
      <c r="U91" s="114">
        <f t="shared" si="55"/>
        <v>2.2390000000000005E-3</v>
      </c>
      <c r="V91" s="115">
        <f>VLOOKUP(B91,'cds bmps'!$E:$I,5,0)/10000</f>
        <v>3.2807865000000005E-2</v>
      </c>
      <c r="Z91" s="124">
        <f t="shared" si="57"/>
        <v>7.593230759280179E-3</v>
      </c>
      <c r="AA91" s="125">
        <f t="shared" si="58"/>
        <v>5.3748800683802297E-3</v>
      </c>
      <c r="AD91" s="133">
        <f t="shared" si="59"/>
        <v>41698</v>
      </c>
      <c r="AE91" s="134">
        <f t="shared" si="75"/>
        <v>1.0643349912907475E-3</v>
      </c>
      <c r="AF91" s="134">
        <f t="shared" si="81"/>
        <v>3.5726265327914036E-3</v>
      </c>
      <c r="AG91" s="135">
        <f t="shared" si="82"/>
        <v>7.3913043478280108E-7</v>
      </c>
      <c r="AH91" s="136">
        <f t="shared" si="76"/>
        <v>-3.9168436956521641E-3</v>
      </c>
      <c r="AI91" s="57"/>
      <c r="AJ91" s="133">
        <f t="shared" si="83"/>
        <v>41698</v>
      </c>
      <c r="AK91" s="143">
        <f t="shared" si="83"/>
        <v>1.0643349912907475E-3</v>
      </c>
      <c r="AL91" s="143">
        <f t="shared" si="83"/>
        <v>3.5726265327914036E-3</v>
      </c>
      <c r="AM91" s="143">
        <f t="shared" si="84"/>
        <v>7.3913043478280108E-7</v>
      </c>
      <c r="AN91" s="143">
        <f t="shared" si="85"/>
        <v>0</v>
      </c>
      <c r="AO91" s="144">
        <f t="shared" si="77"/>
        <v>-3.9168436956521641E-3</v>
      </c>
      <c r="AP91" s="93"/>
      <c r="AQ91" s="93"/>
      <c r="AR91" s="35"/>
      <c r="AS91" s="93"/>
      <c r="AT91" s="93"/>
      <c r="AU91" s="93"/>
      <c r="AV91" s="93"/>
      <c r="AW91" s="37"/>
      <c r="AX91" s="93"/>
      <c r="AY91" s="93"/>
      <c r="AZ91" s="93"/>
      <c r="BA91" s="93"/>
      <c r="BB91" s="93"/>
      <c r="BC91" s="93"/>
      <c r="BD91" s="93"/>
      <c r="BE91" s="93"/>
      <c r="BF91" s="60">
        <f t="shared" si="60"/>
        <v>41698</v>
      </c>
      <c r="BG91" s="71">
        <f t="shared" si="61"/>
        <v>1.2968110827660409E-2</v>
      </c>
      <c r="BH91" s="71">
        <f t="shared" si="62"/>
        <v>2.2390000000000005E-3</v>
      </c>
      <c r="BI91" s="71">
        <f t="shared" si="78"/>
        <v>7.3913043478280108E-7</v>
      </c>
      <c r="BJ91" s="71">
        <f t="shared" si="79"/>
        <v>0</v>
      </c>
      <c r="BK91" s="71">
        <f t="shared" si="80"/>
        <v>7.3913043478280108E-7</v>
      </c>
      <c r="BL91" s="71">
        <f t="shared" si="63"/>
        <v>3.2807865000000005E-2</v>
      </c>
      <c r="BM91" s="71">
        <f t="shared" si="64"/>
        <v>0</v>
      </c>
      <c r="BQ91" s="60">
        <f t="shared" si="65"/>
        <v>41698</v>
      </c>
      <c r="BR91" s="63">
        <f t="shared" si="66"/>
        <v>11.2777807965838</v>
      </c>
      <c r="BS91" s="64">
        <f t="shared" si="67"/>
        <v>32016</v>
      </c>
      <c r="BT91" s="17" t="s">
        <v>74</v>
      </c>
      <c r="BV91" s="60">
        <f t="shared" si="68"/>
        <v>41729</v>
      </c>
      <c r="BW91" s="71">
        <f t="shared" si="69"/>
        <v>1.3576951329700727E-2</v>
      </c>
      <c r="BX91" s="71">
        <f t="shared" si="70"/>
        <v>1.2968110827660409E-2</v>
      </c>
      <c r="BY91" s="71">
        <f t="shared" si="71"/>
        <v>2.2390000000000005E-3</v>
      </c>
      <c r="BZ91" s="71">
        <f t="shared" si="72"/>
        <v>3.2807865000000005E-2</v>
      </c>
      <c r="CA91" s="71">
        <f t="shared" si="73"/>
        <v>7.9095238095237917E-5</v>
      </c>
      <c r="CB91" s="71">
        <f t="shared" si="74"/>
        <v>0</v>
      </c>
    </row>
    <row r="92" spans="1:80" s="17" customFormat="1" x14ac:dyDescent="0.2">
      <c r="A92" s="106">
        <f t="shared" si="56"/>
        <v>41698</v>
      </c>
      <c r="B92" s="163">
        <v>41729</v>
      </c>
      <c r="C92" s="156">
        <v>84028873408</v>
      </c>
      <c r="D92" s="157">
        <v>3125632.669999999</v>
      </c>
      <c r="E92" s="158">
        <v>32281</v>
      </c>
      <c r="F92" s="157">
        <v>2710608819.6129031</v>
      </c>
      <c r="G92" s="157">
        <v>83969.17132718637</v>
      </c>
      <c r="H92" s="157">
        <v>3125632.669999999</v>
      </c>
      <c r="I92" s="159">
        <v>1.3576951329700727E-2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21.720439103290214</v>
      </c>
      <c r="O92" s="161">
        <v>11.338205002451842</v>
      </c>
      <c r="P92" s="162">
        <v>1.2968110827660409E-2</v>
      </c>
      <c r="Q92" s="100"/>
      <c r="R92" s="96"/>
      <c r="T92" s="113">
        <f t="shared" si="55"/>
        <v>1.3576951329700727E-2</v>
      </c>
      <c r="U92" s="114">
        <f t="shared" si="55"/>
        <v>2.3180952380952385E-3</v>
      </c>
      <c r="V92" s="115">
        <f>VLOOKUP(B92,'cds bmps'!$E:$I,5,0)/10000</f>
        <v>2.6218933333333343E-2</v>
      </c>
      <c r="Z92" s="124">
        <f t="shared" si="57"/>
        <v>6.4008742031558506E-3</v>
      </c>
      <c r="AA92" s="125">
        <f t="shared" si="58"/>
        <v>7.1760771265448765E-3</v>
      </c>
      <c r="AD92" s="133">
        <f t="shared" si="59"/>
        <v>41729</v>
      </c>
      <c r="AE92" s="134">
        <f t="shared" si="75"/>
        <v>6.0884050204031842E-4</v>
      </c>
      <c r="AF92" s="134">
        <f t="shared" si="81"/>
        <v>5.3748800683802297E-3</v>
      </c>
      <c r="AG92" s="135">
        <f t="shared" si="82"/>
        <v>7.9095238095237917E-5</v>
      </c>
      <c r="AH92" s="136">
        <f t="shared" si="76"/>
        <v>-6.5889316666666621E-3</v>
      </c>
      <c r="AI92" s="57"/>
      <c r="AJ92" s="133">
        <f t="shared" si="83"/>
        <v>41729</v>
      </c>
      <c r="AK92" s="143">
        <f t="shared" si="83"/>
        <v>6.0884050204031842E-4</v>
      </c>
      <c r="AL92" s="143">
        <f t="shared" si="83"/>
        <v>5.3748800683802297E-3</v>
      </c>
      <c r="AM92" s="143">
        <f t="shared" si="84"/>
        <v>7.9095238095237917E-5</v>
      </c>
      <c r="AN92" s="143">
        <f t="shared" si="85"/>
        <v>0</v>
      </c>
      <c r="AO92" s="144">
        <f t="shared" si="77"/>
        <v>-6.5889316666666621E-3</v>
      </c>
      <c r="AP92" s="93"/>
      <c r="AQ92" s="93"/>
      <c r="AS92" s="93"/>
      <c r="AT92" s="93"/>
      <c r="AU92" s="93"/>
      <c r="AV92" s="93"/>
      <c r="AX92" s="93"/>
      <c r="AY92" s="93"/>
      <c r="AZ92" s="93"/>
      <c r="BA92" s="93"/>
      <c r="BB92" s="93"/>
      <c r="BC92" s="93"/>
      <c r="BD92" s="93"/>
      <c r="BE92" s="93"/>
      <c r="BF92" s="60">
        <f t="shared" si="60"/>
        <v>41729</v>
      </c>
      <c r="BG92" s="71">
        <f t="shared" si="61"/>
        <v>1.3576951329700727E-2</v>
      </c>
      <c r="BH92" s="71">
        <f t="shared" si="62"/>
        <v>2.3180952380952385E-3</v>
      </c>
      <c r="BI92" s="71">
        <f t="shared" si="78"/>
        <v>7.9095238095237917E-5</v>
      </c>
      <c r="BJ92" s="71">
        <f t="shared" si="79"/>
        <v>0</v>
      </c>
      <c r="BK92" s="71">
        <f t="shared" si="80"/>
        <v>7.9095238095237917E-5</v>
      </c>
      <c r="BL92" s="71">
        <f t="shared" si="63"/>
        <v>2.6218933333333343E-2</v>
      </c>
      <c r="BM92" s="71">
        <f t="shared" si="64"/>
        <v>0</v>
      </c>
      <c r="BQ92" s="60">
        <f t="shared" si="65"/>
        <v>41729</v>
      </c>
      <c r="BR92" s="63">
        <f t="shared" si="66"/>
        <v>11.338205002451842</v>
      </c>
      <c r="BS92" s="64">
        <f t="shared" si="67"/>
        <v>32281</v>
      </c>
      <c r="BT92" s="17" t="s">
        <v>74</v>
      </c>
      <c r="BV92" s="60">
        <f t="shared" si="68"/>
        <v>41759</v>
      </c>
      <c r="BW92" s="71">
        <f t="shared" si="69"/>
        <v>1.3917204989828322E-2</v>
      </c>
      <c r="BX92" s="71">
        <f t="shared" si="70"/>
        <v>1.3576951329700727E-2</v>
      </c>
      <c r="BY92" s="71">
        <f t="shared" si="71"/>
        <v>2.3180952380952385E-3</v>
      </c>
      <c r="BZ92" s="71">
        <f t="shared" si="72"/>
        <v>2.6218933333333343E-2</v>
      </c>
      <c r="CA92" s="71">
        <f t="shared" si="73"/>
        <v>2.0740476190476151E-4</v>
      </c>
      <c r="CB92" s="71">
        <f t="shared" si="74"/>
        <v>0</v>
      </c>
    </row>
    <row r="93" spans="1:80" s="17" customFormat="1" x14ac:dyDescent="0.2">
      <c r="A93" s="106">
        <f t="shared" si="56"/>
        <v>41729</v>
      </c>
      <c r="B93" s="163">
        <v>41759</v>
      </c>
      <c r="C93" s="156">
        <v>89540871106</v>
      </c>
      <c r="D93" s="157">
        <v>3414133.3099999945</v>
      </c>
      <c r="E93" s="158">
        <v>32321</v>
      </c>
      <c r="F93" s="157">
        <v>2984695703.5333333</v>
      </c>
      <c r="G93" s="157">
        <v>92345.400932314384</v>
      </c>
      <c r="H93" s="157">
        <v>3414133.3099999945</v>
      </c>
      <c r="I93" s="159">
        <v>1.3917204989828322E-2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21.816763636729672</v>
      </c>
      <c r="O93" s="161">
        <v>11.433291183979231</v>
      </c>
      <c r="P93" s="162">
        <v>1.3576951329700727E-2</v>
      </c>
      <c r="Q93" s="100"/>
      <c r="R93" s="96"/>
      <c r="T93" s="113">
        <f t="shared" si="55"/>
        <v>1.3917204989828322E-2</v>
      </c>
      <c r="U93" s="114">
        <f t="shared" si="55"/>
        <v>2.5255E-3</v>
      </c>
      <c r="V93" s="115">
        <f>VLOOKUP(B93,'cds bmps'!$E:$I,5,0)/10000</f>
        <v>2.0012786363636362E-2</v>
      </c>
      <c r="Z93" s="124">
        <f t="shared" si="57"/>
        <v>5.3613922738765625E-3</v>
      </c>
      <c r="AA93" s="125">
        <f t="shared" si="58"/>
        <v>8.5558127159517591E-3</v>
      </c>
      <c r="AD93" s="133">
        <f t="shared" si="59"/>
        <v>41759</v>
      </c>
      <c r="AE93" s="134">
        <f t="shared" si="75"/>
        <v>3.4025366012759538E-4</v>
      </c>
      <c r="AF93" s="134">
        <f t="shared" si="81"/>
        <v>7.1760771265448765E-3</v>
      </c>
      <c r="AG93" s="135">
        <f t="shared" si="82"/>
        <v>2.0740476190476151E-4</v>
      </c>
      <c r="AH93" s="136">
        <f t="shared" si="76"/>
        <v>-6.2061469696969816E-3</v>
      </c>
      <c r="AI93" s="57"/>
      <c r="AJ93" s="133">
        <f t="shared" si="83"/>
        <v>41759</v>
      </c>
      <c r="AK93" s="143">
        <f t="shared" si="83"/>
        <v>3.4025366012759538E-4</v>
      </c>
      <c r="AL93" s="143">
        <f t="shared" si="83"/>
        <v>7.1760771265448765E-3</v>
      </c>
      <c r="AM93" s="143">
        <f t="shared" si="84"/>
        <v>2.0740476190476151E-4</v>
      </c>
      <c r="AN93" s="143">
        <f t="shared" si="85"/>
        <v>0</v>
      </c>
      <c r="AO93" s="144">
        <f t="shared" si="77"/>
        <v>-6.2061469696969816E-3</v>
      </c>
      <c r="AP93" s="93"/>
      <c r="AQ93" s="93"/>
      <c r="AR93" s="37"/>
      <c r="AS93" s="93"/>
      <c r="AT93" s="93"/>
      <c r="AU93" s="93"/>
      <c r="AV93" s="93"/>
      <c r="AW93" s="35"/>
      <c r="AX93" s="93"/>
      <c r="AY93" s="93"/>
      <c r="AZ93" s="93"/>
      <c r="BA93" s="93"/>
      <c r="BB93" s="93"/>
      <c r="BC93" s="93"/>
      <c r="BD93" s="93"/>
      <c r="BE93" s="93"/>
      <c r="BF93" s="60">
        <f t="shared" si="60"/>
        <v>41759</v>
      </c>
      <c r="BG93" s="71">
        <f t="shared" si="61"/>
        <v>1.3917204989828322E-2</v>
      </c>
      <c r="BH93" s="71">
        <f t="shared" si="62"/>
        <v>2.5255E-3</v>
      </c>
      <c r="BI93" s="71">
        <f t="shared" si="78"/>
        <v>2.0740476190476151E-4</v>
      </c>
      <c r="BJ93" s="71">
        <f t="shared" si="79"/>
        <v>0</v>
      </c>
      <c r="BK93" s="71">
        <f t="shared" si="80"/>
        <v>2.0740476190476151E-4</v>
      </c>
      <c r="BL93" s="71">
        <f t="shared" si="63"/>
        <v>2.0012786363636362E-2</v>
      </c>
      <c r="BM93" s="71">
        <f t="shared" si="64"/>
        <v>0</v>
      </c>
      <c r="BQ93" s="60">
        <f t="shared" si="65"/>
        <v>41759</v>
      </c>
      <c r="BR93" s="63">
        <f t="shared" si="66"/>
        <v>11.433291183979231</v>
      </c>
      <c r="BS93" s="64">
        <f t="shared" si="67"/>
        <v>32321</v>
      </c>
      <c r="BT93" s="17" t="s">
        <v>74</v>
      </c>
      <c r="BV93" s="60">
        <f t="shared" si="68"/>
        <v>41790</v>
      </c>
      <c r="BW93" s="71">
        <f t="shared" si="69"/>
        <v>1.5557574508086543E-2</v>
      </c>
      <c r="BX93" s="71">
        <f t="shared" si="70"/>
        <v>1.3917204989828322E-2</v>
      </c>
      <c r="BY93" s="71">
        <f t="shared" si="71"/>
        <v>2.5255E-3</v>
      </c>
      <c r="BZ93" s="71">
        <f t="shared" si="72"/>
        <v>2.0012786363636362E-2</v>
      </c>
      <c r="CA93" s="71">
        <f t="shared" si="73"/>
        <v>6.6880952380951944E-5</v>
      </c>
      <c r="CB93" s="71">
        <f t="shared" si="74"/>
        <v>0</v>
      </c>
    </row>
    <row r="94" spans="1:80" s="17" customFormat="1" x14ac:dyDescent="0.2">
      <c r="A94" s="106">
        <f t="shared" si="56"/>
        <v>41759</v>
      </c>
      <c r="B94" s="163">
        <v>41790</v>
      </c>
      <c r="C94" s="156">
        <v>94524549716</v>
      </c>
      <c r="D94" s="157">
        <v>4028966.370000002</v>
      </c>
      <c r="E94" s="158">
        <v>32505</v>
      </c>
      <c r="F94" s="157">
        <v>3049179023.0967741</v>
      </c>
      <c r="G94" s="157">
        <v>93806.461255092261</v>
      </c>
      <c r="H94" s="157">
        <v>4028966.370000002</v>
      </c>
      <c r="I94" s="159">
        <v>1.5557574508086543E-2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21.838138218577086</v>
      </c>
      <c r="O94" s="161">
        <v>11.448989015938517</v>
      </c>
      <c r="P94" s="162">
        <v>1.3917204989828322E-2</v>
      </c>
      <c r="Q94" s="100"/>
      <c r="R94" s="96"/>
      <c r="T94" s="113">
        <f t="shared" ref="T94:U108" si="86">+I94</f>
        <v>1.5557574508086543E-2</v>
      </c>
      <c r="U94" s="114">
        <f t="shared" si="86"/>
        <v>2.5923809523809519E-3</v>
      </c>
      <c r="V94" s="115">
        <f>VLOOKUP(B94,'cds bmps'!$E:$I,5,0)/10000</f>
        <v>1.8005336363636364E-2</v>
      </c>
      <c r="Z94" s="124">
        <f t="shared" si="57"/>
        <v>5.0250299137630759E-3</v>
      </c>
      <c r="AA94" s="125">
        <f t="shared" si="58"/>
        <v>1.0532544594323467E-2</v>
      </c>
      <c r="AD94" s="133">
        <f t="shared" si="59"/>
        <v>41790</v>
      </c>
      <c r="AE94" s="134">
        <f t="shared" si="75"/>
        <v>1.6403695182582202E-3</v>
      </c>
      <c r="AF94" s="134">
        <f t="shared" si="81"/>
        <v>8.5558127159517591E-3</v>
      </c>
      <c r="AG94" s="135">
        <f t="shared" si="82"/>
        <v>6.6880952380951944E-5</v>
      </c>
      <c r="AH94" s="136">
        <f t="shared" si="76"/>
        <v>-2.0074499999999974E-3</v>
      </c>
      <c r="AI94" s="57"/>
      <c r="AJ94" s="133">
        <f t="shared" si="83"/>
        <v>41790</v>
      </c>
      <c r="AK94" s="143">
        <f t="shared" si="83"/>
        <v>1.6403695182582202E-3</v>
      </c>
      <c r="AL94" s="143">
        <f t="shared" si="83"/>
        <v>8.5558127159517591E-3</v>
      </c>
      <c r="AM94" s="143">
        <f t="shared" si="84"/>
        <v>6.6880952380951944E-5</v>
      </c>
      <c r="AN94" s="143">
        <f t="shared" si="85"/>
        <v>0</v>
      </c>
      <c r="AO94" s="144">
        <f t="shared" si="77"/>
        <v>-2.0074499999999974E-3</v>
      </c>
      <c r="AP94" s="93"/>
      <c r="AQ94" s="93"/>
      <c r="AR94" s="37"/>
      <c r="AS94" s="93"/>
      <c r="AT94" s="93"/>
      <c r="AU94" s="93"/>
      <c r="AV94" s="93"/>
      <c r="AX94" s="93"/>
      <c r="AY94" s="93"/>
      <c r="AZ94" s="93"/>
      <c r="BA94" s="93"/>
      <c r="BB94" s="93"/>
      <c r="BC94" s="93"/>
      <c r="BD94" s="93"/>
      <c r="BE94" s="93"/>
      <c r="BF94" s="60">
        <f t="shared" si="60"/>
        <v>41790</v>
      </c>
      <c r="BG94" s="71">
        <f t="shared" si="61"/>
        <v>1.5557574508086543E-2</v>
      </c>
      <c r="BH94" s="71">
        <f t="shared" si="62"/>
        <v>2.5923809523809519E-3</v>
      </c>
      <c r="BI94" s="71">
        <f t="shared" si="78"/>
        <v>6.6880952380951944E-5</v>
      </c>
      <c r="BJ94" s="71">
        <f t="shared" si="79"/>
        <v>0</v>
      </c>
      <c r="BK94" s="71">
        <f t="shared" si="80"/>
        <v>6.6880952380951944E-5</v>
      </c>
      <c r="BL94" s="71">
        <f t="shared" si="63"/>
        <v>1.8005336363636364E-2</v>
      </c>
      <c r="BM94" s="71">
        <f t="shared" si="64"/>
        <v>0</v>
      </c>
      <c r="BQ94" s="60">
        <f t="shared" si="65"/>
        <v>41790</v>
      </c>
      <c r="BR94" s="63">
        <f t="shared" si="66"/>
        <v>11.448989015938517</v>
      </c>
      <c r="BS94" s="64">
        <f t="shared" si="67"/>
        <v>32505</v>
      </c>
      <c r="BT94" s="17" t="s">
        <v>74</v>
      </c>
      <c r="BV94" s="60">
        <f t="shared" si="68"/>
        <v>41820</v>
      </c>
      <c r="BW94" s="71">
        <f t="shared" si="69"/>
        <v>1.5525512990628409E-2</v>
      </c>
      <c r="BX94" s="71">
        <f t="shared" si="70"/>
        <v>1.5557574508086543E-2</v>
      </c>
      <c r="BY94" s="71">
        <f t="shared" si="71"/>
        <v>2.5923809523809519E-3</v>
      </c>
      <c r="BZ94" s="71">
        <f t="shared" si="72"/>
        <v>1.8005336363636364E-2</v>
      </c>
      <c r="CA94" s="71">
        <f t="shared" si="73"/>
        <v>-1.0633333333333326E-3</v>
      </c>
      <c r="CB94" s="71">
        <f t="shared" si="74"/>
        <v>0</v>
      </c>
    </row>
    <row r="95" spans="1:80" s="17" customFormat="1" x14ac:dyDescent="0.2">
      <c r="A95" s="106">
        <f t="shared" si="56"/>
        <v>41790</v>
      </c>
      <c r="B95" s="163">
        <v>41820</v>
      </c>
      <c r="C95" s="156">
        <v>93839669303</v>
      </c>
      <c r="D95" s="157">
        <v>3991531.5200000009</v>
      </c>
      <c r="E95" s="158">
        <v>32708</v>
      </c>
      <c r="F95" s="157">
        <v>3127988976.7666669</v>
      </c>
      <c r="G95" s="157">
        <v>95633.758614610095</v>
      </c>
      <c r="H95" s="157">
        <v>3991531.5200000009</v>
      </c>
      <c r="I95" s="159">
        <v>1.5525512990628409E-2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21.863656135571688</v>
      </c>
      <c r="O95" s="161">
        <v>11.468281160289822</v>
      </c>
      <c r="P95" s="162">
        <v>1.5557574508086543E-2</v>
      </c>
      <c r="Q95" s="100"/>
      <c r="R95" s="96"/>
      <c r="T95" s="113">
        <f t="shared" si="86"/>
        <v>1.5525512990628409E-2</v>
      </c>
      <c r="U95" s="114">
        <f t="shared" si="86"/>
        <v>1.5290476190476193E-3</v>
      </c>
      <c r="V95" s="115">
        <f>VLOOKUP(B95,'cds bmps'!$E:$I,5,0)/10000</f>
        <v>1.6739757142857137E-2</v>
      </c>
      <c r="Z95" s="124">
        <f t="shared" si="57"/>
        <v>4.1175521144716813E-3</v>
      </c>
      <c r="AA95" s="125">
        <f t="shared" si="58"/>
        <v>1.1407960876156729E-2</v>
      </c>
      <c r="AD95" s="133">
        <f t="shared" si="59"/>
        <v>41820</v>
      </c>
      <c r="AE95" s="134">
        <f t="shared" si="75"/>
        <v>-3.2061517458133529E-5</v>
      </c>
      <c r="AF95" s="134">
        <f t="shared" si="81"/>
        <v>1.0532544594323467E-2</v>
      </c>
      <c r="AG95" s="135">
        <f t="shared" si="82"/>
        <v>-1.0633333333333326E-3</v>
      </c>
      <c r="AH95" s="136">
        <f t="shared" si="76"/>
        <v>-1.2655792207792275E-3</v>
      </c>
      <c r="AI95" s="57"/>
      <c r="AJ95" s="133">
        <f t="shared" si="83"/>
        <v>41820</v>
      </c>
      <c r="AK95" s="143">
        <f t="shared" si="83"/>
        <v>-3.2061517458133529E-5</v>
      </c>
      <c r="AL95" s="143">
        <f t="shared" si="83"/>
        <v>1.0532544594323467E-2</v>
      </c>
      <c r="AM95" s="143">
        <f t="shared" si="84"/>
        <v>0</v>
      </c>
      <c r="AN95" s="143">
        <f t="shared" si="85"/>
        <v>-1.0633333333333326E-3</v>
      </c>
      <c r="AO95" s="144">
        <f t="shared" si="77"/>
        <v>-1.2655792207792275E-3</v>
      </c>
      <c r="AP95" s="93"/>
      <c r="AQ95" s="93"/>
      <c r="AR95" s="37"/>
      <c r="AS95" s="93"/>
      <c r="AT95" s="93"/>
      <c r="AU95" s="93"/>
      <c r="AV95" s="93"/>
      <c r="AW95" s="35"/>
      <c r="AX95" s="93"/>
      <c r="AY95" s="93"/>
      <c r="AZ95" s="93"/>
      <c r="BA95" s="93"/>
      <c r="BB95" s="93"/>
      <c r="BC95" s="93"/>
      <c r="BD95" s="93"/>
      <c r="BE95" s="93"/>
      <c r="BF95" s="60">
        <f t="shared" si="60"/>
        <v>41820</v>
      </c>
      <c r="BG95" s="71">
        <f t="shared" si="61"/>
        <v>1.5525512990628409E-2</v>
      </c>
      <c r="BH95" s="71">
        <f t="shared" si="62"/>
        <v>1.5290476190476193E-3</v>
      </c>
      <c r="BI95" s="71">
        <f t="shared" si="78"/>
        <v>0</v>
      </c>
      <c r="BJ95" s="71">
        <f t="shared" si="79"/>
        <v>-1.0633333333333326E-3</v>
      </c>
      <c r="BK95" s="71">
        <f t="shared" si="80"/>
        <v>-1.0633333333333326E-3</v>
      </c>
      <c r="BL95" s="71">
        <f t="shared" si="63"/>
        <v>1.6739757142857137E-2</v>
      </c>
      <c r="BM95" s="71">
        <f t="shared" si="64"/>
        <v>0</v>
      </c>
      <c r="BQ95" s="60">
        <f t="shared" si="65"/>
        <v>41820</v>
      </c>
      <c r="BR95" s="63">
        <f t="shared" si="66"/>
        <v>11.468281160289822</v>
      </c>
      <c r="BS95" s="64">
        <f t="shared" si="67"/>
        <v>32708</v>
      </c>
      <c r="BT95" s="17" t="s">
        <v>74</v>
      </c>
      <c r="BV95" s="60">
        <f t="shared" si="68"/>
        <v>41851</v>
      </c>
      <c r="BW95" s="71">
        <f t="shared" si="69"/>
        <v>1.4650108777553166E-2</v>
      </c>
      <c r="BX95" s="71">
        <f t="shared" si="70"/>
        <v>1.5525512990628409E-2</v>
      </c>
      <c r="BY95" s="71">
        <f t="shared" si="71"/>
        <v>1.5290476190476193E-3</v>
      </c>
      <c r="BZ95" s="71">
        <f t="shared" si="72"/>
        <v>1.6739757142857137E-2</v>
      </c>
      <c r="CA95" s="71">
        <f t="shared" si="73"/>
        <v>-5.7078674948240191E-4</v>
      </c>
      <c r="CB95" s="71">
        <f t="shared" si="74"/>
        <v>0</v>
      </c>
    </row>
    <row r="96" spans="1:80" s="17" customFormat="1" x14ac:dyDescent="0.2">
      <c r="A96" s="106">
        <f t="shared" si="56"/>
        <v>41820</v>
      </c>
      <c r="B96" s="163">
        <v>41851</v>
      </c>
      <c r="C96" s="156">
        <v>96903660666</v>
      </c>
      <c r="D96" s="157">
        <v>3889449.7800000007</v>
      </c>
      <c r="E96" s="158">
        <v>32803</v>
      </c>
      <c r="F96" s="157">
        <v>3125924537.6129031</v>
      </c>
      <c r="G96" s="157">
        <v>95293.861464283851</v>
      </c>
      <c r="H96" s="157">
        <v>3889449.7800000007</v>
      </c>
      <c r="I96" s="159">
        <v>1.4650108777553166E-2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21.862995928415319</v>
      </c>
      <c r="O96" s="161">
        <v>11.464720674810975</v>
      </c>
      <c r="P96" s="162">
        <v>1.5525512990628409E-2</v>
      </c>
      <c r="Q96" s="100"/>
      <c r="R96" s="96"/>
      <c r="T96" s="113">
        <f t="shared" si="86"/>
        <v>1.4650108777553166E-2</v>
      </c>
      <c r="U96" s="114">
        <f t="shared" si="86"/>
        <v>9.5826086956521742E-4</v>
      </c>
      <c r="V96" s="115">
        <f>VLOOKUP(B96,'cds bmps'!$E:$I,5,0)/10000</f>
        <v>2.1330356521739129E-2</v>
      </c>
      <c r="Z96" s="124">
        <f t="shared" si="57"/>
        <v>4.6238912435273803E-3</v>
      </c>
      <c r="AA96" s="125">
        <f t="shared" si="58"/>
        <v>1.0026217534025786E-2</v>
      </c>
      <c r="AD96" s="133">
        <f t="shared" si="59"/>
        <v>41851</v>
      </c>
      <c r="AE96" s="134">
        <f t="shared" si="75"/>
        <v>-8.7540421307524298E-4</v>
      </c>
      <c r="AF96" s="134">
        <f t="shared" si="81"/>
        <v>1.1407960876156729E-2</v>
      </c>
      <c r="AG96" s="135">
        <f t="shared" si="82"/>
        <v>-5.7078674948240191E-4</v>
      </c>
      <c r="AH96" s="136">
        <f t="shared" si="76"/>
        <v>4.5905993788819925E-3</v>
      </c>
      <c r="AI96" s="57"/>
      <c r="AJ96" s="133">
        <f t="shared" si="83"/>
        <v>41851</v>
      </c>
      <c r="AK96" s="143">
        <f t="shared" si="83"/>
        <v>-8.7540421307524298E-4</v>
      </c>
      <c r="AL96" s="143">
        <f t="shared" si="83"/>
        <v>1.1407960876156729E-2</v>
      </c>
      <c r="AM96" s="143">
        <f t="shared" si="84"/>
        <v>0</v>
      </c>
      <c r="AN96" s="143">
        <f t="shared" si="85"/>
        <v>-5.7078674948240191E-4</v>
      </c>
      <c r="AO96" s="144">
        <f t="shared" si="77"/>
        <v>4.5905993788819925E-3</v>
      </c>
      <c r="AP96" s="93"/>
      <c r="AQ96" s="93"/>
      <c r="AS96" s="93"/>
      <c r="AT96" s="93"/>
      <c r="AU96" s="93"/>
      <c r="AV96" s="93"/>
      <c r="AW96" s="35"/>
      <c r="AX96" s="93"/>
      <c r="AY96" s="93"/>
      <c r="AZ96" s="93"/>
      <c r="BA96" s="93"/>
      <c r="BB96" s="93"/>
      <c r="BC96" s="93"/>
      <c r="BD96" s="93"/>
      <c r="BE96" s="93"/>
      <c r="BF96" s="60">
        <f t="shared" si="60"/>
        <v>41851</v>
      </c>
      <c r="BG96" s="71">
        <f t="shared" si="61"/>
        <v>1.4650108777553166E-2</v>
      </c>
      <c r="BH96" s="71">
        <f t="shared" si="62"/>
        <v>9.5826086956521742E-4</v>
      </c>
      <c r="BI96" s="71">
        <f t="shared" si="78"/>
        <v>0</v>
      </c>
      <c r="BJ96" s="71">
        <f t="shared" si="79"/>
        <v>-5.7078674948240191E-4</v>
      </c>
      <c r="BK96" s="71">
        <f t="shared" si="80"/>
        <v>-5.7078674948240191E-4</v>
      </c>
      <c r="BL96" s="71">
        <f t="shared" si="63"/>
        <v>2.1330356521739129E-2</v>
      </c>
      <c r="BM96" s="71">
        <f t="shared" si="64"/>
        <v>0</v>
      </c>
      <c r="BQ96" s="60">
        <f t="shared" si="65"/>
        <v>41851</v>
      </c>
      <c r="BR96" s="63">
        <f t="shared" si="66"/>
        <v>11.464720674810975</v>
      </c>
      <c r="BS96" s="64">
        <f t="shared" si="67"/>
        <v>32803</v>
      </c>
      <c r="BT96" s="17" t="s">
        <v>74</v>
      </c>
      <c r="BV96" s="60">
        <f t="shared" si="68"/>
        <v>41882</v>
      </c>
      <c r="BW96" s="71">
        <f t="shared" si="69"/>
        <v>1.5000938659610923E-2</v>
      </c>
      <c r="BX96" s="71">
        <f t="shared" si="70"/>
        <v>1.4650108777553166E-2</v>
      </c>
      <c r="BY96" s="71">
        <f t="shared" si="71"/>
        <v>9.5826086956521742E-4</v>
      </c>
      <c r="BZ96" s="71">
        <f t="shared" si="72"/>
        <v>2.1330356521739129E-2</v>
      </c>
      <c r="CA96" s="71">
        <f t="shared" si="73"/>
        <v>-1.0826086956521735E-4</v>
      </c>
      <c r="CB96" s="71">
        <f t="shared" si="74"/>
        <v>0</v>
      </c>
    </row>
    <row r="97" spans="1:80" s="17" customFormat="1" x14ac:dyDescent="0.2">
      <c r="A97" s="106">
        <f t="shared" si="56"/>
        <v>41851</v>
      </c>
      <c r="B97" s="163">
        <v>41882</v>
      </c>
      <c r="C97" s="156">
        <v>97506576331</v>
      </c>
      <c r="D97" s="157">
        <v>4007370.3300000038</v>
      </c>
      <c r="E97" s="158">
        <v>32744</v>
      </c>
      <c r="F97" s="157">
        <v>3145373430.032258</v>
      </c>
      <c r="G97" s="157">
        <v>96059.535488402704</v>
      </c>
      <c r="H97" s="157">
        <v>4007370.3300000038</v>
      </c>
      <c r="I97" s="159">
        <v>1.5000938659610923E-2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21.869198457739166</v>
      </c>
      <c r="O97" s="161">
        <v>11.472723439566927</v>
      </c>
      <c r="P97" s="162">
        <v>1.4650108777553166E-2</v>
      </c>
      <c r="Q97" s="100"/>
      <c r="R97" s="96"/>
      <c r="T97" s="113">
        <f t="shared" si="86"/>
        <v>1.5000938659610923E-2</v>
      </c>
      <c r="U97" s="114">
        <f t="shared" si="86"/>
        <v>8.5000000000000006E-4</v>
      </c>
      <c r="V97" s="115">
        <f>VLOOKUP(B97,'cds bmps'!$E:$I,5,0)/10000</f>
        <v>2.3160223809523806E-2</v>
      </c>
      <c r="Z97" s="124">
        <f t="shared" si="57"/>
        <v>4.9007462871909135E-3</v>
      </c>
      <c r="AA97" s="125">
        <f t="shared" si="58"/>
        <v>1.0100192372420009E-2</v>
      </c>
      <c r="AD97" s="133">
        <f t="shared" si="59"/>
        <v>41882</v>
      </c>
      <c r="AE97" s="134">
        <f t="shared" si="75"/>
        <v>3.5082988205775711E-4</v>
      </c>
      <c r="AF97" s="134">
        <f t="shared" si="81"/>
        <v>1.0026217534025786E-2</v>
      </c>
      <c r="AG97" s="135">
        <f t="shared" si="82"/>
        <v>-1.0826086956521735E-4</v>
      </c>
      <c r="AH97" s="136">
        <f t="shared" si="76"/>
        <v>1.8298672877846769E-3</v>
      </c>
      <c r="AI97" s="57"/>
      <c r="AJ97" s="133">
        <f t="shared" si="83"/>
        <v>41882</v>
      </c>
      <c r="AK97" s="143">
        <f t="shared" si="83"/>
        <v>3.5082988205775711E-4</v>
      </c>
      <c r="AL97" s="143">
        <f t="shared" si="83"/>
        <v>1.0026217534025786E-2</v>
      </c>
      <c r="AM97" s="143">
        <f t="shared" si="84"/>
        <v>0</v>
      </c>
      <c r="AN97" s="143">
        <f t="shared" si="85"/>
        <v>-1.0826086956521735E-4</v>
      </c>
      <c r="AO97" s="144">
        <f t="shared" si="77"/>
        <v>1.8298672877846769E-3</v>
      </c>
      <c r="AP97" s="93"/>
      <c r="AQ97" s="93"/>
      <c r="AR97" s="35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60">
        <f t="shared" si="60"/>
        <v>41882</v>
      </c>
      <c r="BG97" s="71">
        <f t="shared" si="61"/>
        <v>1.5000938659610923E-2</v>
      </c>
      <c r="BH97" s="71">
        <f t="shared" si="62"/>
        <v>8.5000000000000006E-4</v>
      </c>
      <c r="BI97" s="71">
        <f t="shared" si="78"/>
        <v>0</v>
      </c>
      <c r="BJ97" s="71">
        <f t="shared" si="79"/>
        <v>-1.0826086956521735E-4</v>
      </c>
      <c r="BK97" s="71">
        <f t="shared" si="80"/>
        <v>-1.0826086956521735E-4</v>
      </c>
      <c r="BL97" s="71">
        <f t="shared" si="63"/>
        <v>2.3160223809523806E-2</v>
      </c>
      <c r="BM97" s="71">
        <f t="shared" si="64"/>
        <v>0</v>
      </c>
      <c r="BQ97" s="60">
        <f t="shared" si="65"/>
        <v>41882</v>
      </c>
      <c r="BR97" s="63">
        <f t="shared" si="66"/>
        <v>11.472723439566927</v>
      </c>
      <c r="BS97" s="64">
        <f t="shared" si="67"/>
        <v>32744</v>
      </c>
      <c r="BT97" s="17" t="s">
        <v>74</v>
      </c>
      <c r="BV97" s="60">
        <f t="shared" si="68"/>
        <v>41912</v>
      </c>
      <c r="BW97" s="71">
        <f t="shared" si="69"/>
        <v>1.4500926940486431E-2</v>
      </c>
      <c r="BX97" s="71">
        <f t="shared" si="70"/>
        <v>1.5000938659610923E-2</v>
      </c>
      <c r="BY97" s="71">
        <f t="shared" si="71"/>
        <v>8.5000000000000006E-4</v>
      </c>
      <c r="BZ97" s="71">
        <f t="shared" si="72"/>
        <v>2.3160223809523806E-2</v>
      </c>
      <c r="CA97" s="71">
        <f t="shared" si="73"/>
        <v>-6.4590909000000003E-4</v>
      </c>
      <c r="CB97" s="71">
        <f t="shared" si="74"/>
        <v>0</v>
      </c>
    </row>
    <row r="98" spans="1:80" s="17" customFormat="1" x14ac:dyDescent="0.2">
      <c r="A98" s="106">
        <f t="shared" si="56"/>
        <v>41882</v>
      </c>
      <c r="B98" s="163">
        <v>41912</v>
      </c>
      <c r="C98" s="156">
        <v>96797409125</v>
      </c>
      <c r="D98" s="157">
        <v>3845622.3499999987</v>
      </c>
      <c r="E98" s="158">
        <v>33158</v>
      </c>
      <c r="F98" s="157">
        <v>3226580304.1666665</v>
      </c>
      <c r="G98" s="157">
        <v>97309.255810563554</v>
      </c>
      <c r="H98" s="157">
        <v>3845622.3499999987</v>
      </c>
      <c r="I98" s="159">
        <v>1.4500926940486431E-2</v>
      </c>
      <c r="J98" s="165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21.894688683970987</v>
      </c>
      <c r="O98" s="161">
        <v>11.485649390171577</v>
      </c>
      <c r="P98" s="162">
        <v>1.5000938659610923E-2</v>
      </c>
      <c r="Q98" s="40"/>
      <c r="T98" s="113">
        <f t="shared" si="86"/>
        <v>1.4500926940486431E-2</v>
      </c>
      <c r="U98" s="114">
        <f t="shared" si="86"/>
        <v>2.0409091E-4</v>
      </c>
      <c r="V98" s="115">
        <f>VLOOKUP(B98,'cds bmps'!$E:$I,5,0)/10000</f>
        <v>1.9146977272727274E-2</v>
      </c>
      <c r="Z98" s="124">
        <f t="shared" si="57"/>
        <v>3.7378758095533409E-3</v>
      </c>
      <c r="AA98" s="125">
        <f t="shared" si="58"/>
        <v>1.076305113093309E-2</v>
      </c>
      <c r="AD98" s="133">
        <f t="shared" si="59"/>
        <v>41912</v>
      </c>
      <c r="AE98" s="134">
        <f t="shared" si="75"/>
        <v>-5.0001171912449245E-4</v>
      </c>
      <c r="AF98" s="134">
        <f t="shared" si="81"/>
        <v>1.0100192372420009E-2</v>
      </c>
      <c r="AG98" s="135">
        <f t="shared" si="82"/>
        <v>-6.4590909000000003E-4</v>
      </c>
      <c r="AH98" s="136">
        <f t="shared" si="76"/>
        <v>-4.0132465367965324E-3</v>
      </c>
      <c r="AI98" s="57"/>
      <c r="AJ98" s="133">
        <f t="shared" si="83"/>
        <v>41912</v>
      </c>
      <c r="AK98" s="143">
        <f t="shared" si="83"/>
        <v>-5.0001171912449245E-4</v>
      </c>
      <c r="AL98" s="143">
        <f t="shared" si="83"/>
        <v>1.0100192372420009E-2</v>
      </c>
      <c r="AM98" s="143">
        <f t="shared" si="84"/>
        <v>0</v>
      </c>
      <c r="AN98" s="143">
        <f t="shared" si="85"/>
        <v>-6.4590909000000003E-4</v>
      </c>
      <c r="AO98" s="144">
        <f t="shared" si="77"/>
        <v>-4.0132465367965324E-3</v>
      </c>
      <c r="AP98" s="93"/>
      <c r="AQ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60">
        <f t="shared" si="60"/>
        <v>41912</v>
      </c>
      <c r="BG98" s="71">
        <f t="shared" si="61"/>
        <v>1.4500926940486431E-2</v>
      </c>
      <c r="BH98" s="71">
        <f t="shared" si="62"/>
        <v>2.0409091E-4</v>
      </c>
      <c r="BI98" s="71">
        <f t="shared" si="78"/>
        <v>0</v>
      </c>
      <c r="BJ98" s="71">
        <f t="shared" si="79"/>
        <v>-6.4590909000000003E-4</v>
      </c>
      <c r="BK98" s="71">
        <f t="shared" si="80"/>
        <v>-6.4590909000000003E-4</v>
      </c>
      <c r="BL98" s="71">
        <f t="shared" si="63"/>
        <v>1.9146977272727274E-2</v>
      </c>
      <c r="BM98" s="71">
        <f t="shared" si="64"/>
        <v>0</v>
      </c>
      <c r="BQ98" s="60">
        <f t="shared" si="65"/>
        <v>41912</v>
      </c>
      <c r="BR98" s="63">
        <f t="shared" si="66"/>
        <v>11.485649390171577</v>
      </c>
      <c r="BS98" s="64">
        <f t="shared" si="67"/>
        <v>33158</v>
      </c>
      <c r="BT98" s="17" t="s">
        <v>74</v>
      </c>
      <c r="BV98" s="60">
        <f t="shared" si="68"/>
        <v>41943</v>
      </c>
      <c r="BW98" s="71">
        <f t="shared" si="69"/>
        <v>1.2200888866608533E-2</v>
      </c>
      <c r="BX98" s="71">
        <f t="shared" si="70"/>
        <v>1.4500926940486431E-2</v>
      </c>
      <c r="BY98" s="71">
        <f t="shared" si="71"/>
        <v>2.0409091E-4</v>
      </c>
      <c r="BZ98" s="71">
        <f t="shared" si="72"/>
        <v>1.9146977272727274E-2</v>
      </c>
      <c r="CA98" s="71">
        <f t="shared" si="73"/>
        <v>-1.2626481999999999E-4</v>
      </c>
      <c r="CB98" s="71">
        <f t="shared" si="74"/>
        <v>0</v>
      </c>
    </row>
    <row r="99" spans="1:80" s="17" customFormat="1" x14ac:dyDescent="0.2">
      <c r="A99" s="106">
        <f t="shared" si="56"/>
        <v>41912</v>
      </c>
      <c r="B99" s="163">
        <v>41943</v>
      </c>
      <c r="C99" s="156">
        <v>105740617430</v>
      </c>
      <c r="D99" s="157">
        <v>3534601.4299999978</v>
      </c>
      <c r="E99" s="158">
        <v>32833</v>
      </c>
      <c r="F99" s="157">
        <v>3410987659.032258</v>
      </c>
      <c r="G99" s="157">
        <v>103889.00371675626</v>
      </c>
      <c r="H99" s="157">
        <v>3534601.4299999978</v>
      </c>
      <c r="I99" s="159">
        <v>1.2200888866608533E-2</v>
      </c>
      <c r="J99" s="165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21.950267722385245</v>
      </c>
      <c r="O99" s="161">
        <v>11.551078336228974</v>
      </c>
      <c r="P99" s="162">
        <v>1.4500926940486431E-2</v>
      </c>
      <c r="Q99" s="40"/>
      <c r="T99" s="113">
        <f t="shared" si="86"/>
        <v>1.2200888866608533E-2</v>
      </c>
      <c r="U99" s="114">
        <f t="shared" si="86"/>
        <v>7.7826090000000003E-5</v>
      </c>
      <c r="V99" s="115">
        <f>VLOOKUP(B99,'cds bmps'!$E:$I,5,0)/10000</f>
        <v>2.5163552173913042E-2</v>
      </c>
      <c r="Z99" s="124">
        <f t="shared" si="57"/>
        <v>4.7926622189449234E-3</v>
      </c>
      <c r="AA99" s="125">
        <f t="shared" si="58"/>
        <v>7.4082266476636098E-3</v>
      </c>
      <c r="AD99" s="133">
        <f t="shared" si="59"/>
        <v>41943</v>
      </c>
      <c r="AE99" s="134">
        <f t="shared" si="75"/>
        <v>-2.3000380738778976E-3</v>
      </c>
      <c r="AF99" s="134">
        <f t="shared" si="81"/>
        <v>1.076305113093309E-2</v>
      </c>
      <c r="AG99" s="135">
        <f t="shared" si="82"/>
        <v>-1.2626481999999999E-4</v>
      </c>
      <c r="AH99" s="136">
        <f t="shared" si="76"/>
        <v>6.0165749011857686E-3</v>
      </c>
      <c r="AI99" s="57"/>
      <c r="AJ99" s="133">
        <f t="shared" si="83"/>
        <v>41943</v>
      </c>
      <c r="AK99" s="143">
        <f t="shared" si="83"/>
        <v>-2.3000380738778976E-3</v>
      </c>
      <c r="AL99" s="143">
        <f t="shared" si="83"/>
        <v>1.076305113093309E-2</v>
      </c>
      <c r="AM99" s="143">
        <f t="shared" si="84"/>
        <v>0</v>
      </c>
      <c r="AN99" s="143">
        <f t="shared" si="85"/>
        <v>-1.2626481999999999E-4</v>
      </c>
      <c r="AO99" s="144">
        <f t="shared" si="77"/>
        <v>6.0165749011857686E-3</v>
      </c>
      <c r="AP99" s="93"/>
      <c r="AQ99" s="93"/>
      <c r="AR99" s="35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60">
        <f t="shared" si="60"/>
        <v>41943</v>
      </c>
      <c r="BG99" s="71">
        <f t="shared" si="61"/>
        <v>1.2200888866608533E-2</v>
      </c>
      <c r="BH99" s="71">
        <f t="shared" si="62"/>
        <v>7.7826090000000003E-5</v>
      </c>
      <c r="BI99" s="71">
        <f t="shared" si="78"/>
        <v>0</v>
      </c>
      <c r="BJ99" s="71">
        <f t="shared" si="79"/>
        <v>-1.2626481999999999E-4</v>
      </c>
      <c r="BK99" s="71">
        <f t="shared" si="80"/>
        <v>-1.2626481999999999E-4</v>
      </c>
      <c r="BL99" s="71">
        <f t="shared" si="63"/>
        <v>2.5163552173913042E-2</v>
      </c>
      <c r="BM99" s="71">
        <f t="shared" si="64"/>
        <v>0</v>
      </c>
      <c r="BQ99" s="60">
        <f t="shared" si="65"/>
        <v>41943</v>
      </c>
      <c r="BR99" s="63">
        <f t="shared" si="66"/>
        <v>11.551078336228974</v>
      </c>
      <c r="BS99" s="64">
        <f t="shared" si="67"/>
        <v>32833</v>
      </c>
      <c r="BT99" s="17" t="s">
        <v>74</v>
      </c>
      <c r="BV99" s="60">
        <f t="shared" si="68"/>
        <v>41973</v>
      </c>
      <c r="BW99" s="71">
        <f t="shared" si="69"/>
        <v>1.1976461413371617E-2</v>
      </c>
      <c r="BX99" s="71">
        <f t="shared" si="70"/>
        <v>1.2200888866608533E-2</v>
      </c>
      <c r="BY99" s="71">
        <f t="shared" si="71"/>
        <v>7.7826090000000003E-5</v>
      </c>
      <c r="BZ99" s="71">
        <f t="shared" si="72"/>
        <v>2.5163552173913042E-2</v>
      </c>
      <c r="CA99" s="71">
        <f t="shared" si="73"/>
        <v>1.4673909999999996E-5</v>
      </c>
      <c r="CB99" s="71">
        <f t="shared" si="74"/>
        <v>0</v>
      </c>
    </row>
    <row r="100" spans="1:80" s="17" customFormat="1" x14ac:dyDescent="0.2">
      <c r="A100" s="106">
        <f t="shared" si="56"/>
        <v>41943</v>
      </c>
      <c r="B100" s="163">
        <v>41973</v>
      </c>
      <c r="C100" s="156">
        <v>97764306767</v>
      </c>
      <c r="D100" s="157">
        <v>3207864.240000003</v>
      </c>
      <c r="E100" s="158">
        <v>32865</v>
      </c>
      <c r="F100" s="157">
        <v>3258810225.5666666</v>
      </c>
      <c r="G100" s="157">
        <v>99157.469209391958</v>
      </c>
      <c r="H100" s="157">
        <v>3207864.240000003</v>
      </c>
      <c r="I100" s="159">
        <v>1.1976461413371617E-2</v>
      </c>
      <c r="J100" s="165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21.90462800422776</v>
      </c>
      <c r="O100" s="161">
        <v>11.504464463530082</v>
      </c>
      <c r="P100" s="162">
        <v>1.2200888866608533E-2</v>
      </c>
      <c r="Q100" s="40"/>
      <c r="T100" s="113">
        <f t="shared" si="86"/>
        <v>1.1976461413371617E-2</v>
      </c>
      <c r="U100" s="114">
        <f t="shared" si="86"/>
        <v>9.2499999999999999E-5</v>
      </c>
      <c r="V100" s="115">
        <f>VLOOKUP(B100,'cds bmps'!$E:$I,5,0)/10000</f>
        <v>2.1953339999999998E-2</v>
      </c>
      <c r="Z100" s="124">
        <f t="shared" si="57"/>
        <v>4.1967200336431127E-3</v>
      </c>
      <c r="AA100" s="125">
        <f t="shared" si="58"/>
        <v>7.7797413797285045E-3</v>
      </c>
      <c r="AD100" s="133">
        <f t="shared" si="59"/>
        <v>41973</v>
      </c>
      <c r="AE100" s="134">
        <f t="shared" si="75"/>
        <v>-2.2442745323691601E-4</v>
      </c>
      <c r="AF100" s="134">
        <f t="shared" si="81"/>
        <v>7.4082266476636098E-3</v>
      </c>
      <c r="AG100" s="135">
        <f t="shared" si="82"/>
        <v>1.4673909999999996E-5</v>
      </c>
      <c r="AH100" s="136">
        <f t="shared" si="76"/>
        <v>-3.2102121739130442E-3</v>
      </c>
      <c r="AI100" s="57"/>
      <c r="AJ100" s="133">
        <f t="shared" si="83"/>
        <v>41973</v>
      </c>
      <c r="AK100" s="143">
        <f t="shared" si="83"/>
        <v>-2.2442745323691601E-4</v>
      </c>
      <c r="AL100" s="143">
        <f t="shared" si="83"/>
        <v>7.4082266476636098E-3</v>
      </c>
      <c r="AM100" s="143">
        <f t="shared" si="84"/>
        <v>1.4673909999999996E-5</v>
      </c>
      <c r="AN100" s="143">
        <f t="shared" si="85"/>
        <v>0</v>
      </c>
      <c r="AO100" s="144">
        <f t="shared" si="77"/>
        <v>-3.2102121739130442E-3</v>
      </c>
      <c r="AP100" s="93"/>
      <c r="AQ100" s="93"/>
      <c r="AR100" s="35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60">
        <f t="shared" si="60"/>
        <v>41973</v>
      </c>
      <c r="BG100" s="71">
        <f t="shared" si="61"/>
        <v>1.1976461413371617E-2</v>
      </c>
      <c r="BH100" s="71">
        <f t="shared" si="62"/>
        <v>9.2499999999999999E-5</v>
      </c>
      <c r="BI100" s="71">
        <f t="shared" si="78"/>
        <v>1.4673909999999996E-5</v>
      </c>
      <c r="BJ100" s="71">
        <f t="shared" si="79"/>
        <v>0</v>
      </c>
      <c r="BK100" s="71">
        <f t="shared" si="80"/>
        <v>1.4673909999999996E-5</v>
      </c>
      <c r="BL100" s="71">
        <f t="shared" si="63"/>
        <v>2.1953339999999998E-2</v>
      </c>
      <c r="BM100" s="71">
        <f t="shared" si="64"/>
        <v>0</v>
      </c>
      <c r="BQ100" s="60">
        <f t="shared" si="65"/>
        <v>41973</v>
      </c>
      <c r="BR100" s="63">
        <f t="shared" si="66"/>
        <v>11.504464463530082</v>
      </c>
      <c r="BS100" s="64">
        <f t="shared" si="67"/>
        <v>32865</v>
      </c>
      <c r="BT100" s="17" t="s">
        <v>74</v>
      </c>
      <c r="BV100" s="60">
        <f t="shared" si="68"/>
        <v>42004</v>
      </c>
      <c r="BW100" s="71">
        <f t="shared" si="69"/>
        <v>1.0591072765130077E-2</v>
      </c>
      <c r="BX100" s="71">
        <f t="shared" si="70"/>
        <v>1.1976461413371617E-2</v>
      </c>
      <c r="BY100" s="71">
        <f t="shared" si="71"/>
        <v>9.2499999999999999E-5</v>
      </c>
      <c r="BZ100" s="71">
        <f t="shared" si="72"/>
        <v>2.1953339999999998E-2</v>
      </c>
      <c r="CA100" s="71">
        <f t="shared" si="73"/>
        <v>1.3967391000000001E-4</v>
      </c>
      <c r="CB100" s="71">
        <f t="shared" si="74"/>
        <v>0</v>
      </c>
    </row>
    <row r="101" spans="1:80" s="17" customFormat="1" x14ac:dyDescent="0.2">
      <c r="A101" s="106">
        <f t="shared" si="56"/>
        <v>41973</v>
      </c>
      <c r="B101" s="163">
        <v>42004</v>
      </c>
      <c r="C101" s="156">
        <v>100090515957</v>
      </c>
      <c r="D101" s="157">
        <v>2904290.24</v>
      </c>
      <c r="E101" s="158">
        <v>33609</v>
      </c>
      <c r="F101" s="157">
        <v>3228726321.1935482</v>
      </c>
      <c r="G101" s="157">
        <v>96067.312957646704</v>
      </c>
      <c r="H101" s="157">
        <v>2904290.24</v>
      </c>
      <c r="I101" s="159">
        <v>1.0591072765130077E-2</v>
      </c>
      <c r="J101" s="165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21.895353568609469</v>
      </c>
      <c r="O101" s="161">
        <v>11.472804401382636</v>
      </c>
      <c r="P101" s="162">
        <v>1.1976461413371617E-2</v>
      </c>
      <c r="Q101" s="40"/>
      <c r="T101" s="113">
        <f t="shared" si="86"/>
        <v>1.0591072765130077E-2</v>
      </c>
      <c r="U101" s="114">
        <f t="shared" si="86"/>
        <v>2.3217391000000001E-4</v>
      </c>
      <c r="V101" s="115">
        <f>VLOOKUP(B101,'cds bmps'!$E:$I,5,0)/10000</f>
        <v>2.368588695652174E-2</v>
      </c>
      <c r="Z101" s="124">
        <f t="shared" si="57"/>
        <v>4.6111938391081367E-3</v>
      </c>
      <c r="AA101" s="125">
        <f t="shared" si="58"/>
        <v>5.9798789260219407E-3</v>
      </c>
      <c r="AD101" s="133">
        <f t="shared" si="59"/>
        <v>42004</v>
      </c>
      <c r="AE101" s="134">
        <f t="shared" si="75"/>
        <v>-1.3853886482415399E-3</v>
      </c>
      <c r="AF101" s="134">
        <f t="shared" si="81"/>
        <v>7.7797413797285045E-3</v>
      </c>
      <c r="AG101" s="135">
        <f t="shared" si="82"/>
        <v>1.3967391000000001E-4</v>
      </c>
      <c r="AH101" s="136">
        <f t="shared" si="76"/>
        <v>1.7325469565217418E-3</v>
      </c>
      <c r="AI101" s="57"/>
      <c r="AJ101" s="133">
        <f t="shared" si="83"/>
        <v>42004</v>
      </c>
      <c r="AK101" s="143">
        <f t="shared" si="83"/>
        <v>-1.3853886482415399E-3</v>
      </c>
      <c r="AL101" s="143">
        <f t="shared" si="83"/>
        <v>7.7797413797285045E-3</v>
      </c>
      <c r="AM101" s="143">
        <f t="shared" si="84"/>
        <v>1.3967391000000001E-4</v>
      </c>
      <c r="AN101" s="143">
        <f t="shared" si="85"/>
        <v>0</v>
      </c>
      <c r="AO101" s="144">
        <f t="shared" si="77"/>
        <v>1.7325469565217418E-3</v>
      </c>
      <c r="AP101" s="93"/>
      <c r="AQ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60">
        <f t="shared" si="60"/>
        <v>42004</v>
      </c>
      <c r="BG101" s="71">
        <f t="shared" si="61"/>
        <v>1.0591072765130077E-2</v>
      </c>
      <c r="BH101" s="71">
        <f t="shared" si="62"/>
        <v>2.3217391000000001E-4</v>
      </c>
      <c r="BI101" s="71">
        <f t="shared" si="78"/>
        <v>1.3967391000000001E-4</v>
      </c>
      <c r="BJ101" s="71">
        <f t="shared" si="79"/>
        <v>0</v>
      </c>
      <c r="BK101" s="71">
        <f t="shared" si="80"/>
        <v>1.3967391000000001E-4</v>
      </c>
      <c r="BL101" s="71">
        <f t="shared" si="63"/>
        <v>2.368588695652174E-2</v>
      </c>
      <c r="BM101" s="71">
        <f t="shared" si="64"/>
        <v>0</v>
      </c>
      <c r="BQ101" s="60">
        <f t="shared" si="65"/>
        <v>42004</v>
      </c>
      <c r="BR101" s="63">
        <f t="shared" si="66"/>
        <v>11.472804401382636</v>
      </c>
      <c r="BS101" s="64">
        <f t="shared" si="67"/>
        <v>33609</v>
      </c>
      <c r="BT101" s="17" t="s">
        <v>74</v>
      </c>
      <c r="BV101" s="60">
        <f t="shared" si="68"/>
        <v>42035</v>
      </c>
      <c r="BW101" s="71">
        <f t="shared" si="69"/>
        <v>8.4057429998763838E-3</v>
      </c>
      <c r="BX101" s="71">
        <f t="shared" si="70"/>
        <v>1.0591072765130077E-2</v>
      </c>
      <c r="BY101" s="71">
        <f t="shared" si="71"/>
        <v>2.3217391000000001E-4</v>
      </c>
      <c r="BZ101" s="71">
        <f t="shared" si="72"/>
        <v>2.368588695652174E-2</v>
      </c>
      <c r="CA101" s="71">
        <f t="shared" si="73"/>
        <v>-1.6671936000000001E-4</v>
      </c>
      <c r="CB101" s="71">
        <f t="shared" si="74"/>
        <v>0</v>
      </c>
    </row>
    <row r="102" spans="1:80" s="17" customFormat="1" x14ac:dyDescent="0.2">
      <c r="A102" s="106">
        <f t="shared" si="56"/>
        <v>42004</v>
      </c>
      <c r="B102" s="163">
        <v>42035</v>
      </c>
      <c r="C102" s="156">
        <v>101957881143</v>
      </c>
      <c r="D102" s="157">
        <v>2348032.1800000016</v>
      </c>
      <c r="E102" s="158">
        <v>33244</v>
      </c>
      <c r="F102" s="157">
        <v>3288963907.8387098</v>
      </c>
      <c r="G102" s="157">
        <v>98934.060517347782</v>
      </c>
      <c r="H102" s="157">
        <v>2348032.1800000016</v>
      </c>
      <c r="I102" s="159">
        <v>8.4057429998763838E-3</v>
      </c>
      <c r="J102" s="165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21.91383843049589</v>
      </c>
      <c r="O102" s="161">
        <v>11.502208851822974</v>
      </c>
      <c r="P102" s="162">
        <v>1.0591072765130077E-2</v>
      </c>
      <c r="Q102" s="40"/>
      <c r="T102" s="113">
        <f t="shared" si="86"/>
        <v>8.4057429998763838E-3</v>
      </c>
      <c r="U102" s="114">
        <f t="shared" si="86"/>
        <v>6.5454549999999998E-5</v>
      </c>
      <c r="V102" s="115">
        <f>VLOOKUP(B102,'cds bmps'!$E:$I,5,0)/10000</f>
        <v>2.6615049999999998E-2</v>
      </c>
      <c r="Z102" s="124">
        <f t="shared" si="57"/>
        <v>5.0585088209679991E-3</v>
      </c>
      <c r="AA102" s="125">
        <f t="shared" si="58"/>
        <v>3.3472341789083848E-3</v>
      </c>
      <c r="AD102" s="133">
        <f t="shared" si="59"/>
        <v>42035</v>
      </c>
      <c r="AE102" s="134">
        <f t="shared" si="75"/>
        <v>-2.1853297652536935E-3</v>
      </c>
      <c r="AF102" s="134">
        <f t="shared" si="81"/>
        <v>5.9798789260219407E-3</v>
      </c>
      <c r="AG102" s="135">
        <f t="shared" si="82"/>
        <v>-1.6671936000000001E-4</v>
      </c>
      <c r="AH102" s="136">
        <f t="shared" si="76"/>
        <v>2.9291630434782577E-3</v>
      </c>
      <c r="AI102" s="57"/>
      <c r="AJ102" s="133">
        <f t="shared" si="83"/>
        <v>42035</v>
      </c>
      <c r="AK102" s="143">
        <f t="shared" si="83"/>
        <v>-2.1853297652536935E-3</v>
      </c>
      <c r="AL102" s="143">
        <f t="shared" si="83"/>
        <v>5.9798789260219407E-3</v>
      </c>
      <c r="AM102" s="143">
        <f t="shared" si="84"/>
        <v>0</v>
      </c>
      <c r="AN102" s="143">
        <f t="shared" si="85"/>
        <v>-1.6671936000000001E-4</v>
      </c>
      <c r="AO102" s="144">
        <f t="shared" si="77"/>
        <v>2.9291630434782577E-3</v>
      </c>
      <c r="AP102" s="93"/>
      <c r="AQ102" s="93"/>
      <c r="AR102" s="37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60">
        <f t="shared" si="60"/>
        <v>42035</v>
      </c>
      <c r="BG102" s="71">
        <f t="shared" si="61"/>
        <v>8.4057429998763838E-3</v>
      </c>
      <c r="BH102" s="71">
        <f t="shared" si="62"/>
        <v>6.5454549999999998E-5</v>
      </c>
      <c r="BI102" s="71">
        <f t="shared" si="78"/>
        <v>0</v>
      </c>
      <c r="BJ102" s="71">
        <f t="shared" si="79"/>
        <v>-1.6671936000000001E-4</v>
      </c>
      <c r="BK102" s="71">
        <f t="shared" si="80"/>
        <v>-1.6671936000000001E-4</v>
      </c>
      <c r="BL102" s="71">
        <f t="shared" si="63"/>
        <v>2.6615049999999998E-2</v>
      </c>
      <c r="BM102" s="71">
        <f t="shared" si="64"/>
        <v>0</v>
      </c>
      <c r="BQ102" s="60">
        <f t="shared" si="65"/>
        <v>42035</v>
      </c>
      <c r="BR102" s="63">
        <f t="shared" si="66"/>
        <v>11.502208851822974</v>
      </c>
      <c r="BS102" s="64">
        <f t="shared" si="67"/>
        <v>33244</v>
      </c>
      <c r="BT102" s="17" t="s">
        <v>74</v>
      </c>
      <c r="BV102" s="60">
        <f t="shared" si="68"/>
        <v>42063</v>
      </c>
      <c r="BW102" s="71">
        <f t="shared" si="69"/>
        <v>8.6914072489672131E-3</v>
      </c>
      <c r="BX102" s="71">
        <f t="shared" si="70"/>
        <v>8.4057429998763838E-3</v>
      </c>
      <c r="BY102" s="71">
        <f t="shared" si="71"/>
        <v>6.5454549999999998E-5</v>
      </c>
      <c r="BZ102" s="71">
        <f t="shared" si="72"/>
        <v>2.6615049999999998E-2</v>
      </c>
      <c r="CA102" s="71">
        <f t="shared" si="73"/>
        <v>-5.8454549999999998E-5</v>
      </c>
      <c r="CB102" s="71">
        <f t="shared" si="74"/>
        <v>0</v>
      </c>
    </row>
    <row r="103" spans="1:80" s="17" customFormat="1" x14ac:dyDescent="0.2">
      <c r="A103" s="106">
        <f t="shared" si="56"/>
        <v>42035</v>
      </c>
      <c r="B103" s="163">
        <v>42063</v>
      </c>
      <c r="C103" s="156">
        <v>88723272988</v>
      </c>
      <c r="D103" s="157">
        <v>2112685.2000000002</v>
      </c>
      <c r="E103" s="158">
        <v>33369</v>
      </c>
      <c r="F103" s="157">
        <v>3168688321</v>
      </c>
      <c r="G103" s="157">
        <v>94959.043453504753</v>
      </c>
      <c r="H103" s="157">
        <v>2112685.2000000002</v>
      </c>
      <c r="I103" s="159">
        <v>8.6914072489672131E-3</v>
      </c>
      <c r="J103" s="165">
        <v>6.9999999999999999E-6</v>
      </c>
      <c r="K103" s="160">
        <v>0</v>
      </c>
      <c r="L103" s="160">
        <v>-1.0563636E-4</v>
      </c>
      <c r="M103" s="160">
        <v>-1.0563636E-4</v>
      </c>
      <c r="N103" s="161">
        <v>21.87658356034115</v>
      </c>
      <c r="O103" s="161">
        <v>11.461200956081012</v>
      </c>
      <c r="P103" s="162">
        <v>8.4057429998763838E-3</v>
      </c>
      <c r="Q103" s="40"/>
      <c r="T103" s="113">
        <f t="shared" si="86"/>
        <v>8.6914072489672131E-3</v>
      </c>
      <c r="U103" s="114">
        <f t="shared" si="86"/>
        <v>6.9999999999999999E-6</v>
      </c>
      <c r="V103" s="115">
        <f>VLOOKUP(B103,'cds bmps'!$E:$I,5,0)/10000</f>
        <v>2.4227889999999995E-2</v>
      </c>
      <c r="Z103" s="124">
        <f t="shared" si="57"/>
        <v>4.5717222891376568E-3</v>
      </c>
      <c r="AA103" s="125">
        <f t="shared" si="58"/>
        <v>4.1196849598295563E-3</v>
      </c>
      <c r="AD103" s="133">
        <f t="shared" si="59"/>
        <v>42063</v>
      </c>
      <c r="AE103" s="134">
        <f t="shared" si="75"/>
        <v>2.8566424909082927E-4</v>
      </c>
      <c r="AF103" s="134">
        <f t="shared" si="81"/>
        <v>3.3472341789083848E-3</v>
      </c>
      <c r="AG103" s="135">
        <f t="shared" si="82"/>
        <v>-5.8454549999999998E-5</v>
      </c>
      <c r="AH103" s="136">
        <f t="shared" si="76"/>
        <v>-2.3871600000000028E-3</v>
      </c>
      <c r="AI103" s="57"/>
      <c r="AJ103" s="133">
        <f t="shared" si="83"/>
        <v>42063</v>
      </c>
      <c r="AK103" s="143">
        <f t="shared" si="83"/>
        <v>2.8566424909082927E-4</v>
      </c>
      <c r="AL103" s="143">
        <f t="shared" si="83"/>
        <v>3.3472341789083848E-3</v>
      </c>
      <c r="AM103" s="143">
        <f t="shared" si="84"/>
        <v>0</v>
      </c>
      <c r="AN103" s="143">
        <f t="shared" si="85"/>
        <v>-5.8454549999999998E-5</v>
      </c>
      <c r="AO103" s="144">
        <f t="shared" si="77"/>
        <v>-2.3871600000000028E-3</v>
      </c>
      <c r="AP103" s="93"/>
      <c r="AQ103" s="93"/>
      <c r="AR103" s="37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60">
        <f t="shared" si="60"/>
        <v>42063</v>
      </c>
      <c r="BG103" s="71">
        <f t="shared" si="61"/>
        <v>8.6914072489672131E-3</v>
      </c>
      <c r="BH103" s="71">
        <f t="shared" si="62"/>
        <v>6.9999999999999999E-6</v>
      </c>
      <c r="BI103" s="71">
        <f t="shared" si="78"/>
        <v>0</v>
      </c>
      <c r="BJ103" s="71">
        <f t="shared" si="79"/>
        <v>-5.8454549999999998E-5</v>
      </c>
      <c r="BK103" s="71">
        <f t="shared" si="80"/>
        <v>-5.8454549999999998E-5</v>
      </c>
      <c r="BL103" s="71">
        <f t="shared" si="63"/>
        <v>2.4227889999999995E-2</v>
      </c>
      <c r="BM103" s="71">
        <f t="shared" si="64"/>
        <v>0</v>
      </c>
      <c r="BQ103" s="60">
        <f t="shared" si="65"/>
        <v>42063</v>
      </c>
      <c r="BR103" s="63">
        <f t="shared" si="66"/>
        <v>11.461200956081012</v>
      </c>
      <c r="BS103" s="64">
        <f t="shared" si="67"/>
        <v>33369</v>
      </c>
      <c r="BT103" s="17" t="s">
        <v>74</v>
      </c>
      <c r="BV103" s="60">
        <f t="shared" si="68"/>
        <v>42094</v>
      </c>
      <c r="BW103" s="71">
        <f t="shared" si="69"/>
        <v>8.553535570769509E-3</v>
      </c>
      <c r="BX103" s="71">
        <f t="shared" si="70"/>
        <v>8.6914072489672131E-3</v>
      </c>
      <c r="BY103" s="71">
        <f t="shared" si="71"/>
        <v>6.9999999999999999E-6</v>
      </c>
      <c r="BZ103" s="71">
        <f t="shared" si="72"/>
        <v>2.4227889999999995E-2</v>
      </c>
      <c r="CA103" s="71">
        <f t="shared" si="73"/>
        <v>-1.0563636E-4</v>
      </c>
      <c r="CB103" s="71">
        <f t="shared" si="74"/>
        <v>0</v>
      </c>
    </row>
    <row r="104" spans="1:80" s="17" customFormat="1" x14ac:dyDescent="0.2">
      <c r="A104" s="106">
        <f t="shared" si="56"/>
        <v>42063</v>
      </c>
      <c r="B104" s="163">
        <v>42094</v>
      </c>
      <c r="C104" s="156">
        <v>93365619590</v>
      </c>
      <c r="D104" s="157">
        <v>2187962.0499999989</v>
      </c>
      <c r="E104" s="158">
        <v>33500</v>
      </c>
      <c r="F104" s="157">
        <v>3011794180.3225808</v>
      </c>
      <c r="G104" s="157">
        <v>89904.303890226292</v>
      </c>
      <c r="H104" s="157">
        <v>2187962.0499999989</v>
      </c>
      <c r="I104" s="159">
        <v>8.553535570769509E-3</v>
      </c>
      <c r="J104" s="165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21.825801811323004</v>
      </c>
      <c r="O104" s="161">
        <v>11.406501093509844</v>
      </c>
      <c r="P104" s="162">
        <v>8.6914072489672131E-3</v>
      </c>
      <c r="Q104" s="40"/>
      <c r="T104" s="113">
        <f t="shared" si="86"/>
        <v>8.553535570769509E-3</v>
      </c>
      <c r="U104" s="114">
        <f t="shared" si="86"/>
        <v>-9.8636360000000007E-5</v>
      </c>
      <c r="V104" s="115">
        <f>VLOOKUP(B104,'cds bmps'!$E:$I,5,0)/10000</f>
        <v>1.951408181818182E-2</v>
      </c>
      <c r="Z104" s="124">
        <f t="shared" si="57"/>
        <v>3.6166478018741337E-3</v>
      </c>
      <c r="AA104" s="125">
        <f t="shared" si="58"/>
        <v>4.9368877688953754E-3</v>
      </c>
      <c r="AD104" s="133">
        <f t="shared" si="59"/>
        <v>42094</v>
      </c>
      <c r="AE104" s="134">
        <f t="shared" si="75"/>
        <v>-1.3787167819770407E-4</v>
      </c>
      <c r="AF104" s="134">
        <f t="shared" si="81"/>
        <v>4.1196849598295563E-3</v>
      </c>
      <c r="AG104" s="135">
        <f t="shared" si="82"/>
        <v>-1.0563636E-4</v>
      </c>
      <c r="AH104" s="136">
        <f t="shared" si="76"/>
        <v>-4.713808181818175E-3</v>
      </c>
      <c r="AI104" s="57"/>
      <c r="AJ104" s="133">
        <f t="shared" si="83"/>
        <v>42094</v>
      </c>
      <c r="AK104" s="143">
        <f t="shared" si="83"/>
        <v>-1.3787167819770407E-4</v>
      </c>
      <c r="AL104" s="143">
        <f t="shared" si="83"/>
        <v>4.1196849598295563E-3</v>
      </c>
      <c r="AM104" s="143">
        <f t="shared" si="84"/>
        <v>0</v>
      </c>
      <c r="AN104" s="143">
        <f t="shared" si="85"/>
        <v>-1.0563636E-4</v>
      </c>
      <c r="AO104" s="144">
        <f t="shared" si="77"/>
        <v>-4.713808181818175E-3</v>
      </c>
      <c r="AP104" s="93"/>
      <c r="AQ104" s="93"/>
      <c r="AR104" s="37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60">
        <f t="shared" si="60"/>
        <v>42094</v>
      </c>
      <c r="BG104" s="71">
        <f t="shared" si="61"/>
        <v>8.553535570769509E-3</v>
      </c>
      <c r="BH104" s="71">
        <f t="shared" si="62"/>
        <v>-9.8636360000000007E-5</v>
      </c>
      <c r="BI104" s="71">
        <f t="shared" si="78"/>
        <v>0</v>
      </c>
      <c r="BJ104" s="71">
        <f t="shared" si="79"/>
        <v>-1.0563636E-4</v>
      </c>
      <c r="BK104" s="71">
        <f t="shared" si="80"/>
        <v>-1.0563636E-4</v>
      </c>
      <c r="BL104" s="71">
        <f t="shared" si="63"/>
        <v>1.951408181818182E-2</v>
      </c>
      <c r="BM104" s="71">
        <f t="shared" si="64"/>
        <v>0</v>
      </c>
      <c r="BQ104" s="60">
        <f t="shared" si="65"/>
        <v>42094</v>
      </c>
      <c r="BR104" s="63">
        <f t="shared" si="66"/>
        <v>11.406501093509844</v>
      </c>
      <c r="BS104" s="64">
        <f t="shared" si="67"/>
        <v>33500</v>
      </c>
      <c r="BT104" s="17" t="s">
        <v>74</v>
      </c>
      <c r="BV104" s="60">
        <f t="shared" si="68"/>
        <v>42124</v>
      </c>
      <c r="BW104" s="71">
        <f t="shared" si="69"/>
        <v>8.0665700777416971E-3</v>
      </c>
      <c r="BX104" s="71">
        <f t="shared" si="70"/>
        <v>8.553535570769509E-3</v>
      </c>
      <c r="BY104" s="71">
        <f t="shared" si="71"/>
        <v>-9.8636360000000007E-5</v>
      </c>
      <c r="BZ104" s="71">
        <f t="shared" si="72"/>
        <v>1.951408181818182E-2</v>
      </c>
      <c r="CA104" s="71">
        <f t="shared" si="73"/>
        <v>-1.6863636999999999E-4</v>
      </c>
      <c r="CB104" s="71">
        <f t="shared" si="74"/>
        <v>0</v>
      </c>
    </row>
    <row r="105" spans="1:80" s="17" customFormat="1" x14ac:dyDescent="0.2">
      <c r="A105" s="106">
        <f t="shared" si="56"/>
        <v>42094</v>
      </c>
      <c r="B105" s="163">
        <v>42124</v>
      </c>
      <c r="C105" s="156">
        <v>90022209787</v>
      </c>
      <c r="D105" s="157">
        <v>1989508.1199999999</v>
      </c>
      <c r="E105" s="158">
        <v>33547</v>
      </c>
      <c r="F105" s="157">
        <v>3000740326.2333331</v>
      </c>
      <c r="G105" s="157">
        <v>89448.842705259274</v>
      </c>
      <c r="H105" s="157">
        <v>1989508.1199999999</v>
      </c>
      <c r="I105" s="159">
        <v>8.0665700777416971E-3</v>
      </c>
      <c r="J105" s="165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21.82212487058159</v>
      </c>
      <c r="O105" s="161">
        <v>11.401422150957801</v>
      </c>
      <c r="P105" s="162">
        <v>8.553535570769509E-3</v>
      </c>
      <c r="Q105" s="40"/>
      <c r="T105" s="113">
        <f t="shared" si="86"/>
        <v>8.0665700777416971E-3</v>
      </c>
      <c r="U105" s="114">
        <f t="shared" si="86"/>
        <v>-2.6727273E-4</v>
      </c>
      <c r="V105" s="115">
        <f>VLOOKUP(B105,'cds bmps'!$E:$I,5,0)/10000</f>
        <v>1.9441727272727274E-2</v>
      </c>
      <c r="Z105" s="124">
        <f t="shared" si="57"/>
        <v>3.4969260091021162E-3</v>
      </c>
      <c r="AA105" s="125">
        <f t="shared" si="58"/>
        <v>4.5696440686395813E-3</v>
      </c>
      <c r="AD105" s="133">
        <f t="shared" si="59"/>
        <v>42124</v>
      </c>
      <c r="AE105" s="134">
        <f t="shared" si="75"/>
        <v>-4.8696549302781195E-4</v>
      </c>
      <c r="AF105" s="134">
        <f t="shared" si="81"/>
        <v>4.9368877688953754E-3</v>
      </c>
      <c r="AG105" s="135">
        <f t="shared" si="82"/>
        <v>-1.6863636999999999E-4</v>
      </c>
      <c r="AH105" s="136">
        <f t="shared" si="76"/>
        <v>-7.2354545454546282E-5</v>
      </c>
      <c r="AI105" s="57"/>
      <c r="AJ105" s="133">
        <f t="shared" ref="AJ105:AL108" si="87">+AD105</f>
        <v>42124</v>
      </c>
      <c r="AK105" s="143">
        <f t="shared" si="87"/>
        <v>-4.8696549302781195E-4</v>
      </c>
      <c r="AL105" s="143">
        <f t="shared" si="87"/>
        <v>4.9368877688953754E-3</v>
      </c>
      <c r="AM105" s="143">
        <f t="shared" si="84"/>
        <v>0</v>
      </c>
      <c r="AN105" s="143">
        <f t="shared" si="85"/>
        <v>-1.6863636999999999E-4</v>
      </c>
      <c r="AO105" s="144">
        <f t="shared" si="77"/>
        <v>-7.2354545454546282E-5</v>
      </c>
      <c r="AP105" s="93"/>
      <c r="AQ105" s="93"/>
      <c r="AR105" s="37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60">
        <f t="shared" si="60"/>
        <v>42124</v>
      </c>
      <c r="BG105" s="71">
        <f t="shared" si="61"/>
        <v>8.0665700777416971E-3</v>
      </c>
      <c r="BH105" s="71">
        <f t="shared" si="62"/>
        <v>-2.6727273E-4</v>
      </c>
      <c r="BI105" s="71">
        <f t="shared" si="78"/>
        <v>0</v>
      </c>
      <c r="BJ105" s="71">
        <f t="shared" si="79"/>
        <v>-1.6863636999999999E-4</v>
      </c>
      <c r="BK105" s="71">
        <f t="shared" si="80"/>
        <v>-1.6863636999999999E-4</v>
      </c>
      <c r="BL105" s="71">
        <f t="shared" si="63"/>
        <v>1.9441727272727274E-2</v>
      </c>
      <c r="BM105" s="71">
        <f t="shared" si="64"/>
        <v>0</v>
      </c>
      <c r="BQ105" s="60">
        <f t="shared" ref="BQ105:BQ108" si="88">+B105</f>
        <v>42124</v>
      </c>
      <c r="BR105" s="63">
        <f t="shared" ref="BR105:BR108" si="89">+O105</f>
        <v>11.401422150957801</v>
      </c>
      <c r="BS105" s="64">
        <f t="shared" ref="BS105:BS108" si="90">+E105</f>
        <v>33547</v>
      </c>
      <c r="BT105" s="17" t="s">
        <v>74</v>
      </c>
      <c r="BV105" s="60">
        <f t="shared" si="68"/>
        <v>42155</v>
      </c>
      <c r="BW105" s="71">
        <f t="shared" si="69"/>
        <v>8.033852443304795E-3</v>
      </c>
      <c r="BX105" s="71">
        <f t="shared" si="70"/>
        <v>8.0665700777416971E-3</v>
      </c>
      <c r="BY105" s="71">
        <f t="shared" si="71"/>
        <v>-2.6727273E-4</v>
      </c>
      <c r="BZ105" s="71">
        <f t="shared" si="72"/>
        <v>1.9441727272727274E-2</v>
      </c>
      <c r="CA105" s="71">
        <f t="shared" si="73"/>
        <v>-2.1415584142857162E-4</v>
      </c>
      <c r="CB105" s="71">
        <f t="shared" si="74"/>
        <v>0</v>
      </c>
    </row>
    <row r="106" spans="1:80" s="17" customFormat="1" x14ac:dyDescent="0.2">
      <c r="A106" s="106">
        <f t="shared" si="56"/>
        <v>42124</v>
      </c>
      <c r="B106" s="163">
        <v>42155</v>
      </c>
      <c r="C106" s="156">
        <v>91826060412</v>
      </c>
      <c r="D106" s="157">
        <v>2021142.52</v>
      </c>
      <c r="E106" s="158">
        <v>33637</v>
      </c>
      <c r="F106" s="157">
        <v>2962130981.032258</v>
      </c>
      <c r="G106" s="157">
        <v>88061.687458223329</v>
      </c>
      <c r="H106" s="157">
        <v>2021142.52</v>
      </c>
      <c r="I106" s="159">
        <v>8.033852443304795E-3</v>
      </c>
      <c r="J106" s="165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21.809174772284361</v>
      </c>
      <c r="O106" s="161">
        <v>11.385792841722367</v>
      </c>
      <c r="P106" s="162">
        <v>8.0665700777416971E-3</v>
      </c>
      <c r="Q106" s="40"/>
      <c r="T106" s="113">
        <f t="shared" si="86"/>
        <v>8.033852443304795E-3</v>
      </c>
      <c r="U106" s="114">
        <f t="shared" si="86"/>
        <v>-4.8142857142857161E-4</v>
      </c>
      <c r="V106" s="115">
        <f>VLOOKUP(B106,'cds bmps'!$E:$I,5,0)/10000</f>
        <v>1.8832076190476194E-2</v>
      </c>
      <c r="Z106" s="124">
        <f t="shared" si="57"/>
        <v>3.2472814594807168E-3</v>
      </c>
      <c r="AA106" s="125">
        <f t="shared" si="58"/>
        <v>4.7865709838240782E-3</v>
      </c>
      <c r="AD106" s="133">
        <f t="shared" si="59"/>
        <v>42155</v>
      </c>
      <c r="AE106" s="134">
        <f t="shared" si="75"/>
        <v>-3.2717634436902135E-5</v>
      </c>
      <c r="AF106" s="134">
        <f t="shared" si="81"/>
        <v>4.5696440686395813E-3</v>
      </c>
      <c r="AG106" s="135">
        <f t="shared" si="82"/>
        <v>-2.1415584142857162E-4</v>
      </c>
      <c r="AH106" s="136">
        <f t="shared" si="76"/>
        <v>-6.096510822510802E-4</v>
      </c>
      <c r="AI106" s="57"/>
      <c r="AJ106" s="133">
        <f t="shared" si="87"/>
        <v>42155</v>
      </c>
      <c r="AK106" s="143">
        <f t="shared" si="87"/>
        <v>-3.2717634436902135E-5</v>
      </c>
      <c r="AL106" s="143">
        <f t="shared" si="87"/>
        <v>4.5696440686395813E-3</v>
      </c>
      <c r="AM106" s="143">
        <f t="shared" si="84"/>
        <v>0</v>
      </c>
      <c r="AN106" s="143">
        <f t="shared" si="85"/>
        <v>-2.1415584142857162E-4</v>
      </c>
      <c r="AO106" s="144">
        <f t="shared" si="77"/>
        <v>-6.096510822510802E-4</v>
      </c>
      <c r="AP106" s="93"/>
      <c r="AQ106" s="93"/>
      <c r="AR106" s="37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60">
        <f t="shared" si="60"/>
        <v>42155</v>
      </c>
      <c r="BG106" s="71">
        <f t="shared" si="61"/>
        <v>8.033852443304795E-3</v>
      </c>
      <c r="BH106" s="71">
        <f t="shared" si="62"/>
        <v>-4.8142857142857161E-4</v>
      </c>
      <c r="BI106" s="71">
        <f t="shared" si="78"/>
        <v>0</v>
      </c>
      <c r="BJ106" s="71">
        <f t="shared" si="79"/>
        <v>-2.1415584142857162E-4</v>
      </c>
      <c r="BK106" s="71">
        <f t="shared" si="80"/>
        <v>-2.1415584142857162E-4</v>
      </c>
      <c r="BL106" s="71">
        <f t="shared" si="63"/>
        <v>1.8832076190476194E-2</v>
      </c>
      <c r="BM106" s="71">
        <f t="shared" si="64"/>
        <v>0</v>
      </c>
      <c r="BQ106" s="60">
        <f t="shared" si="88"/>
        <v>42155</v>
      </c>
      <c r="BR106" s="63">
        <f t="shared" si="89"/>
        <v>11.385792841722367</v>
      </c>
      <c r="BS106" s="64">
        <f t="shared" si="90"/>
        <v>33637</v>
      </c>
      <c r="BT106" s="17" t="s">
        <v>74</v>
      </c>
      <c r="BV106" s="60">
        <f t="shared" si="68"/>
        <v>42185</v>
      </c>
      <c r="BW106" s="71">
        <f t="shared" si="69"/>
        <v>8.3246972794751312E-3</v>
      </c>
      <c r="BX106" s="71">
        <f t="shared" si="70"/>
        <v>8.033852443304795E-3</v>
      </c>
      <c r="BY106" s="71">
        <f t="shared" si="71"/>
        <v>-4.8142857142857161E-4</v>
      </c>
      <c r="BZ106" s="71">
        <f t="shared" si="72"/>
        <v>1.8832076190476194E-2</v>
      </c>
      <c r="CA106" s="71">
        <f t="shared" si="73"/>
        <v>-1.49935064935065E-4</v>
      </c>
      <c r="CB106" s="71">
        <f t="shared" si="74"/>
        <v>0</v>
      </c>
    </row>
    <row r="107" spans="1:80" s="17" customFormat="1" x14ac:dyDescent="0.2">
      <c r="A107" s="106">
        <f t="shared" si="56"/>
        <v>42155</v>
      </c>
      <c r="B107" s="163">
        <v>42185</v>
      </c>
      <c r="C107" s="156">
        <v>91761545610</v>
      </c>
      <c r="D107" s="157">
        <v>2092841.3400000005</v>
      </c>
      <c r="E107" s="158">
        <v>33799</v>
      </c>
      <c r="F107" s="157">
        <v>3058718187</v>
      </c>
      <c r="G107" s="157">
        <v>90497.298352022248</v>
      </c>
      <c r="H107" s="157">
        <v>2092841.3400000005</v>
      </c>
      <c r="I107" s="159">
        <v>8.3246972794751312E-3</v>
      </c>
      <c r="J107" s="165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21.841261772013205</v>
      </c>
      <c r="O107" s="161">
        <v>11.413075276778581</v>
      </c>
      <c r="P107" s="162">
        <v>8.033852443304795E-3</v>
      </c>
      <c r="Q107" s="40"/>
      <c r="T107" s="113">
        <f t="shared" si="86"/>
        <v>8.3246972794751312E-3</v>
      </c>
      <c r="U107" s="114">
        <f t="shared" si="86"/>
        <v>-6.3136363636363661E-4</v>
      </c>
      <c r="V107" s="115">
        <f>VLOOKUP(B107,'cds bmps'!$E:$I,5,0)/10000</f>
        <v>2.1152890909090907E-2</v>
      </c>
      <c r="Z107" s="124">
        <f t="shared" si="57"/>
        <v>3.5904719794002202E-3</v>
      </c>
      <c r="AA107" s="125">
        <f t="shared" si="58"/>
        <v>4.734225300074911E-3</v>
      </c>
      <c r="AD107" s="133">
        <f t="shared" si="59"/>
        <v>42185</v>
      </c>
      <c r="AE107" s="134">
        <f t="shared" si="75"/>
        <v>2.9084483617033627E-4</v>
      </c>
      <c r="AF107" s="134">
        <f t="shared" si="81"/>
        <v>4.7865709838240782E-3</v>
      </c>
      <c r="AG107" s="135">
        <f t="shared" si="82"/>
        <v>-1.49935064935065E-4</v>
      </c>
      <c r="AH107" s="136">
        <f t="shared" si="76"/>
        <v>2.3208147186147138E-3</v>
      </c>
      <c r="AI107" s="57"/>
      <c r="AJ107" s="133">
        <f t="shared" si="87"/>
        <v>42185</v>
      </c>
      <c r="AK107" s="143">
        <f t="shared" si="87"/>
        <v>2.9084483617033627E-4</v>
      </c>
      <c r="AL107" s="143">
        <f t="shared" si="87"/>
        <v>4.7865709838240782E-3</v>
      </c>
      <c r="AM107" s="143">
        <f t="shared" si="84"/>
        <v>0</v>
      </c>
      <c r="AN107" s="143">
        <f t="shared" si="85"/>
        <v>-1.49935064935065E-4</v>
      </c>
      <c r="AO107" s="144">
        <f t="shared" si="77"/>
        <v>2.3208147186147138E-3</v>
      </c>
      <c r="AP107" s="93"/>
      <c r="AQ107" s="93"/>
      <c r="AR107" s="37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60">
        <f t="shared" si="60"/>
        <v>42185</v>
      </c>
      <c r="BG107" s="71">
        <f t="shared" si="61"/>
        <v>8.3246972794751312E-3</v>
      </c>
      <c r="BH107" s="71">
        <f t="shared" si="62"/>
        <v>-6.3136363636363661E-4</v>
      </c>
      <c r="BI107" s="71">
        <f t="shared" si="78"/>
        <v>0</v>
      </c>
      <c r="BJ107" s="71">
        <f t="shared" si="79"/>
        <v>-1.49935064935065E-4</v>
      </c>
      <c r="BK107" s="71">
        <f t="shared" si="80"/>
        <v>-1.49935064935065E-4</v>
      </c>
      <c r="BL107" s="71">
        <f t="shared" si="63"/>
        <v>2.1152890909090907E-2</v>
      </c>
      <c r="BM107" s="71">
        <f t="shared" si="64"/>
        <v>0</v>
      </c>
      <c r="BQ107" s="60">
        <f t="shared" si="88"/>
        <v>42185</v>
      </c>
      <c r="BR107" s="63">
        <f t="shared" si="89"/>
        <v>11.413075276778581</v>
      </c>
      <c r="BS107" s="64">
        <f t="shared" si="90"/>
        <v>33799</v>
      </c>
      <c r="BT107" s="17" t="s">
        <v>74</v>
      </c>
      <c r="BV107" s="60">
        <f t="shared" si="68"/>
        <v>42216</v>
      </c>
      <c r="BW107" s="71">
        <f t="shared" si="69"/>
        <v>7.8356698680371092E-3</v>
      </c>
      <c r="BX107" s="71">
        <f t="shared" si="70"/>
        <v>8.3246972794751312E-3</v>
      </c>
      <c r="BY107" s="71">
        <f t="shared" si="71"/>
        <v>-6.3136363636363661E-4</v>
      </c>
      <c r="BZ107" s="71">
        <f t="shared" si="72"/>
        <v>2.1152890909090907E-2</v>
      </c>
      <c r="CA107" s="71">
        <f t="shared" si="73"/>
        <v>-7.6897233201580692E-5</v>
      </c>
      <c r="CB107" s="71">
        <f t="shared" si="74"/>
        <v>0</v>
      </c>
    </row>
    <row r="108" spans="1:80" s="17" customFormat="1" x14ac:dyDescent="0.2">
      <c r="A108" s="106">
        <f t="shared" si="56"/>
        <v>42185</v>
      </c>
      <c r="B108" s="163">
        <v>42216</v>
      </c>
      <c r="C108" s="156">
        <v>95843758268</v>
      </c>
      <c r="D108" s="157">
        <v>2057534.3800000004</v>
      </c>
      <c r="E108" s="158">
        <v>33933</v>
      </c>
      <c r="F108" s="157">
        <v>3091734137.6774192</v>
      </c>
      <c r="G108" s="157">
        <v>91112.903005257991</v>
      </c>
      <c r="H108" s="157">
        <v>2057534.3800000004</v>
      </c>
      <c r="I108" s="159">
        <v>7.8356698680371092E-3</v>
      </c>
      <c r="J108" s="165">
        <v>-7.082608695652173E-4</v>
      </c>
      <c r="K108" s="160">
        <v>7.082608695652173E-4</v>
      </c>
      <c r="L108" s="160">
        <v>0</v>
      </c>
      <c r="M108" s="160">
        <v>7.082608695652173E-4</v>
      </c>
      <c r="N108" s="161">
        <v>21.85199798004119</v>
      </c>
      <c r="O108" s="161">
        <v>11.419854708841701</v>
      </c>
      <c r="P108" s="162">
        <v>8.3246972794751312E-3</v>
      </c>
      <c r="Q108" s="40"/>
      <c r="T108" s="113">
        <f t="shared" si="86"/>
        <v>7.8356698680371092E-3</v>
      </c>
      <c r="U108" s="114">
        <f t="shared" si="86"/>
        <v>-7.082608695652173E-4</v>
      </c>
      <c r="V108" s="115">
        <f>VLOOKUP(B108,'cds bmps'!$E:$I,5,0)/10000</f>
        <v>2.1922699999999996E-2</v>
      </c>
      <c r="Z108" s="124">
        <f t="shared" si="57"/>
        <v>3.6872197440344359E-3</v>
      </c>
      <c r="AA108" s="125">
        <f t="shared" si="58"/>
        <v>4.1484501240026733E-3</v>
      </c>
      <c r="AD108" s="133">
        <f t="shared" si="59"/>
        <v>42216</v>
      </c>
      <c r="AE108" s="134">
        <f t="shared" si="75"/>
        <v>-4.8902741143802206E-4</v>
      </c>
      <c r="AF108" s="134">
        <f t="shared" si="81"/>
        <v>4.734225300074911E-3</v>
      </c>
      <c r="AG108" s="135">
        <f t="shared" si="82"/>
        <v>-7.6897233201580692E-5</v>
      </c>
      <c r="AH108" s="136">
        <f t="shared" si="76"/>
        <v>7.6980909090908906E-4</v>
      </c>
      <c r="AI108" s="57"/>
      <c r="AJ108" s="133">
        <f t="shared" si="87"/>
        <v>42216</v>
      </c>
      <c r="AK108" s="143">
        <f t="shared" si="87"/>
        <v>-4.8902741143802206E-4</v>
      </c>
      <c r="AL108" s="143">
        <f t="shared" si="87"/>
        <v>4.734225300074911E-3</v>
      </c>
      <c r="AM108" s="143">
        <f t="shared" si="84"/>
        <v>0</v>
      </c>
      <c r="AN108" s="143">
        <f t="shared" si="85"/>
        <v>-7.6897233201580692E-5</v>
      </c>
      <c r="AO108" s="144">
        <f t="shared" si="77"/>
        <v>7.6980909090908906E-4</v>
      </c>
      <c r="AP108" s="93"/>
      <c r="AQ108" s="93"/>
      <c r="AR108" s="37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60">
        <f t="shared" si="60"/>
        <v>42216</v>
      </c>
      <c r="BG108" s="71">
        <f t="shared" si="61"/>
        <v>7.8356698680371092E-3</v>
      </c>
      <c r="BH108" s="71">
        <f t="shared" si="62"/>
        <v>-7.082608695652173E-4</v>
      </c>
      <c r="BI108" s="71">
        <f t="shared" si="78"/>
        <v>0</v>
      </c>
      <c r="BJ108" s="71">
        <f t="shared" si="79"/>
        <v>-7.6897233201580692E-5</v>
      </c>
      <c r="BK108" s="71">
        <f t="shared" si="80"/>
        <v>-7.6897233201580692E-5</v>
      </c>
      <c r="BL108" s="71">
        <f t="shared" si="63"/>
        <v>2.1922699999999996E-2</v>
      </c>
      <c r="BM108" s="71">
        <f t="shared" si="64"/>
        <v>0</v>
      </c>
      <c r="BQ108" s="60">
        <f t="shared" si="88"/>
        <v>42216</v>
      </c>
      <c r="BR108" s="63">
        <f t="shared" si="89"/>
        <v>11.419854708841701</v>
      </c>
      <c r="BS108" s="64">
        <f t="shared" si="90"/>
        <v>33933</v>
      </c>
      <c r="BT108" s="17" t="s">
        <v>74</v>
      </c>
      <c r="BV108" s="60"/>
      <c r="BW108" s="71"/>
      <c r="BX108" s="71"/>
      <c r="BY108" s="71"/>
      <c r="BZ108" s="71"/>
      <c r="CA108" s="71"/>
      <c r="CB108" s="71"/>
    </row>
    <row r="109" spans="1:80" s="247" customFormat="1" x14ac:dyDescent="0.2">
      <c r="T109" s="250"/>
      <c r="U109" s="250"/>
      <c r="V109" s="250"/>
    </row>
    <row r="110" spans="1:80" s="247" customFormat="1" x14ac:dyDescent="0.2">
      <c r="T110" s="250"/>
      <c r="U110" s="250"/>
      <c r="V110" s="250"/>
    </row>
    <row r="111" spans="1:80" x14ac:dyDescent="0.2">
      <c r="A111" s="247"/>
      <c r="B111" s="269"/>
      <c r="C111" s="97"/>
      <c r="D111" s="97"/>
      <c r="E111" s="97"/>
      <c r="F111" s="97"/>
      <c r="G111" s="97"/>
      <c r="H111" s="97"/>
      <c r="I111" s="98"/>
      <c r="J111" s="98"/>
      <c r="K111" s="99"/>
      <c r="L111" s="99"/>
      <c r="M111" s="99"/>
      <c r="N111" s="100"/>
      <c r="O111" s="100"/>
      <c r="P111" s="98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R111" s="262"/>
      <c r="BQ111" s="258"/>
      <c r="BR111" s="264"/>
    </row>
    <row r="112" spans="1:80" x14ac:dyDescent="0.2">
      <c r="A112" s="247"/>
      <c r="B112" s="269"/>
      <c r="C112" s="97"/>
      <c r="D112" s="97"/>
      <c r="E112" s="97"/>
      <c r="F112" s="97"/>
      <c r="G112" s="97"/>
      <c r="H112" s="97"/>
      <c r="I112" s="98"/>
      <c r="J112" s="98"/>
      <c r="K112" s="99"/>
      <c r="L112" s="99"/>
      <c r="M112" s="99"/>
      <c r="N112" s="100"/>
      <c r="O112" s="100"/>
      <c r="P112" s="98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R112" s="262"/>
      <c r="BQ112" s="258"/>
      <c r="BR112" s="264"/>
    </row>
    <row r="113" spans="1:70" x14ac:dyDescent="0.2">
      <c r="A113" s="247"/>
      <c r="B113" s="269"/>
      <c r="C113" s="97"/>
      <c r="D113" s="97"/>
      <c r="E113" s="97"/>
      <c r="F113" s="97"/>
      <c r="G113" s="97"/>
      <c r="H113" s="97"/>
      <c r="I113" s="98"/>
      <c r="J113" s="98"/>
      <c r="K113" s="99"/>
      <c r="L113" s="99"/>
      <c r="M113" s="99"/>
      <c r="N113" s="100"/>
      <c r="O113" s="100"/>
      <c r="P113" s="98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R113" s="262"/>
      <c r="BQ113" s="258"/>
      <c r="BR113" s="264"/>
    </row>
    <row r="114" spans="1:70" x14ac:dyDescent="0.2">
      <c r="A114" s="247"/>
      <c r="B114" s="269"/>
      <c r="C114" s="97"/>
      <c r="D114" s="97"/>
      <c r="E114" s="97"/>
      <c r="F114" s="97"/>
      <c r="G114" s="97"/>
      <c r="H114" s="97"/>
      <c r="I114" s="98"/>
      <c r="J114" s="98"/>
      <c r="K114" s="99"/>
      <c r="L114" s="99"/>
      <c r="M114" s="99"/>
      <c r="N114" s="100"/>
      <c r="O114" s="100"/>
      <c r="P114" s="98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R114" s="262"/>
      <c r="BQ114" s="258"/>
      <c r="BR114" s="264"/>
    </row>
    <row r="115" spans="1:70" x14ac:dyDescent="0.2">
      <c r="A115" s="247"/>
      <c r="B115" s="269"/>
      <c r="C115" s="97"/>
      <c r="D115" s="97"/>
      <c r="E115" s="97"/>
      <c r="F115" s="97"/>
      <c r="G115" s="97"/>
      <c r="H115" s="97"/>
      <c r="I115" s="98"/>
      <c r="J115" s="98"/>
      <c r="K115" s="99"/>
      <c r="L115" s="99"/>
      <c r="M115" s="99"/>
      <c r="N115" s="100"/>
      <c r="O115" s="100"/>
      <c r="P115" s="98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R115" s="262"/>
      <c r="BQ115" s="258"/>
      <c r="BR115" s="264"/>
    </row>
    <row r="116" spans="1:70" x14ac:dyDescent="0.2">
      <c r="A116" s="247"/>
      <c r="B116" s="269"/>
      <c r="C116" s="97"/>
      <c r="D116" s="97"/>
      <c r="E116" s="97"/>
      <c r="F116" s="97"/>
      <c r="G116" s="97"/>
      <c r="H116" s="97"/>
      <c r="I116" s="98"/>
      <c r="J116" s="98"/>
      <c r="K116" s="99"/>
      <c r="L116" s="99"/>
      <c r="M116" s="99"/>
      <c r="N116" s="100"/>
      <c r="O116" s="100"/>
      <c r="P116" s="98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R116" s="262"/>
      <c r="BQ116" s="258"/>
      <c r="BR116" s="264"/>
    </row>
    <row r="117" spans="1:70" x14ac:dyDescent="0.2">
      <c r="A117" s="247"/>
      <c r="B117" s="269"/>
      <c r="C117" s="97"/>
      <c r="D117" s="97"/>
      <c r="E117" s="97"/>
      <c r="F117" s="97"/>
      <c r="G117" s="97"/>
      <c r="H117" s="97"/>
      <c r="I117" s="98"/>
      <c r="J117" s="98"/>
      <c r="K117" s="99"/>
      <c r="L117" s="99"/>
      <c r="M117" s="99"/>
      <c r="N117" s="100"/>
      <c r="O117" s="100"/>
      <c r="P117" s="98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R117" s="262"/>
      <c r="BQ117" s="258"/>
      <c r="BR117" s="264"/>
    </row>
    <row r="118" spans="1:70" x14ac:dyDescent="0.2">
      <c r="A118" s="247"/>
      <c r="B118" s="269"/>
      <c r="C118" s="97"/>
      <c r="D118" s="97"/>
      <c r="E118" s="97"/>
      <c r="F118" s="97"/>
      <c r="G118" s="97"/>
      <c r="H118" s="97"/>
      <c r="I118" s="98"/>
      <c r="J118" s="98"/>
      <c r="K118" s="99"/>
      <c r="L118" s="99"/>
      <c r="M118" s="99"/>
      <c r="N118" s="100"/>
      <c r="O118" s="100"/>
      <c r="P118" s="98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R118" s="262"/>
      <c r="BQ118" s="258"/>
      <c r="BR118" s="264"/>
    </row>
    <row r="119" spans="1:70" x14ac:dyDescent="0.2">
      <c r="A119" s="247"/>
      <c r="B119" s="269"/>
      <c r="C119" s="97"/>
      <c r="D119" s="97"/>
      <c r="E119" s="97"/>
      <c r="F119" s="97"/>
      <c r="G119" s="97"/>
      <c r="H119" s="97"/>
      <c r="I119" s="98"/>
      <c r="J119" s="98"/>
      <c r="K119" s="99"/>
      <c r="L119" s="99"/>
      <c r="M119" s="99"/>
      <c r="N119" s="100"/>
      <c r="O119" s="100"/>
      <c r="P119" s="98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R119" s="262"/>
      <c r="BQ119" s="258"/>
      <c r="BR119" s="264"/>
    </row>
    <row r="120" spans="1:70" x14ac:dyDescent="0.2">
      <c r="A120" s="247"/>
      <c r="B120" s="269"/>
      <c r="C120" s="97"/>
      <c r="D120" s="97"/>
      <c r="E120" s="97"/>
      <c r="F120" s="97"/>
      <c r="G120" s="97"/>
      <c r="H120" s="97"/>
      <c r="I120" s="98"/>
      <c r="J120" s="98"/>
      <c r="K120" s="99"/>
      <c r="L120" s="99"/>
      <c r="M120" s="99"/>
      <c r="N120" s="100"/>
      <c r="O120" s="100"/>
      <c r="P120" s="98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R120" s="262"/>
      <c r="BQ120" s="258"/>
      <c r="BR120" s="264"/>
    </row>
    <row r="121" spans="1:70" x14ac:dyDescent="0.2">
      <c r="A121" s="247"/>
      <c r="B121" s="269"/>
      <c r="C121" s="97"/>
      <c r="D121" s="97"/>
      <c r="E121" s="97"/>
      <c r="F121" s="97"/>
      <c r="G121" s="97"/>
      <c r="H121" s="97"/>
      <c r="I121" s="98"/>
      <c r="J121" s="98"/>
      <c r="K121" s="99"/>
      <c r="L121" s="99"/>
      <c r="M121" s="99"/>
      <c r="N121" s="100"/>
      <c r="O121" s="100"/>
      <c r="P121" s="98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R121" s="262"/>
      <c r="BQ121" s="258"/>
      <c r="BR121" s="264"/>
    </row>
    <row r="122" spans="1:70" x14ac:dyDescent="0.2">
      <c r="A122" s="247"/>
      <c r="B122" s="269"/>
      <c r="C122" s="97"/>
      <c r="D122" s="97"/>
      <c r="E122" s="97"/>
      <c r="F122" s="97"/>
      <c r="G122" s="97"/>
      <c r="H122" s="97"/>
      <c r="I122" s="98"/>
      <c r="J122" s="98"/>
      <c r="K122" s="99"/>
      <c r="L122" s="99"/>
      <c r="M122" s="99"/>
      <c r="N122" s="100"/>
      <c r="O122" s="100"/>
      <c r="P122" s="98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R122" s="262"/>
      <c r="BQ122" s="258"/>
      <c r="BR122" s="264"/>
    </row>
    <row r="123" spans="1:70" x14ac:dyDescent="0.2">
      <c r="A123" s="247"/>
      <c r="B123" s="269"/>
      <c r="C123" s="97"/>
      <c r="D123" s="97"/>
      <c r="E123" s="97"/>
      <c r="F123" s="97"/>
      <c r="G123" s="97"/>
      <c r="H123" s="97"/>
      <c r="I123" s="98"/>
      <c r="J123" s="98"/>
      <c r="K123" s="99"/>
      <c r="L123" s="99"/>
      <c r="M123" s="99"/>
      <c r="N123" s="100"/>
      <c r="O123" s="100"/>
      <c r="P123" s="98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R123" s="262"/>
      <c r="BQ123" s="258"/>
      <c r="BR123" s="264"/>
    </row>
    <row r="124" spans="1:70" x14ac:dyDescent="0.2">
      <c r="A124" s="247"/>
      <c r="B124" s="269"/>
      <c r="C124" s="97"/>
      <c r="D124" s="97"/>
      <c r="E124" s="97"/>
      <c r="F124" s="97"/>
      <c r="G124" s="97"/>
      <c r="H124" s="97"/>
      <c r="I124" s="98"/>
      <c r="J124" s="98"/>
      <c r="K124" s="99"/>
      <c r="L124" s="99"/>
      <c r="M124" s="99"/>
      <c r="N124" s="100"/>
      <c r="O124" s="100"/>
      <c r="P124" s="98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R124" s="262"/>
      <c r="BQ124" s="258"/>
      <c r="BR124" s="264"/>
    </row>
    <row r="125" spans="1:70" x14ac:dyDescent="0.2">
      <c r="A125" s="247"/>
      <c r="B125" s="269"/>
      <c r="C125" s="97"/>
      <c r="D125" s="97"/>
      <c r="E125" s="97"/>
      <c r="F125" s="97"/>
      <c r="G125" s="97"/>
      <c r="H125" s="97"/>
      <c r="I125" s="98"/>
      <c r="J125" s="98"/>
      <c r="K125" s="99"/>
      <c r="L125" s="99"/>
      <c r="M125" s="99"/>
      <c r="N125" s="100"/>
      <c r="O125" s="100"/>
      <c r="P125" s="98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R125" s="262"/>
      <c r="BQ125" s="258"/>
      <c r="BR125" s="264"/>
    </row>
    <row r="126" spans="1:70" x14ac:dyDescent="0.2">
      <c r="A126" s="247"/>
      <c r="B126" s="269"/>
      <c r="C126" s="97"/>
      <c r="D126" s="97"/>
      <c r="E126" s="97"/>
      <c r="F126" s="97"/>
      <c r="G126" s="97"/>
      <c r="H126" s="97"/>
      <c r="I126" s="98"/>
      <c r="J126" s="98"/>
      <c r="K126" s="99"/>
      <c r="L126" s="99"/>
      <c r="M126" s="99"/>
      <c r="N126" s="100"/>
      <c r="O126" s="100"/>
      <c r="P126" s="98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R126" s="262"/>
      <c r="BQ126" s="258"/>
      <c r="BR126" s="264"/>
    </row>
    <row r="127" spans="1:70" x14ac:dyDescent="0.2">
      <c r="A127" s="247"/>
      <c r="B127" s="269"/>
      <c r="C127" s="97"/>
      <c r="D127" s="97"/>
      <c r="E127" s="97"/>
      <c r="F127" s="97"/>
      <c r="G127" s="97"/>
      <c r="H127" s="97"/>
      <c r="I127" s="98"/>
      <c r="J127" s="98"/>
      <c r="K127" s="99"/>
      <c r="L127" s="99"/>
      <c r="M127" s="99"/>
      <c r="N127" s="100"/>
      <c r="O127" s="100"/>
      <c r="P127" s="98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R127" s="262"/>
      <c r="BQ127" s="258"/>
      <c r="BR127" s="264"/>
    </row>
    <row r="128" spans="1:70" x14ac:dyDescent="0.2">
      <c r="A128" s="247"/>
      <c r="B128" s="269"/>
      <c r="C128" s="97"/>
      <c r="D128" s="97"/>
      <c r="E128" s="97"/>
      <c r="F128" s="97"/>
      <c r="G128" s="97"/>
      <c r="H128" s="97"/>
      <c r="I128" s="98"/>
      <c r="J128" s="98"/>
      <c r="K128" s="99"/>
      <c r="L128" s="99"/>
      <c r="M128" s="99"/>
      <c r="N128" s="100"/>
      <c r="O128" s="100"/>
      <c r="P128" s="98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R128" s="262"/>
      <c r="BQ128" s="258"/>
      <c r="BR128" s="264"/>
    </row>
    <row r="129" spans="1:70" x14ac:dyDescent="0.2">
      <c r="A129" s="247"/>
      <c r="B129" s="269"/>
      <c r="C129" s="97"/>
      <c r="D129" s="97"/>
      <c r="E129" s="97"/>
      <c r="F129" s="97"/>
      <c r="G129" s="97"/>
      <c r="H129" s="97"/>
      <c r="I129" s="98"/>
      <c r="J129" s="98"/>
      <c r="K129" s="99"/>
      <c r="L129" s="99"/>
      <c r="M129" s="99"/>
      <c r="N129" s="100"/>
      <c r="O129" s="100"/>
      <c r="P129" s="98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R129" s="262"/>
      <c r="BQ129" s="258"/>
      <c r="BR129" s="264"/>
    </row>
    <row r="130" spans="1:70" x14ac:dyDescent="0.2">
      <c r="A130" s="247"/>
      <c r="B130" s="269"/>
      <c r="C130" s="97"/>
      <c r="D130" s="97"/>
      <c r="E130" s="97"/>
      <c r="F130" s="97"/>
      <c r="G130" s="97"/>
      <c r="H130" s="97"/>
      <c r="I130" s="98"/>
      <c r="J130" s="98"/>
      <c r="K130" s="99"/>
      <c r="L130" s="99"/>
      <c r="M130" s="99"/>
      <c r="N130" s="100"/>
      <c r="O130" s="100"/>
      <c r="P130" s="98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R130" s="262"/>
      <c r="BQ130" s="258"/>
      <c r="BR130" s="264"/>
    </row>
    <row r="131" spans="1:70" x14ac:dyDescent="0.2">
      <c r="A131" s="247"/>
      <c r="B131" s="269"/>
      <c r="C131" s="97"/>
      <c r="D131" s="97"/>
      <c r="E131" s="97"/>
      <c r="F131" s="97"/>
      <c r="G131" s="97"/>
      <c r="H131" s="97"/>
      <c r="I131" s="98"/>
      <c r="J131" s="98"/>
      <c r="K131" s="99"/>
      <c r="L131" s="99"/>
      <c r="M131" s="99"/>
      <c r="N131" s="100"/>
      <c r="O131" s="100"/>
      <c r="P131" s="98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R131" s="262"/>
      <c r="BQ131" s="258"/>
      <c r="BR131" s="264"/>
    </row>
    <row r="132" spans="1:70" x14ac:dyDescent="0.2">
      <c r="A132" s="247"/>
      <c r="B132" s="269"/>
      <c r="C132" s="97"/>
      <c r="D132" s="97"/>
      <c r="E132" s="97"/>
      <c r="F132" s="97"/>
      <c r="G132" s="97"/>
      <c r="H132" s="97"/>
      <c r="I132" s="98"/>
      <c r="J132" s="98"/>
      <c r="K132" s="99"/>
      <c r="L132" s="99"/>
      <c r="M132" s="99"/>
      <c r="N132" s="100"/>
      <c r="O132" s="100"/>
      <c r="P132" s="98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R132" s="262"/>
      <c r="BQ132" s="258"/>
      <c r="BR132" s="264"/>
    </row>
    <row r="133" spans="1:70" x14ac:dyDescent="0.2">
      <c r="A133" s="247"/>
      <c r="B133" s="269"/>
      <c r="C133" s="97"/>
      <c r="D133" s="97"/>
      <c r="E133" s="97"/>
      <c r="F133" s="97"/>
      <c r="G133" s="97"/>
      <c r="H133" s="97"/>
      <c r="I133" s="98"/>
      <c r="J133" s="98"/>
      <c r="K133" s="99"/>
      <c r="L133" s="99"/>
      <c r="M133" s="99"/>
      <c r="N133" s="100"/>
      <c r="O133" s="100"/>
      <c r="P133" s="98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R133" s="262"/>
      <c r="BQ133" s="258"/>
      <c r="BR133" s="264"/>
    </row>
    <row r="134" spans="1:70" x14ac:dyDescent="0.2">
      <c r="A134" s="247"/>
      <c r="B134" s="269"/>
      <c r="C134" s="97"/>
      <c r="D134" s="97"/>
      <c r="E134" s="97"/>
      <c r="F134" s="97"/>
      <c r="G134" s="97"/>
      <c r="H134" s="97"/>
      <c r="I134" s="98"/>
      <c r="J134" s="98"/>
      <c r="K134" s="99"/>
      <c r="L134" s="99"/>
      <c r="M134" s="99"/>
      <c r="N134" s="100"/>
      <c r="O134" s="100"/>
      <c r="P134" s="98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R134" s="262"/>
      <c r="BQ134" s="258"/>
      <c r="BR134" s="264"/>
    </row>
    <row r="135" spans="1:70" x14ac:dyDescent="0.2">
      <c r="A135" s="247"/>
      <c r="B135" s="269"/>
      <c r="C135" s="97"/>
      <c r="D135" s="97"/>
      <c r="E135" s="97"/>
      <c r="F135" s="97"/>
      <c r="G135" s="97"/>
      <c r="H135" s="97"/>
      <c r="I135" s="98"/>
      <c r="J135" s="98"/>
      <c r="K135" s="99"/>
      <c r="L135" s="99"/>
      <c r="M135" s="99"/>
      <c r="N135" s="100"/>
      <c r="O135" s="100"/>
      <c r="P135" s="98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R135" s="262"/>
      <c r="BQ135" s="258"/>
      <c r="BR135" s="264"/>
    </row>
    <row r="136" spans="1:70" x14ac:dyDescent="0.2">
      <c r="A136" s="247"/>
      <c r="B136" s="269"/>
      <c r="C136" s="97"/>
      <c r="D136" s="97"/>
      <c r="E136" s="97"/>
      <c r="F136" s="97"/>
      <c r="G136" s="97"/>
      <c r="H136" s="97"/>
      <c r="I136" s="98"/>
      <c r="J136" s="98"/>
      <c r="K136" s="99"/>
      <c r="L136" s="99"/>
      <c r="M136" s="99"/>
      <c r="N136" s="100"/>
      <c r="O136" s="100"/>
      <c r="P136" s="98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R136" s="262"/>
      <c r="BQ136" s="258"/>
      <c r="BR136" s="264"/>
    </row>
    <row r="137" spans="1:70" x14ac:dyDescent="0.2">
      <c r="A137" s="247"/>
      <c r="B137" s="269"/>
      <c r="C137" s="97"/>
      <c r="D137" s="97"/>
      <c r="E137" s="97"/>
      <c r="F137" s="97"/>
      <c r="G137" s="97"/>
      <c r="H137" s="97"/>
      <c r="I137" s="98"/>
      <c r="J137" s="98"/>
      <c r="K137" s="99"/>
      <c r="L137" s="99"/>
      <c r="M137" s="99"/>
      <c r="N137" s="100"/>
      <c r="O137" s="100"/>
      <c r="P137" s="98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R137" s="262"/>
      <c r="BQ137" s="258"/>
      <c r="BR137" s="264"/>
    </row>
    <row r="138" spans="1:70" x14ac:dyDescent="0.2">
      <c r="A138" s="247"/>
      <c r="B138" s="269"/>
      <c r="C138" s="97"/>
      <c r="D138" s="97"/>
      <c r="E138" s="97"/>
      <c r="F138" s="97"/>
      <c r="G138" s="97"/>
      <c r="H138" s="97"/>
      <c r="I138" s="98"/>
      <c r="J138" s="98"/>
      <c r="K138" s="99"/>
      <c r="L138" s="99"/>
      <c r="M138" s="99"/>
      <c r="N138" s="100"/>
      <c r="O138" s="100"/>
      <c r="P138" s="98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R138" s="262"/>
      <c r="BQ138" s="258"/>
      <c r="BR138" s="264"/>
    </row>
    <row r="139" spans="1:70" x14ac:dyDescent="0.2">
      <c r="A139" s="247"/>
      <c r="B139" s="269"/>
      <c r="C139" s="97"/>
      <c r="D139" s="97"/>
      <c r="E139" s="97"/>
      <c r="F139" s="97"/>
      <c r="G139" s="97"/>
      <c r="H139" s="97"/>
      <c r="I139" s="98"/>
      <c r="J139" s="98"/>
      <c r="K139" s="99"/>
      <c r="L139" s="99"/>
      <c r="M139" s="99"/>
      <c r="N139" s="100"/>
      <c r="O139" s="100"/>
      <c r="P139" s="98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R139" s="262"/>
      <c r="BQ139" s="258"/>
      <c r="BR139" s="264"/>
    </row>
    <row r="140" spans="1:70" x14ac:dyDescent="0.2">
      <c r="A140" s="247"/>
      <c r="B140" s="269"/>
      <c r="C140" s="97"/>
      <c r="D140" s="97"/>
      <c r="E140" s="97"/>
      <c r="F140" s="97"/>
      <c r="G140" s="97"/>
      <c r="H140" s="97"/>
      <c r="I140" s="98"/>
      <c r="J140" s="98"/>
      <c r="K140" s="99"/>
      <c r="L140" s="99"/>
      <c r="M140" s="99"/>
      <c r="N140" s="100"/>
      <c r="O140" s="100"/>
      <c r="P140" s="98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R140" s="262"/>
      <c r="BQ140" s="258"/>
      <c r="BR140" s="264"/>
    </row>
    <row r="141" spans="1:70" x14ac:dyDescent="0.2">
      <c r="A141" s="247"/>
      <c r="B141" s="269"/>
      <c r="C141" s="97"/>
      <c r="D141" s="97"/>
      <c r="E141" s="97"/>
      <c r="F141" s="97"/>
      <c r="G141" s="97"/>
      <c r="H141" s="97"/>
      <c r="I141" s="98"/>
      <c r="J141" s="98"/>
      <c r="K141" s="99"/>
      <c r="L141" s="99"/>
      <c r="M141" s="99"/>
      <c r="N141" s="100"/>
      <c r="O141" s="100"/>
      <c r="P141" s="98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R141" s="262"/>
      <c r="BQ141" s="258"/>
      <c r="BR141" s="264"/>
    </row>
    <row r="142" spans="1:70" x14ac:dyDescent="0.2">
      <c r="A142" s="247"/>
      <c r="B142" s="269"/>
      <c r="C142" s="97"/>
      <c r="D142" s="97"/>
      <c r="E142" s="97"/>
      <c r="F142" s="97"/>
      <c r="G142" s="97"/>
      <c r="H142" s="97"/>
      <c r="I142" s="98"/>
      <c r="J142" s="98"/>
      <c r="K142" s="99"/>
      <c r="L142" s="99"/>
      <c r="M142" s="99"/>
      <c r="N142" s="100"/>
      <c r="O142" s="100"/>
      <c r="P142" s="98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R142" s="262"/>
      <c r="BQ142" s="258"/>
      <c r="BR142" s="264"/>
    </row>
    <row r="143" spans="1:70" x14ac:dyDescent="0.2">
      <c r="A143" s="247"/>
      <c r="B143" s="269"/>
      <c r="C143" s="97"/>
      <c r="D143" s="97"/>
      <c r="E143" s="97"/>
      <c r="F143" s="97"/>
      <c r="G143" s="97"/>
      <c r="H143" s="97"/>
      <c r="I143" s="98"/>
      <c r="J143" s="98"/>
      <c r="K143" s="99"/>
      <c r="L143" s="99"/>
      <c r="M143" s="99"/>
      <c r="N143" s="100"/>
      <c r="O143" s="100"/>
      <c r="P143" s="98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R143" s="262"/>
      <c r="BQ143" s="258"/>
      <c r="BR143" s="264"/>
    </row>
    <row r="144" spans="1:70" x14ac:dyDescent="0.2">
      <c r="A144" s="247"/>
      <c r="B144" s="269"/>
      <c r="C144" s="97"/>
      <c r="D144" s="97"/>
      <c r="E144" s="97"/>
      <c r="F144" s="97"/>
      <c r="G144" s="97"/>
      <c r="H144" s="97"/>
      <c r="I144" s="98"/>
      <c r="J144" s="98"/>
      <c r="K144" s="99"/>
      <c r="L144" s="99"/>
      <c r="M144" s="99"/>
      <c r="N144" s="100"/>
      <c r="O144" s="100"/>
      <c r="P144" s="98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R144" s="262"/>
      <c r="BQ144" s="258"/>
      <c r="BR144" s="264"/>
    </row>
    <row r="145" spans="1:70" x14ac:dyDescent="0.2">
      <c r="A145" s="247"/>
      <c r="B145" s="269"/>
      <c r="C145" s="97"/>
      <c r="D145" s="97"/>
      <c r="E145" s="97"/>
      <c r="F145" s="97"/>
      <c r="G145" s="97"/>
      <c r="H145" s="97"/>
      <c r="I145" s="98"/>
      <c r="J145" s="98"/>
      <c r="K145" s="99"/>
      <c r="L145" s="99"/>
      <c r="M145" s="99"/>
      <c r="N145" s="100"/>
      <c r="O145" s="100"/>
      <c r="P145" s="98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R145" s="262"/>
      <c r="BQ145" s="258"/>
      <c r="BR145" s="264"/>
    </row>
    <row r="146" spans="1:70" x14ac:dyDescent="0.2">
      <c r="A146" s="247"/>
      <c r="B146" s="269"/>
      <c r="C146" s="97"/>
      <c r="D146" s="97"/>
      <c r="E146" s="97"/>
      <c r="F146" s="97"/>
      <c r="G146" s="97"/>
      <c r="H146" s="97"/>
      <c r="I146" s="98"/>
      <c r="J146" s="98"/>
      <c r="K146" s="99"/>
      <c r="L146" s="99"/>
      <c r="M146" s="99"/>
      <c r="N146" s="100"/>
      <c r="O146" s="100"/>
      <c r="P146" s="98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R146" s="262"/>
      <c r="BQ146" s="258"/>
      <c r="BR146" s="264"/>
    </row>
    <row r="147" spans="1:70" x14ac:dyDescent="0.2">
      <c r="A147" s="247"/>
      <c r="B147" s="269"/>
      <c r="C147" s="97"/>
      <c r="D147" s="97"/>
      <c r="E147" s="97"/>
      <c r="F147" s="97"/>
      <c r="G147" s="97"/>
      <c r="H147" s="97"/>
      <c r="I147" s="98"/>
      <c r="J147" s="98"/>
      <c r="K147" s="99"/>
      <c r="L147" s="99"/>
      <c r="M147" s="99"/>
      <c r="N147" s="100"/>
      <c r="O147" s="100"/>
      <c r="P147" s="98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R147" s="262"/>
      <c r="BQ147" s="258"/>
      <c r="BR147" s="264"/>
    </row>
    <row r="148" spans="1:70" x14ac:dyDescent="0.2">
      <c r="A148" s="247"/>
      <c r="B148" s="269"/>
      <c r="C148" s="97"/>
      <c r="D148" s="97"/>
      <c r="E148" s="97"/>
      <c r="F148" s="97"/>
      <c r="G148" s="97"/>
      <c r="H148" s="97"/>
      <c r="I148" s="98"/>
      <c r="J148" s="98"/>
      <c r="K148" s="99"/>
      <c r="L148" s="99"/>
      <c r="M148" s="99"/>
      <c r="N148" s="100"/>
      <c r="O148" s="100"/>
      <c r="P148" s="98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R148" s="262"/>
      <c r="BQ148" s="258"/>
      <c r="BR148" s="264"/>
    </row>
    <row r="149" spans="1:70" x14ac:dyDescent="0.2">
      <c r="A149" s="247"/>
      <c r="B149" s="269"/>
      <c r="C149" s="97"/>
      <c r="D149" s="97"/>
      <c r="E149" s="97"/>
      <c r="F149" s="97"/>
      <c r="G149" s="97"/>
      <c r="H149" s="97"/>
      <c r="I149" s="98"/>
      <c r="J149" s="98"/>
      <c r="K149" s="99"/>
      <c r="L149" s="99"/>
      <c r="M149" s="99"/>
      <c r="N149" s="100"/>
      <c r="O149" s="100"/>
      <c r="P149" s="98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R149" s="262"/>
      <c r="BQ149" s="258"/>
      <c r="BR149" s="264"/>
    </row>
    <row r="150" spans="1:70" x14ac:dyDescent="0.2">
      <c r="A150" s="247"/>
      <c r="B150" s="269"/>
      <c r="C150" s="97"/>
      <c r="D150" s="97"/>
      <c r="E150" s="97"/>
      <c r="F150" s="97"/>
      <c r="G150" s="97"/>
      <c r="H150" s="97"/>
      <c r="I150" s="98"/>
      <c r="J150" s="98"/>
      <c r="K150" s="99"/>
      <c r="L150" s="99"/>
      <c r="M150" s="99"/>
      <c r="N150" s="100"/>
      <c r="O150" s="100"/>
      <c r="P150" s="98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R150" s="262"/>
      <c r="BQ150" s="258"/>
      <c r="BR150" s="264"/>
    </row>
    <row r="151" spans="1:70" x14ac:dyDescent="0.2">
      <c r="A151" s="247"/>
      <c r="B151" s="269"/>
      <c r="C151" s="97"/>
      <c r="D151" s="97"/>
      <c r="E151" s="97"/>
      <c r="F151" s="97"/>
      <c r="G151" s="97"/>
      <c r="H151" s="97"/>
      <c r="I151" s="98"/>
      <c r="J151" s="98"/>
      <c r="K151" s="99"/>
      <c r="L151" s="99"/>
      <c r="M151" s="99"/>
      <c r="N151" s="100"/>
      <c r="O151" s="100"/>
      <c r="P151" s="98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R151" s="262"/>
      <c r="BQ151" s="258"/>
      <c r="BR151" s="264"/>
    </row>
    <row r="152" spans="1:70" x14ac:dyDescent="0.2">
      <c r="A152" s="247"/>
      <c r="B152" s="269"/>
      <c r="C152" s="97"/>
      <c r="D152" s="97"/>
      <c r="E152" s="97"/>
      <c r="F152" s="97"/>
      <c r="G152" s="97"/>
      <c r="H152" s="97"/>
      <c r="I152" s="98"/>
      <c r="J152" s="98"/>
      <c r="K152" s="99"/>
      <c r="L152" s="99"/>
      <c r="M152" s="99"/>
      <c r="N152" s="100"/>
      <c r="O152" s="100"/>
      <c r="P152" s="98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R152" s="262"/>
      <c r="BQ152" s="258"/>
      <c r="BR152" s="264"/>
    </row>
    <row r="153" spans="1:70" x14ac:dyDescent="0.2">
      <c r="A153" s="247"/>
      <c r="B153" s="269"/>
      <c r="C153" s="97"/>
      <c r="D153" s="97"/>
      <c r="E153" s="97"/>
      <c r="F153" s="97"/>
      <c r="G153" s="97"/>
      <c r="H153" s="97"/>
      <c r="I153" s="98"/>
      <c r="J153" s="98"/>
      <c r="K153" s="99"/>
      <c r="L153" s="99"/>
      <c r="M153" s="99"/>
      <c r="N153" s="100"/>
      <c r="O153" s="100"/>
      <c r="P153" s="98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R153" s="262"/>
      <c r="BQ153" s="258"/>
      <c r="BR153" s="264"/>
    </row>
    <row r="154" spans="1:70" x14ac:dyDescent="0.2">
      <c r="A154" s="247"/>
      <c r="B154" s="269"/>
      <c r="C154" s="97"/>
      <c r="D154" s="97"/>
      <c r="E154" s="97"/>
      <c r="F154" s="97"/>
      <c r="G154" s="97"/>
      <c r="H154" s="97"/>
      <c r="I154" s="98"/>
      <c r="J154" s="98"/>
      <c r="K154" s="99"/>
      <c r="L154" s="99"/>
      <c r="M154" s="99"/>
      <c r="N154" s="100"/>
      <c r="O154" s="100"/>
      <c r="P154" s="98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R154" s="262"/>
      <c r="BQ154" s="258"/>
      <c r="BR154" s="264"/>
    </row>
    <row r="155" spans="1:70" x14ac:dyDescent="0.2">
      <c r="A155" s="247"/>
      <c r="B155" s="269"/>
      <c r="C155" s="97"/>
      <c r="D155" s="97"/>
      <c r="E155" s="97"/>
      <c r="F155" s="97"/>
      <c r="G155" s="97"/>
      <c r="H155" s="97"/>
      <c r="I155" s="98"/>
      <c r="J155" s="98"/>
      <c r="K155" s="99"/>
      <c r="L155" s="99"/>
      <c r="M155" s="99"/>
      <c r="N155" s="100"/>
      <c r="O155" s="100"/>
      <c r="P155" s="98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R155" s="262"/>
      <c r="BQ155" s="258"/>
      <c r="BR155" s="264"/>
    </row>
    <row r="156" spans="1:70" x14ac:dyDescent="0.2">
      <c r="A156" s="247"/>
      <c r="B156" s="269"/>
      <c r="C156" s="97"/>
      <c r="D156" s="97"/>
      <c r="E156" s="97"/>
      <c r="F156" s="97"/>
      <c r="G156" s="97"/>
      <c r="H156" s="97"/>
      <c r="I156" s="98"/>
      <c r="J156" s="98"/>
      <c r="K156" s="99"/>
      <c r="L156" s="99"/>
      <c r="M156" s="99"/>
      <c r="N156" s="100"/>
      <c r="O156" s="100"/>
      <c r="P156" s="98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R156" s="262"/>
      <c r="BQ156" s="258"/>
      <c r="BR156" s="264"/>
    </row>
    <row r="157" spans="1:70" x14ac:dyDescent="0.2">
      <c r="A157" s="247"/>
      <c r="B157" s="269"/>
      <c r="C157" s="97"/>
      <c r="D157" s="97"/>
      <c r="E157" s="97"/>
      <c r="F157" s="97"/>
      <c r="G157" s="97"/>
      <c r="H157" s="97"/>
      <c r="I157" s="98"/>
      <c r="J157" s="98"/>
      <c r="K157" s="99"/>
      <c r="L157" s="99"/>
      <c r="M157" s="99"/>
      <c r="N157" s="100"/>
      <c r="O157" s="100"/>
      <c r="P157" s="98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R157" s="262"/>
      <c r="BQ157" s="258"/>
      <c r="BR157" s="264"/>
    </row>
    <row r="158" spans="1:70" x14ac:dyDescent="0.2">
      <c r="A158" s="247"/>
      <c r="B158" s="269"/>
      <c r="C158" s="97"/>
      <c r="D158" s="97"/>
      <c r="E158" s="97"/>
      <c r="F158" s="97"/>
      <c r="G158" s="97"/>
      <c r="H158" s="97"/>
      <c r="I158" s="98"/>
      <c r="J158" s="98"/>
      <c r="K158" s="99"/>
      <c r="L158" s="99"/>
      <c r="M158" s="99"/>
      <c r="N158" s="100"/>
      <c r="O158" s="100"/>
      <c r="P158" s="98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R158" s="262"/>
      <c r="BQ158" s="258"/>
      <c r="BR158" s="264"/>
    </row>
    <row r="159" spans="1:70" x14ac:dyDescent="0.2">
      <c r="A159" s="247"/>
      <c r="B159" s="269"/>
      <c r="C159" s="97"/>
      <c r="D159" s="97"/>
      <c r="E159" s="97"/>
      <c r="F159" s="97"/>
      <c r="G159" s="97"/>
      <c r="H159" s="97"/>
      <c r="I159" s="98"/>
      <c r="J159" s="98"/>
      <c r="K159" s="99"/>
      <c r="L159" s="99"/>
      <c r="M159" s="99"/>
      <c r="N159" s="100"/>
      <c r="O159" s="100"/>
      <c r="P159" s="98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R159" s="262"/>
      <c r="BQ159" s="258"/>
      <c r="BR159" s="264"/>
    </row>
    <row r="160" spans="1:70" x14ac:dyDescent="0.2">
      <c r="A160" s="247"/>
      <c r="B160" s="269"/>
      <c r="C160" s="97"/>
      <c r="D160" s="97"/>
      <c r="E160" s="97"/>
      <c r="F160" s="97"/>
      <c r="G160" s="97"/>
      <c r="H160" s="97"/>
      <c r="I160" s="98"/>
      <c r="J160" s="98"/>
      <c r="K160" s="99"/>
      <c r="L160" s="99"/>
      <c r="M160" s="99"/>
      <c r="N160" s="100"/>
      <c r="O160" s="100"/>
      <c r="P160" s="98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R160" s="262"/>
      <c r="BQ160" s="258"/>
      <c r="BR160" s="264"/>
    </row>
    <row r="161" spans="1:70" x14ac:dyDescent="0.2">
      <c r="A161" s="247"/>
      <c r="B161" s="269"/>
      <c r="C161" s="97"/>
      <c r="D161" s="97"/>
      <c r="E161" s="97"/>
      <c r="F161" s="97"/>
      <c r="G161" s="97"/>
      <c r="H161" s="97"/>
      <c r="I161" s="98"/>
      <c r="J161" s="98"/>
      <c r="K161" s="99"/>
      <c r="L161" s="99"/>
      <c r="M161" s="99"/>
      <c r="N161" s="100"/>
      <c r="O161" s="100"/>
      <c r="P161" s="98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R161" s="262"/>
      <c r="BQ161" s="258"/>
      <c r="BR161" s="264"/>
    </row>
    <row r="162" spans="1:70" x14ac:dyDescent="0.2">
      <c r="A162" s="247"/>
      <c r="B162" s="269"/>
      <c r="C162" s="97"/>
      <c r="D162" s="97"/>
      <c r="E162" s="97"/>
      <c r="F162" s="97"/>
      <c r="G162" s="97"/>
      <c r="H162" s="97"/>
      <c r="I162" s="98"/>
      <c r="J162" s="98"/>
      <c r="K162" s="99"/>
      <c r="L162" s="99"/>
      <c r="M162" s="99"/>
      <c r="N162" s="100"/>
      <c r="O162" s="100"/>
      <c r="P162" s="98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R162" s="262"/>
      <c r="BQ162" s="258"/>
      <c r="BR162" s="264"/>
    </row>
    <row r="163" spans="1:70" x14ac:dyDescent="0.2">
      <c r="A163" s="247"/>
      <c r="B163" s="269"/>
      <c r="C163" s="97"/>
      <c r="D163" s="97"/>
      <c r="E163" s="97"/>
      <c r="F163" s="97"/>
      <c r="G163" s="97"/>
      <c r="H163" s="97"/>
      <c r="I163" s="98"/>
      <c r="J163" s="98"/>
      <c r="K163" s="99"/>
      <c r="L163" s="99"/>
      <c r="M163" s="99"/>
      <c r="N163" s="100"/>
      <c r="O163" s="100"/>
      <c r="P163" s="98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R163" s="262"/>
      <c r="BQ163" s="258"/>
      <c r="BR163" s="264"/>
    </row>
    <row r="164" spans="1:70" x14ac:dyDescent="0.2">
      <c r="A164" s="247"/>
      <c r="B164" s="269"/>
      <c r="C164" s="97"/>
      <c r="D164" s="97"/>
      <c r="E164" s="97"/>
      <c r="F164" s="97"/>
      <c r="G164" s="97"/>
      <c r="H164" s="97"/>
      <c r="I164" s="98"/>
      <c r="J164" s="98"/>
      <c r="K164" s="99"/>
      <c r="L164" s="99"/>
      <c r="M164" s="99"/>
      <c r="N164" s="100"/>
      <c r="O164" s="100"/>
      <c r="P164" s="98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R164" s="262"/>
      <c r="BQ164" s="258"/>
      <c r="BR164" s="264"/>
    </row>
    <row r="165" spans="1:70" x14ac:dyDescent="0.2">
      <c r="A165" s="247"/>
      <c r="B165" s="269"/>
      <c r="C165" s="97"/>
      <c r="D165" s="97"/>
      <c r="E165" s="97"/>
      <c r="F165" s="97"/>
      <c r="G165" s="97"/>
      <c r="H165" s="97"/>
      <c r="I165" s="98"/>
      <c r="J165" s="98"/>
      <c r="K165" s="99"/>
      <c r="L165" s="99"/>
      <c r="M165" s="99"/>
      <c r="N165" s="100"/>
      <c r="O165" s="100"/>
      <c r="P165" s="98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R165" s="262"/>
      <c r="BQ165" s="258"/>
      <c r="BR165" s="264"/>
    </row>
    <row r="166" spans="1:70" x14ac:dyDescent="0.2">
      <c r="A166" s="247"/>
      <c r="B166" s="269"/>
      <c r="C166" s="97"/>
      <c r="D166" s="97"/>
      <c r="E166" s="97"/>
      <c r="F166" s="97"/>
      <c r="G166" s="97"/>
      <c r="H166" s="97"/>
      <c r="I166" s="98"/>
      <c r="J166" s="98"/>
      <c r="K166" s="99"/>
      <c r="L166" s="99"/>
      <c r="M166" s="99"/>
      <c r="N166" s="100"/>
      <c r="O166" s="100"/>
      <c r="P166" s="98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R166" s="262"/>
      <c r="BQ166" s="258"/>
      <c r="BR166" s="264"/>
    </row>
    <row r="167" spans="1:70" x14ac:dyDescent="0.2">
      <c r="A167" s="247"/>
      <c r="B167" s="269"/>
      <c r="C167" s="97"/>
      <c r="D167" s="97"/>
      <c r="E167" s="97"/>
      <c r="F167" s="97"/>
      <c r="G167" s="97"/>
      <c r="H167" s="97"/>
      <c r="I167" s="98"/>
      <c r="J167" s="98"/>
      <c r="K167" s="99"/>
      <c r="L167" s="99"/>
      <c r="M167" s="99"/>
      <c r="N167" s="100"/>
      <c r="O167" s="100"/>
      <c r="P167" s="98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R167" s="262"/>
      <c r="BQ167" s="258"/>
      <c r="BR167" s="264"/>
    </row>
    <row r="168" spans="1:70" x14ac:dyDescent="0.2">
      <c r="A168" s="247"/>
      <c r="B168" s="269"/>
      <c r="C168" s="97"/>
      <c r="D168" s="97"/>
      <c r="E168" s="97"/>
      <c r="F168" s="97"/>
      <c r="G168" s="97"/>
      <c r="H168" s="97"/>
      <c r="I168" s="98"/>
      <c r="J168" s="98"/>
      <c r="K168" s="99"/>
      <c r="L168" s="99"/>
      <c r="M168" s="99"/>
      <c r="N168" s="100"/>
      <c r="O168" s="100"/>
      <c r="P168" s="98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R168" s="262"/>
      <c r="BQ168" s="258"/>
      <c r="BR168" s="264"/>
    </row>
    <row r="169" spans="1:70" x14ac:dyDescent="0.2">
      <c r="A169" s="247"/>
      <c r="B169" s="269"/>
      <c r="C169" s="97"/>
      <c r="D169" s="97"/>
      <c r="E169" s="97"/>
      <c r="F169" s="97"/>
      <c r="G169" s="97"/>
      <c r="H169" s="97"/>
      <c r="I169" s="98"/>
      <c r="J169" s="98"/>
      <c r="K169" s="99"/>
      <c r="L169" s="99"/>
      <c r="M169" s="99"/>
      <c r="N169" s="100"/>
      <c r="O169" s="100"/>
      <c r="P169" s="98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R169" s="262"/>
      <c r="BQ169" s="258"/>
      <c r="BR169" s="264"/>
    </row>
    <row r="170" spans="1:70" x14ac:dyDescent="0.2">
      <c r="A170" s="247"/>
      <c r="B170" s="269"/>
      <c r="C170" s="97"/>
      <c r="D170" s="97"/>
      <c r="E170" s="97"/>
      <c r="F170" s="97"/>
      <c r="G170" s="97"/>
      <c r="H170" s="97"/>
      <c r="I170" s="98"/>
      <c r="J170" s="98"/>
      <c r="K170" s="99"/>
      <c r="L170" s="99"/>
      <c r="M170" s="99"/>
      <c r="N170" s="100"/>
      <c r="O170" s="100"/>
      <c r="P170" s="98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R170" s="262"/>
      <c r="BQ170" s="258"/>
      <c r="BR170" s="264"/>
    </row>
    <row r="171" spans="1:70" x14ac:dyDescent="0.2">
      <c r="A171" s="247"/>
      <c r="B171" s="269"/>
      <c r="C171" s="97"/>
      <c r="D171" s="97"/>
      <c r="E171" s="97"/>
      <c r="F171" s="97"/>
      <c r="G171" s="97"/>
      <c r="H171" s="97"/>
      <c r="I171" s="98"/>
      <c r="J171" s="98"/>
      <c r="K171" s="99"/>
      <c r="L171" s="99"/>
      <c r="M171" s="99"/>
      <c r="N171" s="100"/>
      <c r="O171" s="100"/>
      <c r="P171" s="98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R171" s="262"/>
      <c r="BQ171" s="258"/>
      <c r="BR171" s="264"/>
    </row>
    <row r="172" spans="1:70" x14ac:dyDescent="0.2">
      <c r="A172" s="247"/>
      <c r="B172" s="269"/>
      <c r="C172" s="97"/>
      <c r="D172" s="97"/>
      <c r="E172" s="97"/>
      <c r="F172" s="97"/>
      <c r="G172" s="97"/>
      <c r="H172" s="97"/>
      <c r="I172" s="98"/>
      <c r="J172" s="98"/>
      <c r="K172" s="99"/>
      <c r="L172" s="99"/>
      <c r="M172" s="99"/>
      <c r="N172" s="100"/>
      <c r="O172" s="100"/>
      <c r="P172" s="98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R172" s="262"/>
      <c r="BQ172" s="258"/>
      <c r="BR172" s="264"/>
    </row>
    <row r="173" spans="1:70" x14ac:dyDescent="0.2">
      <c r="A173" s="247"/>
      <c r="B173" s="269"/>
      <c r="C173" s="97"/>
      <c r="D173" s="97"/>
      <c r="E173" s="97"/>
      <c r="F173" s="97"/>
      <c r="G173" s="97"/>
      <c r="H173" s="97"/>
      <c r="I173" s="98"/>
      <c r="J173" s="98"/>
      <c r="K173" s="99"/>
      <c r="L173" s="99"/>
      <c r="M173" s="99"/>
      <c r="N173" s="100"/>
      <c r="O173" s="100"/>
      <c r="P173" s="98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R173" s="262"/>
      <c r="BQ173" s="258"/>
      <c r="BR173" s="264"/>
    </row>
    <row r="174" spans="1:70" x14ac:dyDescent="0.2">
      <c r="A174" s="247"/>
      <c r="B174" s="269"/>
      <c r="C174" s="97"/>
      <c r="D174" s="97"/>
      <c r="E174" s="97"/>
      <c r="F174" s="97"/>
      <c r="G174" s="97"/>
      <c r="H174" s="97"/>
      <c r="I174" s="98"/>
      <c r="J174" s="98"/>
      <c r="K174" s="99"/>
      <c r="L174" s="99"/>
      <c r="M174" s="99"/>
      <c r="N174" s="100"/>
      <c r="O174" s="100"/>
      <c r="P174" s="98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R174" s="262"/>
      <c r="BQ174" s="258"/>
      <c r="BR174" s="264"/>
    </row>
    <row r="175" spans="1:70" x14ac:dyDescent="0.2">
      <c r="A175" s="247"/>
      <c r="B175" s="269"/>
      <c r="C175" s="97"/>
      <c r="D175" s="97"/>
      <c r="E175" s="97"/>
      <c r="F175" s="97"/>
      <c r="G175" s="97"/>
      <c r="H175" s="97"/>
      <c r="I175" s="98"/>
      <c r="J175" s="98"/>
      <c r="K175" s="99"/>
      <c r="L175" s="99"/>
      <c r="M175" s="99"/>
      <c r="N175" s="100"/>
      <c r="O175" s="100"/>
      <c r="P175" s="98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R175" s="262"/>
      <c r="BQ175" s="258"/>
      <c r="BR175" s="264"/>
    </row>
    <row r="176" spans="1:70" x14ac:dyDescent="0.2">
      <c r="A176" s="247"/>
      <c r="B176" s="269"/>
      <c r="C176" s="97"/>
      <c r="D176" s="97"/>
      <c r="E176" s="97"/>
      <c r="F176" s="97"/>
      <c r="G176" s="97"/>
      <c r="H176" s="97"/>
      <c r="I176" s="98"/>
      <c r="J176" s="98"/>
      <c r="K176" s="99"/>
      <c r="L176" s="99"/>
      <c r="M176" s="99"/>
      <c r="N176" s="100"/>
      <c r="O176" s="100"/>
      <c r="P176" s="98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R176" s="262"/>
      <c r="BQ176" s="258"/>
      <c r="BR176" s="264"/>
    </row>
    <row r="177" spans="1:70" x14ac:dyDescent="0.2">
      <c r="A177" s="247"/>
      <c r="B177" s="269"/>
      <c r="C177" s="97"/>
      <c r="D177" s="97"/>
      <c r="E177" s="97"/>
      <c r="F177" s="97"/>
      <c r="G177" s="97"/>
      <c r="H177" s="97"/>
      <c r="I177" s="98"/>
      <c r="J177" s="98"/>
      <c r="K177" s="99"/>
      <c r="L177" s="99"/>
      <c r="M177" s="99"/>
      <c r="N177" s="100"/>
      <c r="O177" s="100"/>
      <c r="P177" s="98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R177" s="262"/>
      <c r="BQ177" s="258"/>
      <c r="BR177" s="264"/>
    </row>
    <row r="178" spans="1:70" x14ac:dyDescent="0.2">
      <c r="A178" s="247"/>
      <c r="B178" s="269"/>
      <c r="C178" s="97"/>
      <c r="D178" s="97"/>
      <c r="E178" s="97"/>
      <c r="F178" s="97"/>
      <c r="G178" s="97"/>
      <c r="H178" s="97"/>
      <c r="I178" s="98"/>
      <c r="J178" s="98"/>
      <c r="K178" s="99"/>
      <c r="L178" s="99"/>
      <c r="M178" s="99"/>
      <c r="N178" s="100"/>
      <c r="O178" s="100"/>
      <c r="P178" s="98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R178" s="262"/>
      <c r="BQ178" s="258"/>
      <c r="BR178" s="264"/>
    </row>
    <row r="179" spans="1:70" x14ac:dyDescent="0.2">
      <c r="A179" s="247"/>
      <c r="B179" s="269"/>
      <c r="C179" s="97"/>
      <c r="D179" s="97"/>
      <c r="E179" s="97"/>
      <c r="F179" s="97"/>
      <c r="G179" s="97"/>
      <c r="H179" s="97"/>
      <c r="I179" s="98"/>
      <c r="J179" s="98"/>
      <c r="K179" s="99"/>
      <c r="L179" s="99"/>
      <c r="M179" s="99"/>
      <c r="N179" s="100"/>
      <c r="O179" s="100"/>
      <c r="P179" s="98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R179" s="262"/>
      <c r="BQ179" s="258"/>
      <c r="BR179" s="264"/>
    </row>
    <row r="180" spans="1:70" x14ac:dyDescent="0.2">
      <c r="A180" s="247"/>
      <c r="B180" s="269"/>
      <c r="C180" s="97"/>
      <c r="D180" s="97"/>
      <c r="E180" s="97"/>
      <c r="F180" s="97"/>
      <c r="G180" s="97"/>
      <c r="H180" s="97"/>
      <c r="I180" s="98"/>
      <c r="J180" s="98"/>
      <c r="K180" s="99"/>
      <c r="L180" s="99"/>
      <c r="M180" s="99"/>
      <c r="N180" s="100"/>
      <c r="O180" s="100"/>
      <c r="P180" s="98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R180" s="262"/>
      <c r="BQ180" s="258"/>
      <c r="BR180" s="264"/>
    </row>
    <row r="181" spans="1:70" x14ac:dyDescent="0.2">
      <c r="A181" s="247"/>
      <c r="B181" s="269"/>
      <c r="C181" s="97"/>
      <c r="D181" s="97"/>
      <c r="E181" s="97"/>
      <c r="F181" s="97"/>
      <c r="G181" s="97"/>
      <c r="H181" s="97"/>
      <c r="I181" s="98"/>
      <c r="J181" s="98"/>
      <c r="K181" s="99"/>
      <c r="L181" s="99"/>
      <c r="M181" s="99"/>
      <c r="N181" s="100"/>
      <c r="O181" s="100"/>
      <c r="P181" s="98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R181" s="262"/>
      <c r="BQ181" s="258"/>
      <c r="BR181" s="264"/>
    </row>
    <row r="182" spans="1:70" x14ac:dyDescent="0.2">
      <c r="A182" s="247"/>
      <c r="B182" s="269"/>
      <c r="C182" s="97"/>
      <c r="D182" s="97"/>
      <c r="E182" s="97"/>
      <c r="F182" s="97"/>
      <c r="G182" s="97"/>
      <c r="H182" s="97"/>
      <c r="I182" s="98"/>
      <c r="J182" s="98"/>
      <c r="K182" s="99"/>
      <c r="L182" s="99"/>
      <c r="M182" s="99"/>
      <c r="N182" s="100"/>
      <c r="O182" s="100"/>
      <c r="P182" s="98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R182" s="262"/>
      <c r="BQ182" s="258"/>
      <c r="BR182" s="264"/>
    </row>
    <row r="183" spans="1:70" x14ac:dyDescent="0.2">
      <c r="A183" s="247"/>
      <c r="B183" s="269"/>
      <c r="C183" s="97"/>
      <c r="D183" s="97"/>
      <c r="E183" s="97"/>
      <c r="F183" s="97"/>
      <c r="G183" s="97"/>
      <c r="H183" s="97"/>
      <c r="I183" s="98"/>
      <c r="J183" s="98"/>
      <c r="K183" s="99"/>
      <c r="L183" s="99"/>
      <c r="M183" s="99"/>
      <c r="N183" s="100"/>
      <c r="O183" s="100"/>
      <c r="P183" s="98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R183" s="262"/>
      <c r="BQ183" s="258"/>
      <c r="BR183" s="264"/>
    </row>
    <row r="184" spans="1:70" x14ac:dyDescent="0.2">
      <c r="A184" s="247"/>
      <c r="B184" s="269"/>
      <c r="C184" s="97"/>
      <c r="D184" s="97"/>
      <c r="E184" s="97"/>
      <c r="F184" s="97"/>
      <c r="G184" s="97"/>
      <c r="H184" s="97"/>
      <c r="I184" s="98"/>
      <c r="J184" s="98"/>
      <c r="K184" s="99"/>
      <c r="L184" s="99"/>
      <c r="M184" s="99"/>
      <c r="N184" s="100"/>
      <c r="O184" s="100"/>
      <c r="P184" s="98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R184" s="262"/>
      <c r="BQ184" s="258"/>
      <c r="BR184" s="264"/>
    </row>
    <row r="185" spans="1:70" x14ac:dyDescent="0.2">
      <c r="A185" s="247"/>
      <c r="B185" s="269"/>
      <c r="C185" s="97"/>
      <c r="D185" s="97"/>
      <c r="E185" s="97"/>
      <c r="F185" s="97"/>
      <c r="G185" s="97"/>
      <c r="H185" s="97"/>
      <c r="I185" s="98"/>
      <c r="J185" s="98"/>
      <c r="K185" s="99"/>
      <c r="L185" s="99"/>
      <c r="M185" s="99"/>
      <c r="N185" s="100"/>
      <c r="O185" s="100"/>
      <c r="P185" s="98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R185" s="262"/>
      <c r="BQ185" s="258"/>
      <c r="BR185" s="264"/>
    </row>
    <row r="186" spans="1:70" x14ac:dyDescent="0.2">
      <c r="A186" s="247"/>
      <c r="B186" s="269"/>
      <c r="C186" s="97"/>
      <c r="D186" s="97"/>
      <c r="E186" s="97"/>
      <c r="F186" s="97"/>
      <c r="G186" s="97"/>
      <c r="H186" s="97"/>
      <c r="I186" s="98"/>
      <c r="J186" s="98"/>
      <c r="K186" s="99"/>
      <c r="L186" s="99"/>
      <c r="M186" s="99"/>
      <c r="N186" s="100"/>
      <c r="O186" s="100"/>
      <c r="P186" s="98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R186" s="262"/>
      <c r="BQ186" s="258"/>
      <c r="BR186" s="264"/>
    </row>
    <row r="187" spans="1:70" x14ac:dyDescent="0.2">
      <c r="A187" s="247"/>
      <c r="B187" s="269"/>
      <c r="C187" s="97"/>
      <c r="D187" s="97"/>
      <c r="E187" s="97"/>
      <c r="F187" s="97"/>
      <c r="G187" s="97"/>
      <c r="H187" s="97"/>
      <c r="I187" s="98"/>
      <c r="J187" s="98"/>
      <c r="K187" s="99"/>
      <c r="L187" s="99"/>
      <c r="M187" s="99"/>
      <c r="N187" s="100"/>
      <c r="O187" s="100"/>
      <c r="P187" s="98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R187" s="262"/>
      <c r="BQ187" s="258"/>
      <c r="BR187" s="264"/>
    </row>
    <row r="188" spans="1:70" x14ac:dyDescent="0.2">
      <c r="A188" s="247"/>
      <c r="B188" s="269"/>
      <c r="C188" s="97"/>
      <c r="D188" s="97"/>
      <c r="E188" s="97"/>
      <c r="F188" s="97"/>
      <c r="G188" s="97"/>
      <c r="H188" s="97"/>
      <c r="I188" s="98"/>
      <c r="J188" s="98"/>
      <c r="K188" s="99"/>
      <c r="L188" s="99"/>
      <c r="M188" s="99"/>
      <c r="N188" s="100"/>
      <c r="O188" s="100"/>
      <c r="P188" s="98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R188" s="262"/>
      <c r="BQ188" s="258"/>
      <c r="BR188" s="264"/>
    </row>
    <row r="189" spans="1:70" x14ac:dyDescent="0.2">
      <c r="A189" s="247"/>
      <c r="B189" s="269"/>
      <c r="C189" s="97"/>
      <c r="D189" s="97"/>
      <c r="E189" s="97"/>
      <c r="F189" s="97"/>
      <c r="G189" s="97"/>
      <c r="H189" s="97"/>
      <c r="I189" s="98"/>
      <c r="J189" s="98"/>
      <c r="K189" s="99"/>
      <c r="L189" s="99"/>
      <c r="M189" s="99"/>
      <c r="N189" s="100"/>
      <c r="O189" s="100"/>
      <c r="P189" s="98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R189" s="262"/>
      <c r="BQ189" s="258"/>
      <c r="BR189" s="264"/>
    </row>
    <row r="190" spans="1:70" x14ac:dyDescent="0.2">
      <c r="A190" s="247"/>
      <c r="B190" s="269"/>
      <c r="C190" s="97"/>
      <c r="D190" s="97"/>
      <c r="E190" s="97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98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R190" s="262"/>
      <c r="BQ190" s="258"/>
      <c r="BR190" s="264"/>
    </row>
    <row r="191" spans="1:70" x14ac:dyDescent="0.2">
      <c r="A191" s="247"/>
      <c r="B191" s="269"/>
      <c r="C191" s="97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R191" s="262"/>
      <c r="BQ191" s="258"/>
      <c r="BR191" s="264"/>
    </row>
    <row r="192" spans="1:70" x14ac:dyDescent="0.2">
      <c r="A192" s="247"/>
      <c r="B192" s="269"/>
      <c r="C192" s="97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R192" s="262"/>
      <c r="BQ192" s="258"/>
      <c r="BR192" s="264"/>
    </row>
    <row r="193" spans="1:70" x14ac:dyDescent="0.2">
      <c r="A193" s="247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R193" s="262"/>
      <c r="BQ193" s="258"/>
      <c r="BR193" s="264"/>
    </row>
    <row r="194" spans="1:70" x14ac:dyDescent="0.2">
      <c r="A194" s="247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R194" s="262"/>
      <c r="BQ194" s="258"/>
      <c r="BR194" s="264"/>
    </row>
    <row r="195" spans="1:70" x14ac:dyDescent="0.2">
      <c r="A195" s="247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R195" s="262"/>
      <c r="BQ195" s="258"/>
      <c r="BR195" s="264"/>
    </row>
    <row r="196" spans="1:70" x14ac:dyDescent="0.2">
      <c r="A196" s="247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R196" s="262"/>
      <c r="BQ196" s="258"/>
      <c r="BR196" s="264"/>
    </row>
    <row r="197" spans="1:70" x14ac:dyDescent="0.2">
      <c r="A197" s="247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R197" s="262"/>
      <c r="BQ197" s="258"/>
      <c r="BR197" s="264"/>
    </row>
    <row r="198" spans="1:70" x14ac:dyDescent="0.2">
      <c r="A198" s="247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R198" s="262"/>
      <c r="BQ198" s="258"/>
      <c r="BR198" s="264"/>
    </row>
    <row r="199" spans="1:70" x14ac:dyDescent="0.2">
      <c r="A199" s="247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R199" s="262"/>
      <c r="BQ199" s="258"/>
      <c r="BR199" s="264"/>
    </row>
    <row r="200" spans="1:70" x14ac:dyDescent="0.2">
      <c r="A200" s="247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R200" s="262"/>
      <c r="BQ200" s="258"/>
      <c r="BR200" s="264"/>
    </row>
    <row r="201" spans="1:70" x14ac:dyDescent="0.2">
      <c r="A201" s="247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R201" s="262"/>
      <c r="BQ201" s="258"/>
      <c r="BR201" s="264"/>
    </row>
    <row r="202" spans="1:70" x14ac:dyDescent="0.2">
      <c r="A202" s="247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R202" s="262"/>
      <c r="BQ202" s="258"/>
      <c r="BR202" s="264"/>
    </row>
    <row r="203" spans="1:70" x14ac:dyDescent="0.2">
      <c r="A203" s="247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R203" s="262"/>
      <c r="BQ203" s="258"/>
      <c r="BR203" s="264"/>
    </row>
    <row r="204" spans="1:70" x14ac:dyDescent="0.2">
      <c r="A204" s="247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R204" s="262"/>
      <c r="BQ204" s="258"/>
      <c r="BR204" s="264"/>
    </row>
    <row r="205" spans="1:70" x14ac:dyDescent="0.2">
      <c r="A205" s="247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R205" s="262"/>
      <c r="BQ205" s="258"/>
      <c r="BR205" s="264"/>
    </row>
    <row r="206" spans="1:70" x14ac:dyDescent="0.2">
      <c r="A206" s="247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R206" s="262"/>
      <c r="BQ206" s="258"/>
      <c r="BR206" s="264"/>
    </row>
    <row r="207" spans="1:70" x14ac:dyDescent="0.2">
      <c r="A207" s="247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R207" s="262"/>
      <c r="BQ207" s="258"/>
      <c r="BR207" s="264"/>
    </row>
    <row r="208" spans="1:70" x14ac:dyDescent="0.2">
      <c r="A208" s="247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R208" s="262"/>
      <c r="BQ208" s="258"/>
      <c r="BR208" s="264"/>
    </row>
    <row r="209" spans="1:70" x14ac:dyDescent="0.2">
      <c r="A209" s="247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R209" s="262"/>
      <c r="BQ209" s="258"/>
      <c r="BR209" s="264"/>
    </row>
    <row r="210" spans="1:70" x14ac:dyDescent="0.2">
      <c r="A210" s="247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R210" s="262"/>
      <c r="BQ210" s="258"/>
      <c r="BR210" s="264"/>
    </row>
    <row r="211" spans="1:70" x14ac:dyDescent="0.2">
      <c r="A211" s="247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R211" s="262"/>
      <c r="BQ211" s="258"/>
      <c r="BR211" s="264"/>
    </row>
    <row r="212" spans="1:70" x14ac:dyDescent="0.2">
      <c r="A212" s="247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R212" s="262"/>
      <c r="BQ212" s="258"/>
      <c r="BR212" s="264"/>
    </row>
    <row r="213" spans="1:70" x14ac:dyDescent="0.2">
      <c r="A213" s="247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R213" s="262"/>
      <c r="BQ213" s="258"/>
      <c r="BR213" s="264"/>
    </row>
    <row r="214" spans="1:70" x14ac:dyDescent="0.2">
      <c r="A214" s="247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R214" s="262"/>
      <c r="BQ214" s="258"/>
      <c r="BR214" s="264"/>
    </row>
    <row r="215" spans="1:70" x14ac:dyDescent="0.2">
      <c r="A215" s="247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R215" s="262"/>
      <c r="BQ215" s="258"/>
      <c r="BR215" s="264"/>
    </row>
    <row r="216" spans="1:70" x14ac:dyDescent="0.2">
      <c r="A216" s="247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R216" s="262"/>
      <c r="BQ216" s="258"/>
      <c r="BR216" s="264"/>
    </row>
    <row r="217" spans="1:70" x14ac:dyDescent="0.2">
      <c r="A217" s="247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R217" s="262"/>
      <c r="BQ217" s="258"/>
      <c r="BR217" s="264"/>
    </row>
    <row r="218" spans="1:70" x14ac:dyDescent="0.2">
      <c r="A218" s="247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R218" s="262"/>
      <c r="BQ218" s="258"/>
      <c r="BR218" s="264"/>
    </row>
    <row r="219" spans="1:70" x14ac:dyDescent="0.2">
      <c r="A219" s="247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R219" s="262"/>
      <c r="BQ219" s="258"/>
      <c r="BR219" s="264"/>
    </row>
    <row r="220" spans="1:70" x14ac:dyDescent="0.2">
      <c r="A220" s="247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R220" s="262"/>
      <c r="BQ220" s="258"/>
      <c r="BR220" s="264"/>
    </row>
    <row r="221" spans="1:70" x14ac:dyDescent="0.2">
      <c r="A221" s="247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R221" s="262"/>
      <c r="BQ221" s="258"/>
      <c r="BR221" s="264"/>
    </row>
    <row r="222" spans="1:70" x14ac:dyDescent="0.2">
      <c r="A222" s="247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R222" s="262"/>
      <c r="BQ222" s="258"/>
      <c r="BR222" s="264"/>
    </row>
    <row r="223" spans="1:70" x14ac:dyDescent="0.2">
      <c r="A223" s="247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R223" s="262"/>
      <c r="BQ223" s="258"/>
      <c r="BR223" s="264"/>
    </row>
    <row r="224" spans="1:70" x14ac:dyDescent="0.2">
      <c r="A224" s="247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R224" s="262"/>
      <c r="BQ224" s="258"/>
      <c r="BR224" s="264"/>
    </row>
    <row r="225" spans="1:70" x14ac:dyDescent="0.2">
      <c r="A225" s="247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R225" s="262"/>
      <c r="BQ225" s="258"/>
      <c r="BR225" s="264"/>
    </row>
    <row r="226" spans="1:70" x14ac:dyDescent="0.2">
      <c r="A226" s="247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R226" s="262"/>
      <c r="BQ226" s="258"/>
      <c r="BR226" s="264"/>
    </row>
    <row r="227" spans="1:70" x14ac:dyDescent="0.2">
      <c r="A227" s="247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R227" s="262"/>
      <c r="BQ227" s="258"/>
      <c r="BR227" s="264"/>
    </row>
    <row r="228" spans="1:70" x14ac:dyDescent="0.2">
      <c r="A228" s="247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R228" s="262"/>
      <c r="BQ228" s="258"/>
      <c r="BR228" s="264"/>
    </row>
    <row r="229" spans="1:70" x14ac:dyDescent="0.2">
      <c r="A229" s="247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R229" s="262"/>
      <c r="BQ229" s="258"/>
      <c r="BR229" s="264"/>
    </row>
    <row r="230" spans="1:70" x14ac:dyDescent="0.2">
      <c r="A230" s="247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R230" s="262"/>
      <c r="BQ230" s="258"/>
      <c r="BR230" s="264"/>
    </row>
    <row r="231" spans="1:70" x14ac:dyDescent="0.2">
      <c r="A231" s="247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R231" s="262"/>
      <c r="BQ231" s="258"/>
      <c r="BR231" s="264"/>
    </row>
    <row r="232" spans="1:70" x14ac:dyDescent="0.2">
      <c r="A232" s="247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R232" s="262"/>
      <c r="BQ232" s="258"/>
      <c r="BR232" s="264"/>
    </row>
    <row r="233" spans="1:70" x14ac:dyDescent="0.2">
      <c r="A233" s="247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R233" s="262"/>
      <c r="BQ233" s="258"/>
      <c r="BR233" s="264"/>
    </row>
    <row r="234" spans="1:70" x14ac:dyDescent="0.2">
      <c r="A234" s="247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R234" s="262"/>
      <c r="BQ234" s="258"/>
      <c r="BR234" s="264"/>
    </row>
    <row r="235" spans="1:70" x14ac:dyDescent="0.2">
      <c r="A235" s="247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R235" s="262"/>
      <c r="BQ235" s="258"/>
      <c r="BR235" s="264"/>
    </row>
    <row r="236" spans="1:70" x14ac:dyDescent="0.2">
      <c r="A236" s="247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R236" s="262"/>
      <c r="BQ236" s="258"/>
      <c r="BR236" s="264"/>
    </row>
    <row r="237" spans="1:70" x14ac:dyDescent="0.2">
      <c r="A237" s="247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R237" s="262"/>
      <c r="BQ237" s="258"/>
      <c r="BR237" s="264"/>
    </row>
    <row r="238" spans="1:70" x14ac:dyDescent="0.2">
      <c r="A238" s="247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R238" s="262"/>
      <c r="BQ238" s="258"/>
      <c r="BR238" s="264"/>
    </row>
    <row r="239" spans="1:70" x14ac:dyDescent="0.2">
      <c r="A239" s="247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R239" s="262"/>
      <c r="BQ239" s="258"/>
      <c r="BR239" s="264"/>
    </row>
    <row r="240" spans="1:70" s="247" customFormat="1" x14ac:dyDescent="0.2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3"/>
      <c r="T272" s="250"/>
      <c r="U272" s="250"/>
      <c r="V272" s="250"/>
    </row>
    <row r="273" spans="2:22" s="247" customFormat="1" x14ac:dyDescent="0.2">
      <c r="B273" s="253"/>
      <c r="T273" s="250"/>
      <c r="U273" s="250"/>
      <c r="V273" s="250"/>
    </row>
    <row r="274" spans="2:22" s="247" customFormat="1" x14ac:dyDescent="0.2">
      <c r="B274" s="253"/>
      <c r="T274" s="250"/>
      <c r="U274" s="250"/>
      <c r="V274" s="250"/>
    </row>
    <row r="275" spans="2:22" s="247" customFormat="1" x14ac:dyDescent="0.2">
      <c r="B275" s="253"/>
      <c r="T275" s="250"/>
      <c r="U275" s="250"/>
      <c r="V275" s="250"/>
    </row>
    <row r="276" spans="2:22" s="247" customFormat="1" x14ac:dyDescent="0.2">
      <c r="B276" s="253"/>
      <c r="T276" s="250"/>
      <c r="U276" s="250"/>
      <c r="V276" s="250"/>
    </row>
    <row r="277" spans="2:22" s="247" customFormat="1" x14ac:dyDescent="0.2">
      <c r="B277" s="253"/>
      <c r="T277" s="250"/>
      <c r="U277" s="250"/>
      <c r="V277" s="250"/>
    </row>
    <row r="278" spans="2:22" s="247" customFormat="1" x14ac:dyDescent="0.2">
      <c r="B278" s="253"/>
      <c r="T278" s="250"/>
      <c r="U278" s="250"/>
      <c r="V278" s="250"/>
    </row>
    <row r="279" spans="2:22" s="247" customFormat="1" x14ac:dyDescent="0.2">
      <c r="B279" s="253"/>
      <c r="T279" s="250"/>
      <c r="U279" s="250"/>
      <c r="V279" s="250"/>
    </row>
    <row r="280" spans="2:22" s="247" customFormat="1" x14ac:dyDescent="0.2">
      <c r="B280" s="253"/>
      <c r="T280" s="250"/>
      <c r="U280" s="250"/>
      <c r="V280" s="250"/>
    </row>
    <row r="281" spans="2:22" s="247" customFormat="1" x14ac:dyDescent="0.2">
      <c r="B281" s="253"/>
      <c r="T281" s="250"/>
      <c r="U281" s="250"/>
      <c r="V281" s="250"/>
    </row>
    <row r="282" spans="2:22" s="247" customFormat="1" x14ac:dyDescent="0.2">
      <c r="B282" s="253"/>
      <c r="T282" s="250"/>
      <c r="U282" s="250"/>
      <c r="V282" s="250"/>
    </row>
    <row r="283" spans="2:22" s="247" customFormat="1" x14ac:dyDescent="0.2">
      <c r="B283" s="253"/>
      <c r="T283" s="250"/>
      <c r="U283" s="250"/>
      <c r="V283" s="250"/>
    </row>
    <row r="284" spans="2:22" s="247" customFormat="1" x14ac:dyDescent="0.2">
      <c r="B284" s="253"/>
      <c r="T284" s="250"/>
      <c r="U284" s="250"/>
      <c r="V284" s="250"/>
    </row>
    <row r="285" spans="2:22" s="247" customFormat="1" x14ac:dyDescent="0.2">
      <c r="B285" s="253"/>
      <c r="T285" s="250"/>
      <c r="U285" s="250"/>
      <c r="V285" s="250"/>
    </row>
    <row r="286" spans="2:22" s="247" customFormat="1" x14ac:dyDescent="0.2">
      <c r="B286" s="253"/>
      <c r="T286" s="250"/>
      <c r="U286" s="250"/>
      <c r="V286" s="250"/>
    </row>
    <row r="287" spans="2:22" s="247" customFormat="1" x14ac:dyDescent="0.2">
      <c r="T287" s="250"/>
      <c r="U287" s="250"/>
      <c r="V287" s="250"/>
    </row>
    <row r="288" spans="2:22" s="247" customFormat="1" x14ac:dyDescent="0.2">
      <c r="T288" s="250"/>
      <c r="U288" s="250"/>
      <c r="V288" s="250"/>
    </row>
    <row r="289" spans="20:22" s="247" customFormat="1" x14ac:dyDescent="0.2">
      <c r="T289" s="250"/>
      <c r="U289" s="250"/>
      <c r="V289" s="250"/>
    </row>
    <row r="290" spans="20:22" s="247" customFormat="1" x14ac:dyDescent="0.2">
      <c r="T290" s="250"/>
      <c r="U290" s="250"/>
      <c r="V290" s="250"/>
    </row>
    <row r="291" spans="20:22" s="247" customFormat="1" x14ac:dyDescent="0.2">
      <c r="T291" s="250"/>
      <c r="U291" s="250"/>
      <c r="V291" s="250"/>
    </row>
    <row r="292" spans="20:22" s="247" customFormat="1" x14ac:dyDescent="0.2">
      <c r="T292" s="250"/>
      <c r="U292" s="250"/>
      <c r="V292" s="250"/>
    </row>
    <row r="293" spans="20:22" s="247" customFormat="1" x14ac:dyDescent="0.2">
      <c r="T293" s="250"/>
      <c r="U293" s="250"/>
      <c r="V293" s="250"/>
    </row>
    <row r="294" spans="20:22" s="247" customFormat="1" x14ac:dyDescent="0.2">
      <c r="T294" s="250"/>
      <c r="U294" s="250"/>
      <c r="V294" s="250"/>
    </row>
    <row r="295" spans="20:22" s="247" customFormat="1" x14ac:dyDescent="0.2">
      <c r="T295" s="250"/>
      <c r="U295" s="250"/>
      <c r="V295" s="250"/>
    </row>
    <row r="296" spans="20:22" s="247" customFormat="1" x14ac:dyDescent="0.2">
      <c r="T296" s="250"/>
      <c r="U296" s="250"/>
      <c r="V296" s="250"/>
    </row>
    <row r="297" spans="20:22" s="247" customFormat="1" x14ac:dyDescent="0.2">
      <c r="T297" s="250"/>
      <c r="U297" s="250"/>
      <c r="V297" s="250"/>
    </row>
    <row r="298" spans="20:22" s="247" customFormat="1" x14ac:dyDescent="0.2">
      <c r="T298" s="250"/>
      <c r="U298" s="250"/>
      <c r="V298" s="250"/>
    </row>
    <row r="299" spans="20:22" s="247" customFormat="1" x14ac:dyDescent="0.2">
      <c r="T299" s="250"/>
      <c r="U299" s="250"/>
      <c r="V299" s="250"/>
    </row>
    <row r="300" spans="20:22" s="247" customFormat="1" x14ac:dyDescent="0.2">
      <c r="T300" s="250"/>
      <c r="U300" s="250"/>
      <c r="V300" s="250"/>
    </row>
    <row r="301" spans="20:22" s="247" customFormat="1" x14ac:dyDescent="0.2">
      <c r="T301" s="250"/>
      <c r="U301" s="250"/>
      <c r="V301" s="250"/>
    </row>
    <row r="302" spans="20:22" s="247" customFormat="1" x14ac:dyDescent="0.2">
      <c r="T302" s="250"/>
      <c r="U302" s="250"/>
      <c r="V302" s="250"/>
    </row>
    <row r="303" spans="20:22" s="247" customFormat="1" x14ac:dyDescent="0.2">
      <c r="T303" s="250"/>
      <c r="U303" s="250"/>
      <c r="V303" s="250"/>
    </row>
    <row r="304" spans="20:22" s="247" customFormat="1" x14ac:dyDescent="0.2">
      <c r="T304" s="250"/>
      <c r="U304" s="250"/>
      <c r="V304" s="250"/>
    </row>
    <row r="305" spans="20:22" s="247" customFormat="1" x14ac:dyDescent="0.2">
      <c r="T305" s="250"/>
      <c r="U305" s="250"/>
      <c r="V305" s="250"/>
    </row>
    <row r="306" spans="20:22" s="247" customFormat="1" x14ac:dyDescent="0.2">
      <c r="T306" s="250"/>
      <c r="U306" s="250"/>
      <c r="V306" s="250"/>
    </row>
    <row r="307" spans="20:22" s="247" customFormat="1" x14ac:dyDescent="0.2">
      <c r="T307" s="250"/>
      <c r="U307" s="250"/>
      <c r="V307" s="250"/>
    </row>
    <row r="308" spans="20:22" s="247" customFormat="1" x14ac:dyDescent="0.2">
      <c r="T308" s="250"/>
      <c r="U308" s="250"/>
      <c r="V308" s="250"/>
    </row>
    <row r="309" spans="20:22" s="247" customFormat="1" x14ac:dyDescent="0.2">
      <c r="T309" s="250"/>
      <c r="U309" s="250"/>
      <c r="V309" s="250"/>
    </row>
    <row r="310" spans="20:22" s="247" customFormat="1" x14ac:dyDescent="0.2">
      <c r="T310" s="250"/>
      <c r="U310" s="250"/>
      <c r="V310" s="250"/>
    </row>
    <row r="311" spans="20:22" s="247" customFormat="1" x14ac:dyDescent="0.2">
      <c r="T311" s="250"/>
      <c r="U311" s="250"/>
      <c r="V311" s="250"/>
    </row>
    <row r="312" spans="20:22" s="247" customFormat="1" x14ac:dyDescent="0.2">
      <c r="T312" s="250"/>
      <c r="U312" s="250"/>
      <c r="V312" s="250"/>
    </row>
    <row r="313" spans="20:22" s="247" customFormat="1" x14ac:dyDescent="0.2">
      <c r="T313" s="250"/>
      <c r="U313" s="250"/>
      <c r="V313" s="250"/>
    </row>
    <row r="314" spans="20:22" s="247" customFormat="1" x14ac:dyDescent="0.2">
      <c r="T314" s="250"/>
      <c r="U314" s="250"/>
      <c r="V314" s="250"/>
    </row>
    <row r="315" spans="20:22" s="247" customFormat="1" x14ac:dyDescent="0.2">
      <c r="T315" s="250"/>
      <c r="U315" s="250"/>
      <c r="V315" s="250"/>
    </row>
    <row r="316" spans="20:22" s="247" customFormat="1" x14ac:dyDescent="0.2">
      <c r="T316" s="250"/>
      <c r="U316" s="250"/>
      <c r="V316" s="250"/>
    </row>
    <row r="317" spans="20:22" s="247" customFormat="1" x14ac:dyDescent="0.2">
      <c r="T317" s="250"/>
      <c r="U317" s="250"/>
      <c r="V317" s="250"/>
    </row>
    <row r="318" spans="20:22" s="247" customFormat="1" x14ac:dyDescent="0.2">
      <c r="T318" s="250"/>
      <c r="U318" s="250"/>
      <c r="V318" s="250"/>
    </row>
    <row r="319" spans="20:22" s="247" customFormat="1" x14ac:dyDescent="0.2">
      <c r="T319" s="250"/>
      <c r="U319" s="250"/>
      <c r="V319" s="250"/>
    </row>
    <row r="320" spans="20:22" s="247" customFormat="1" x14ac:dyDescent="0.2">
      <c r="T320" s="250"/>
      <c r="U320" s="250"/>
      <c r="V320" s="250"/>
    </row>
    <row r="321" spans="1:70" s="247" customFormat="1" x14ac:dyDescent="0.2">
      <c r="T321" s="250"/>
      <c r="U321" s="250"/>
      <c r="V321" s="250"/>
    </row>
    <row r="322" spans="1:70" s="247" customFormat="1" x14ac:dyDescent="0.2">
      <c r="T322" s="250"/>
      <c r="U322" s="250"/>
      <c r="V322" s="250"/>
    </row>
    <row r="323" spans="1:70" s="247" customFormat="1" x14ac:dyDescent="0.2">
      <c r="T323" s="250"/>
      <c r="U323" s="250"/>
      <c r="V323" s="250"/>
    </row>
    <row r="324" spans="1:70" s="247" customFormat="1" x14ac:dyDescent="0.2">
      <c r="T324" s="250"/>
      <c r="U324" s="250"/>
      <c r="V324" s="250"/>
    </row>
    <row r="325" spans="1:70" s="247" customFormat="1" x14ac:dyDescent="0.2">
      <c r="T325" s="250"/>
      <c r="U325" s="250"/>
      <c r="V325" s="250"/>
    </row>
    <row r="326" spans="1:70" s="247" customFormat="1" x14ac:dyDescent="0.2">
      <c r="T326" s="250"/>
      <c r="U326" s="250"/>
      <c r="V326" s="250"/>
    </row>
    <row r="327" spans="1:70" s="247" customFormat="1" x14ac:dyDescent="0.2">
      <c r="T327" s="250"/>
      <c r="U327" s="250"/>
      <c r="V327" s="250"/>
    </row>
    <row r="328" spans="1:70" s="247" customFormat="1" x14ac:dyDescent="0.2">
      <c r="T328" s="250"/>
      <c r="U328" s="250"/>
      <c r="V328" s="250"/>
    </row>
    <row r="329" spans="1:70" s="247" customFormat="1" x14ac:dyDescent="0.2">
      <c r="T329" s="250"/>
      <c r="U329" s="250"/>
      <c r="V329" s="250"/>
    </row>
    <row r="330" spans="1:70" x14ac:dyDescent="0.2">
      <c r="A330" s="247"/>
      <c r="B330" s="269"/>
      <c r="C330" s="97"/>
      <c r="D330" s="97"/>
      <c r="E330" s="97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98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R330" s="262"/>
      <c r="BQ330" s="258"/>
      <c r="BR330" s="264"/>
    </row>
    <row r="331" spans="1:70" x14ac:dyDescent="0.2">
      <c r="A331" s="247"/>
      <c r="B331" s="269"/>
      <c r="C331" s="97"/>
      <c r="D331" s="97"/>
      <c r="E331" s="97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98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R331" s="262"/>
      <c r="BQ331" s="258"/>
      <c r="BR331" s="264"/>
    </row>
    <row r="332" spans="1:70" x14ac:dyDescent="0.2">
      <c r="A332" s="247"/>
      <c r="B332" s="269"/>
      <c r="C332" s="97"/>
      <c r="D332" s="97"/>
      <c r="E332" s="97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98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R332" s="262"/>
      <c r="BQ332" s="258"/>
      <c r="BR332" s="264"/>
    </row>
    <row r="333" spans="1:70" x14ac:dyDescent="0.2">
      <c r="A333" s="247"/>
      <c r="B333" s="269"/>
      <c r="C333" s="97"/>
      <c r="D333" s="97"/>
      <c r="E333" s="97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98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R333" s="262"/>
      <c r="BQ333" s="258"/>
      <c r="BR333" s="264"/>
    </row>
    <row r="334" spans="1:70" x14ac:dyDescent="0.2">
      <c r="A334" s="247"/>
      <c r="B334" s="269"/>
      <c r="C334" s="97"/>
      <c r="D334" s="97"/>
      <c r="E334" s="97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98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R334" s="262"/>
      <c r="BQ334" s="258"/>
      <c r="BR334" s="264"/>
    </row>
    <row r="335" spans="1:70" x14ac:dyDescent="0.2">
      <c r="A335" s="247"/>
      <c r="B335" s="269"/>
      <c r="C335" s="97"/>
      <c r="D335" s="97"/>
      <c r="E335" s="97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98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R335" s="262"/>
      <c r="BQ335" s="258"/>
      <c r="BR335" s="264"/>
    </row>
    <row r="336" spans="1:70" x14ac:dyDescent="0.2"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</row>
    <row r="337" spans="2:16" x14ac:dyDescent="0.2"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</row>
    <row r="338" spans="2:16" x14ac:dyDescent="0.2"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</row>
    <row r="339" spans="2:16" x14ac:dyDescent="0.2"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</row>
    <row r="340" spans="2:16" x14ac:dyDescent="0.2"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</row>
    <row r="341" spans="2:16" x14ac:dyDescent="0.2"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</row>
    <row r="342" spans="2:16" x14ac:dyDescent="0.2"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</row>
    <row r="343" spans="2:16" x14ac:dyDescent="0.2"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</row>
    <row r="344" spans="2:16" x14ac:dyDescent="0.2"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</row>
    <row r="345" spans="2:16" x14ac:dyDescent="0.2"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</row>
    <row r="346" spans="2:16" x14ac:dyDescent="0.2"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</row>
    <row r="347" spans="2:16" x14ac:dyDescent="0.2"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</row>
    <row r="348" spans="2:16" x14ac:dyDescent="0.2"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</row>
    <row r="349" spans="2:16" x14ac:dyDescent="0.2"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</row>
    <row r="350" spans="2:16" x14ac:dyDescent="0.2"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</row>
    <row r="351" spans="2:16" x14ac:dyDescent="0.2"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</row>
    <row r="352" spans="2:16" x14ac:dyDescent="0.2"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</row>
    <row r="353" spans="2:16" x14ac:dyDescent="0.2"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</row>
    <row r="354" spans="2:16" x14ac:dyDescent="0.2"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</row>
    <row r="355" spans="2:16" x14ac:dyDescent="0.2"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</row>
    <row r="356" spans="2:16" x14ac:dyDescent="0.2"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</row>
    <row r="357" spans="2:16" x14ac:dyDescent="0.2"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</row>
    <row r="358" spans="2:16" x14ac:dyDescent="0.2"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</row>
    <row r="359" spans="2:16" x14ac:dyDescent="0.2"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</row>
    <row r="360" spans="2:16" x14ac:dyDescent="0.2"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</row>
    <row r="361" spans="2:16" x14ac:dyDescent="0.2"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</row>
    <row r="362" spans="2:16" x14ac:dyDescent="0.2"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</row>
    <row r="363" spans="2:16" x14ac:dyDescent="0.2"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</row>
    <row r="364" spans="2:16" x14ac:dyDescent="0.2"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</row>
    <row r="365" spans="2:16" x14ac:dyDescent="0.2"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</row>
    <row r="366" spans="2:16" x14ac:dyDescent="0.2"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</row>
    <row r="367" spans="2:16" x14ac:dyDescent="0.2"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</row>
    <row r="368" spans="2:16" x14ac:dyDescent="0.2"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</row>
    <row r="369" spans="2:16" x14ac:dyDescent="0.2"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</row>
    <row r="370" spans="2:16" x14ac:dyDescent="0.2"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</row>
    <row r="371" spans="2:16" x14ac:dyDescent="0.2"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</row>
    <row r="372" spans="2:16" x14ac:dyDescent="0.2"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</row>
    <row r="373" spans="2:16" x14ac:dyDescent="0.2"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</row>
    <row r="374" spans="2:16" x14ac:dyDescent="0.2"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</row>
    <row r="375" spans="2:16" x14ac:dyDescent="0.2"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</row>
    <row r="376" spans="2:16" x14ac:dyDescent="0.2"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</row>
    <row r="377" spans="2:16" x14ac:dyDescent="0.2"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</row>
    <row r="378" spans="2:16" x14ac:dyDescent="0.2"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</row>
    <row r="379" spans="2:16" x14ac:dyDescent="0.2"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</row>
    <row r="380" spans="2:16" x14ac:dyDescent="0.2"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</row>
    <row r="381" spans="2:16" x14ac:dyDescent="0.2"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</row>
    <row r="382" spans="2:16" x14ac:dyDescent="0.2"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</row>
    <row r="383" spans="2:16" x14ac:dyDescent="0.2"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</row>
    <row r="384" spans="2:16" x14ac:dyDescent="0.2"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</row>
    <row r="385" spans="2:16" x14ac:dyDescent="0.2"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</row>
    <row r="386" spans="2:16" x14ac:dyDescent="0.2"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</row>
    <row r="387" spans="2:16" x14ac:dyDescent="0.2"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</row>
    <row r="388" spans="2:16" x14ac:dyDescent="0.2"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</row>
    <row r="389" spans="2:16" x14ac:dyDescent="0.2"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</row>
    <row r="390" spans="2:16" x14ac:dyDescent="0.2"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</row>
    <row r="391" spans="2:16" x14ac:dyDescent="0.2"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</row>
    <row r="392" spans="2:16" x14ac:dyDescent="0.2"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</row>
    <row r="393" spans="2:16" x14ac:dyDescent="0.2"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</row>
    <row r="394" spans="2:16" x14ac:dyDescent="0.2"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</row>
    <row r="395" spans="2:16" x14ac:dyDescent="0.2"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</row>
    <row r="396" spans="2:16" x14ac:dyDescent="0.2"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</row>
    <row r="397" spans="2:16" x14ac:dyDescent="0.2"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</row>
    <row r="398" spans="2:16" x14ac:dyDescent="0.2"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</row>
    <row r="399" spans="2:16" x14ac:dyDescent="0.2"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</row>
    <row r="400" spans="2:16" x14ac:dyDescent="0.2"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</row>
    <row r="401" spans="2:16" x14ac:dyDescent="0.2"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</row>
    <row r="402" spans="2:16" x14ac:dyDescent="0.2"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</row>
    <row r="403" spans="2:16" x14ac:dyDescent="0.2"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</row>
    <row r="404" spans="2:16" x14ac:dyDescent="0.2"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</row>
    <row r="405" spans="2:16" x14ac:dyDescent="0.2"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</row>
    <row r="406" spans="2:16" x14ac:dyDescent="0.2"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</row>
    <row r="407" spans="2:16" x14ac:dyDescent="0.2"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</row>
    <row r="408" spans="2:16" x14ac:dyDescent="0.2"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</row>
    <row r="409" spans="2:16" x14ac:dyDescent="0.2"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</row>
    <row r="410" spans="2:16" x14ac:dyDescent="0.2"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</row>
    <row r="411" spans="2:16" x14ac:dyDescent="0.2"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</row>
    <row r="412" spans="2:16" x14ac:dyDescent="0.2"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</row>
    <row r="413" spans="2:16" x14ac:dyDescent="0.2"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</row>
    <row r="414" spans="2:16" x14ac:dyDescent="0.2"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</row>
    <row r="415" spans="2:16" x14ac:dyDescent="0.2"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</row>
    <row r="416" spans="2:16" x14ac:dyDescent="0.2"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</row>
    <row r="417" spans="2:16" x14ac:dyDescent="0.2"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</row>
    <row r="418" spans="2:16" x14ac:dyDescent="0.2"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</row>
    <row r="419" spans="2:16" x14ac:dyDescent="0.2"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</row>
    <row r="420" spans="2:16" x14ac:dyDescent="0.2"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</row>
    <row r="421" spans="2:16" x14ac:dyDescent="0.2"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</row>
    <row r="422" spans="2:16" x14ac:dyDescent="0.2"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</row>
    <row r="423" spans="2:16" x14ac:dyDescent="0.2"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</row>
    <row r="424" spans="2:16" x14ac:dyDescent="0.2"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</row>
    <row r="425" spans="2:16" x14ac:dyDescent="0.2"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</row>
    <row r="426" spans="2:16" x14ac:dyDescent="0.2"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</row>
    <row r="427" spans="2:16" x14ac:dyDescent="0.2"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</row>
    <row r="428" spans="2:16" x14ac:dyDescent="0.2"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</row>
    <row r="429" spans="2:16" x14ac:dyDescent="0.2"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</row>
    <row r="430" spans="2:16" x14ac:dyDescent="0.2"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</row>
    <row r="431" spans="2:16" x14ac:dyDescent="0.2"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</row>
    <row r="432" spans="2:16" x14ac:dyDescent="0.2"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</row>
    <row r="433" spans="2:16" x14ac:dyDescent="0.2"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</row>
    <row r="434" spans="2:16" x14ac:dyDescent="0.2"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</row>
    <row r="435" spans="2:16" x14ac:dyDescent="0.2"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</row>
    <row r="436" spans="2:16" x14ac:dyDescent="0.2"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</row>
    <row r="437" spans="2:16" x14ac:dyDescent="0.2"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</row>
    <row r="438" spans="2:16" x14ac:dyDescent="0.2"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</row>
    <row r="439" spans="2:16" x14ac:dyDescent="0.2"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</row>
    <row r="440" spans="2:16" x14ac:dyDescent="0.2"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</row>
    <row r="441" spans="2:16" x14ac:dyDescent="0.2"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</row>
    <row r="442" spans="2:16" x14ac:dyDescent="0.2"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</row>
    <row r="443" spans="2:16" x14ac:dyDescent="0.2"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</row>
    <row r="444" spans="2:16" x14ac:dyDescent="0.2"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</row>
    <row r="445" spans="2:16" x14ac:dyDescent="0.2"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</row>
    <row r="446" spans="2:16" x14ac:dyDescent="0.2"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</row>
    <row r="447" spans="2:16" x14ac:dyDescent="0.2"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</row>
    <row r="448" spans="2:16" x14ac:dyDescent="0.2"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</row>
    <row r="449" spans="2:16" x14ac:dyDescent="0.2"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</row>
    <row r="450" spans="2:16" x14ac:dyDescent="0.2"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</row>
    <row r="451" spans="2:16" x14ac:dyDescent="0.2"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</row>
    <row r="452" spans="2:16" x14ac:dyDescent="0.2"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</row>
    <row r="453" spans="2:16" x14ac:dyDescent="0.2"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</row>
    <row r="454" spans="2:16" x14ac:dyDescent="0.2"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</row>
    <row r="455" spans="2:16" x14ac:dyDescent="0.2"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</row>
    <row r="456" spans="2:16" x14ac:dyDescent="0.2"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</row>
    <row r="457" spans="2:16" x14ac:dyDescent="0.2"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</row>
    <row r="458" spans="2:16" x14ac:dyDescent="0.2"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</row>
    <row r="459" spans="2:16" x14ac:dyDescent="0.2"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</row>
    <row r="460" spans="2:16" x14ac:dyDescent="0.2"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</row>
    <row r="461" spans="2:16" x14ac:dyDescent="0.2"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</row>
    <row r="462" spans="2:16" x14ac:dyDescent="0.2"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</row>
    <row r="463" spans="2:16" x14ac:dyDescent="0.2"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</row>
    <row r="464" spans="2:16" x14ac:dyDescent="0.2"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</row>
    <row r="465" spans="2:16" x14ac:dyDescent="0.2"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</row>
    <row r="466" spans="2:16" x14ac:dyDescent="0.2"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</row>
    <row r="467" spans="2:16" x14ac:dyDescent="0.2"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</row>
    <row r="468" spans="2:16" x14ac:dyDescent="0.2"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</row>
    <row r="469" spans="2:16" x14ac:dyDescent="0.2"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</row>
    <row r="470" spans="2:16" x14ac:dyDescent="0.2"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</row>
    <row r="471" spans="2:16" x14ac:dyDescent="0.2"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</row>
    <row r="472" spans="2:16" x14ac:dyDescent="0.2"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</row>
    <row r="473" spans="2:16" x14ac:dyDescent="0.2"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</row>
    <row r="474" spans="2:16" x14ac:dyDescent="0.2"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</row>
    <row r="475" spans="2:16" x14ac:dyDescent="0.2"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</row>
    <row r="476" spans="2:16" x14ac:dyDescent="0.2"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</row>
    <row r="477" spans="2:16" x14ac:dyDescent="0.2"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</row>
    <row r="478" spans="2:16" x14ac:dyDescent="0.2"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</row>
    <row r="479" spans="2:16" x14ac:dyDescent="0.2"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</row>
    <row r="480" spans="2:16" x14ac:dyDescent="0.2"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</row>
    <row r="481" spans="2:16" x14ac:dyDescent="0.2"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</row>
    <row r="482" spans="2:16" x14ac:dyDescent="0.2"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</row>
    <row r="483" spans="2:16" x14ac:dyDescent="0.2"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</row>
    <row r="484" spans="2:16" x14ac:dyDescent="0.2"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</row>
    <row r="485" spans="2:16" x14ac:dyDescent="0.2"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</row>
    <row r="486" spans="2:16" x14ac:dyDescent="0.2"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</row>
    <row r="487" spans="2:16" x14ac:dyDescent="0.2"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</row>
    <row r="488" spans="2:16" x14ac:dyDescent="0.2"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</row>
    <row r="489" spans="2:16" x14ac:dyDescent="0.2"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</row>
    <row r="490" spans="2:16" x14ac:dyDescent="0.2"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</row>
    <row r="491" spans="2:16" x14ac:dyDescent="0.2"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</row>
    <row r="492" spans="2:16" x14ac:dyDescent="0.2"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</row>
    <row r="493" spans="2:16" x14ac:dyDescent="0.2"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</row>
    <row r="494" spans="2:16" x14ac:dyDescent="0.2"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</row>
    <row r="495" spans="2:16" x14ac:dyDescent="0.2"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</row>
    <row r="496" spans="2:16" x14ac:dyDescent="0.2"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</row>
    <row r="497" spans="2:16" x14ac:dyDescent="0.2"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</row>
    <row r="498" spans="2:16" x14ac:dyDescent="0.2"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</row>
    <row r="499" spans="2:16" x14ac:dyDescent="0.2"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</row>
    <row r="500" spans="2:16" x14ac:dyDescent="0.2"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</row>
    <row r="501" spans="2:16" x14ac:dyDescent="0.2"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</row>
    <row r="502" spans="2:16" x14ac:dyDescent="0.2"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</row>
    <row r="503" spans="2:16" x14ac:dyDescent="0.2"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</row>
    <row r="504" spans="2:16" x14ac:dyDescent="0.2"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</row>
    <row r="505" spans="2:16" x14ac:dyDescent="0.2"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</row>
    <row r="506" spans="2:16" x14ac:dyDescent="0.2"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</row>
    <row r="507" spans="2:16" x14ac:dyDescent="0.2"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</row>
    <row r="508" spans="2:16" x14ac:dyDescent="0.2"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</row>
    <row r="509" spans="2:16" x14ac:dyDescent="0.2"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</row>
    <row r="510" spans="2:16" x14ac:dyDescent="0.2"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</row>
    <row r="511" spans="2:16" x14ac:dyDescent="0.2"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</row>
    <row r="512" spans="2:16" x14ac:dyDescent="0.2"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</row>
    <row r="513" spans="2:16" x14ac:dyDescent="0.2"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</row>
    <row r="514" spans="2:16" x14ac:dyDescent="0.2"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</row>
    <row r="515" spans="2:16" x14ac:dyDescent="0.2"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</row>
    <row r="516" spans="2:16" x14ac:dyDescent="0.2"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</row>
    <row r="517" spans="2:16" x14ac:dyDescent="0.2"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</row>
    <row r="518" spans="2:16" x14ac:dyDescent="0.2"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</row>
    <row r="519" spans="2:16" x14ac:dyDescent="0.2"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</row>
    <row r="520" spans="2:16" x14ac:dyDescent="0.2"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</row>
    <row r="521" spans="2:16" x14ac:dyDescent="0.2"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</row>
    <row r="522" spans="2:16" x14ac:dyDescent="0.2"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</row>
    <row r="523" spans="2:16" x14ac:dyDescent="0.2"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</row>
    <row r="524" spans="2:16" x14ac:dyDescent="0.2"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</row>
    <row r="525" spans="2:16" x14ac:dyDescent="0.2"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</row>
    <row r="526" spans="2:16" x14ac:dyDescent="0.2"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</row>
    <row r="527" spans="2:16" x14ac:dyDescent="0.2"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</row>
    <row r="528" spans="2:16" x14ac:dyDescent="0.2"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</row>
    <row r="529" spans="2:16" x14ac:dyDescent="0.2"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</row>
    <row r="530" spans="2:16" x14ac:dyDescent="0.2"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</row>
    <row r="531" spans="2:16" x14ac:dyDescent="0.2"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</row>
    <row r="532" spans="2:16" x14ac:dyDescent="0.2"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</row>
    <row r="533" spans="2:16" x14ac:dyDescent="0.2"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</row>
    <row r="534" spans="2:16" x14ac:dyDescent="0.2"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</row>
    <row r="535" spans="2:16" x14ac:dyDescent="0.2"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</row>
    <row r="536" spans="2:16" x14ac:dyDescent="0.2"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</row>
    <row r="537" spans="2:16" x14ac:dyDescent="0.2"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</row>
    <row r="538" spans="2:16" x14ac:dyDescent="0.2"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</row>
    <row r="539" spans="2:16" x14ac:dyDescent="0.2"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</row>
    <row r="540" spans="2:16" x14ac:dyDescent="0.2"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</row>
    <row r="541" spans="2:16" x14ac:dyDescent="0.2"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</row>
    <row r="542" spans="2:16" x14ac:dyDescent="0.2"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</row>
    <row r="543" spans="2:16" x14ac:dyDescent="0.2"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</row>
    <row r="544" spans="2:16" x14ac:dyDescent="0.2"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</row>
    <row r="545" spans="2:16" x14ac:dyDescent="0.2"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</row>
    <row r="546" spans="2:16" x14ac:dyDescent="0.2"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6">
    <tabColor theme="6" tint="-0.499984740745262"/>
  </sheetPr>
  <dimension ref="A1:DG546"/>
  <sheetViews>
    <sheetView showGridLines="0" zoomScale="75" zoomScaleNormal="75" workbookViewId="0">
      <selection activeCell="D19" sqref="D19"/>
    </sheetView>
  </sheetViews>
  <sheetFormatPr defaultRowHeight="12.75" x14ac:dyDescent="0.2"/>
  <cols>
    <col min="1" max="1" width="22.140625" style="255" bestFit="1" customWidth="1"/>
    <col min="2" max="2" width="27.7109375" style="255" bestFit="1" customWidth="1"/>
    <col min="3" max="3" width="18.42578125" style="255" bestFit="1" customWidth="1"/>
    <col min="4" max="4" width="27" style="255" bestFit="1" customWidth="1"/>
    <col min="5" max="5" width="14" style="255" bestFit="1" customWidth="1"/>
    <col min="6" max="6" width="21.140625" style="255" bestFit="1" customWidth="1"/>
    <col min="7" max="7" width="29" style="255" bestFit="1" customWidth="1"/>
    <col min="8" max="8" width="18.7109375" style="255" bestFit="1" customWidth="1"/>
    <col min="9" max="10" width="10.85546875" style="251" customWidth="1"/>
    <col min="11" max="11" width="9.7109375" style="255" bestFit="1" customWidth="1"/>
    <col min="12" max="12" width="9.5703125" style="255" bestFit="1" customWidth="1"/>
    <col min="13" max="13" width="9.140625" style="255" bestFit="1" customWidth="1"/>
    <col min="14" max="14" width="13.85546875" style="255" bestFit="1" customWidth="1"/>
    <col min="15" max="15" width="13.5703125" style="255" bestFit="1" customWidth="1"/>
    <col min="16" max="16" width="7" style="255" bestFit="1" customWidth="1"/>
    <col min="17" max="17" width="9.140625" style="251"/>
    <col min="18" max="18" width="9.7109375" style="255" bestFit="1" customWidth="1"/>
    <col min="19" max="19" width="9.140625" style="255"/>
    <col min="20" max="20" width="13.42578125" style="251" bestFit="1" customWidth="1"/>
    <col min="21" max="22" width="8.7109375" style="251" bestFit="1" customWidth="1"/>
    <col min="23" max="23" width="9.28515625" style="255" bestFit="1" customWidth="1"/>
    <col min="24" max="24" width="9.85546875" style="255" bestFit="1" customWidth="1"/>
    <col min="25" max="25" width="7" style="255" bestFit="1" customWidth="1"/>
    <col min="26" max="26" width="21.7109375" style="251" bestFit="1" customWidth="1"/>
    <col min="27" max="27" width="9.42578125" style="255" bestFit="1" customWidth="1"/>
    <col min="28" max="29" width="9.140625" style="255"/>
    <col min="30" max="30" width="11.42578125" style="255" bestFit="1" customWidth="1"/>
    <col min="31" max="31" width="21.28515625" style="251" bestFit="1" customWidth="1"/>
    <col min="32" max="32" width="22.28515625" style="251" bestFit="1" customWidth="1"/>
    <col min="33" max="33" width="9.42578125" style="251" bestFit="1" customWidth="1"/>
    <col min="34" max="34" width="9.140625" style="251" bestFit="1" customWidth="1"/>
    <col min="35" max="35" width="9.140625" style="255"/>
    <col min="36" max="36" width="11.42578125" style="255" bestFit="1" customWidth="1"/>
    <col min="37" max="37" width="21.28515625" style="251" bestFit="1" customWidth="1"/>
    <col min="38" max="38" width="22.28515625" style="251" bestFit="1" customWidth="1"/>
    <col min="39" max="39" width="11.140625" style="251" bestFit="1" customWidth="1"/>
    <col min="40" max="40" width="11" style="251" bestFit="1" customWidth="1"/>
    <col min="41" max="41" width="8" style="251" bestFit="1" customWidth="1"/>
    <col min="42" max="42" width="12.5703125" style="251" bestFit="1" customWidth="1"/>
    <col min="43" max="43" width="4.140625" style="251" customWidth="1"/>
    <col min="44" max="44" width="27.85546875" style="251" customWidth="1"/>
    <col min="45" max="45" width="13.42578125" style="251" bestFit="1" customWidth="1"/>
    <col min="46" max="46" width="14.140625" style="251" bestFit="1" customWidth="1"/>
    <col min="47" max="48" width="13.85546875" style="251" bestFit="1" customWidth="1"/>
    <col min="49" max="49" width="14.140625" style="251" bestFit="1" customWidth="1"/>
    <col min="50" max="52" width="13.42578125" style="251" bestFit="1" customWidth="1"/>
    <col min="53" max="53" width="85.28515625" style="251" bestFit="1" customWidth="1"/>
    <col min="54" max="54" width="9.140625" style="251"/>
    <col min="55" max="55" width="19.85546875" style="251" bestFit="1" customWidth="1"/>
    <col min="56" max="56" width="31" style="251" bestFit="1" customWidth="1"/>
    <col min="57" max="57" width="9.140625" style="251"/>
    <col min="58" max="58" width="12.42578125" style="255" bestFit="1" customWidth="1"/>
    <col min="59" max="65" width="22.5703125" style="263" customWidth="1"/>
    <col min="66" max="68" width="9.140625" style="255"/>
    <col min="69" max="69" width="11.42578125" style="255" bestFit="1" customWidth="1"/>
    <col min="70" max="70" width="23.7109375" style="265" bestFit="1" customWidth="1"/>
    <col min="71" max="71" width="23.85546875" style="265" bestFit="1" customWidth="1"/>
    <col min="72" max="73" width="9.140625" style="255"/>
    <col min="74" max="74" width="11.5703125" style="255" bestFit="1" customWidth="1"/>
    <col min="75" max="76" width="21.85546875" style="255" bestFit="1" customWidth="1"/>
    <col min="77" max="77" width="22.5703125" style="255" bestFit="1" customWidth="1"/>
    <col min="78" max="78" width="21.85546875" style="255" bestFit="1" customWidth="1"/>
    <col min="79" max="79" width="22.5703125" style="255" bestFit="1" customWidth="1"/>
    <col min="80" max="80" width="21.85546875" style="255" bestFit="1" customWidth="1"/>
    <col min="81" max="103" width="9.140625" style="255"/>
    <col min="104" max="105" width="9.42578125" style="255" bestFit="1" customWidth="1"/>
    <col min="106" max="108" width="13.85546875" style="255" bestFit="1" customWidth="1"/>
    <col min="109" max="111" width="9.42578125" style="255" bestFit="1" customWidth="1"/>
    <col min="112" max="16384" width="9.140625" style="255"/>
  </cols>
  <sheetData>
    <row r="1" spans="2:71" s="17" customFormat="1" x14ac:dyDescent="0.2">
      <c r="I1" s="40"/>
      <c r="J1" s="40"/>
      <c r="Q1" s="40"/>
      <c r="T1" s="40"/>
      <c r="U1" s="40"/>
      <c r="V1" s="40"/>
      <c r="Z1" s="40"/>
      <c r="AE1" s="40"/>
      <c r="AF1" s="40"/>
      <c r="AG1" s="40"/>
      <c r="AH1" s="40"/>
      <c r="AK1" s="40"/>
      <c r="AL1" s="40"/>
      <c r="AM1" s="40"/>
      <c r="AN1" s="40"/>
      <c r="AO1" s="4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G1" s="41"/>
      <c r="BH1" s="41"/>
      <c r="BI1" s="41"/>
      <c r="BJ1" s="41"/>
      <c r="BK1" s="41"/>
      <c r="BL1" s="41"/>
      <c r="BM1" s="41"/>
      <c r="BR1" s="64"/>
      <c r="BS1" s="64"/>
    </row>
    <row r="2" spans="2:71" s="17" customFormat="1" x14ac:dyDescent="0.2">
      <c r="B2" s="38" t="s">
        <v>15</v>
      </c>
      <c r="C2" s="39" t="s">
        <v>60</v>
      </c>
      <c r="I2" s="40"/>
      <c r="J2" s="40"/>
      <c r="Q2" s="40"/>
      <c r="T2" s="40"/>
      <c r="U2" s="40"/>
      <c r="V2" s="40"/>
      <c r="Z2" s="40"/>
      <c r="AE2" s="40"/>
      <c r="AF2" s="40"/>
      <c r="AG2" s="40"/>
      <c r="AH2" s="40"/>
      <c r="AK2" s="40"/>
      <c r="AL2" s="40"/>
      <c r="AM2" s="40"/>
      <c r="AN2" s="40"/>
      <c r="AO2" s="40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G2" s="41"/>
      <c r="BH2" s="41"/>
      <c r="BI2" s="41"/>
      <c r="BJ2" s="41"/>
      <c r="BK2" s="41"/>
      <c r="BL2" s="41"/>
      <c r="BM2" s="41"/>
      <c r="BR2" s="64"/>
      <c r="BS2" s="64"/>
    </row>
    <row r="3" spans="2:71" s="17" customFormat="1" x14ac:dyDescent="0.2">
      <c r="B3" s="38" t="s">
        <v>16</v>
      </c>
      <c r="C3" s="38" t="s">
        <v>61</v>
      </c>
      <c r="I3" s="40"/>
      <c r="J3" s="40"/>
      <c r="Q3" s="40"/>
      <c r="T3" s="40"/>
      <c r="U3" s="40"/>
      <c r="V3" s="40"/>
      <c r="Z3" s="40"/>
      <c r="AE3" s="40"/>
      <c r="AF3" s="40"/>
      <c r="AG3" s="40"/>
      <c r="AH3" s="40"/>
      <c r="AK3" s="40"/>
      <c r="AL3" s="40"/>
      <c r="AM3" s="40"/>
      <c r="AN3" s="40"/>
      <c r="AO3" s="40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G3" s="41"/>
      <c r="BH3" s="41"/>
      <c r="BI3" s="41"/>
      <c r="BJ3" s="41"/>
      <c r="BK3" s="41"/>
      <c r="BL3" s="41"/>
      <c r="BM3" s="41"/>
      <c r="BR3" s="64"/>
      <c r="BS3" s="64"/>
    </row>
    <row r="4" spans="2:71" s="17" customFormat="1" x14ac:dyDescent="0.2">
      <c r="B4" s="38" t="s">
        <v>17</v>
      </c>
      <c r="C4" s="38" t="s">
        <v>61</v>
      </c>
      <c r="I4" s="40"/>
      <c r="J4" s="40"/>
      <c r="Q4" s="40"/>
      <c r="T4" s="40"/>
      <c r="U4" s="40"/>
      <c r="V4" s="40"/>
      <c r="Z4" s="40"/>
      <c r="AE4" s="40"/>
      <c r="AF4" s="40"/>
      <c r="AG4" s="40"/>
      <c r="AH4" s="40"/>
      <c r="AK4" s="40"/>
      <c r="AL4" s="40"/>
      <c r="AM4" s="40"/>
      <c r="AN4" s="40"/>
      <c r="AO4" s="40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G4" s="41"/>
      <c r="BH4" s="41"/>
      <c r="BI4" s="41"/>
      <c r="BJ4" s="41"/>
      <c r="BK4" s="41"/>
      <c r="BL4" s="41"/>
      <c r="BM4" s="41"/>
      <c r="BR4" s="64"/>
      <c r="BS4" s="64"/>
    </row>
    <row r="5" spans="2:71" s="17" customFormat="1" x14ac:dyDescent="0.2">
      <c r="B5" s="38" t="s">
        <v>19</v>
      </c>
      <c r="C5" s="38" t="s">
        <v>18</v>
      </c>
      <c r="I5" s="40"/>
      <c r="J5" s="40"/>
      <c r="Q5" s="40"/>
      <c r="T5" s="40"/>
      <c r="U5" s="40"/>
      <c r="V5" s="40"/>
      <c r="Z5" s="40"/>
      <c r="AE5" s="40"/>
      <c r="AF5" s="40"/>
      <c r="AG5" s="40"/>
      <c r="AH5" s="40"/>
      <c r="AK5" s="40"/>
      <c r="AL5" s="40"/>
      <c r="AM5" s="40"/>
      <c r="AN5" s="40"/>
      <c r="AO5" s="40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G5" s="41"/>
      <c r="BH5" s="41"/>
      <c r="BI5" s="41"/>
      <c r="BJ5" s="41"/>
      <c r="BK5" s="41"/>
      <c r="BL5" s="41"/>
      <c r="BM5" s="41"/>
      <c r="BR5" s="64"/>
      <c r="BS5" s="64"/>
    </row>
    <row r="6" spans="2:71" s="17" customFormat="1" x14ac:dyDescent="0.2">
      <c r="B6" s="38" t="s">
        <v>20</v>
      </c>
      <c r="C6" s="38" t="s">
        <v>18</v>
      </c>
      <c r="I6" s="40"/>
      <c r="J6" s="40"/>
      <c r="Q6" s="40"/>
      <c r="T6" s="40"/>
      <c r="U6" s="40"/>
      <c r="V6" s="40"/>
      <c r="Z6" s="40"/>
      <c r="AE6" s="40"/>
      <c r="AF6" s="40"/>
      <c r="AG6" s="40"/>
      <c r="AH6" s="40"/>
      <c r="AK6" s="40"/>
      <c r="AL6" s="40"/>
      <c r="AM6" s="40"/>
      <c r="AN6" s="40"/>
      <c r="AO6" s="40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G6" s="41"/>
      <c r="BH6" s="41"/>
      <c r="BI6" s="41"/>
      <c r="BJ6" s="41"/>
      <c r="BK6" s="41"/>
      <c r="BL6" s="41"/>
      <c r="BM6" s="41"/>
      <c r="BR6" s="64"/>
      <c r="BS6" s="64"/>
    </row>
    <row r="7" spans="2:71" s="17" customFormat="1" x14ac:dyDescent="0.2">
      <c r="B7" s="38" t="s">
        <v>21</v>
      </c>
      <c r="C7" s="38" t="s">
        <v>18</v>
      </c>
      <c r="I7" s="40"/>
      <c r="J7" s="40"/>
      <c r="Q7" s="40"/>
      <c r="T7" s="40"/>
      <c r="U7" s="40"/>
      <c r="V7" s="40"/>
      <c r="Z7" s="40"/>
      <c r="AE7" s="40"/>
      <c r="AF7" s="40"/>
      <c r="AG7" s="40"/>
      <c r="AH7" s="40"/>
      <c r="AK7" s="40"/>
      <c r="AL7" s="40"/>
      <c r="AM7" s="40"/>
      <c r="AN7" s="40"/>
      <c r="AO7" s="40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G7" s="41"/>
      <c r="BH7" s="41"/>
      <c r="BI7" s="41"/>
      <c r="BJ7" s="41"/>
      <c r="BK7" s="41"/>
      <c r="BL7" s="41"/>
      <c r="BM7" s="41"/>
      <c r="BR7" s="64"/>
      <c r="BS7" s="64"/>
    </row>
    <row r="8" spans="2:71" s="17" customFormat="1" x14ac:dyDescent="0.2">
      <c r="B8" s="38" t="s">
        <v>22</v>
      </c>
      <c r="C8" s="38" t="s">
        <v>23</v>
      </c>
      <c r="D8" s="17" t="s">
        <v>97</v>
      </c>
      <c r="I8" s="40"/>
      <c r="J8" s="40"/>
      <c r="Q8" s="40"/>
      <c r="T8" s="40"/>
      <c r="U8" s="40"/>
      <c r="V8" s="40"/>
      <c r="Z8" s="40"/>
      <c r="AE8" s="40"/>
      <c r="AF8" s="40"/>
      <c r="AG8" s="40"/>
      <c r="AH8" s="40"/>
      <c r="AK8" s="40"/>
      <c r="AL8" s="40"/>
      <c r="AM8" s="40"/>
      <c r="AN8" s="40"/>
      <c r="AO8" s="40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G8" s="41"/>
      <c r="BH8" s="41"/>
      <c r="BI8" s="41"/>
      <c r="BJ8" s="41"/>
      <c r="BK8" s="41"/>
      <c r="BL8" s="41"/>
      <c r="BM8" s="41"/>
      <c r="BR8" s="64"/>
      <c r="BS8" s="64"/>
    </row>
    <row r="9" spans="2:71" s="17" customFormat="1" x14ac:dyDescent="0.2">
      <c r="B9" s="38" t="s">
        <v>24</v>
      </c>
      <c r="C9" s="38" t="s">
        <v>25</v>
      </c>
      <c r="D9" s="17" t="s">
        <v>97</v>
      </c>
      <c r="I9" s="40"/>
      <c r="J9" s="40"/>
      <c r="Q9" s="40"/>
      <c r="T9" s="40"/>
      <c r="U9" s="40"/>
      <c r="V9" s="40"/>
      <c r="Z9" s="40"/>
      <c r="AE9" s="40"/>
      <c r="AF9" s="40"/>
      <c r="AG9" s="40"/>
      <c r="AH9" s="40"/>
      <c r="AK9" s="40"/>
      <c r="AL9" s="40"/>
      <c r="AM9" s="40"/>
      <c r="AN9" s="40"/>
      <c r="AO9" s="40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G9" s="41"/>
      <c r="BH9" s="41"/>
      <c r="BI9" s="41"/>
      <c r="BJ9" s="41"/>
      <c r="BK9" s="41"/>
      <c r="BL9" s="41"/>
      <c r="BM9" s="41"/>
      <c r="BR9" s="64"/>
      <c r="BS9" s="64"/>
    </row>
    <row r="10" spans="2:71" s="17" customFormat="1" x14ac:dyDescent="0.2">
      <c r="B10" s="38" t="s">
        <v>26</v>
      </c>
      <c r="C10" s="38" t="s">
        <v>25</v>
      </c>
      <c r="D10" s="17" t="s">
        <v>97</v>
      </c>
      <c r="I10" s="40"/>
      <c r="J10" s="40"/>
      <c r="Q10" s="40"/>
      <c r="T10" s="40"/>
      <c r="U10" s="40"/>
      <c r="V10" s="40"/>
      <c r="Z10" s="40"/>
      <c r="AE10" s="40"/>
      <c r="AF10" s="40"/>
      <c r="AG10" s="40"/>
      <c r="AH10" s="40"/>
      <c r="AK10" s="40"/>
      <c r="AL10" s="40"/>
      <c r="AM10" s="40"/>
      <c r="AN10" s="40"/>
      <c r="AO10" s="40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G10" s="41"/>
      <c r="BH10" s="41"/>
      <c r="BI10" s="41"/>
      <c r="BJ10" s="41"/>
      <c r="BK10" s="41"/>
      <c r="BL10" s="41"/>
      <c r="BM10" s="41"/>
      <c r="BR10" s="64"/>
      <c r="BS10" s="64"/>
    </row>
    <row r="11" spans="2:71" s="17" customFormat="1" x14ac:dyDescent="0.2">
      <c r="B11" s="38" t="s">
        <v>27</v>
      </c>
      <c r="C11" s="38" t="s">
        <v>25</v>
      </c>
      <c r="D11" s="17" t="s">
        <v>96</v>
      </c>
      <c r="I11" s="40"/>
      <c r="J11" s="40"/>
      <c r="Q11" s="40"/>
      <c r="T11" s="40"/>
      <c r="U11" s="40"/>
      <c r="V11" s="40"/>
      <c r="Z11" s="40"/>
      <c r="AE11" s="40"/>
      <c r="AF11" s="40"/>
      <c r="AG11" s="40"/>
      <c r="AH11" s="40"/>
      <c r="AK11" s="40"/>
      <c r="AL11" s="40"/>
      <c r="AM11" s="40"/>
      <c r="AN11" s="40"/>
      <c r="AO11" s="40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G11" s="41"/>
      <c r="BH11" s="41"/>
      <c r="BI11" s="41"/>
      <c r="BJ11" s="41"/>
      <c r="BK11" s="41"/>
      <c r="BL11" s="41"/>
      <c r="BM11" s="41"/>
      <c r="BR11" s="64"/>
      <c r="BS11" s="64"/>
    </row>
    <row r="12" spans="2:71" s="17" customFormat="1" x14ac:dyDescent="0.2">
      <c r="B12" s="38" t="s">
        <v>28</v>
      </c>
      <c r="C12" s="38" t="s">
        <v>18</v>
      </c>
      <c r="I12" s="40">
        <f>+CORREL(I19:I80,J19:J80)</f>
        <v>0.85735985913302903</v>
      </c>
      <c r="J12" s="40"/>
      <c r="Q12" s="40"/>
      <c r="T12" s="40"/>
      <c r="U12" s="40"/>
      <c r="V12" s="40"/>
      <c r="Z12" s="40"/>
      <c r="AE12" s="40"/>
      <c r="AF12" s="40"/>
      <c r="AG12" s="40"/>
      <c r="AH12" s="40"/>
      <c r="AK12" s="40"/>
      <c r="AL12" s="40"/>
      <c r="AM12" s="40"/>
      <c r="AN12" s="40"/>
      <c r="AO12" s="40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G12" s="41"/>
      <c r="BH12" s="41"/>
      <c r="BI12" s="41"/>
      <c r="BJ12" s="41"/>
      <c r="BK12" s="41"/>
      <c r="BL12" s="41"/>
      <c r="BM12" s="41"/>
      <c r="BR12" s="64"/>
      <c r="BS12" s="64"/>
    </row>
    <row r="13" spans="2:71" s="17" customFormat="1" x14ac:dyDescent="0.2">
      <c r="B13" s="38" t="s">
        <v>29</v>
      </c>
      <c r="C13" s="38" t="s">
        <v>18</v>
      </c>
      <c r="I13" s="40"/>
      <c r="J13" s="40"/>
      <c r="Q13" s="40"/>
      <c r="T13" s="40"/>
      <c r="U13" s="40"/>
      <c r="V13" s="40"/>
      <c r="Z13" s="40"/>
      <c r="AE13" s="40"/>
      <c r="AF13" s="40"/>
      <c r="AG13" s="40"/>
      <c r="AH13" s="40"/>
      <c r="AK13" s="40"/>
      <c r="AL13" s="40"/>
      <c r="AM13" s="40"/>
      <c r="AN13" s="40"/>
      <c r="AO13" s="40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G13" s="41"/>
      <c r="BH13" s="41"/>
      <c r="BI13" s="41"/>
      <c r="BJ13" s="41"/>
      <c r="BK13" s="41"/>
      <c r="BL13" s="41"/>
      <c r="BM13" s="41"/>
      <c r="BR13" s="64"/>
      <c r="BS13" s="64"/>
    </row>
    <row r="14" spans="2:71" s="17" customFormat="1" x14ac:dyDescent="0.2">
      <c r="I14" s="40"/>
      <c r="J14" s="40"/>
      <c r="Q14" s="40"/>
      <c r="T14" s="40"/>
      <c r="U14" s="40"/>
      <c r="V14" s="40"/>
      <c r="Z14" s="40"/>
      <c r="AE14" s="40"/>
      <c r="AF14" s="40"/>
      <c r="AG14" s="40"/>
      <c r="AH14" s="40"/>
      <c r="AK14" s="40"/>
      <c r="AL14" s="40"/>
      <c r="AM14" s="40"/>
      <c r="AN14" s="40"/>
      <c r="AO14" s="40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G14" s="41"/>
      <c r="BH14" s="41"/>
      <c r="BI14" s="41"/>
      <c r="BJ14" s="41"/>
      <c r="BK14" s="41"/>
      <c r="BL14" s="41"/>
      <c r="BM14" s="41"/>
      <c r="BR14" s="64"/>
      <c r="BS14" s="64"/>
    </row>
    <row r="15" spans="2:71" s="17" customFormat="1" ht="13.5" thickBot="1" x14ac:dyDescent="0.25">
      <c r="I15" s="278" t="s">
        <v>53</v>
      </c>
      <c r="J15" s="278"/>
      <c r="Q15" s="40"/>
      <c r="T15" s="282" t="s">
        <v>53</v>
      </c>
      <c r="U15" s="283"/>
      <c r="V15" s="284"/>
      <c r="Z15" s="40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  <c r="AO15" s="40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G15" s="41"/>
      <c r="BH15" s="41"/>
      <c r="BI15" s="41"/>
      <c r="BJ15" s="41"/>
      <c r="BK15" s="41"/>
      <c r="BL15" s="41"/>
      <c r="BM15" s="41"/>
      <c r="BR15" s="64"/>
      <c r="BS15" s="64"/>
    </row>
    <row r="16" spans="2:71" s="17" customFormat="1" ht="13.5" thickBot="1" x14ac:dyDescent="0.25">
      <c r="I16" s="42" t="s">
        <v>58</v>
      </c>
      <c r="J16" s="42" t="s">
        <v>59</v>
      </c>
      <c r="Q16" s="40"/>
      <c r="T16" s="121" t="s">
        <v>58</v>
      </c>
      <c r="U16" s="121" t="s">
        <v>59</v>
      </c>
      <c r="V16" s="121" t="s">
        <v>59</v>
      </c>
      <c r="Z16" s="40"/>
      <c r="AA16" s="43">
        <f>+MIN(Z19:Z108)</f>
        <v>8.2295327858692986E-4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  <c r="AO16" s="40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G16" s="41"/>
      <c r="BH16" s="41"/>
      <c r="BI16" s="41"/>
      <c r="BJ16" s="41"/>
      <c r="BK16" s="41"/>
      <c r="BL16" s="41"/>
      <c r="BM16" s="41"/>
      <c r="BR16" s="64"/>
      <c r="BS16" s="64"/>
    </row>
    <row r="17" spans="1:108" s="17" customFormat="1" x14ac:dyDescent="0.2">
      <c r="I17" s="40"/>
      <c r="J17" s="40"/>
      <c r="Q17" s="40"/>
      <c r="T17" s="40"/>
      <c r="U17" s="40"/>
      <c r="V17" s="40"/>
      <c r="Z17" s="40"/>
      <c r="AE17" s="40"/>
      <c r="AF17" s="40"/>
      <c r="AG17" s="40"/>
      <c r="AH17" s="40"/>
      <c r="AK17" s="40"/>
      <c r="AL17" s="40"/>
      <c r="AM17" s="40"/>
      <c r="AN17" s="40"/>
      <c r="AO17" s="40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s="17" customFormat="1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Q18" s="40"/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s="17" customFormat="1" x14ac:dyDescent="0.2">
      <c r="A19" s="105">
        <f t="shared" ref="A19:A82" si="0">+EOMONTH(B19,-1)</f>
        <v>39478</v>
      </c>
      <c r="B19" s="147">
        <v>39507</v>
      </c>
      <c r="C19" s="148">
        <v>218491155867</v>
      </c>
      <c r="D19" s="149">
        <v>3622402.8899999429</v>
      </c>
      <c r="E19" s="150">
        <v>713619</v>
      </c>
      <c r="F19" s="149">
        <v>7534177788.5172415</v>
      </c>
      <c r="G19" s="149">
        <v>10557.70346433775</v>
      </c>
      <c r="H19" s="149">
        <v>3622402.8899999429</v>
      </c>
      <c r="I19" s="151">
        <v>6.0679776830281414E-3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22.742715544095148</v>
      </c>
      <c r="O19" s="153">
        <v>9.2646110586411261</v>
      </c>
      <c r="P19" s="154"/>
      <c r="Q19" s="56"/>
      <c r="R19" s="96"/>
      <c r="T19" s="113">
        <f>+I19</f>
        <v>6.0679776830281414E-3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6.3985792648312261E-3</v>
      </c>
      <c r="AA19" s="123">
        <f t="shared" ref="AA19:AA50" si="3">+I19-Z19</f>
        <v>-3.3060158180308469E-4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10557.70346433775</v>
      </c>
      <c r="AK19" s="141"/>
      <c r="AL19" s="141"/>
      <c r="AM19" s="141"/>
      <c r="AN19" s="141"/>
      <c r="AO19" s="142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60">
        <f t="shared" ref="BF19:BF50" si="5">+B19</f>
        <v>39507</v>
      </c>
      <c r="BG19" s="71">
        <f t="shared" ref="BG19:BG50" si="6">+I19</f>
        <v>6.0679776830281414E-3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9.2646110586411261</v>
      </c>
      <c r="BS19" s="64">
        <f t="shared" ref="BS19:BS50" si="12">+E19</f>
        <v>713619</v>
      </c>
      <c r="BT19" s="17" t="s">
        <v>103</v>
      </c>
      <c r="BV19" s="60">
        <f t="shared" ref="BV19:BV50" si="13">+B20</f>
        <v>39538</v>
      </c>
      <c r="BW19" s="71">
        <f t="shared" ref="BW19:BW50" si="14">+I20</f>
        <v>6.0793293608833142E-3</v>
      </c>
      <c r="BX19" s="71">
        <f t="shared" ref="BX19:BX50" si="15">+I19</f>
        <v>6.0679776830281414E-3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s="17" customFormat="1" x14ac:dyDescent="0.2">
      <c r="A20" s="105">
        <f t="shared" si="0"/>
        <v>39507</v>
      </c>
      <c r="B20" s="147">
        <v>39538</v>
      </c>
      <c r="C20" s="148">
        <v>229928202659</v>
      </c>
      <c r="D20" s="149">
        <v>3819151.019999966</v>
      </c>
      <c r="E20" s="150">
        <v>721418</v>
      </c>
      <c r="F20" s="149">
        <v>7417038795.4516125</v>
      </c>
      <c r="G20" s="149">
        <v>10281.194530011189</v>
      </c>
      <c r="H20" s="149">
        <v>3819151.019999966</v>
      </c>
      <c r="I20" s="151">
        <v>6.0793293608833142E-3</v>
      </c>
      <c r="J20" s="151">
        <v>4.3046315789473689E-2</v>
      </c>
      <c r="K20" s="152">
        <v>6.4459330143539634E-4</v>
      </c>
      <c r="L20" s="152">
        <v>0</v>
      </c>
      <c r="M20" s="152">
        <v>6.4459330143539634E-4</v>
      </c>
      <c r="N20" s="153">
        <v>22.727045730299476</v>
      </c>
      <c r="O20" s="153">
        <v>9.2380717316759569</v>
      </c>
      <c r="P20" s="154">
        <v>6.0679776830281414E-3</v>
      </c>
      <c r="Q20" s="69"/>
      <c r="R20" s="96"/>
      <c r="T20" s="113">
        <f t="shared" si="1"/>
        <v>6.0793293608833142E-3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6.7258854274765507E-3</v>
      </c>
      <c r="AA20" s="125">
        <f t="shared" si="3"/>
        <v>-6.4655606659323652E-4</v>
      </c>
      <c r="AD20" s="133">
        <f t="shared" si="4"/>
        <v>39538</v>
      </c>
      <c r="AE20" s="134">
        <f t="shared" ref="AE20:AE51" si="20">+I20-I19</f>
        <v>1.1351677855172757E-5</v>
      </c>
      <c r="AF20" s="134">
        <f>+AA19</f>
        <v>-3.3060158180308469E-4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143">
        <f>+AE20</f>
        <v>1.1351677855172757E-5</v>
      </c>
      <c r="AL20" s="143">
        <f>+AF20</f>
        <v>-3.3060158180308469E-4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60">
        <f t="shared" si="5"/>
        <v>39538</v>
      </c>
      <c r="BG20" s="71">
        <f t="shared" si="6"/>
        <v>6.0793293608833142E-3</v>
      </c>
      <c r="BH20" s="71">
        <f t="shared" si="7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9.2380717316759569</v>
      </c>
      <c r="BS20" s="64">
        <f t="shared" si="12"/>
        <v>721418</v>
      </c>
      <c r="BT20" s="17" t="s">
        <v>103</v>
      </c>
      <c r="BV20" s="60">
        <f t="shared" si="13"/>
        <v>39568</v>
      </c>
      <c r="BW20" s="71">
        <f t="shared" si="14"/>
        <v>6.1327757820122224E-3</v>
      </c>
      <c r="BX20" s="71">
        <f t="shared" si="15"/>
        <v>6.0793293608833142E-3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s="17" customFormat="1" x14ac:dyDescent="0.2">
      <c r="A21" s="106">
        <f t="shared" si="0"/>
        <v>39538</v>
      </c>
      <c r="B21" s="155">
        <v>39568</v>
      </c>
      <c r="C21" s="156">
        <v>219839899051</v>
      </c>
      <c r="D21" s="157">
        <v>3683685.2699999576</v>
      </c>
      <c r="E21" s="158">
        <v>698691</v>
      </c>
      <c r="F21" s="157">
        <v>7327996635.0333338</v>
      </c>
      <c r="G21" s="157">
        <v>10488.179517173305</v>
      </c>
      <c r="H21" s="157">
        <v>3683685.2699999576</v>
      </c>
      <c r="I21" s="159">
        <v>6.1327757820122224E-3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22.714968005125087</v>
      </c>
      <c r="O21" s="161">
        <v>9.2580041417323393</v>
      </c>
      <c r="P21" s="162">
        <v>6.0793293608833142E-3</v>
      </c>
      <c r="Q21" s="69"/>
      <c r="R21" s="96"/>
      <c r="T21" s="113">
        <f t="shared" si="1"/>
        <v>6.1327757820122224E-3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6.6105613363438235E-3</v>
      </c>
      <c r="AA21" s="125">
        <f t="shared" si="3"/>
        <v>-4.7778555433160112E-4</v>
      </c>
      <c r="AD21" s="133">
        <f t="shared" si="4"/>
        <v>39568</v>
      </c>
      <c r="AE21" s="134">
        <f t="shared" si="20"/>
        <v>5.3446421128908184E-5</v>
      </c>
      <c r="AF21" s="134">
        <f t="shared" ref="AF21:AF84" si="26">+AA20</f>
        <v>-6.4655606659323652E-4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143">
        <f t="shared" si="28"/>
        <v>5.3446421128908184E-5</v>
      </c>
      <c r="AL21" s="143">
        <f t="shared" si="28"/>
        <v>-6.4655606659323652E-4</v>
      </c>
      <c r="AM21" s="143">
        <f t="shared" ref="AM21:AM84" si="29">+K20</f>
        <v>6.4459330143539634E-4</v>
      </c>
      <c r="AN21" s="143">
        <f t="shared" ref="AN21:AN84" si="30">+L20</f>
        <v>0</v>
      </c>
      <c r="AO21" s="144">
        <f t="shared" si="22"/>
        <v>-4.3864404761904787E-3</v>
      </c>
      <c r="AP21" s="93"/>
      <c r="AQ21" s="93"/>
      <c r="BA21" s="93"/>
      <c r="BB21" s="93"/>
      <c r="BC21" s="93"/>
      <c r="BD21" s="93"/>
      <c r="BE21" s="93"/>
      <c r="BF21" s="60">
        <f t="shared" si="5"/>
        <v>39568</v>
      </c>
      <c r="BG21" s="71">
        <f t="shared" si="6"/>
        <v>6.1327757820122224E-3</v>
      </c>
      <c r="BH21" s="71">
        <f t="shared" si="7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9.2580041417323393</v>
      </c>
      <c r="BS21" s="64">
        <f t="shared" si="12"/>
        <v>698691</v>
      </c>
      <c r="BT21" s="17" t="s">
        <v>103</v>
      </c>
      <c r="BV21" s="60">
        <f t="shared" si="13"/>
        <v>39599</v>
      </c>
      <c r="BW21" s="71">
        <f t="shared" si="14"/>
        <v>6.2469213515923411E-3</v>
      </c>
      <c r="BX21" s="71">
        <f t="shared" si="15"/>
        <v>6.1327757820122224E-3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s="17" customFormat="1" ht="15.75" thickBot="1" x14ac:dyDescent="0.3">
      <c r="A22" s="106">
        <f t="shared" si="0"/>
        <v>39568</v>
      </c>
      <c r="B22" s="155">
        <v>39599</v>
      </c>
      <c r="C22" s="156">
        <v>226811979251</v>
      </c>
      <c r="D22" s="157">
        <v>3871247.5299999751</v>
      </c>
      <c r="E22" s="158">
        <v>710502</v>
      </c>
      <c r="F22" s="157">
        <v>7316515459.7096777</v>
      </c>
      <c r="G22" s="157">
        <v>10297.670463573189</v>
      </c>
      <c r="H22" s="157">
        <v>3871247.5299999751</v>
      </c>
      <c r="I22" s="159">
        <v>6.2469213515923411E-3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22.713400021487029</v>
      </c>
      <c r="O22" s="161">
        <v>9.239672980052628</v>
      </c>
      <c r="P22" s="162">
        <v>6.1327757820122224E-3</v>
      </c>
      <c r="Q22" s="69"/>
      <c r="R22" s="96"/>
      <c r="T22" s="113">
        <f t="shared" si="1"/>
        <v>6.2469213515923411E-3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6.5740123900581036E-3</v>
      </c>
      <c r="AA22" s="125">
        <f t="shared" si="3"/>
        <v>-3.2709103846576253E-4</v>
      </c>
      <c r="AD22" s="133">
        <f t="shared" si="4"/>
        <v>39599</v>
      </c>
      <c r="AE22" s="134">
        <f t="shared" si="20"/>
        <v>1.1414556958011871E-4</v>
      </c>
      <c r="AF22" s="134">
        <f t="shared" si="26"/>
        <v>-4.7778555433160112E-4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143">
        <f t="shared" si="28"/>
        <v>1.1414556958011871E-4</v>
      </c>
      <c r="AL22" s="143">
        <f t="shared" si="28"/>
        <v>-4.7778555433160112E-4</v>
      </c>
      <c r="AM22" s="143">
        <f t="shared" si="29"/>
        <v>1.8290043290044439E-4</v>
      </c>
      <c r="AN22" s="143">
        <f t="shared" si="30"/>
        <v>0</v>
      </c>
      <c r="AO22" s="144">
        <f t="shared" si="22"/>
        <v>-1.3254136363636364E-3</v>
      </c>
      <c r="AP22" s="93"/>
      <c r="AQ22" s="93"/>
      <c r="AR22" t="s">
        <v>30</v>
      </c>
      <c r="AS22"/>
      <c r="AT22"/>
      <c r="AU22"/>
      <c r="AV22"/>
      <c r="AW22"/>
      <c r="AX22"/>
      <c r="AY22"/>
      <c r="AZ22"/>
      <c r="BA22" s="93"/>
      <c r="BB22" s="93"/>
      <c r="BC22" s="93"/>
      <c r="BD22" s="93"/>
      <c r="BE22" s="93"/>
      <c r="BF22" s="60">
        <f t="shared" si="5"/>
        <v>39599</v>
      </c>
      <c r="BG22" s="71">
        <f t="shared" si="6"/>
        <v>6.2469213515923411E-3</v>
      </c>
      <c r="BH22" s="71">
        <f t="shared" si="7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9.239672980052628</v>
      </c>
      <c r="BS22" s="64">
        <f t="shared" si="12"/>
        <v>710502</v>
      </c>
      <c r="BT22" s="17" t="s">
        <v>103</v>
      </c>
      <c r="BV22" s="60">
        <f t="shared" si="13"/>
        <v>39629</v>
      </c>
      <c r="BW22" s="71">
        <f t="shared" si="14"/>
        <v>6.2629234209269332E-3</v>
      </c>
      <c r="BX22" s="71">
        <f t="shared" si="15"/>
        <v>6.2469213515923411E-3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s="17" customFormat="1" ht="15.75" thickBot="1" x14ac:dyDescent="0.3">
      <c r="A23" s="106">
        <f t="shared" si="0"/>
        <v>39599</v>
      </c>
      <c r="B23" s="155">
        <v>39629</v>
      </c>
      <c r="C23" s="156">
        <v>219635633130</v>
      </c>
      <c r="D23" s="157">
        <v>3758363.7999999793</v>
      </c>
      <c r="E23" s="158">
        <v>718098</v>
      </c>
      <c r="F23" s="157">
        <v>7321187771</v>
      </c>
      <c r="G23" s="157">
        <v>10195.248797517888</v>
      </c>
      <c r="H23" s="157">
        <v>3758363.7999999793</v>
      </c>
      <c r="I23" s="159">
        <v>6.2629234209269332E-3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22.7140384155541</v>
      </c>
      <c r="O23" s="161">
        <v>9.2296770865869888</v>
      </c>
      <c r="P23" s="162">
        <v>6.2469213515923411E-3</v>
      </c>
      <c r="Q23" s="69"/>
      <c r="R23" s="96"/>
      <c r="T23" s="113">
        <f t="shared" si="1"/>
        <v>6.2629234209269332E-3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6.7621153266566938E-3</v>
      </c>
      <c r="AA23" s="125">
        <f t="shared" si="3"/>
        <v>-4.9919190572976068E-4</v>
      </c>
      <c r="AD23" s="133">
        <f t="shared" si="4"/>
        <v>39629</v>
      </c>
      <c r="AE23" s="134">
        <f t="shared" si="20"/>
        <v>1.6002069334592091E-5</v>
      </c>
      <c r="AF23" s="134">
        <f t="shared" si="26"/>
        <v>-3.2709103846576253E-4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143">
        <f t="shared" si="28"/>
        <v>1.6002069334592091E-5</v>
      </c>
      <c r="AL23" s="143">
        <f t="shared" si="28"/>
        <v>-3.2709103846576253E-4</v>
      </c>
      <c r="AM23" s="143">
        <f t="shared" si="29"/>
        <v>8.4999999999999659E-4</v>
      </c>
      <c r="AN23" s="143">
        <f t="shared" si="30"/>
        <v>0</v>
      </c>
      <c r="AO23" s="144">
        <f t="shared" si="22"/>
        <v>1.3976683982683995E-3</v>
      </c>
      <c r="AP23" s="93"/>
      <c r="AQ23" s="93"/>
      <c r="AR23"/>
      <c r="AS23"/>
      <c r="AT23"/>
      <c r="AU23"/>
      <c r="AV23"/>
      <c r="AW23"/>
      <c r="AX23"/>
      <c r="AY23"/>
      <c r="AZ23"/>
      <c r="BA23" s="93"/>
      <c r="BB23" s="93"/>
      <c r="BC23" s="93"/>
      <c r="BD23" s="93"/>
      <c r="BE23" s="93"/>
      <c r="BF23" s="60">
        <f t="shared" si="5"/>
        <v>39629</v>
      </c>
      <c r="BG23" s="71">
        <f t="shared" si="6"/>
        <v>6.2629234209269332E-3</v>
      </c>
      <c r="BH23" s="71">
        <f t="shared" si="7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9.2296770865869888</v>
      </c>
      <c r="BS23" s="64">
        <f t="shared" si="12"/>
        <v>718098</v>
      </c>
      <c r="BT23" s="17" t="s">
        <v>103</v>
      </c>
      <c r="BV23" s="60">
        <f t="shared" si="13"/>
        <v>39660</v>
      </c>
      <c r="BW23" s="71">
        <f t="shared" si="14"/>
        <v>6.2657256892546124E-3</v>
      </c>
      <c r="BX23" s="71">
        <f t="shared" si="15"/>
        <v>6.2629234209269332E-3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s="17" customFormat="1" ht="15" x14ac:dyDescent="0.25">
      <c r="A24" s="106">
        <f t="shared" si="0"/>
        <v>39629</v>
      </c>
      <c r="B24" s="155">
        <v>39660</v>
      </c>
      <c r="C24" s="156">
        <v>223648162128</v>
      </c>
      <c r="D24" s="157">
        <v>3828737.7999999728</v>
      </c>
      <c r="E24" s="158">
        <v>702922</v>
      </c>
      <c r="F24" s="157">
        <v>7214456842.8387098</v>
      </c>
      <c r="G24" s="157">
        <v>10263.524036576902</v>
      </c>
      <c r="H24" s="157">
        <v>3828737.7999999728</v>
      </c>
      <c r="I24" s="159">
        <v>6.2657256892546124E-3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22.699352744680603</v>
      </c>
      <c r="O24" s="161">
        <v>9.2363515331018675</v>
      </c>
      <c r="P24" s="162">
        <v>6.2629234209269332E-3</v>
      </c>
      <c r="Q24" s="69"/>
      <c r="R24" s="96"/>
      <c r="T24" s="113">
        <f t="shared" si="1"/>
        <v>6.2657256892546124E-3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6.7682494486871487E-3</v>
      </c>
      <c r="AA24" s="125">
        <f t="shared" si="3"/>
        <v>-5.0252375943253633E-4</v>
      </c>
      <c r="AD24" s="133">
        <f t="shared" si="4"/>
        <v>39660</v>
      </c>
      <c r="AE24" s="134">
        <f t="shared" si="20"/>
        <v>2.802268327679186E-6</v>
      </c>
      <c r="AF24" s="134">
        <f t="shared" si="26"/>
        <v>-4.9919190572976068E-4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143">
        <f t="shared" si="28"/>
        <v>2.802268327679186E-6</v>
      </c>
      <c r="AL24" s="143">
        <f t="shared" si="28"/>
        <v>-4.9919190572976068E-4</v>
      </c>
      <c r="AM24" s="143">
        <f t="shared" si="29"/>
        <v>0</v>
      </c>
      <c r="AN24" s="143">
        <f t="shared" si="30"/>
        <v>-8.1573498964745972E-6</v>
      </c>
      <c r="AO24" s="144">
        <f t="shared" si="22"/>
        <v>1.5420393374741045E-4</v>
      </c>
      <c r="AP24" s="93"/>
      <c r="AQ24" s="93"/>
      <c r="AR24" s="4" t="s">
        <v>31</v>
      </c>
      <c r="AS24" s="4"/>
      <c r="AT24"/>
      <c r="AU24"/>
      <c r="AV24"/>
      <c r="AW24"/>
      <c r="AX24"/>
      <c r="AY24"/>
      <c r="AZ24"/>
      <c r="BA24" s="93"/>
      <c r="BB24" s="93"/>
      <c r="BC24" s="93"/>
      <c r="BD24" s="93"/>
      <c r="BE24" s="93"/>
      <c r="BF24" s="60">
        <f t="shared" si="5"/>
        <v>39660</v>
      </c>
      <c r="BG24" s="71">
        <f t="shared" si="6"/>
        <v>6.2657256892546124E-3</v>
      </c>
      <c r="BH24" s="71">
        <f t="shared" si="7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9.2363515331018675</v>
      </c>
      <c r="BS24" s="64">
        <f t="shared" si="12"/>
        <v>702922</v>
      </c>
      <c r="BT24" s="17" t="s">
        <v>103</v>
      </c>
      <c r="BV24" s="60">
        <f t="shared" si="13"/>
        <v>39691</v>
      </c>
      <c r="BW24" s="71">
        <f t="shared" si="14"/>
        <v>6.2291316644492202E-3</v>
      </c>
      <c r="BX24" s="71">
        <f t="shared" si="15"/>
        <v>6.2657256892546124E-3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s="17" customFormat="1" ht="15" x14ac:dyDescent="0.25">
      <c r="A25" s="106">
        <f t="shared" si="0"/>
        <v>39660</v>
      </c>
      <c r="B25" s="155">
        <v>39691</v>
      </c>
      <c r="C25" s="156">
        <v>223749019173</v>
      </c>
      <c r="D25" s="157">
        <v>3808093.1699999725</v>
      </c>
      <c r="E25" s="158">
        <v>706956</v>
      </c>
      <c r="F25" s="157">
        <v>7217710295.9032259</v>
      </c>
      <c r="G25" s="157">
        <v>10209.560843819454</v>
      </c>
      <c r="H25" s="157">
        <v>3808093.1699999725</v>
      </c>
      <c r="I25" s="159">
        <v>6.2291316644492202E-3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22.699803606022265</v>
      </c>
      <c r="O25" s="161">
        <v>9.2310798978751283</v>
      </c>
      <c r="P25" s="162">
        <v>6.2657256892546124E-3</v>
      </c>
      <c r="Q25" s="69"/>
      <c r="R25" s="96"/>
      <c r="T25" s="113">
        <f t="shared" si="1"/>
        <v>6.2291316644492202E-3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6.7615479776279601E-3</v>
      </c>
      <c r="AA25" s="125">
        <f t="shared" si="3"/>
        <v>-5.3241631317873985E-4</v>
      </c>
      <c r="AD25" s="133">
        <f t="shared" si="4"/>
        <v>39691</v>
      </c>
      <c r="AE25" s="134">
        <f t="shared" si="20"/>
        <v>-3.6594024805392152E-5</v>
      </c>
      <c r="AF25" s="134">
        <f t="shared" si="26"/>
        <v>-5.0252375943253633E-4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143">
        <f t="shared" si="28"/>
        <v>-3.6594024805392152E-5</v>
      </c>
      <c r="AL25" s="143">
        <f t="shared" si="28"/>
        <v>-5.0252375943253633E-4</v>
      </c>
      <c r="AM25" s="143">
        <f t="shared" si="29"/>
        <v>1.5910973084884428E-4</v>
      </c>
      <c r="AN25" s="143">
        <f t="shared" si="30"/>
        <v>0</v>
      </c>
      <c r="AO25" s="144">
        <f t="shared" si="22"/>
        <v>-6.2323250517598312E-4</v>
      </c>
      <c r="AP25" s="93"/>
      <c r="AQ25" s="93"/>
      <c r="AR25" s="1" t="s">
        <v>32</v>
      </c>
      <c r="AS25" s="1">
        <v>0.9412147682673343</v>
      </c>
      <c r="AT25"/>
      <c r="AU25"/>
      <c r="AV25"/>
      <c r="AW25"/>
      <c r="AX25"/>
      <c r="AY25"/>
      <c r="AZ25"/>
      <c r="BA25" s="93"/>
      <c r="BB25" s="93"/>
      <c r="BC25" s="93"/>
      <c r="BD25" s="93"/>
      <c r="BE25" s="93"/>
      <c r="BF25" s="60">
        <f t="shared" si="5"/>
        <v>39691</v>
      </c>
      <c r="BG25" s="71">
        <f t="shared" si="6"/>
        <v>6.2291316644492202E-3</v>
      </c>
      <c r="BH25" s="71">
        <f t="shared" si="7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9.2310798978751283</v>
      </c>
      <c r="BS25" s="64">
        <f t="shared" si="12"/>
        <v>706956</v>
      </c>
      <c r="BT25" s="17" t="s">
        <v>103</v>
      </c>
      <c r="BV25" s="60">
        <f t="shared" si="13"/>
        <v>39721</v>
      </c>
      <c r="BW25" s="71">
        <f t="shared" si="14"/>
        <v>7.0659870951053725E-3</v>
      </c>
      <c r="BX25" s="71">
        <f t="shared" si="15"/>
        <v>6.2291316644492202E-3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s="17" customFormat="1" ht="15" x14ac:dyDescent="0.25">
      <c r="A26" s="106">
        <f t="shared" si="0"/>
        <v>39691</v>
      </c>
      <c r="B26" s="155">
        <v>39721</v>
      </c>
      <c r="C26" s="156">
        <v>417898822522</v>
      </c>
      <c r="D26" s="157">
        <v>8067944.5000004983</v>
      </c>
      <c r="E26" s="158">
        <v>1374478</v>
      </c>
      <c r="F26" s="157">
        <v>13929960750.733334</v>
      </c>
      <c r="G26" s="157">
        <v>10134.728057293993</v>
      </c>
      <c r="H26" s="157">
        <v>8067944.5000004983</v>
      </c>
      <c r="I26" s="159">
        <v>7.0659870951053725E-3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23.357307807127071</v>
      </c>
      <c r="O26" s="161">
        <v>9.223723226488028</v>
      </c>
      <c r="P26" s="162">
        <v>6.2291316644492202E-3</v>
      </c>
      <c r="Q26" s="69"/>
      <c r="R26" s="96"/>
      <c r="T26" s="113">
        <f t="shared" si="1"/>
        <v>7.0659870951053725E-3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7.1500751987109432E-3</v>
      </c>
      <c r="AA26" s="125">
        <f t="shared" si="3"/>
        <v>-8.4088103605570695E-5</v>
      </c>
      <c r="AD26" s="133">
        <f t="shared" si="4"/>
        <v>39721</v>
      </c>
      <c r="AE26" s="134">
        <f t="shared" si="20"/>
        <v>8.368554306561523E-4</v>
      </c>
      <c r="AF26" s="134">
        <f t="shared" si="26"/>
        <v>-5.3241631317873985E-4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143">
        <f t="shared" si="28"/>
        <v>8.368554306561523E-4</v>
      </c>
      <c r="AL26" s="143">
        <f t="shared" si="28"/>
        <v>-5.3241631317873985E-4</v>
      </c>
      <c r="AM26" s="143">
        <f t="shared" si="29"/>
        <v>1.724329004329013E-3</v>
      </c>
      <c r="AN26" s="143">
        <f t="shared" si="30"/>
        <v>0</v>
      </c>
      <c r="AO26" s="144">
        <f t="shared" si="22"/>
        <v>2.9818056277056294E-3</v>
      </c>
      <c r="AP26" s="93"/>
      <c r="AQ26" s="93"/>
      <c r="AR26" s="1" t="s">
        <v>33</v>
      </c>
      <c r="AS26" s="1">
        <v>0.88588524000453184</v>
      </c>
      <c r="AT26"/>
      <c r="AU26"/>
      <c r="AV26"/>
      <c r="AW26"/>
      <c r="AX26"/>
      <c r="AY26"/>
      <c r="AZ26"/>
      <c r="BA26" s="93"/>
      <c r="BB26" s="93"/>
      <c r="BC26" s="93"/>
      <c r="BD26" s="93"/>
      <c r="BE26" s="93"/>
      <c r="BF26" s="60">
        <f t="shared" si="5"/>
        <v>39721</v>
      </c>
      <c r="BG26" s="71">
        <f t="shared" si="6"/>
        <v>7.0659870951053725E-3</v>
      </c>
      <c r="BH26" s="71">
        <f t="shared" si="7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9.223723226488028</v>
      </c>
      <c r="BS26" s="64">
        <f t="shared" si="12"/>
        <v>1374478</v>
      </c>
      <c r="BT26" s="17" t="s">
        <v>103</v>
      </c>
      <c r="BV26" s="60">
        <f t="shared" si="13"/>
        <v>39752</v>
      </c>
      <c r="BW26" s="71">
        <f t="shared" si="14"/>
        <v>7.1189703106785242E-3</v>
      </c>
      <c r="BX26" s="71">
        <f t="shared" si="15"/>
        <v>7.0659870951053725E-3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s="17" customFormat="1" ht="15" x14ac:dyDescent="0.25">
      <c r="A27" s="106">
        <f t="shared" si="0"/>
        <v>39721</v>
      </c>
      <c r="B27" s="155">
        <v>39752</v>
      </c>
      <c r="C27" s="156">
        <v>438517453129.61023</v>
      </c>
      <c r="D27" s="157">
        <v>8529488.3320875857</v>
      </c>
      <c r="E27" s="158">
        <v>1354264.9575681104</v>
      </c>
      <c r="F27" s="157">
        <v>14145724294.503555</v>
      </c>
      <c r="G27" s="157">
        <v>10445.315161890778</v>
      </c>
      <c r="H27" s="157">
        <v>8529488.3320875857</v>
      </c>
      <c r="I27" s="159">
        <v>7.1189703106785242E-3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23.372678245373354</v>
      </c>
      <c r="O27" s="161">
        <v>9.2539088470051336</v>
      </c>
      <c r="P27" s="162">
        <v>7.0659870951053725E-3</v>
      </c>
      <c r="Q27" s="69"/>
      <c r="R27" s="96"/>
      <c r="T27" s="113">
        <f t="shared" si="1"/>
        <v>7.1189703106785242E-3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7.3058079318359601E-3</v>
      </c>
      <c r="AA27" s="125">
        <f t="shared" si="3"/>
        <v>-1.8683762115743584E-4</v>
      </c>
      <c r="AD27" s="133">
        <f t="shared" si="4"/>
        <v>39752</v>
      </c>
      <c r="AE27" s="134">
        <f t="shared" si="20"/>
        <v>5.2983215573151714E-5</v>
      </c>
      <c r="AF27" s="134">
        <f t="shared" si="26"/>
        <v>-8.4088103605570695E-5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143">
        <f t="shared" si="28"/>
        <v>5.2983215573151714E-5</v>
      </c>
      <c r="AL27" s="143">
        <f t="shared" si="28"/>
        <v>-8.4088103605570695E-5</v>
      </c>
      <c r="AM27" s="143">
        <f t="shared" si="29"/>
        <v>1.7135177865612652E-3</v>
      </c>
      <c r="AN27" s="143">
        <f t="shared" si="30"/>
        <v>0</v>
      </c>
      <c r="AO27" s="144">
        <f t="shared" si="22"/>
        <v>-1.9002818181818176E-3</v>
      </c>
      <c r="AP27" s="93"/>
      <c r="AQ27" s="93"/>
      <c r="AR27" s="1" t="s">
        <v>34</v>
      </c>
      <c r="AS27" s="1">
        <v>0.87322484500458331</v>
      </c>
      <c r="AT27"/>
      <c r="AU27"/>
      <c r="AV27"/>
      <c r="AW27"/>
      <c r="AX27"/>
      <c r="AY27"/>
      <c r="AZ27"/>
      <c r="BA27" s="93"/>
      <c r="BB27" s="93"/>
      <c r="BC27" s="93"/>
      <c r="BD27" s="93"/>
      <c r="BE27" s="93"/>
      <c r="BF27" s="60">
        <f t="shared" si="5"/>
        <v>39752</v>
      </c>
      <c r="BG27" s="71">
        <f t="shared" si="6"/>
        <v>7.1189703106785242E-3</v>
      </c>
      <c r="BH27" s="71">
        <f t="shared" si="7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9.2539088470051336</v>
      </c>
      <c r="BS27" s="64">
        <f t="shared" si="12"/>
        <v>1354264.9575681104</v>
      </c>
      <c r="BT27" s="17" t="s">
        <v>103</v>
      </c>
      <c r="BV27" s="60">
        <f t="shared" si="13"/>
        <v>39782</v>
      </c>
      <c r="BW27" s="71">
        <f t="shared" si="14"/>
        <v>7.0386133583311174E-3</v>
      </c>
      <c r="BX27" s="71">
        <f t="shared" si="15"/>
        <v>7.1189703106785242E-3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s="17" customFormat="1" ht="15.75" thickBot="1" x14ac:dyDescent="0.3">
      <c r="A28" s="106">
        <f t="shared" si="0"/>
        <v>39752</v>
      </c>
      <c r="B28" s="163">
        <v>39782</v>
      </c>
      <c r="C28" s="156">
        <v>419341870824.297</v>
      </c>
      <c r="D28" s="157">
        <v>8064440.6931460621</v>
      </c>
      <c r="E28" s="158">
        <v>1357636.1165478216</v>
      </c>
      <c r="F28" s="157">
        <v>13978062360.8099</v>
      </c>
      <c r="G28" s="157">
        <v>10295.882814574148</v>
      </c>
      <c r="H28" s="157">
        <v>8064440.6931460621</v>
      </c>
      <c r="I28" s="159">
        <v>7.0386133583311174E-3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23.360754963345659</v>
      </c>
      <c r="O28" s="161">
        <v>9.2394993675653243</v>
      </c>
      <c r="P28" s="162">
        <v>7.1189703106785242E-3</v>
      </c>
      <c r="Q28" s="69"/>
      <c r="R28" s="96"/>
      <c r="T28" s="113">
        <f t="shared" si="1"/>
        <v>7.0386133583311174E-3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5.8669236524165327E-3</v>
      </c>
      <c r="AA28" s="125">
        <f t="shared" si="3"/>
        <v>1.1716897059145847E-3</v>
      </c>
      <c r="AD28" s="133">
        <f t="shared" si="4"/>
        <v>39782</v>
      </c>
      <c r="AE28" s="134">
        <f t="shared" si="20"/>
        <v>-8.0356952347406842E-5</v>
      </c>
      <c r="AF28" s="134">
        <f t="shared" si="26"/>
        <v>-1.8683762115743584E-4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143">
        <f t="shared" si="28"/>
        <v>-8.0356952347406842E-5</v>
      </c>
      <c r="AL28" s="143">
        <f t="shared" si="28"/>
        <v>-1.8683762115743584E-4</v>
      </c>
      <c r="AM28" s="143">
        <f t="shared" si="29"/>
        <v>0</v>
      </c>
      <c r="AN28" s="143">
        <f t="shared" si="30"/>
        <v>-9.8801086956521733E-3</v>
      </c>
      <c r="AO28" s="144">
        <f t="shared" si="22"/>
        <v>-4.6333000000000225E-4</v>
      </c>
      <c r="AP28" s="93"/>
      <c r="AQ28" s="93"/>
      <c r="AR28" s="1" t="s">
        <v>35</v>
      </c>
      <c r="AS28" s="1">
        <v>1.1760229170549713E-3</v>
      </c>
      <c r="AT28"/>
      <c r="AU28"/>
      <c r="AV28"/>
      <c r="AW28"/>
      <c r="AX28"/>
      <c r="AY28"/>
      <c r="AZ28"/>
      <c r="BA28" s="93"/>
      <c r="BB28" s="93"/>
      <c r="BC28" s="93"/>
      <c r="BD28" s="93"/>
      <c r="BE28" s="93"/>
      <c r="BF28" s="60">
        <f t="shared" si="5"/>
        <v>39782</v>
      </c>
      <c r="BG28" s="71">
        <f t="shared" si="6"/>
        <v>7.0386133583311174E-3</v>
      </c>
      <c r="BH28" s="71">
        <f t="shared" si="7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9.2394993675653243</v>
      </c>
      <c r="BS28" s="64">
        <f t="shared" si="12"/>
        <v>1357636.1165478216</v>
      </c>
      <c r="BT28" s="17" t="s">
        <v>103</v>
      </c>
      <c r="BV28" s="60">
        <f t="shared" si="13"/>
        <v>39813</v>
      </c>
      <c r="BW28" s="71">
        <f t="shared" si="14"/>
        <v>7.0386133583311885E-3</v>
      </c>
      <c r="BX28" s="71">
        <f t="shared" si="15"/>
        <v>7.0386133583311174E-3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s="17" customFormat="1" ht="15.75" thickBot="1" x14ac:dyDescent="0.3">
      <c r="A29" s="106">
        <f t="shared" si="0"/>
        <v>39782</v>
      </c>
      <c r="B29" s="163">
        <v>39813</v>
      </c>
      <c r="C29" s="156">
        <v>419341870824.297</v>
      </c>
      <c r="D29" s="157">
        <v>8064440.6931461431</v>
      </c>
      <c r="E29" s="158">
        <v>1352944.7805749627</v>
      </c>
      <c r="F29" s="157">
        <v>13527157123.36442</v>
      </c>
      <c r="G29" s="157">
        <v>9998.3068914429496</v>
      </c>
      <c r="H29" s="157">
        <v>8064440.6931461431</v>
      </c>
      <c r="I29" s="159">
        <v>7.0386133583311885E-3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23.327965140522668</v>
      </c>
      <c r="O29" s="161">
        <v>9.210171046785776</v>
      </c>
      <c r="P29" s="162">
        <v>7.0386133583311174E-3</v>
      </c>
      <c r="Q29" s="69"/>
      <c r="R29" s="96"/>
      <c r="T29" s="113">
        <f t="shared" si="1"/>
        <v>7.0386133583311885E-3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4.8313995771074704E-3</v>
      </c>
      <c r="AA29" s="125">
        <f t="shared" si="3"/>
        <v>2.2072137812237181E-3</v>
      </c>
      <c r="AD29" s="133">
        <f t="shared" si="4"/>
        <v>39813</v>
      </c>
      <c r="AE29" s="134">
        <f t="shared" si="20"/>
        <v>7.1123662515049091E-17</v>
      </c>
      <c r="AF29" s="134">
        <f t="shared" si="26"/>
        <v>1.1716897059145847E-3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143">
        <f t="shared" si="28"/>
        <v>7.1123662515049091E-17</v>
      </c>
      <c r="AL29" s="143">
        <f t="shared" si="28"/>
        <v>1.1716897059145847E-3</v>
      </c>
      <c r="AM29" s="143">
        <f t="shared" si="29"/>
        <v>0</v>
      </c>
      <c r="AN29" s="143">
        <f t="shared" si="30"/>
        <v>-8.503928571428572E-3</v>
      </c>
      <c r="AO29" s="144">
        <f t="shared" si="22"/>
        <v>3.8857517391304346E-3</v>
      </c>
      <c r="AP29" s="93"/>
      <c r="AQ29" s="93"/>
      <c r="AR29" s="2" t="s">
        <v>36</v>
      </c>
      <c r="AS29" s="2">
        <v>90</v>
      </c>
      <c r="AT29"/>
      <c r="AU29"/>
      <c r="AV29"/>
      <c r="AW29"/>
      <c r="AX29"/>
      <c r="AY29"/>
      <c r="AZ29"/>
      <c r="BA29" s="93"/>
      <c r="BB29" s="93"/>
      <c r="BC29" s="93"/>
      <c r="BD29" s="93"/>
      <c r="BE29" s="93"/>
      <c r="BF29" s="60">
        <f t="shared" si="5"/>
        <v>39813</v>
      </c>
      <c r="BG29" s="71">
        <f t="shared" si="6"/>
        <v>7.0386133583311885E-3</v>
      </c>
      <c r="BH29" s="71">
        <f t="shared" si="7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9.210171046785776</v>
      </c>
      <c r="BS29" s="64">
        <f t="shared" si="12"/>
        <v>1352944.7805749627</v>
      </c>
      <c r="BT29" s="17" t="s">
        <v>103</v>
      </c>
      <c r="BV29" s="60">
        <f t="shared" si="13"/>
        <v>39844</v>
      </c>
      <c r="BW29" s="71">
        <f t="shared" si="14"/>
        <v>6.1594834038509062E-3</v>
      </c>
      <c r="BX29" s="71">
        <f t="shared" si="15"/>
        <v>7.0386133583311885E-3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s="17" customFormat="1" ht="15.75" thickBot="1" x14ac:dyDescent="0.3">
      <c r="A30" s="106">
        <f t="shared" si="0"/>
        <v>39813</v>
      </c>
      <c r="B30" s="163">
        <v>39844</v>
      </c>
      <c r="C30" s="156">
        <v>453731071603</v>
      </c>
      <c r="D30" s="157">
        <v>7656846.5900004543</v>
      </c>
      <c r="E30" s="158">
        <v>1324230</v>
      </c>
      <c r="F30" s="157">
        <v>14636486180.741936</v>
      </c>
      <c r="G30" s="157">
        <v>11052.827817480298</v>
      </c>
      <c r="H30" s="157">
        <v>7656846.5900004543</v>
      </c>
      <c r="I30" s="159">
        <v>6.1594834038509062E-3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23.40678330169473</v>
      </c>
      <c r="O30" s="161">
        <v>9.3104415852904321</v>
      </c>
      <c r="P30" s="162">
        <v>7.0386133583311885E-3</v>
      </c>
      <c r="Q30" s="69"/>
      <c r="R30" s="96"/>
      <c r="T30" s="113">
        <f t="shared" si="1"/>
        <v>6.1594834038509062E-3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3.6015194661060523E-3</v>
      </c>
      <c r="AA30" s="125">
        <f t="shared" si="3"/>
        <v>2.5579639377448539E-3</v>
      </c>
      <c r="AD30" s="133">
        <f t="shared" si="4"/>
        <v>39844</v>
      </c>
      <c r="AE30" s="134">
        <f t="shared" si="20"/>
        <v>-8.7912995448028233E-4</v>
      </c>
      <c r="AF30" s="134">
        <f t="shared" si="26"/>
        <v>2.2072137812237181E-3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143">
        <f t="shared" si="28"/>
        <v>-8.7912995448028233E-4</v>
      </c>
      <c r="AL30" s="143">
        <f t="shared" si="28"/>
        <v>2.2072137812237181E-3</v>
      </c>
      <c r="AM30" s="143">
        <f t="shared" si="29"/>
        <v>0</v>
      </c>
      <c r="AN30" s="143">
        <f t="shared" si="30"/>
        <v>-8.5104761904761968E-3</v>
      </c>
      <c r="AO30" s="144">
        <f t="shared" si="22"/>
        <v>-1.9772173913043187E-4</v>
      </c>
      <c r="AP30" s="93"/>
      <c r="AQ30" s="93"/>
      <c r="AR30"/>
      <c r="AS30"/>
      <c r="AT30"/>
      <c r="AU30"/>
      <c r="AV30"/>
      <c r="AW30"/>
      <c r="AX30"/>
      <c r="AY30"/>
      <c r="AZ30"/>
      <c r="BA30" s="93"/>
      <c r="BB30" s="93"/>
      <c r="BC30" s="93"/>
      <c r="BD30" s="93"/>
      <c r="BE30" s="93"/>
      <c r="BF30" s="60">
        <f t="shared" si="5"/>
        <v>39844</v>
      </c>
      <c r="BG30" s="71">
        <f t="shared" si="6"/>
        <v>6.1594834038509062E-3</v>
      </c>
      <c r="BH30" s="71">
        <f t="shared" si="7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9.3104415852904321</v>
      </c>
      <c r="BS30" s="64">
        <f t="shared" si="12"/>
        <v>1324230</v>
      </c>
      <c r="BT30" s="17" t="s">
        <v>103</v>
      </c>
      <c r="BV30" s="60">
        <f t="shared" si="13"/>
        <v>39872</v>
      </c>
      <c r="BW30" s="71">
        <f t="shared" si="14"/>
        <v>4.9403018811692576E-3</v>
      </c>
      <c r="BX30" s="71">
        <f t="shared" si="15"/>
        <v>6.1594834038509062E-3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s="17" customFormat="1" ht="15.75" thickBot="1" x14ac:dyDescent="0.3">
      <c r="A31" s="106">
        <f t="shared" si="0"/>
        <v>39844</v>
      </c>
      <c r="B31" s="163">
        <v>39872</v>
      </c>
      <c r="C31" s="156">
        <v>409646256429</v>
      </c>
      <c r="D31" s="157">
        <v>5544592.2500003632</v>
      </c>
      <c r="E31" s="158">
        <v>1341989</v>
      </c>
      <c r="F31" s="157">
        <v>14630223443.892857</v>
      </c>
      <c r="G31" s="157">
        <v>10901.895204724373</v>
      </c>
      <c r="H31" s="157">
        <v>5544592.2500003632</v>
      </c>
      <c r="I31" s="159">
        <v>4.9403018811692576E-3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23.406355324855173</v>
      </c>
      <c r="O31" s="161">
        <v>9.2966919250963134</v>
      </c>
      <c r="P31" s="162">
        <v>6.1594834038509062E-3</v>
      </c>
      <c r="Q31" s="69"/>
      <c r="R31" s="96"/>
      <c r="T31" s="113">
        <f t="shared" si="1"/>
        <v>4.9403018811692576E-3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2.9552982474323102E-3</v>
      </c>
      <c r="AA31" s="125">
        <f t="shared" si="3"/>
        <v>1.9850036337369474E-3</v>
      </c>
      <c r="AD31" s="133">
        <f t="shared" si="4"/>
        <v>39872</v>
      </c>
      <c r="AE31" s="134">
        <f t="shared" si="20"/>
        <v>-1.2191815226816486E-3</v>
      </c>
      <c r="AF31" s="134">
        <f t="shared" si="26"/>
        <v>2.5579639377448539E-3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143">
        <f t="shared" si="28"/>
        <v>-1.2191815226816486E-3</v>
      </c>
      <c r="AL31" s="143">
        <f t="shared" si="28"/>
        <v>2.5579639377448539E-3</v>
      </c>
      <c r="AM31" s="143">
        <f t="shared" si="29"/>
        <v>0</v>
      </c>
      <c r="AN31" s="143">
        <f t="shared" si="30"/>
        <v>-5.1355952380952308E-3</v>
      </c>
      <c r="AO31" s="144">
        <f t="shared" si="22"/>
        <v>1.90625E-3</v>
      </c>
      <c r="AP31" s="93"/>
      <c r="AQ31" s="93"/>
      <c r="AR31" t="s">
        <v>37</v>
      </c>
      <c r="AS31"/>
      <c r="AT31"/>
      <c r="AU31"/>
      <c r="AV31"/>
      <c r="AW31"/>
      <c r="AX31"/>
      <c r="AY31"/>
      <c r="AZ31"/>
      <c r="BA31" s="93"/>
      <c r="BB31" s="93"/>
      <c r="BC31" s="93"/>
      <c r="BD31" s="93"/>
      <c r="BE31" s="93"/>
      <c r="BF31" s="60">
        <f t="shared" si="5"/>
        <v>39872</v>
      </c>
      <c r="BG31" s="71">
        <f t="shared" si="6"/>
        <v>4.9403018811692576E-3</v>
      </c>
      <c r="BH31" s="71">
        <f t="shared" si="7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9.2966919250963134</v>
      </c>
      <c r="BS31" s="64">
        <f t="shared" si="12"/>
        <v>1341989</v>
      </c>
      <c r="BT31" s="17" t="s">
        <v>103</v>
      </c>
      <c r="BV31" s="60">
        <f t="shared" si="13"/>
        <v>39903</v>
      </c>
      <c r="BW31" s="71">
        <f t="shared" si="14"/>
        <v>4.3596793591879641E-3</v>
      </c>
      <c r="BX31" s="71">
        <f t="shared" si="15"/>
        <v>4.9403018811692576E-3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s="17" customFormat="1" ht="15" x14ac:dyDescent="0.25">
      <c r="A32" s="106">
        <f t="shared" si="0"/>
        <v>39872</v>
      </c>
      <c r="B32" s="163">
        <v>39903</v>
      </c>
      <c r="C32" s="156">
        <v>545963170946</v>
      </c>
      <c r="D32" s="157">
        <v>6521162.650000236</v>
      </c>
      <c r="E32" s="158">
        <v>1638194</v>
      </c>
      <c r="F32" s="157">
        <v>17611715191.80645</v>
      </c>
      <c r="G32" s="157">
        <v>10750.689595863769</v>
      </c>
      <c r="H32" s="157">
        <v>6521162.650000236</v>
      </c>
      <c r="I32" s="159">
        <v>4.3596793591879641E-3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23.591830153451294</v>
      </c>
      <c r="O32" s="161">
        <v>9.2827251799508286</v>
      </c>
      <c r="P32" s="162">
        <v>4.9403018811692576E-3</v>
      </c>
      <c r="Q32" s="69"/>
      <c r="R32" s="96"/>
      <c r="T32" s="113">
        <f t="shared" si="1"/>
        <v>4.3596793591879641E-3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2.4926380640593873E-3</v>
      </c>
      <c r="AA32" s="125">
        <f t="shared" si="3"/>
        <v>1.8670412951285768E-3</v>
      </c>
      <c r="AD32" s="133">
        <f t="shared" si="4"/>
        <v>39903</v>
      </c>
      <c r="AE32" s="134">
        <f t="shared" si="20"/>
        <v>-5.8062252198129351E-4</v>
      </c>
      <c r="AF32" s="134">
        <f t="shared" si="26"/>
        <v>1.9850036337369474E-3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143">
        <f t="shared" si="28"/>
        <v>-5.8062252198129351E-4</v>
      </c>
      <c r="AL32" s="143">
        <f t="shared" si="28"/>
        <v>1.9850036337369474E-3</v>
      </c>
      <c r="AM32" s="143">
        <f t="shared" si="29"/>
        <v>0</v>
      </c>
      <c r="AN32" s="143">
        <f t="shared" si="30"/>
        <v>-3.5915909090909089E-3</v>
      </c>
      <c r="AO32" s="144">
        <f t="shared" si="22"/>
        <v>1.1067363636363611E-3</v>
      </c>
      <c r="AP32" s="93"/>
      <c r="AQ32" s="93"/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A32" s="93"/>
      <c r="BB32" s="93"/>
      <c r="BC32" s="93"/>
      <c r="BD32" s="93"/>
      <c r="BE32" s="93"/>
      <c r="BF32" s="60">
        <f t="shared" si="5"/>
        <v>39903</v>
      </c>
      <c r="BG32" s="71">
        <f t="shared" si="6"/>
        <v>4.3596793591879641E-3</v>
      </c>
      <c r="BH32" s="71">
        <f t="shared" si="7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9.2827251799508286</v>
      </c>
      <c r="BS32" s="64">
        <f t="shared" si="12"/>
        <v>1638194</v>
      </c>
      <c r="BT32" s="17" t="s">
        <v>103</v>
      </c>
      <c r="BV32" s="60">
        <f t="shared" si="13"/>
        <v>39933</v>
      </c>
      <c r="BW32" s="71">
        <f t="shared" si="14"/>
        <v>4.0882997701455577E-3</v>
      </c>
      <c r="BX32" s="71">
        <f t="shared" si="15"/>
        <v>4.3596793591879641E-3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s="17" customFormat="1" ht="15" x14ac:dyDescent="0.25">
      <c r="A33" s="106">
        <f t="shared" si="0"/>
        <v>39903</v>
      </c>
      <c r="B33" s="163">
        <v>39933</v>
      </c>
      <c r="C33" s="156">
        <v>526475643021</v>
      </c>
      <c r="D33" s="157">
        <v>5896959.5899999691</v>
      </c>
      <c r="E33" s="158">
        <v>1567545</v>
      </c>
      <c r="F33" s="157">
        <v>17549188100.700001</v>
      </c>
      <c r="G33" s="157">
        <v>11195.33289360114</v>
      </c>
      <c r="H33" s="157">
        <v>5896959.5899999691</v>
      </c>
      <c r="I33" s="159">
        <v>4.0882997701455577E-3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23.588273523719788</v>
      </c>
      <c r="O33" s="161">
        <v>9.3232522645086746</v>
      </c>
      <c r="P33" s="162">
        <v>4.3596793591879641E-3</v>
      </c>
      <c r="Q33" s="69"/>
      <c r="R33" s="96"/>
      <c r="T33" s="113">
        <f t="shared" si="1"/>
        <v>4.0882997701455577E-3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1.9833808992261049E-3</v>
      </c>
      <c r="AA33" s="125">
        <f t="shared" si="3"/>
        <v>2.1049188709194528E-3</v>
      </c>
      <c r="AD33" s="133">
        <f t="shared" si="4"/>
        <v>39933</v>
      </c>
      <c r="AE33" s="134">
        <f t="shared" si="20"/>
        <v>-2.7137958904240641E-4</v>
      </c>
      <c r="AF33" s="134">
        <f t="shared" si="26"/>
        <v>1.8670412951285768E-3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143">
        <f t="shared" si="28"/>
        <v>-2.7137958904240641E-4</v>
      </c>
      <c r="AL33" s="143">
        <f t="shared" si="28"/>
        <v>1.8670412951285768E-3</v>
      </c>
      <c r="AM33" s="143">
        <f t="shared" si="29"/>
        <v>0</v>
      </c>
      <c r="AN33" s="143">
        <f t="shared" si="30"/>
        <v>-2.5704090909090937E-3</v>
      </c>
      <c r="AO33" s="144">
        <f t="shared" si="22"/>
        <v>-2.968945454545454E-3</v>
      </c>
      <c r="AP33" s="93"/>
      <c r="AQ33" s="93"/>
      <c r="AR33" s="1" t="s">
        <v>38</v>
      </c>
      <c r="AS33" s="1">
        <v>2</v>
      </c>
      <c r="AT33" s="1">
        <v>9.4482175931648055E-4</v>
      </c>
      <c r="AU33" s="1">
        <v>4.7241087965824028E-4</v>
      </c>
      <c r="AV33" s="1">
        <v>341.57676501924328</v>
      </c>
      <c r="AW33" s="1">
        <v>6.3529361108729843E-42</v>
      </c>
      <c r="AX33"/>
      <c r="AY33"/>
      <c r="AZ33"/>
      <c r="BA33" s="93"/>
      <c r="BB33" s="93"/>
      <c r="BC33" s="93"/>
      <c r="BD33" s="93"/>
      <c r="BE33" s="93"/>
      <c r="BF33" s="60">
        <f t="shared" si="5"/>
        <v>39933</v>
      </c>
      <c r="BG33" s="71">
        <f t="shared" si="6"/>
        <v>4.0882997701455577E-3</v>
      </c>
      <c r="BH33" s="71">
        <f t="shared" si="7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9.3232522645086746</v>
      </c>
      <c r="BS33" s="64">
        <f t="shared" si="12"/>
        <v>1567545</v>
      </c>
      <c r="BT33" s="17" t="s">
        <v>103</v>
      </c>
      <c r="BV33" s="60">
        <f t="shared" si="13"/>
        <v>39964</v>
      </c>
      <c r="BW33" s="71">
        <f t="shared" si="14"/>
        <v>4.1407796088711521E-3</v>
      </c>
      <c r="BX33" s="71">
        <f t="shared" si="15"/>
        <v>4.0882997701455577E-3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s="17" customFormat="1" ht="15.75" thickBot="1" x14ac:dyDescent="0.3">
      <c r="A34" s="106">
        <f t="shared" si="0"/>
        <v>39933</v>
      </c>
      <c r="B34" s="163">
        <v>39964</v>
      </c>
      <c r="C34" s="156">
        <v>555320217870</v>
      </c>
      <c r="D34" s="157">
        <v>6299886.6699999496</v>
      </c>
      <c r="E34" s="158">
        <v>1591467</v>
      </c>
      <c r="F34" s="157">
        <v>17913555415.161289</v>
      </c>
      <c r="G34" s="157">
        <v>11256.001799070473</v>
      </c>
      <c r="H34" s="157">
        <v>6299886.6699999496</v>
      </c>
      <c r="I34" s="159">
        <v>4.1407796088711521E-3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23.608823548960139</v>
      </c>
      <c r="O34" s="161">
        <v>9.3286567586263445</v>
      </c>
      <c r="P34" s="162">
        <v>4.0882997701455577E-3</v>
      </c>
      <c r="Q34" s="69"/>
      <c r="R34" s="96"/>
      <c r="T34" s="113">
        <f t="shared" si="1"/>
        <v>4.1407796088711521E-3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1.6551653220720644E-3</v>
      </c>
      <c r="AA34" s="125">
        <f t="shared" si="3"/>
        <v>2.4856142867990877E-3</v>
      </c>
      <c r="AD34" s="133">
        <f t="shared" si="4"/>
        <v>39964</v>
      </c>
      <c r="AE34" s="134">
        <f t="shared" si="20"/>
        <v>5.2479838725594426E-5</v>
      </c>
      <c r="AF34" s="134">
        <f t="shared" si="26"/>
        <v>2.1049188709194528E-3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143">
        <f t="shared" si="28"/>
        <v>5.2479838725594426E-5</v>
      </c>
      <c r="AL34" s="143">
        <f t="shared" si="28"/>
        <v>2.1049188709194528E-3</v>
      </c>
      <c r="AM34" s="143">
        <f t="shared" si="29"/>
        <v>0</v>
      </c>
      <c r="AN34" s="143">
        <f t="shared" si="30"/>
        <v>-1.2764999999999981E-3</v>
      </c>
      <c r="AO34" s="144">
        <f t="shared" si="22"/>
        <v>-3.0644170995670992E-3</v>
      </c>
      <c r="AP34" s="93"/>
      <c r="AQ34" s="93"/>
      <c r="AR34" s="1" t="s">
        <v>39</v>
      </c>
      <c r="AS34" s="1">
        <v>88</v>
      </c>
      <c r="AT34" s="1">
        <v>1.2170663132658659E-4</v>
      </c>
      <c r="AU34" s="1">
        <v>1.3830299014384841E-6</v>
      </c>
      <c r="AV34" s="1"/>
      <c r="AW34" s="1"/>
      <c r="AX34"/>
      <c r="AY34"/>
      <c r="AZ34"/>
      <c r="BA34" s="93"/>
      <c r="BB34" s="93"/>
      <c r="BC34" s="93"/>
      <c r="BD34" s="93"/>
      <c r="BE34" s="93"/>
      <c r="BF34" s="60">
        <f t="shared" si="5"/>
        <v>39964</v>
      </c>
      <c r="BG34" s="71">
        <f t="shared" si="6"/>
        <v>4.1407796088711521E-3</v>
      </c>
      <c r="BH34" s="71">
        <f t="shared" si="7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9.3286567586263445</v>
      </c>
      <c r="BS34" s="64">
        <f t="shared" si="12"/>
        <v>1591467</v>
      </c>
      <c r="BT34" s="17" t="s">
        <v>103</v>
      </c>
      <c r="BV34" s="60">
        <f t="shared" si="13"/>
        <v>39994</v>
      </c>
      <c r="BW34" s="71">
        <f t="shared" si="14"/>
        <v>3.7324561511645009E-3</v>
      </c>
      <c r="BX34" s="71">
        <f t="shared" si="15"/>
        <v>4.1407796088711521E-3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s="17" customFormat="1" ht="15.75" thickBot="1" x14ac:dyDescent="0.3">
      <c r="A35" s="106">
        <f t="shared" si="0"/>
        <v>39964</v>
      </c>
      <c r="B35" s="163">
        <v>39994</v>
      </c>
      <c r="C35" s="156">
        <v>536803660406</v>
      </c>
      <c r="D35" s="157">
        <v>5489304.4499999853</v>
      </c>
      <c r="E35" s="158">
        <v>1608684</v>
      </c>
      <c r="F35" s="157">
        <v>17893455346.866665</v>
      </c>
      <c r="G35" s="157">
        <v>11123.039296012557</v>
      </c>
      <c r="H35" s="157">
        <v>5489304.4499999853</v>
      </c>
      <c r="I35" s="159">
        <v>3.7324561511645009E-3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23.607700859856632</v>
      </c>
      <c r="O35" s="161">
        <v>9.3167738484467577</v>
      </c>
      <c r="P35" s="162">
        <v>4.1407796088711521E-3</v>
      </c>
      <c r="Q35" s="69"/>
      <c r="R35" s="96"/>
      <c r="T35" s="113">
        <f t="shared" si="1"/>
        <v>3.7324561511645009E-3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1.7140941264023254E-3</v>
      </c>
      <c r="AA35" s="125">
        <f t="shared" si="3"/>
        <v>2.0183620247621755E-3</v>
      </c>
      <c r="AD35" s="133">
        <f t="shared" si="4"/>
        <v>39994</v>
      </c>
      <c r="AE35" s="134">
        <f t="shared" si="20"/>
        <v>-4.0832345770665116E-4</v>
      </c>
      <c r="AF35" s="134">
        <f t="shared" si="26"/>
        <v>2.4856142867990877E-3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143">
        <f t="shared" si="28"/>
        <v>-4.0832345770665116E-4</v>
      </c>
      <c r="AL35" s="143">
        <f t="shared" si="28"/>
        <v>2.4856142867990877E-3</v>
      </c>
      <c r="AM35" s="143">
        <f t="shared" si="29"/>
        <v>2.9009090909090998E-4</v>
      </c>
      <c r="AN35" s="143">
        <f t="shared" si="30"/>
        <v>0</v>
      </c>
      <c r="AO35" s="144">
        <f t="shared" si="22"/>
        <v>3.6578982683982582E-4</v>
      </c>
      <c r="AP35" s="93"/>
      <c r="AQ35" s="93"/>
      <c r="AR35" s="2" t="s">
        <v>40</v>
      </c>
      <c r="AS35" s="2">
        <v>90</v>
      </c>
      <c r="AT35" s="2">
        <v>1.0665283906430671E-3</v>
      </c>
      <c r="AU35" s="2"/>
      <c r="AV35" s="2"/>
      <c r="AW35" s="2"/>
      <c r="AX35"/>
      <c r="AY35"/>
      <c r="AZ35"/>
      <c r="BA35" s="93"/>
      <c r="BB35" s="93"/>
      <c r="BC35" s="93"/>
      <c r="BD35" s="93"/>
      <c r="BE35" s="93"/>
      <c r="BF35" s="60">
        <f t="shared" si="5"/>
        <v>39994</v>
      </c>
      <c r="BG35" s="71">
        <f t="shared" si="6"/>
        <v>3.7324561511645009E-3</v>
      </c>
      <c r="BH35" s="71">
        <f t="shared" si="7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9.3167738484467577</v>
      </c>
      <c r="BS35" s="64">
        <f t="shared" si="12"/>
        <v>1608684</v>
      </c>
      <c r="BT35" s="17" t="s">
        <v>103</v>
      </c>
      <c r="BV35" s="60">
        <f t="shared" si="13"/>
        <v>40025</v>
      </c>
      <c r="BW35" s="71">
        <f t="shared" si="14"/>
        <v>3.4033840776607521E-3</v>
      </c>
      <c r="BX35" s="71">
        <f t="shared" si="15"/>
        <v>3.7324561511645009E-3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s="17" customFormat="1" ht="15.75" thickBot="1" x14ac:dyDescent="0.3">
      <c r="A36" s="106">
        <f t="shared" si="0"/>
        <v>39994</v>
      </c>
      <c r="B36" s="163">
        <v>40025</v>
      </c>
      <c r="C36" s="156">
        <v>559590347869</v>
      </c>
      <c r="D36" s="157">
        <v>5217810.6299999896</v>
      </c>
      <c r="E36" s="158">
        <v>1570737</v>
      </c>
      <c r="F36" s="157">
        <v>18051301544.161289</v>
      </c>
      <c r="G36" s="157">
        <v>11492.249526280522</v>
      </c>
      <c r="H36" s="157">
        <v>5217810.6299999896</v>
      </c>
      <c r="I36" s="159">
        <v>3.4033840776607521E-3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23.616483626835432</v>
      </c>
      <c r="O36" s="161">
        <v>9.3494281329056168</v>
      </c>
      <c r="P36" s="162">
        <v>3.7324561511645009E-3</v>
      </c>
      <c r="Q36" s="69"/>
      <c r="R36" s="96"/>
      <c r="T36" s="113">
        <f t="shared" si="1"/>
        <v>3.4033840776607521E-3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1.2250435422763695E-3</v>
      </c>
      <c r="AA36" s="125">
        <f t="shared" si="3"/>
        <v>2.1783405353843826E-3</v>
      </c>
      <c r="AD36" s="133">
        <f t="shared" si="4"/>
        <v>40025</v>
      </c>
      <c r="AE36" s="134">
        <f t="shared" si="20"/>
        <v>-3.2907207350374879E-4</v>
      </c>
      <c r="AF36" s="134">
        <f t="shared" si="26"/>
        <v>2.0183620247621755E-3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143">
        <f t="shared" si="28"/>
        <v>-3.2907207350374879E-4</v>
      </c>
      <c r="AL36" s="143">
        <f t="shared" si="28"/>
        <v>2.0183620247621755E-3</v>
      </c>
      <c r="AM36" s="143">
        <f t="shared" si="29"/>
        <v>0</v>
      </c>
      <c r="AN36" s="143">
        <f t="shared" si="30"/>
        <v>-3.0366996047430858E-3</v>
      </c>
      <c r="AO36" s="144">
        <f t="shared" si="22"/>
        <v>-1.1305136363636359E-3</v>
      </c>
      <c r="AP36" s="93"/>
      <c r="AQ36" s="93"/>
      <c r="AR36"/>
      <c r="AS36"/>
      <c r="AT36"/>
      <c r="AU36"/>
      <c r="AV36"/>
      <c r="AW36"/>
      <c r="AX36"/>
      <c r="AY36"/>
      <c r="AZ36"/>
      <c r="BA36" s="93"/>
      <c r="BB36" s="93"/>
      <c r="BC36" s="93"/>
      <c r="BD36" s="93"/>
      <c r="BE36" s="93"/>
      <c r="BF36" s="60">
        <f t="shared" si="5"/>
        <v>40025</v>
      </c>
      <c r="BG36" s="71">
        <f t="shared" si="6"/>
        <v>3.4033840776607521E-3</v>
      </c>
      <c r="BH36" s="71">
        <f t="shared" si="7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9.3494281329056168</v>
      </c>
      <c r="BS36" s="64">
        <f t="shared" si="12"/>
        <v>1570737</v>
      </c>
      <c r="BT36" s="17" t="s">
        <v>103</v>
      </c>
      <c r="BV36" s="60">
        <f t="shared" si="13"/>
        <v>40056</v>
      </c>
      <c r="BW36" s="71">
        <f t="shared" si="14"/>
        <v>3.4325066417414877E-3</v>
      </c>
      <c r="BX36" s="71">
        <f t="shared" si="15"/>
        <v>3.4033840776607521E-3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s="17" customFormat="1" ht="15" x14ac:dyDescent="0.25">
      <c r="A37" s="106">
        <f t="shared" si="0"/>
        <v>40025</v>
      </c>
      <c r="B37" s="163">
        <v>40056</v>
      </c>
      <c r="C37" s="156">
        <v>562433663237</v>
      </c>
      <c r="D37" s="157">
        <v>5289198.0399999935</v>
      </c>
      <c r="E37" s="158">
        <v>1582825</v>
      </c>
      <c r="F37" s="157">
        <v>18143021394.741936</v>
      </c>
      <c r="G37" s="157">
        <v>11462.430398017428</v>
      </c>
      <c r="H37" s="157">
        <v>5289198.0399999935</v>
      </c>
      <c r="I37" s="159">
        <v>3.4325066417414877E-3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23.6215518275622</v>
      </c>
      <c r="O37" s="161">
        <v>9.3468300443994963</v>
      </c>
      <c r="P37" s="162">
        <v>3.4033840776607521E-3</v>
      </c>
      <c r="Q37" s="69"/>
      <c r="R37" s="96"/>
      <c r="T37" s="113">
        <f t="shared" si="1"/>
        <v>3.4325066417414877E-3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1.0198757313325518E-3</v>
      </c>
      <c r="AA37" s="125">
        <f t="shared" si="3"/>
        <v>2.412630910408936E-3</v>
      </c>
      <c r="AD37" s="133">
        <f t="shared" si="4"/>
        <v>40056</v>
      </c>
      <c r="AE37" s="134">
        <f t="shared" si="20"/>
        <v>2.9122564080735595E-5</v>
      </c>
      <c r="AF37" s="134">
        <f t="shared" si="26"/>
        <v>2.1783405353843826E-3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143">
        <f t="shared" si="28"/>
        <v>2.9122564080735595E-5</v>
      </c>
      <c r="AL37" s="143">
        <f t="shared" si="28"/>
        <v>2.1783405353843826E-3</v>
      </c>
      <c r="AM37" s="143">
        <f t="shared" si="29"/>
        <v>0</v>
      </c>
      <c r="AN37" s="143">
        <f t="shared" si="30"/>
        <v>-1.0178674948240147E-3</v>
      </c>
      <c r="AO37" s="144">
        <f t="shared" si="22"/>
        <v>-1.2496809523809532E-3</v>
      </c>
      <c r="AP37" s="93"/>
      <c r="AQ37" s="93"/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A37" s="93"/>
      <c r="BB37" s="93"/>
      <c r="BC37" s="93"/>
      <c r="BD37" s="93"/>
      <c r="BE37" s="93"/>
      <c r="BF37" s="60">
        <f t="shared" si="5"/>
        <v>40056</v>
      </c>
      <c r="BG37" s="71">
        <f t="shared" si="6"/>
        <v>3.4325066417414877E-3</v>
      </c>
      <c r="BH37" s="71">
        <f t="shared" si="7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9.3468300443994963</v>
      </c>
      <c r="BS37" s="64">
        <f t="shared" si="12"/>
        <v>1582825</v>
      </c>
      <c r="BT37" s="17" t="s">
        <v>103</v>
      </c>
      <c r="BV37" s="60">
        <f t="shared" si="13"/>
        <v>40086</v>
      </c>
      <c r="BW37" s="71">
        <f t="shared" si="14"/>
        <v>2.6203217884638503E-3</v>
      </c>
      <c r="BX37" s="71">
        <f t="shared" si="15"/>
        <v>3.4325066417414877E-3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s="17" customFormat="1" ht="15.75" thickBot="1" x14ac:dyDescent="0.3">
      <c r="A38" s="106">
        <f t="shared" si="0"/>
        <v>40056</v>
      </c>
      <c r="B38" s="163">
        <v>40086</v>
      </c>
      <c r="C38" s="156">
        <v>544177697040</v>
      </c>
      <c r="D38" s="157">
        <v>3906631.9899999783</v>
      </c>
      <c r="E38" s="158">
        <v>1597140</v>
      </c>
      <c r="F38" s="157">
        <v>18139256568</v>
      </c>
      <c r="G38" s="157">
        <v>11357.336594162065</v>
      </c>
      <c r="H38" s="157">
        <v>3906631.9899999783</v>
      </c>
      <c r="I38" s="159">
        <v>2.6203217884638503E-3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23.621344297772627</v>
      </c>
      <c r="O38" s="161">
        <v>9.3376192100470785</v>
      </c>
      <c r="P38" s="162">
        <v>3.4325066417414877E-3</v>
      </c>
      <c r="Q38" s="69"/>
      <c r="R38" s="96"/>
      <c r="T38" s="113">
        <f t="shared" si="1"/>
        <v>2.6203217884638503E-3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9.360798548082225E-4</v>
      </c>
      <c r="AA38" s="125">
        <f t="shared" si="3"/>
        <v>1.6842419336556278E-3</v>
      </c>
      <c r="AD38" s="133">
        <f t="shared" si="4"/>
        <v>40086</v>
      </c>
      <c r="AE38" s="134">
        <f t="shared" si="20"/>
        <v>-8.1218485327763743E-4</v>
      </c>
      <c r="AF38" s="134">
        <f t="shared" si="26"/>
        <v>2.412630910408936E-3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143">
        <f t="shared" si="28"/>
        <v>-8.1218485327763743E-4</v>
      </c>
      <c r="AL38" s="143">
        <f t="shared" si="28"/>
        <v>2.412630910408936E-3</v>
      </c>
      <c r="AM38" s="143">
        <f t="shared" si="29"/>
        <v>0</v>
      </c>
      <c r="AN38" s="143">
        <f t="shared" si="30"/>
        <v>-5.2816017316017431E-4</v>
      </c>
      <c r="AO38" s="144">
        <f t="shared" si="22"/>
        <v>-1.6996904761904571E-4</v>
      </c>
      <c r="AP38" s="93"/>
      <c r="AQ38" s="93"/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A38" s="93"/>
      <c r="BB38" s="93"/>
      <c r="BC38" s="93"/>
      <c r="BD38" s="93"/>
      <c r="BE38" s="93"/>
      <c r="BF38" s="60">
        <f t="shared" si="5"/>
        <v>40086</v>
      </c>
      <c r="BG38" s="71">
        <f t="shared" si="6"/>
        <v>2.6203217884638503E-3</v>
      </c>
      <c r="BH38" s="71">
        <f t="shared" si="7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9.3376192100470785</v>
      </c>
      <c r="BS38" s="64">
        <f t="shared" si="12"/>
        <v>1597140</v>
      </c>
      <c r="BT38" s="17" t="s">
        <v>103</v>
      </c>
      <c r="BV38" s="60">
        <f t="shared" si="13"/>
        <v>40117</v>
      </c>
      <c r="BW38" s="71">
        <f t="shared" si="14"/>
        <v>1.7414520901738175E-3</v>
      </c>
      <c r="BX38" s="71">
        <f t="shared" si="15"/>
        <v>2.6203217884638503E-3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s="17" customFormat="1" ht="15" x14ac:dyDescent="0.25">
      <c r="A39" s="106">
        <f t="shared" si="0"/>
        <v>40086</v>
      </c>
      <c r="B39" s="163">
        <v>40117</v>
      </c>
      <c r="C39" s="156">
        <v>603711392310</v>
      </c>
      <c r="D39" s="157">
        <v>2880368.3999999864</v>
      </c>
      <c r="E39" s="158">
        <v>1593782</v>
      </c>
      <c r="F39" s="157">
        <v>19474561042.258064</v>
      </c>
      <c r="G39" s="157">
        <v>12219.087078570385</v>
      </c>
      <c r="H39" s="157">
        <v>2880368.3999999864</v>
      </c>
      <c r="I39" s="159">
        <v>1.7414520901738175E-3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23.692374888898911</v>
      </c>
      <c r="O39" s="161">
        <v>9.4107545227802341</v>
      </c>
      <c r="P39" s="162">
        <v>2.6203217884638503E-3</v>
      </c>
      <c r="Q39" s="69"/>
      <c r="R39" s="96"/>
      <c r="T39" s="113">
        <f t="shared" si="1"/>
        <v>1.7414520901738175E-3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9.3345882893815615E-4</v>
      </c>
      <c r="AA39" s="125">
        <f t="shared" si="3"/>
        <v>8.0799326123566137E-4</v>
      </c>
      <c r="AD39" s="133">
        <f t="shared" si="4"/>
        <v>40117</v>
      </c>
      <c r="AE39" s="134">
        <f t="shared" si="20"/>
        <v>-8.7886969829003279E-4</v>
      </c>
      <c r="AF39" s="134">
        <f t="shared" si="26"/>
        <v>1.6842419336556278E-3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143">
        <f t="shared" si="28"/>
        <v>-8.7886969829003279E-4</v>
      </c>
      <c r="AL39" s="143">
        <f t="shared" si="28"/>
        <v>1.6842419336556278E-3</v>
      </c>
      <c r="AM39" s="143">
        <f t="shared" si="29"/>
        <v>0</v>
      </c>
      <c r="AN39" s="143">
        <f t="shared" si="30"/>
        <v>-2.5409090909090867E-4</v>
      </c>
      <c r="AO39" s="144">
        <f t="shared" si="22"/>
        <v>7.1399545454545361E-4</v>
      </c>
      <c r="AP39" s="93"/>
      <c r="AQ39" s="93"/>
      <c r="AR39" s="1" t="s">
        <v>8</v>
      </c>
      <c r="AS39" s="1">
        <v>0.14341322785739427</v>
      </c>
      <c r="AT39" s="1">
        <v>7.9099499627233484E-3</v>
      </c>
      <c r="AU39" s="1">
        <v>18.13073768269679</v>
      </c>
      <c r="AV39" s="1">
        <v>1.8306701045294244E-31</v>
      </c>
      <c r="AW39" s="1">
        <v>0.12769386446515246</v>
      </c>
      <c r="AX39" s="1">
        <v>0.15913259124963608</v>
      </c>
      <c r="AY39" s="1">
        <v>0.12769386446515246</v>
      </c>
      <c r="AZ39" s="1">
        <v>0.15913259124963608</v>
      </c>
      <c r="BA39" s="93"/>
      <c r="BB39" s="93"/>
      <c r="BC39" s="93"/>
      <c r="BD39" s="93"/>
      <c r="BE39" s="93"/>
      <c r="BF39" s="60">
        <f t="shared" si="5"/>
        <v>40117</v>
      </c>
      <c r="BG39" s="71">
        <f t="shared" si="6"/>
        <v>1.7414520901738175E-3</v>
      </c>
      <c r="BH39" s="71">
        <f t="shared" si="7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9.4107545227802341</v>
      </c>
      <c r="BS39" s="64">
        <f t="shared" si="12"/>
        <v>1593782</v>
      </c>
      <c r="BT39" s="17" t="s">
        <v>103</v>
      </c>
      <c r="BV39" s="60">
        <f t="shared" si="13"/>
        <v>40147</v>
      </c>
      <c r="BW39" s="71">
        <f t="shared" si="14"/>
        <v>1.7518751831469908E-3</v>
      </c>
      <c r="BX39" s="71">
        <f t="shared" si="15"/>
        <v>1.7414520901738175E-3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s="17" customFormat="1" ht="15.75" thickBot="1" x14ac:dyDescent="0.3">
      <c r="A40" s="106">
        <f t="shared" si="0"/>
        <v>40117</v>
      </c>
      <c r="B40" s="163">
        <v>40147</v>
      </c>
      <c r="C40" s="156">
        <v>589825497724</v>
      </c>
      <c r="D40" s="157">
        <v>2830960.689999993</v>
      </c>
      <c r="E40" s="158">
        <v>1607011</v>
      </c>
      <c r="F40" s="157">
        <v>19660849924.133335</v>
      </c>
      <c r="G40" s="157">
        <v>12234.421496886664</v>
      </c>
      <c r="H40" s="157">
        <v>2830960.689999993</v>
      </c>
      <c r="I40" s="159">
        <v>1.7518751831469908E-3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23.70189518186697</v>
      </c>
      <c r="O40" s="161">
        <v>9.4120086921178547</v>
      </c>
      <c r="P40" s="162">
        <v>1.7414520901738175E-3</v>
      </c>
      <c r="Q40" s="69"/>
      <c r="R40" s="96"/>
      <c r="T40" s="113">
        <f t="shared" si="1"/>
        <v>1.7518751831469908E-3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9.9113823081827868E-4</v>
      </c>
      <c r="AA40" s="125">
        <f t="shared" si="3"/>
        <v>7.6073695232871212E-4</v>
      </c>
      <c r="AD40" s="133">
        <f t="shared" si="4"/>
        <v>40147</v>
      </c>
      <c r="AE40" s="134">
        <f t="shared" si="20"/>
        <v>1.0423092973173287E-5</v>
      </c>
      <c r="AF40" s="134">
        <f t="shared" si="26"/>
        <v>8.0799326123566137E-4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143">
        <f t="shared" si="28"/>
        <v>1.0423092973173287E-5</v>
      </c>
      <c r="AL40" s="143">
        <f t="shared" si="28"/>
        <v>8.0799326123566137E-4</v>
      </c>
      <c r="AM40" s="143">
        <f t="shared" si="29"/>
        <v>5.5108225108224489E-5</v>
      </c>
      <c r="AN40" s="143">
        <f t="shared" si="30"/>
        <v>0</v>
      </c>
      <c r="AO40" s="144">
        <f t="shared" si="22"/>
        <v>1.0508878787878779E-3</v>
      </c>
      <c r="AP40" s="93"/>
      <c r="AQ40" s="93"/>
      <c r="AR40" s="2" t="s">
        <v>62</v>
      </c>
      <c r="AS40" s="2">
        <v>4.7365807942587775E-2</v>
      </c>
      <c r="AT40" s="2">
        <v>3.6475381454343717E-3</v>
      </c>
      <c r="AU40" s="2">
        <v>12.985692281758759</v>
      </c>
      <c r="AV40" s="2">
        <v>3.6729337223897393E-22</v>
      </c>
      <c r="AW40" s="2">
        <v>4.0117092354580955E-2</v>
      </c>
      <c r="AX40" s="2">
        <v>5.4614523530594594E-2</v>
      </c>
      <c r="AY40" s="2">
        <v>4.0117092354580955E-2</v>
      </c>
      <c r="AZ40" s="2">
        <v>5.4614523530594594E-2</v>
      </c>
      <c r="BA40" s="93"/>
      <c r="BB40" s="93"/>
      <c r="BC40" s="93"/>
      <c r="BD40" s="93"/>
      <c r="BE40" s="93"/>
      <c r="BF40" s="60">
        <f t="shared" si="5"/>
        <v>40147</v>
      </c>
      <c r="BG40" s="71">
        <f t="shared" si="6"/>
        <v>1.7518751831469908E-3</v>
      </c>
      <c r="BH40" s="71">
        <f t="shared" si="7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9.4120086921178547</v>
      </c>
      <c r="BS40" s="64">
        <f t="shared" si="12"/>
        <v>1607011</v>
      </c>
      <c r="BT40" s="17" t="s">
        <v>103</v>
      </c>
      <c r="BV40" s="60">
        <f t="shared" si="13"/>
        <v>40178</v>
      </c>
      <c r="BW40" s="71">
        <f t="shared" si="14"/>
        <v>1.7754823499911408E-3</v>
      </c>
      <c r="BX40" s="71">
        <f t="shared" si="15"/>
        <v>1.7518751831469908E-3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s="17" customFormat="1" ht="15" x14ac:dyDescent="0.25">
      <c r="A41" s="106">
        <f t="shared" si="0"/>
        <v>40147</v>
      </c>
      <c r="B41" s="163">
        <v>40178</v>
      </c>
      <c r="C41" s="156">
        <v>626164275559</v>
      </c>
      <c r="D41" s="157">
        <v>3045872.9299999825</v>
      </c>
      <c r="E41" s="158">
        <v>1634006</v>
      </c>
      <c r="F41" s="157">
        <v>20198847598.677418</v>
      </c>
      <c r="G41" s="157">
        <v>12361.550446373769</v>
      </c>
      <c r="H41" s="157">
        <v>3045872.9299999825</v>
      </c>
      <c r="I41" s="159">
        <v>1.7754823499911408E-3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23.728891390155756</v>
      </c>
      <c r="O41" s="161">
        <v>9.4223461637897881</v>
      </c>
      <c r="P41" s="162">
        <v>1.7518751831469908E-3</v>
      </c>
      <c r="Q41" s="69"/>
      <c r="R41" s="96"/>
      <c r="T41" s="113">
        <f t="shared" si="1"/>
        <v>1.7754823499911408E-3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1.0553133664258313E-3</v>
      </c>
      <c r="AA41" s="125">
        <f t="shared" si="3"/>
        <v>7.2016898356530947E-4</v>
      </c>
      <c r="AD41" s="133">
        <f t="shared" si="4"/>
        <v>40178</v>
      </c>
      <c r="AE41" s="134">
        <f t="shared" si="20"/>
        <v>2.3607166844149966E-5</v>
      </c>
      <c r="AF41" s="134">
        <f t="shared" si="26"/>
        <v>7.6073695232871212E-4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143">
        <f t="shared" si="28"/>
        <v>2.3607166844149966E-5</v>
      </c>
      <c r="AL41" s="143">
        <f t="shared" si="28"/>
        <v>7.6073695232871212E-4</v>
      </c>
      <c r="AM41" s="143">
        <f t="shared" si="29"/>
        <v>4.2716450216450253E-4</v>
      </c>
      <c r="AN41" s="143">
        <f t="shared" si="30"/>
        <v>0</v>
      </c>
      <c r="AO41" s="144">
        <f t="shared" si="22"/>
        <v>6.1523188405795265E-5</v>
      </c>
      <c r="AP41" s="93"/>
      <c r="AQ41" s="93"/>
      <c r="AR41"/>
      <c r="AS41"/>
      <c r="AT41"/>
      <c r="AU41"/>
      <c r="AV41"/>
      <c r="AW41"/>
      <c r="AX41"/>
      <c r="AY41"/>
      <c r="AZ41"/>
      <c r="BA41" s="93"/>
      <c r="BB41" s="93"/>
      <c r="BC41" s="93"/>
      <c r="BD41" s="93"/>
      <c r="BE41" s="93"/>
      <c r="BF41" s="60">
        <f t="shared" si="5"/>
        <v>40178</v>
      </c>
      <c r="BG41" s="71">
        <f t="shared" si="6"/>
        <v>1.7754823499911408E-3</v>
      </c>
      <c r="BH41" s="71">
        <f t="shared" si="7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9.4223461637897881</v>
      </c>
      <c r="BS41" s="64">
        <f t="shared" si="12"/>
        <v>1634006</v>
      </c>
      <c r="BT41" s="17" t="s">
        <v>103</v>
      </c>
      <c r="BV41" s="60">
        <f t="shared" si="13"/>
        <v>40209</v>
      </c>
      <c r="BW41" s="71">
        <f t="shared" si="14"/>
        <v>1.6607179410180661E-3</v>
      </c>
      <c r="BX41" s="71">
        <f t="shared" si="15"/>
        <v>1.7754823499911408E-3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s="17" customFormat="1" ht="15" x14ac:dyDescent="0.25">
      <c r="A42" s="106">
        <f t="shared" si="0"/>
        <v>40178</v>
      </c>
      <c r="B42" s="163">
        <v>40209</v>
      </c>
      <c r="C42" s="156">
        <v>624518598513</v>
      </c>
      <c r="D42" s="157">
        <v>2841504.7699999935</v>
      </c>
      <c r="E42" s="158">
        <v>1538242</v>
      </c>
      <c r="F42" s="157">
        <v>20145761242.354839</v>
      </c>
      <c r="G42" s="157">
        <v>13096.613694304822</v>
      </c>
      <c r="H42" s="157">
        <v>2841504.7699999935</v>
      </c>
      <c r="I42" s="159">
        <v>1.6607179410180661E-3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23.726259743029395</v>
      </c>
      <c r="O42" s="161">
        <v>9.4801089791552808</v>
      </c>
      <c r="P42" s="162">
        <v>1.7754823499911408E-3</v>
      </c>
      <c r="Q42" s="69"/>
      <c r="R42" s="96"/>
      <c r="T42" s="113">
        <f t="shared" si="1"/>
        <v>1.6607179410180661E-3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1.0070052767889295E-3</v>
      </c>
      <c r="AA42" s="125">
        <f t="shared" si="3"/>
        <v>6.5371266422913662E-4</v>
      </c>
      <c r="AD42" s="133">
        <f t="shared" si="4"/>
        <v>40209</v>
      </c>
      <c r="AE42" s="134">
        <f t="shared" si="20"/>
        <v>-1.1476440897307465E-4</v>
      </c>
      <c r="AF42" s="134">
        <f t="shared" si="26"/>
        <v>7.2016898356530947E-4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143">
        <f t="shared" si="28"/>
        <v>-1.1476440897307465E-4</v>
      </c>
      <c r="AL42" s="143">
        <f t="shared" si="28"/>
        <v>7.2016898356530947E-4</v>
      </c>
      <c r="AM42" s="143">
        <f t="shared" si="29"/>
        <v>0</v>
      </c>
      <c r="AN42" s="143">
        <f t="shared" si="30"/>
        <v>-4.0954545454545497E-4</v>
      </c>
      <c r="AO42" s="144">
        <f t="shared" si="22"/>
        <v>2.2011966873706178E-4</v>
      </c>
      <c r="AP42" s="93"/>
      <c r="AQ42" s="93"/>
      <c r="AR42"/>
      <c r="AS42"/>
      <c r="AT42"/>
      <c r="AU42"/>
      <c r="AV42"/>
      <c r="AW42"/>
      <c r="AX42"/>
      <c r="AY42"/>
      <c r="AZ42"/>
      <c r="BA42" s="93"/>
      <c r="BB42" s="93"/>
      <c r="BC42" s="93"/>
      <c r="BD42" s="93"/>
      <c r="BE42" s="93"/>
      <c r="BF42" s="60">
        <f t="shared" si="5"/>
        <v>40209</v>
      </c>
      <c r="BG42" s="71">
        <f t="shared" si="6"/>
        <v>1.6607179410180661E-3</v>
      </c>
      <c r="BH42" s="71">
        <f t="shared" si="7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9.4801089791552808</v>
      </c>
      <c r="BS42" s="64">
        <f t="shared" si="12"/>
        <v>1538242</v>
      </c>
      <c r="BT42" s="17" t="s">
        <v>103</v>
      </c>
      <c r="BV42" s="60">
        <f t="shared" si="13"/>
        <v>40237</v>
      </c>
      <c r="BW42" s="71">
        <f t="shared" si="14"/>
        <v>1.6562990084456658E-3</v>
      </c>
      <c r="BX42" s="71">
        <f t="shared" si="15"/>
        <v>1.6607179410180661E-3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s="17" customFormat="1" ht="15" x14ac:dyDescent="0.25">
      <c r="A43" s="106">
        <f t="shared" si="0"/>
        <v>40209</v>
      </c>
      <c r="B43" s="163">
        <v>40237</v>
      </c>
      <c r="C43" s="156">
        <v>572038644785</v>
      </c>
      <c r="D43" s="157">
        <v>2595800.1099999943</v>
      </c>
      <c r="E43" s="158">
        <v>1563877</v>
      </c>
      <c r="F43" s="157">
        <v>20429951599.464287</v>
      </c>
      <c r="G43" s="157">
        <v>13063.656284646609</v>
      </c>
      <c r="H43" s="157">
        <v>2595800.1099999943</v>
      </c>
      <c r="I43" s="159">
        <v>1.6562990084456658E-3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23.740267876681813</v>
      </c>
      <c r="O43" s="161">
        <v>9.4775893241883402</v>
      </c>
      <c r="P43" s="162">
        <v>1.6607179410180661E-3</v>
      </c>
      <c r="Q43" s="69"/>
      <c r="R43" s="96"/>
      <c r="T43" s="113">
        <f t="shared" si="1"/>
        <v>1.6562990084456658E-3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1.1541805084330161E-3</v>
      </c>
      <c r="AA43" s="125">
        <f t="shared" si="3"/>
        <v>5.0211850001264974E-4</v>
      </c>
      <c r="AD43" s="133">
        <f t="shared" si="4"/>
        <v>40237</v>
      </c>
      <c r="AE43" s="134">
        <f t="shared" si="20"/>
        <v>-4.4189325724003359E-6</v>
      </c>
      <c r="AF43" s="134">
        <f t="shared" si="26"/>
        <v>6.5371266422913662E-4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143">
        <f t="shared" si="28"/>
        <v>-4.4189325724003359E-6</v>
      </c>
      <c r="AL43" s="143">
        <f t="shared" si="28"/>
        <v>6.5371266422913662E-4</v>
      </c>
      <c r="AM43" s="143">
        <f t="shared" si="29"/>
        <v>0</v>
      </c>
      <c r="AN43" s="143">
        <f t="shared" si="30"/>
        <v>-1.5550000000000026E-4</v>
      </c>
      <c r="AO43" s="144">
        <f t="shared" si="22"/>
        <v>3.5780238095238122E-3</v>
      </c>
      <c r="AP43" s="93"/>
      <c r="AQ43" s="93"/>
      <c r="AR43"/>
      <c r="AS43"/>
      <c r="AT43"/>
      <c r="AU43"/>
      <c r="AV43"/>
      <c r="AW43"/>
      <c r="AX43"/>
      <c r="AY43"/>
      <c r="AZ43"/>
      <c r="BA43" s="93"/>
      <c r="BB43" s="93"/>
      <c r="BC43" s="93"/>
      <c r="BD43" s="93"/>
      <c r="BE43" s="93"/>
      <c r="BF43" s="60">
        <f t="shared" si="5"/>
        <v>40237</v>
      </c>
      <c r="BG43" s="71">
        <f t="shared" si="6"/>
        <v>1.6562990084456658E-3</v>
      </c>
      <c r="BH43" s="71">
        <f t="shared" si="7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9.4775893241883402</v>
      </c>
      <c r="BS43" s="64">
        <f t="shared" si="12"/>
        <v>1563877</v>
      </c>
      <c r="BT43" s="17" t="s">
        <v>103</v>
      </c>
      <c r="BV43" s="60">
        <f t="shared" si="13"/>
        <v>40268</v>
      </c>
      <c r="BW43" s="71">
        <f t="shared" si="14"/>
        <v>1.5410136022345079E-3</v>
      </c>
      <c r="BX43" s="71">
        <f t="shared" si="15"/>
        <v>1.6562990084456658E-3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s="17" customFormat="1" x14ac:dyDescent="0.2">
      <c r="A44" s="106">
        <f t="shared" si="0"/>
        <v>40237</v>
      </c>
      <c r="B44" s="163">
        <v>40268</v>
      </c>
      <c r="C44" s="156">
        <v>645391677989</v>
      </c>
      <c r="D44" s="157">
        <v>2724814.6700000064</v>
      </c>
      <c r="E44" s="158">
        <v>1585129</v>
      </c>
      <c r="F44" s="157">
        <v>20819086386.741936</v>
      </c>
      <c r="G44" s="157">
        <v>13134.001325281371</v>
      </c>
      <c r="H44" s="157">
        <v>2724814.6700000064</v>
      </c>
      <c r="I44" s="159">
        <v>1.5410136022345079E-3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23.759136017649851</v>
      </c>
      <c r="O44" s="161">
        <v>9.4829596676555408</v>
      </c>
      <c r="P44" s="162">
        <v>1.6562990084456658E-3</v>
      </c>
      <c r="Q44" s="69"/>
      <c r="R44" s="96"/>
      <c r="T44" s="113">
        <f t="shared" si="1"/>
        <v>1.5410136022345079E-3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1.0159788117479517E-3</v>
      </c>
      <c r="AA44" s="125">
        <f t="shared" si="3"/>
        <v>5.2503479048655616E-4</v>
      </c>
      <c r="AD44" s="133">
        <f t="shared" si="4"/>
        <v>40268</v>
      </c>
      <c r="AE44" s="134">
        <f t="shared" si="20"/>
        <v>-1.1528540621115794E-4</v>
      </c>
      <c r="AF44" s="134">
        <f t="shared" si="26"/>
        <v>5.0211850001264974E-4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143">
        <f t="shared" si="28"/>
        <v>-1.1528540621115794E-4</v>
      </c>
      <c r="AL44" s="143">
        <f t="shared" si="28"/>
        <v>5.0211850001264974E-4</v>
      </c>
      <c r="AM44" s="143">
        <f t="shared" si="29"/>
        <v>0</v>
      </c>
      <c r="AN44" s="143">
        <f t="shared" si="30"/>
        <v>-1.5276086956521676E-4</v>
      </c>
      <c r="AO44" s="144">
        <f t="shared" si="22"/>
        <v>-2.4552260869565249E-3</v>
      </c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60">
        <f t="shared" si="5"/>
        <v>40268</v>
      </c>
      <c r="BG44" s="71">
        <f t="shared" si="6"/>
        <v>1.5410136022345079E-3</v>
      </c>
      <c r="BH44" s="71">
        <f t="shared" si="7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9.4829596676555408</v>
      </c>
      <c r="BS44" s="64">
        <f t="shared" si="12"/>
        <v>1585129</v>
      </c>
      <c r="BT44" s="17" t="s">
        <v>103</v>
      </c>
      <c r="BV44" s="60">
        <f t="shared" si="13"/>
        <v>40298</v>
      </c>
      <c r="BW44" s="71">
        <f t="shared" si="14"/>
        <v>1.5648551564146865E-3</v>
      </c>
      <c r="BX44" s="71">
        <f t="shared" si="15"/>
        <v>1.5410136022345079E-3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s="17" customFormat="1" x14ac:dyDescent="0.2">
      <c r="A45" s="106">
        <f t="shared" si="0"/>
        <v>40268</v>
      </c>
      <c r="B45" s="163">
        <v>40298</v>
      </c>
      <c r="C45" s="156">
        <v>631403014298</v>
      </c>
      <c r="D45" s="157">
        <v>2706997.9800000037</v>
      </c>
      <c r="E45" s="158">
        <v>1564911</v>
      </c>
      <c r="F45" s="157">
        <v>21046767143.266666</v>
      </c>
      <c r="G45" s="157">
        <v>13449.178351527125</v>
      </c>
      <c r="H45" s="157">
        <v>2706997.9800000037</v>
      </c>
      <c r="I45" s="159">
        <v>1.5648551564146865E-3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23.770012805387882</v>
      </c>
      <c r="O45" s="161">
        <v>9.5066732940581797</v>
      </c>
      <c r="P45" s="162">
        <v>1.5410136022345079E-3</v>
      </c>
      <c r="Q45" s="69"/>
      <c r="R45" s="96"/>
      <c r="T45" s="113">
        <f t="shared" si="1"/>
        <v>1.5648551564146865E-3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1.0510462908601018E-3</v>
      </c>
      <c r="AA45" s="125">
        <f t="shared" si="3"/>
        <v>5.1380886555458475E-4</v>
      </c>
      <c r="AD45" s="133">
        <f t="shared" si="4"/>
        <v>40298</v>
      </c>
      <c r="AE45" s="134">
        <f t="shared" si="20"/>
        <v>2.3841554180178666E-5</v>
      </c>
      <c r="AF45" s="134">
        <f t="shared" si="26"/>
        <v>5.2503479048655616E-4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143">
        <f t="shared" si="28"/>
        <v>2.3841554180178666E-5</v>
      </c>
      <c r="AL45" s="143">
        <f t="shared" si="28"/>
        <v>5.2503479048655616E-4</v>
      </c>
      <c r="AM45" s="143">
        <f t="shared" si="29"/>
        <v>0</v>
      </c>
      <c r="AN45" s="143">
        <f t="shared" si="30"/>
        <v>-1.9466403162055057E-5</v>
      </c>
      <c r="AO45" s="144">
        <f t="shared" si="22"/>
        <v>7.9929426877470462E-4</v>
      </c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60">
        <f t="shared" si="5"/>
        <v>40298</v>
      </c>
      <c r="BG45" s="71">
        <f t="shared" si="6"/>
        <v>1.5648551564146865E-3</v>
      </c>
      <c r="BH45" s="71">
        <f t="shared" si="7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9.5066732940581797</v>
      </c>
      <c r="BS45" s="64">
        <f t="shared" si="12"/>
        <v>1564911</v>
      </c>
      <c r="BT45" s="17" t="s">
        <v>103</v>
      </c>
      <c r="BV45" s="60">
        <f t="shared" si="13"/>
        <v>40329</v>
      </c>
      <c r="BW45" s="71">
        <f t="shared" si="14"/>
        <v>1.5833417105837347E-3</v>
      </c>
      <c r="BX45" s="71">
        <f t="shared" si="15"/>
        <v>1.5648551564146865E-3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s="17" customFormat="1" x14ac:dyDescent="0.2">
      <c r="A46" s="106">
        <f t="shared" si="0"/>
        <v>40298</v>
      </c>
      <c r="B46" s="163">
        <v>40329</v>
      </c>
      <c r="C46" s="156">
        <v>637403273882</v>
      </c>
      <c r="D46" s="157">
        <v>2765005.9999999963</v>
      </c>
      <c r="E46" s="158">
        <v>1588799</v>
      </c>
      <c r="F46" s="157">
        <v>20561395931.677418</v>
      </c>
      <c r="G46" s="157">
        <v>12941.470841608925</v>
      </c>
      <c r="H46" s="157">
        <v>2765005.9999999963</v>
      </c>
      <c r="I46" s="159">
        <v>1.5833417105837347E-3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23.746681170738182</v>
      </c>
      <c r="O46" s="161">
        <v>9.4681922278711763</v>
      </c>
      <c r="P46" s="162">
        <v>1.5648551564146865E-3</v>
      </c>
      <c r="Q46" s="69"/>
      <c r="R46" s="96"/>
      <c r="T46" s="113">
        <f t="shared" si="1"/>
        <v>1.5833417105837347E-3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1.3596246080307475E-3</v>
      </c>
      <c r="AA46" s="125">
        <f t="shared" si="3"/>
        <v>2.2371710255298717E-4</v>
      </c>
      <c r="AD46" s="133">
        <f t="shared" si="4"/>
        <v>40329</v>
      </c>
      <c r="AE46" s="134">
        <f t="shared" si="20"/>
        <v>1.8486554169048174E-5</v>
      </c>
      <c r="AF46" s="134">
        <f t="shared" si="26"/>
        <v>5.1380886555458475E-4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143">
        <f t="shared" si="28"/>
        <v>1.8486554169048174E-5</v>
      </c>
      <c r="AL46" s="143">
        <f t="shared" si="28"/>
        <v>5.1380886555458475E-4</v>
      </c>
      <c r="AM46" s="143">
        <f t="shared" si="29"/>
        <v>1.8772727272727257E-4</v>
      </c>
      <c r="AN46" s="143">
        <f t="shared" si="30"/>
        <v>0</v>
      </c>
      <c r="AO46" s="144">
        <f t="shared" si="22"/>
        <v>5.9463937229437252E-3</v>
      </c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60">
        <f t="shared" si="5"/>
        <v>40329</v>
      </c>
      <c r="BG46" s="71">
        <f t="shared" si="6"/>
        <v>1.5833417105837347E-3</v>
      </c>
      <c r="BH46" s="71">
        <f t="shared" si="7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9.4681922278711763</v>
      </c>
      <c r="BS46" s="64">
        <f t="shared" si="12"/>
        <v>1588799</v>
      </c>
      <c r="BT46" s="17" t="s">
        <v>103</v>
      </c>
      <c r="BV46" s="60">
        <f t="shared" si="13"/>
        <v>40359</v>
      </c>
      <c r="BW46" s="71">
        <f t="shared" si="14"/>
        <v>1.603012140151204E-3</v>
      </c>
      <c r="BX46" s="71">
        <f t="shared" si="15"/>
        <v>1.5833417105837347E-3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s="17" customFormat="1" x14ac:dyDescent="0.2">
      <c r="A47" s="106">
        <f t="shared" si="0"/>
        <v>40329</v>
      </c>
      <c r="B47" s="163">
        <v>40359</v>
      </c>
      <c r="C47" s="156">
        <v>622070827365</v>
      </c>
      <c r="D47" s="157">
        <v>2732019.4199999967</v>
      </c>
      <c r="E47" s="158">
        <v>1610651</v>
      </c>
      <c r="F47" s="157">
        <v>20735694245.5</v>
      </c>
      <c r="G47" s="157">
        <v>12874.107578550536</v>
      </c>
      <c r="H47" s="157">
        <v>2732019.4199999967</v>
      </c>
      <c r="I47" s="159">
        <v>1.603012140151204E-3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23.755122411902434</v>
      </c>
      <c r="O47" s="161">
        <v>9.4629734088422541</v>
      </c>
      <c r="P47" s="162">
        <v>1.5833417105837347E-3</v>
      </c>
      <c r="Q47" s="69"/>
      <c r="R47" s="96"/>
      <c r="T47" s="113">
        <f t="shared" si="1"/>
        <v>1.603012140151204E-3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1.4931856913057047E-3</v>
      </c>
      <c r="AA47" s="125">
        <f t="shared" si="3"/>
        <v>1.0982644884549933E-4</v>
      </c>
      <c r="AD47" s="133">
        <f t="shared" si="4"/>
        <v>40359</v>
      </c>
      <c r="AE47" s="134">
        <f t="shared" si="20"/>
        <v>1.967042956746933E-5</v>
      </c>
      <c r="AF47" s="134">
        <f t="shared" si="26"/>
        <v>2.2371710255298717E-4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143">
        <f t="shared" si="28"/>
        <v>1.967042956746933E-5</v>
      </c>
      <c r="AL47" s="143">
        <f t="shared" si="28"/>
        <v>2.2371710255298717E-4</v>
      </c>
      <c r="AM47" s="143">
        <f t="shared" si="29"/>
        <v>2.3363636363636295E-4</v>
      </c>
      <c r="AN47" s="143">
        <f t="shared" si="30"/>
        <v>0</v>
      </c>
      <c r="AO47" s="144">
        <f t="shared" si="22"/>
        <v>2.1123790043290035E-3</v>
      </c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60">
        <f t="shared" si="5"/>
        <v>40359</v>
      </c>
      <c r="BG47" s="71">
        <f t="shared" si="6"/>
        <v>1.603012140151204E-3</v>
      </c>
      <c r="BH47" s="71">
        <f t="shared" si="7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9.4629734088422541</v>
      </c>
      <c r="BS47" s="64">
        <f t="shared" si="12"/>
        <v>1610651</v>
      </c>
      <c r="BT47" s="17" t="s">
        <v>103</v>
      </c>
      <c r="BV47" s="60">
        <f t="shared" si="13"/>
        <v>40390</v>
      </c>
      <c r="BW47" s="71">
        <f t="shared" si="14"/>
        <v>1.5791113500030385E-3</v>
      </c>
      <c r="BX47" s="71">
        <f t="shared" si="15"/>
        <v>1.603012140151204E-3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s="17" customFormat="1" x14ac:dyDescent="0.2">
      <c r="A48" s="106">
        <f t="shared" si="0"/>
        <v>40359</v>
      </c>
      <c r="B48" s="163">
        <v>40390</v>
      </c>
      <c r="C48" s="156">
        <v>641341473860</v>
      </c>
      <c r="D48" s="157">
        <v>2774656.4400000083</v>
      </c>
      <c r="E48" s="158">
        <v>1584271</v>
      </c>
      <c r="F48" s="157">
        <v>20688434640.645161</v>
      </c>
      <c r="G48" s="157">
        <v>13058.646305237653</v>
      </c>
      <c r="H48" s="157">
        <v>2774656.4400000083</v>
      </c>
      <c r="I48" s="159">
        <v>1.5791113500030385E-3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23.752840668067147</v>
      </c>
      <c r="O48" s="161">
        <v>9.4772057454855698</v>
      </c>
      <c r="P48" s="162">
        <v>1.603012140151204E-3</v>
      </c>
      <c r="Q48" s="69"/>
      <c r="R48" s="96"/>
      <c r="T48" s="113">
        <f t="shared" si="1"/>
        <v>1.5791113500030385E-3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1.5743928616641476E-3</v>
      </c>
      <c r="AA48" s="125">
        <f t="shared" si="3"/>
        <v>4.718488338890936E-6</v>
      </c>
      <c r="AD48" s="133">
        <f t="shared" si="4"/>
        <v>40390</v>
      </c>
      <c r="AE48" s="134">
        <f t="shared" si="20"/>
        <v>-2.3900790148165523E-5</v>
      </c>
      <c r="AF48" s="134">
        <f t="shared" si="26"/>
        <v>1.0982644884549933E-4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143">
        <f t="shared" si="28"/>
        <v>-2.3900790148165523E-5</v>
      </c>
      <c r="AL48" s="143">
        <f t="shared" si="28"/>
        <v>1.0982644884549933E-4</v>
      </c>
      <c r="AM48" s="143">
        <f t="shared" si="29"/>
        <v>1.3695454545454566E-3</v>
      </c>
      <c r="AN48" s="143">
        <f t="shared" si="30"/>
        <v>0</v>
      </c>
      <c r="AO48" s="144">
        <f t="shared" si="22"/>
        <v>-2.4322136363636362E-3</v>
      </c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60">
        <f t="shared" si="5"/>
        <v>40390</v>
      </c>
      <c r="BG48" s="71">
        <f t="shared" si="6"/>
        <v>1.5791113500030385E-3</v>
      </c>
      <c r="BH48" s="71">
        <f t="shared" si="7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9.4772057454855698</v>
      </c>
      <c r="BS48" s="64">
        <f t="shared" si="12"/>
        <v>1584271</v>
      </c>
      <c r="BT48" s="17" t="s">
        <v>103</v>
      </c>
      <c r="BV48" s="60">
        <f t="shared" si="13"/>
        <v>40421</v>
      </c>
      <c r="BW48" s="71">
        <f t="shared" si="14"/>
        <v>1.6019490092748837E-3</v>
      </c>
      <c r="BX48" s="71">
        <f t="shared" si="15"/>
        <v>1.5791113500030385E-3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s="17" customFormat="1" x14ac:dyDescent="0.2">
      <c r="A49" s="106">
        <f t="shared" si="0"/>
        <v>40390</v>
      </c>
      <c r="B49" s="163">
        <v>40421</v>
      </c>
      <c r="C49" s="156">
        <v>643738123860</v>
      </c>
      <c r="D49" s="157">
        <v>2825303.1499999985</v>
      </c>
      <c r="E49" s="158">
        <v>1595163</v>
      </c>
      <c r="F49" s="157">
        <v>20765745930.967743</v>
      </c>
      <c r="G49" s="157">
        <v>13017.946085113397</v>
      </c>
      <c r="H49" s="157">
        <v>2825303.1499999985</v>
      </c>
      <c r="I49" s="159">
        <v>1.6019490092748837E-3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23.756570635896221</v>
      </c>
      <c r="O49" s="161">
        <v>9.4740841525592607</v>
      </c>
      <c r="P49" s="162">
        <v>1.5791113500030385E-3</v>
      </c>
      <c r="Q49" s="69"/>
      <c r="R49" s="96"/>
      <c r="T49" s="113">
        <f t="shared" si="1"/>
        <v>1.6019490092748837E-3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1.8131013207331481E-3</v>
      </c>
      <c r="AA49" s="125">
        <f t="shared" si="3"/>
        <v>-2.1115231145826439E-4</v>
      </c>
      <c r="AD49" s="133">
        <f t="shared" si="4"/>
        <v>40421</v>
      </c>
      <c r="AE49" s="134">
        <f t="shared" si="20"/>
        <v>2.2837659271845176E-5</v>
      </c>
      <c r="AF49" s="134">
        <f t="shared" si="26"/>
        <v>4.718488338890936E-6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143">
        <f t="shared" si="28"/>
        <v>2.2837659271845176E-5</v>
      </c>
      <c r="AL49" s="143">
        <f t="shared" si="28"/>
        <v>4.718488338890936E-6</v>
      </c>
      <c r="AM49" s="143">
        <f t="shared" si="29"/>
        <v>5.6636363636363481E-4</v>
      </c>
      <c r="AN49" s="143">
        <f t="shared" si="30"/>
        <v>0</v>
      </c>
      <c r="AO49" s="144">
        <f t="shared" si="22"/>
        <v>3.3248545454545465E-3</v>
      </c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60">
        <f t="shared" si="5"/>
        <v>40421</v>
      </c>
      <c r="BG49" s="71">
        <f t="shared" si="6"/>
        <v>1.6019490092748837E-3</v>
      </c>
      <c r="BH49" s="71">
        <f t="shared" si="7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9.4740841525592607</v>
      </c>
      <c r="BS49" s="64">
        <f t="shared" si="12"/>
        <v>1595163</v>
      </c>
      <c r="BT49" s="17" t="s">
        <v>103</v>
      </c>
      <c r="BV49" s="60">
        <f t="shared" si="13"/>
        <v>40451</v>
      </c>
      <c r="BW49" s="71">
        <f t="shared" si="14"/>
        <v>1.6229128824791128E-3</v>
      </c>
      <c r="BX49" s="71">
        <f t="shared" si="15"/>
        <v>1.6019490092748837E-3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s="17" customFormat="1" ht="15" x14ac:dyDescent="0.25">
      <c r="A50" s="106">
        <f t="shared" si="0"/>
        <v>40421</v>
      </c>
      <c r="B50" s="163">
        <v>40451</v>
      </c>
      <c r="C50" s="156">
        <v>618793664923</v>
      </c>
      <c r="D50" s="157">
        <v>2751364.9600000004</v>
      </c>
      <c r="E50" s="158">
        <v>1608468</v>
      </c>
      <c r="F50" s="157">
        <v>20626455497.433334</v>
      </c>
      <c r="G50" s="157">
        <v>12823.665436572772</v>
      </c>
      <c r="H50" s="157">
        <v>2751364.9600000004</v>
      </c>
      <c r="I50" s="159">
        <v>1.6229128824791128E-3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23.749840336249765</v>
      </c>
      <c r="O50" s="161">
        <v>9.4590476050979131</v>
      </c>
      <c r="P50" s="162">
        <v>1.6019490092748837E-3</v>
      </c>
      <c r="Q50" s="69"/>
      <c r="R50" s="96"/>
      <c r="T50" s="113">
        <f t="shared" si="1"/>
        <v>1.6229128824791128E-3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1.8591016108329777E-3</v>
      </c>
      <c r="AA50" s="125">
        <f t="shared" si="3"/>
        <v>-2.3618872835386487E-4</v>
      </c>
      <c r="AD50" s="133">
        <f t="shared" si="4"/>
        <v>40451</v>
      </c>
      <c r="AE50" s="134">
        <f t="shared" si="20"/>
        <v>2.0963873204229121E-5</v>
      </c>
      <c r="AF50" s="134">
        <f t="shared" si="26"/>
        <v>-2.1115231145826439E-4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143">
        <f t="shared" si="28"/>
        <v>2.0963873204229121E-5</v>
      </c>
      <c r="AL50" s="143">
        <f t="shared" si="28"/>
        <v>-2.1115231145826439E-4</v>
      </c>
      <c r="AM50" s="143">
        <f t="shared" si="29"/>
        <v>0</v>
      </c>
      <c r="AN50" s="143">
        <f t="shared" si="30"/>
        <v>-2.1818181818181875E-4</v>
      </c>
      <c r="AO50" s="144">
        <f t="shared" si="22"/>
        <v>1.6317772727272653E-3</v>
      </c>
      <c r="AP50" s="93"/>
      <c r="AQ50" s="93"/>
      <c r="AR50" t="s">
        <v>30</v>
      </c>
      <c r="AS50"/>
      <c r="AT50"/>
      <c r="AU50"/>
      <c r="AV50"/>
      <c r="AW50"/>
      <c r="AX50"/>
      <c r="AY50"/>
      <c r="AZ50"/>
      <c r="BA50" s="93"/>
      <c r="BB50" s="93"/>
      <c r="BC50" s="93"/>
      <c r="BD50" s="93"/>
      <c r="BE50" s="93"/>
      <c r="BF50" s="60">
        <f t="shared" si="5"/>
        <v>40451</v>
      </c>
      <c r="BG50" s="71">
        <f t="shared" si="6"/>
        <v>1.6229128824791128E-3</v>
      </c>
      <c r="BH50" s="71">
        <f t="shared" si="7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9.4590476050979131</v>
      </c>
      <c r="BS50" s="64">
        <f t="shared" si="12"/>
        <v>1608468</v>
      </c>
      <c r="BT50" s="17" t="s">
        <v>103</v>
      </c>
      <c r="BV50" s="60">
        <f t="shared" si="13"/>
        <v>40482</v>
      </c>
      <c r="BW50" s="71">
        <f t="shared" si="14"/>
        <v>1.6214902452585333E-3</v>
      </c>
      <c r="BX50" s="71">
        <f t="shared" si="15"/>
        <v>1.6229128824791128E-3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s="17" customFormat="1" ht="15.75" thickBot="1" x14ac:dyDescent="0.3">
      <c r="A51" s="106">
        <f t="shared" si="0"/>
        <v>40451</v>
      </c>
      <c r="B51" s="163">
        <v>40482</v>
      </c>
      <c r="C51" s="156">
        <v>630010141342</v>
      </c>
      <c r="D51" s="157">
        <v>2798781.6400000076</v>
      </c>
      <c r="E51" s="158">
        <v>1571447</v>
      </c>
      <c r="F51" s="157">
        <v>20322907785.225807</v>
      </c>
      <c r="G51" s="157">
        <v>12932.607835469989</v>
      </c>
      <c r="H51" s="157">
        <v>2798781.6400000076</v>
      </c>
      <c r="I51" s="159">
        <v>1.6214902452585333E-3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23.735014549085538</v>
      </c>
      <c r="O51" s="161">
        <v>9.4675071401742414</v>
      </c>
      <c r="P51" s="162">
        <v>1.6229128824791128E-3</v>
      </c>
      <c r="Q51" s="69"/>
      <c r="R51" s="96"/>
      <c r="T51" s="113">
        <f t="shared" si="1"/>
        <v>1.6214902452585333E-3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1">+$AS$38+$AS$39*U51+$AS$40*V51</f>
        <v>2.003075715205218E-3</v>
      </c>
      <c r="AA51" s="125">
        <f t="shared" ref="AA51:AA82" si="32">+I51-Z51</f>
        <v>-3.8158546994668469E-4</v>
      </c>
      <c r="AD51" s="133">
        <f t="shared" ref="AD51:AD82" si="33">+B51</f>
        <v>40482</v>
      </c>
      <c r="AE51" s="134">
        <f t="shared" si="20"/>
        <v>-1.422637220579526E-6</v>
      </c>
      <c r="AF51" s="134">
        <f t="shared" si="26"/>
        <v>-2.3618872835386487E-4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143">
        <f t="shared" si="28"/>
        <v>-1.422637220579526E-6</v>
      </c>
      <c r="AL51" s="143">
        <f t="shared" si="28"/>
        <v>-2.3618872835386487E-4</v>
      </c>
      <c r="AM51" s="143">
        <f t="shared" si="29"/>
        <v>1.6610173160173155E-3</v>
      </c>
      <c r="AN51" s="143">
        <f t="shared" si="30"/>
        <v>0</v>
      </c>
      <c r="AO51" s="144">
        <f t="shared" si="22"/>
        <v>-1.9895733766233693E-3</v>
      </c>
      <c r="AP51" s="93"/>
      <c r="AQ51" s="93"/>
      <c r="AR51"/>
      <c r="AS51"/>
      <c r="AT51"/>
      <c r="AU51"/>
      <c r="AV51"/>
      <c r="AW51"/>
      <c r="AX51"/>
      <c r="AY51"/>
      <c r="AZ51"/>
      <c r="BA51" s="93"/>
      <c r="BB51" s="93"/>
      <c r="BC51" s="93"/>
      <c r="BD51" s="93"/>
      <c r="BE51" s="93"/>
      <c r="BF51" s="60">
        <f t="shared" ref="BF51:BF82" si="34">+B51</f>
        <v>40482</v>
      </c>
      <c r="BG51" s="71">
        <f t="shared" ref="BG51:BG82" si="35">+I51</f>
        <v>1.6214902452585333E-3</v>
      </c>
      <c r="BH51" s="71">
        <f t="shared" ref="BH51:BH82" si="36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7">+V51</f>
        <v>1.8544485714285717E-2</v>
      </c>
      <c r="BM51" s="71">
        <f t="shared" ref="BM51:BM82" si="38">+W51</f>
        <v>0</v>
      </c>
      <c r="BQ51" s="60">
        <f t="shared" ref="BQ51:BQ82" si="39">+B51</f>
        <v>40482</v>
      </c>
      <c r="BR51" s="63">
        <f t="shared" ref="BR51:BR82" si="40">+O51</f>
        <v>9.4675071401742414</v>
      </c>
      <c r="BS51" s="64">
        <f t="shared" ref="BS51:BS82" si="41">+E51</f>
        <v>1571447</v>
      </c>
      <c r="BT51" s="17" t="s">
        <v>103</v>
      </c>
      <c r="BV51" s="60">
        <f t="shared" ref="BV51:BV82" si="42">+B52</f>
        <v>40512</v>
      </c>
      <c r="BW51" s="71">
        <f t="shared" ref="BW51:BW82" si="43">+I52</f>
        <v>1.6311000262909429E-3</v>
      </c>
      <c r="BX51" s="71">
        <f t="shared" ref="BX51:BX82" si="44">+I51</f>
        <v>1.6214902452585333E-3</v>
      </c>
      <c r="BY51" s="71">
        <f t="shared" ref="BY51:BY82" si="45">+J51</f>
        <v>7.8423809523809514E-3</v>
      </c>
      <c r="BZ51" s="71">
        <f t="shared" ref="BZ51:BZ82" si="46">+V51</f>
        <v>1.8544485714285717E-2</v>
      </c>
      <c r="CA51" s="71">
        <f t="shared" ref="CA51:CA82" si="47">+M51</f>
        <v>4.9625541125541267E-4</v>
      </c>
      <c r="CB51" s="71">
        <f t="shared" ref="CB51:CB82" si="48">+W51</f>
        <v>0</v>
      </c>
    </row>
    <row r="52" spans="1:80" s="17" customFormat="1" ht="15" x14ac:dyDescent="0.25">
      <c r="A52" s="106">
        <f t="shared" si="0"/>
        <v>40482</v>
      </c>
      <c r="B52" s="163">
        <v>40512</v>
      </c>
      <c r="C52" s="156">
        <v>620333751757</v>
      </c>
      <c r="D52" s="157">
        <v>2772127.1200000052</v>
      </c>
      <c r="E52" s="158">
        <v>1589195</v>
      </c>
      <c r="F52" s="157">
        <v>20677791725.233334</v>
      </c>
      <c r="G52" s="157">
        <v>13011.488033396363</v>
      </c>
      <c r="H52" s="157">
        <v>2772127.1200000052</v>
      </c>
      <c r="I52" s="159">
        <v>1.6311000262909429E-3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23.752326097772411</v>
      </c>
      <c r="O52" s="161">
        <v>9.4735879410918784</v>
      </c>
      <c r="P52" s="162">
        <v>1.6214902452585333E-3</v>
      </c>
      <c r="Q52" s="69"/>
      <c r="R52" s="96"/>
      <c r="T52" s="113">
        <f t="shared" si="1"/>
        <v>1.6311000262909429E-3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1"/>
        <v>2.203529663213986E-3</v>
      </c>
      <c r="AA52" s="125">
        <f t="shared" si="32"/>
        <v>-5.7242963692304312E-4</v>
      </c>
      <c r="AD52" s="133">
        <f t="shared" si="33"/>
        <v>40512</v>
      </c>
      <c r="AE52" s="134">
        <f t="shared" ref="AE52:AE83" si="49">+I52-I51</f>
        <v>9.6097810324095867E-6</v>
      </c>
      <c r="AF52" s="134">
        <f t="shared" si="26"/>
        <v>-3.8158546994668469E-4</v>
      </c>
      <c r="AG52" s="135">
        <f t="shared" si="27"/>
        <v>4.9625541125541267E-4</v>
      </c>
      <c r="AH52" s="136">
        <f t="shared" ref="AH52:AH83" si="50">+V52-V51</f>
        <v>2.7294870129870134E-3</v>
      </c>
      <c r="AI52" s="57"/>
      <c r="AJ52" s="133">
        <f t="shared" si="28"/>
        <v>40512</v>
      </c>
      <c r="AK52" s="143">
        <f t="shared" si="28"/>
        <v>9.6097810324095867E-6</v>
      </c>
      <c r="AL52" s="143">
        <f t="shared" si="28"/>
        <v>-3.8158546994668469E-4</v>
      </c>
      <c r="AM52" s="143">
        <f t="shared" si="29"/>
        <v>4.9625541125541267E-4</v>
      </c>
      <c r="AN52" s="143">
        <f t="shared" si="30"/>
        <v>0</v>
      </c>
      <c r="AO52" s="144">
        <f t="shared" ref="AO52:AO83" si="51">+V52-V51</f>
        <v>2.7294870129870134E-3</v>
      </c>
      <c r="AP52" s="93"/>
      <c r="AQ52" s="93"/>
      <c r="AR52" s="4" t="s">
        <v>31</v>
      </c>
      <c r="AS52" s="4"/>
      <c r="AT52"/>
      <c r="AU52"/>
      <c r="AV52"/>
      <c r="AW52"/>
      <c r="AX52"/>
      <c r="AY52"/>
      <c r="AZ52"/>
      <c r="BA52" s="93"/>
      <c r="BB52" s="93"/>
      <c r="BC52" s="93"/>
      <c r="BD52" s="93"/>
      <c r="BE52" s="93"/>
      <c r="BF52" s="60">
        <f t="shared" si="34"/>
        <v>40512</v>
      </c>
      <c r="BG52" s="71">
        <f t="shared" si="35"/>
        <v>1.6311000262909429E-3</v>
      </c>
      <c r="BH52" s="71">
        <f t="shared" si="36"/>
        <v>8.338636363636364E-3</v>
      </c>
      <c r="BI52" s="71">
        <f t="shared" ref="BI52:BI83" si="52">+K51</f>
        <v>4.9625541125541267E-4</v>
      </c>
      <c r="BJ52" s="71">
        <f t="shared" ref="BJ52:BJ83" si="53">+L51</f>
        <v>0</v>
      </c>
      <c r="BK52" s="71">
        <f t="shared" ref="BK52:BK83" si="54">+M51</f>
        <v>4.9625541125541267E-4</v>
      </c>
      <c r="BL52" s="71">
        <f t="shared" si="37"/>
        <v>2.127397272727273E-2</v>
      </c>
      <c r="BM52" s="71">
        <f t="shared" si="38"/>
        <v>0</v>
      </c>
      <c r="BQ52" s="60">
        <f t="shared" si="39"/>
        <v>40512</v>
      </c>
      <c r="BR52" s="63">
        <f t="shared" si="40"/>
        <v>9.4735879410918784</v>
      </c>
      <c r="BS52" s="64">
        <f t="shared" si="41"/>
        <v>1589195</v>
      </c>
      <c r="BT52" s="17" t="s">
        <v>103</v>
      </c>
      <c r="BV52" s="60">
        <f t="shared" si="42"/>
        <v>40543</v>
      </c>
      <c r="BW52" s="71">
        <f t="shared" si="43"/>
        <v>1.6584763381271783E-3</v>
      </c>
      <c r="BX52" s="71">
        <f t="shared" si="44"/>
        <v>1.6311000262909429E-3</v>
      </c>
      <c r="BY52" s="71">
        <f t="shared" si="45"/>
        <v>8.338636363636364E-3</v>
      </c>
      <c r="BZ52" s="71">
        <f t="shared" si="46"/>
        <v>2.127397272727273E-2</v>
      </c>
      <c r="CA52" s="71">
        <f t="shared" si="47"/>
        <v>-2.3254940711462356E-4</v>
      </c>
      <c r="CB52" s="71">
        <f t="shared" si="48"/>
        <v>0</v>
      </c>
    </row>
    <row r="53" spans="1:80" s="17" customFormat="1" ht="15" x14ac:dyDescent="0.25">
      <c r="A53" s="106">
        <f t="shared" si="0"/>
        <v>40512</v>
      </c>
      <c r="B53" s="163">
        <v>40543</v>
      </c>
      <c r="C53" s="156">
        <v>653048311092</v>
      </c>
      <c r="D53" s="157">
        <v>2967301.8399999961</v>
      </c>
      <c r="E53" s="158">
        <v>1616501</v>
      </c>
      <c r="F53" s="157">
        <v>21066074551.354839</v>
      </c>
      <c r="G53" s="157">
        <v>13031.8970117277</v>
      </c>
      <c r="H53" s="157">
        <v>2967301.8399999961</v>
      </c>
      <c r="I53" s="159">
        <v>1.6584763381271783E-3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23.770929742296627</v>
      </c>
      <c r="O53" s="161">
        <v>9.4751552475287166</v>
      </c>
      <c r="P53" s="162">
        <v>1.6311000262909429E-3</v>
      </c>
      <c r="Q53" s="69"/>
      <c r="R53" s="96"/>
      <c r="T53" s="113">
        <f t="shared" si="1"/>
        <v>1.6584763381271783E-3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1"/>
        <v>2.3536892317334939E-3</v>
      </c>
      <c r="AA53" s="125">
        <f t="shared" si="32"/>
        <v>-6.9521289360631564E-4</v>
      </c>
      <c r="AD53" s="133">
        <f t="shared" si="33"/>
        <v>40543</v>
      </c>
      <c r="AE53" s="134">
        <f t="shared" si="49"/>
        <v>2.7376311836235399E-5</v>
      </c>
      <c r="AF53" s="134">
        <f t="shared" si="26"/>
        <v>-5.7242963692304312E-4</v>
      </c>
      <c r="AG53" s="135">
        <f t="shared" si="27"/>
        <v>-2.3254940711462356E-4</v>
      </c>
      <c r="AH53" s="136">
        <f t="shared" si="50"/>
        <v>3.8743185770751046E-3</v>
      </c>
      <c r="AI53" s="57"/>
      <c r="AJ53" s="133">
        <f t="shared" si="28"/>
        <v>40543</v>
      </c>
      <c r="AK53" s="143">
        <f t="shared" si="28"/>
        <v>2.7376311836235399E-5</v>
      </c>
      <c r="AL53" s="143">
        <f t="shared" si="28"/>
        <v>-5.7242963692304312E-4</v>
      </c>
      <c r="AM53" s="143">
        <f t="shared" si="29"/>
        <v>0</v>
      </c>
      <c r="AN53" s="143">
        <f t="shared" si="30"/>
        <v>-2.3254940711462356E-4</v>
      </c>
      <c r="AO53" s="144">
        <f t="shared" si="51"/>
        <v>3.8743185770751046E-3</v>
      </c>
      <c r="AP53" s="93"/>
      <c r="AQ53" s="93"/>
      <c r="AR53" s="1" t="s">
        <v>32</v>
      </c>
      <c r="AS53" s="1">
        <v>0.50008577775584262</v>
      </c>
      <c r="AT53"/>
      <c r="AU53"/>
      <c r="AV53"/>
      <c r="AW53"/>
      <c r="AX53"/>
      <c r="AY53"/>
      <c r="AZ53"/>
      <c r="BA53" s="93"/>
      <c r="BB53" s="93"/>
      <c r="BC53" s="93"/>
      <c r="BD53" s="93"/>
      <c r="BE53" s="93"/>
      <c r="BF53" s="60">
        <f t="shared" si="34"/>
        <v>40543</v>
      </c>
      <c r="BG53" s="71">
        <f t="shared" si="35"/>
        <v>1.6584763381271783E-3</v>
      </c>
      <c r="BH53" s="71">
        <f t="shared" si="36"/>
        <v>8.1060869565217405E-3</v>
      </c>
      <c r="BI53" s="71">
        <f t="shared" si="52"/>
        <v>0</v>
      </c>
      <c r="BJ53" s="71">
        <f t="shared" si="53"/>
        <v>-2.3254940711462356E-4</v>
      </c>
      <c r="BK53" s="71">
        <f t="shared" si="54"/>
        <v>-2.3254940711462356E-4</v>
      </c>
      <c r="BL53" s="71">
        <f t="shared" si="37"/>
        <v>2.5148291304347835E-2</v>
      </c>
      <c r="BM53" s="71">
        <f t="shared" si="38"/>
        <v>0</v>
      </c>
      <c r="BQ53" s="60">
        <f t="shared" si="39"/>
        <v>40543</v>
      </c>
      <c r="BR53" s="63">
        <f t="shared" si="40"/>
        <v>9.4751552475287166</v>
      </c>
      <c r="BS53" s="64">
        <f t="shared" si="41"/>
        <v>1616501</v>
      </c>
      <c r="BT53" s="17" t="s">
        <v>103</v>
      </c>
      <c r="BV53" s="60">
        <f t="shared" si="42"/>
        <v>40574</v>
      </c>
      <c r="BW53" s="71">
        <f t="shared" si="43"/>
        <v>1.5906715399732849E-3</v>
      </c>
      <c r="BX53" s="71">
        <f t="shared" si="44"/>
        <v>1.6584763381271783E-3</v>
      </c>
      <c r="BY53" s="71">
        <f t="shared" si="45"/>
        <v>8.1060869565217405E-3</v>
      </c>
      <c r="BZ53" s="71">
        <f t="shared" si="46"/>
        <v>2.5148291304347835E-2</v>
      </c>
      <c r="CA53" s="71">
        <f t="shared" si="47"/>
        <v>-1.7799171842650119E-4</v>
      </c>
      <c r="CB53" s="71">
        <f t="shared" si="48"/>
        <v>0</v>
      </c>
    </row>
    <row r="54" spans="1:80" s="17" customFormat="1" ht="15" x14ac:dyDescent="0.25">
      <c r="A54" s="106">
        <f t="shared" si="0"/>
        <v>40543</v>
      </c>
      <c r="B54" s="163">
        <v>40574</v>
      </c>
      <c r="C54" s="156">
        <v>637348770298</v>
      </c>
      <c r="D54" s="157">
        <v>2777568.6299999976</v>
      </c>
      <c r="E54" s="158">
        <v>1559250</v>
      </c>
      <c r="F54" s="157">
        <v>20559637751.548386</v>
      </c>
      <c r="G54" s="157">
        <v>13185.594196920561</v>
      </c>
      <c r="H54" s="157">
        <v>2777568.6299999976</v>
      </c>
      <c r="I54" s="159">
        <v>1.5906715399732849E-3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23.746595658290044</v>
      </c>
      <c r="O54" s="161">
        <v>9.4868801639016755</v>
      </c>
      <c r="P54" s="162">
        <v>1.6584763381271783E-3</v>
      </c>
      <c r="Q54" s="69"/>
      <c r="R54" s="96"/>
      <c r="T54" s="113">
        <f t="shared" si="1"/>
        <v>1.5906715399732849E-3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1"/>
        <v>2.5618724885684428E-3</v>
      </c>
      <c r="AA54" s="125">
        <f t="shared" si="32"/>
        <v>-9.7120094859515791E-4</v>
      </c>
      <c r="AD54" s="133">
        <f t="shared" si="33"/>
        <v>40574</v>
      </c>
      <c r="AE54" s="134">
        <f t="shared" si="49"/>
        <v>-6.7804798153893323E-5</v>
      </c>
      <c r="AF54" s="134">
        <f t="shared" si="26"/>
        <v>-6.9521289360631564E-4</v>
      </c>
      <c r="AG54" s="135">
        <f t="shared" si="27"/>
        <v>-1.7799171842650119E-4</v>
      </c>
      <c r="AH54" s="136">
        <f t="shared" si="50"/>
        <v>4.9341420289855074E-3</v>
      </c>
      <c r="AI54" s="57"/>
      <c r="AJ54" s="133">
        <f t="shared" si="28"/>
        <v>40574</v>
      </c>
      <c r="AK54" s="143">
        <f t="shared" si="28"/>
        <v>-6.7804798153893323E-5</v>
      </c>
      <c r="AL54" s="143">
        <f t="shared" si="28"/>
        <v>-6.9521289360631564E-4</v>
      </c>
      <c r="AM54" s="143">
        <f t="shared" si="29"/>
        <v>0</v>
      </c>
      <c r="AN54" s="143">
        <f t="shared" si="30"/>
        <v>-1.7799171842650119E-4</v>
      </c>
      <c r="AO54" s="144">
        <f t="shared" si="51"/>
        <v>4.9341420289855074E-3</v>
      </c>
      <c r="AP54" s="93"/>
      <c r="AQ54" s="93"/>
      <c r="AR54" s="1" t="s">
        <v>33</v>
      </c>
      <c r="AS54" s="1">
        <v>0.25008578511366603</v>
      </c>
      <c r="AT54"/>
      <c r="AU54"/>
      <c r="AV54"/>
      <c r="AW54"/>
      <c r="AX54"/>
      <c r="AY54"/>
      <c r="AZ54"/>
      <c r="BA54" s="93"/>
      <c r="BB54" s="93"/>
      <c r="BC54" s="93"/>
      <c r="BD54" s="93"/>
      <c r="BE54" s="93"/>
      <c r="BF54" s="60">
        <f t="shared" si="34"/>
        <v>40574</v>
      </c>
      <c r="BG54" s="71">
        <f t="shared" si="35"/>
        <v>1.5906715399732849E-3</v>
      </c>
      <c r="BH54" s="71">
        <f t="shared" si="36"/>
        <v>7.9280952380952393E-3</v>
      </c>
      <c r="BI54" s="71">
        <f t="shared" si="52"/>
        <v>0</v>
      </c>
      <c r="BJ54" s="71">
        <f t="shared" si="53"/>
        <v>-1.7799171842650119E-4</v>
      </c>
      <c r="BK54" s="71">
        <f t="shared" si="54"/>
        <v>-1.7799171842650119E-4</v>
      </c>
      <c r="BL54" s="71">
        <f t="shared" si="37"/>
        <v>3.0082433333333342E-2</v>
      </c>
      <c r="BM54" s="71">
        <f t="shared" si="38"/>
        <v>0</v>
      </c>
      <c r="BQ54" s="60">
        <f t="shared" si="39"/>
        <v>40574</v>
      </c>
      <c r="BR54" s="63">
        <f t="shared" si="40"/>
        <v>9.4868801639016755</v>
      </c>
      <c r="BS54" s="64">
        <f t="shared" si="41"/>
        <v>1559250</v>
      </c>
      <c r="BT54" s="17" t="s">
        <v>103</v>
      </c>
      <c r="BV54" s="60">
        <f t="shared" si="42"/>
        <v>40602</v>
      </c>
      <c r="BW54" s="71">
        <f t="shared" si="43"/>
        <v>1.6241390708497904E-3</v>
      </c>
      <c r="BX54" s="71">
        <f t="shared" si="44"/>
        <v>1.5906715399732849E-3</v>
      </c>
      <c r="BY54" s="71">
        <f t="shared" si="45"/>
        <v>7.9280952380952393E-3</v>
      </c>
      <c r="BZ54" s="71">
        <f t="shared" si="46"/>
        <v>3.0082433333333342E-2</v>
      </c>
      <c r="CA54" s="71">
        <f t="shared" si="47"/>
        <v>1.0084047619047607E-3</v>
      </c>
      <c r="CB54" s="71">
        <f t="shared" si="48"/>
        <v>0</v>
      </c>
    </row>
    <row r="55" spans="1:80" s="17" customFormat="1" ht="15" x14ac:dyDescent="0.25">
      <c r="A55" s="106">
        <f t="shared" si="0"/>
        <v>40574</v>
      </c>
      <c r="B55" s="163">
        <v>40602</v>
      </c>
      <c r="C55" s="156">
        <v>581320375789</v>
      </c>
      <c r="D55" s="157">
        <v>2586698.999999993</v>
      </c>
      <c r="E55" s="158">
        <v>1586592</v>
      </c>
      <c r="F55" s="157">
        <v>20761441992.464287</v>
      </c>
      <c r="G55" s="157">
        <v>13085.5582232006</v>
      </c>
      <c r="H55" s="157">
        <v>2586698.999999993</v>
      </c>
      <c r="I55" s="159">
        <v>1.6241390708497904E-3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23.756363352969828</v>
      </c>
      <c r="O55" s="161">
        <v>9.4792644753611643</v>
      </c>
      <c r="P55" s="162">
        <v>1.5906715399732849E-3</v>
      </c>
      <c r="Q55" s="69"/>
      <c r="R55" s="96"/>
      <c r="T55" s="113">
        <f t="shared" si="1"/>
        <v>1.6241390708497904E-3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1"/>
        <v>2.5817144542236662E-3</v>
      </c>
      <c r="AA55" s="125">
        <f t="shared" si="32"/>
        <v>-9.5757538337387584E-4</v>
      </c>
      <c r="AD55" s="133">
        <f t="shared" si="33"/>
        <v>40602</v>
      </c>
      <c r="AE55" s="134">
        <f t="shared" si="49"/>
        <v>3.3467530876505431E-5</v>
      </c>
      <c r="AF55" s="134">
        <f t="shared" si="26"/>
        <v>-9.7120094859515791E-4</v>
      </c>
      <c r="AG55" s="135">
        <f t="shared" si="27"/>
        <v>1.0084047619047607E-3</v>
      </c>
      <c r="AH55" s="136">
        <f t="shared" si="50"/>
        <v>-2.6343183333333471E-3</v>
      </c>
      <c r="AI55" s="57"/>
      <c r="AJ55" s="133">
        <f t="shared" si="28"/>
        <v>40602</v>
      </c>
      <c r="AK55" s="143">
        <f t="shared" si="28"/>
        <v>3.3467530876505431E-5</v>
      </c>
      <c r="AL55" s="143">
        <f t="shared" si="28"/>
        <v>-9.7120094859515791E-4</v>
      </c>
      <c r="AM55" s="143">
        <f t="shared" si="29"/>
        <v>1.0084047619047607E-3</v>
      </c>
      <c r="AN55" s="143">
        <f t="shared" si="30"/>
        <v>0</v>
      </c>
      <c r="AO55" s="144">
        <f t="shared" si="51"/>
        <v>-2.6343183333333471E-3</v>
      </c>
      <c r="AP55" s="93"/>
      <c r="AQ55" s="93"/>
      <c r="AR55" s="1" t="s">
        <v>34</v>
      </c>
      <c r="AS55" s="1">
        <v>0.22997182862071963</v>
      </c>
      <c r="AT55"/>
      <c r="AU55"/>
      <c r="AV55"/>
      <c r="AW55"/>
      <c r="AX55"/>
      <c r="AY55"/>
      <c r="AZ55"/>
      <c r="BA55" s="93"/>
      <c r="BB55" s="93"/>
      <c r="BC55" s="93"/>
      <c r="BD55" s="93"/>
      <c r="BE55" s="93"/>
      <c r="BF55" s="60">
        <f t="shared" si="34"/>
        <v>40602</v>
      </c>
      <c r="BG55" s="71">
        <f t="shared" si="35"/>
        <v>1.6241390708497904E-3</v>
      </c>
      <c r="BH55" s="71">
        <f t="shared" si="36"/>
        <v>8.9365E-3</v>
      </c>
      <c r="BI55" s="71">
        <f t="shared" si="52"/>
        <v>1.0084047619047607E-3</v>
      </c>
      <c r="BJ55" s="71">
        <f t="shared" si="53"/>
        <v>0</v>
      </c>
      <c r="BK55" s="71">
        <f t="shared" si="54"/>
        <v>1.0084047619047607E-3</v>
      </c>
      <c r="BL55" s="71">
        <f t="shared" si="37"/>
        <v>2.7448114999999995E-2</v>
      </c>
      <c r="BM55" s="71">
        <f t="shared" si="38"/>
        <v>0</v>
      </c>
      <c r="BQ55" s="60">
        <f t="shared" si="39"/>
        <v>40602</v>
      </c>
      <c r="BR55" s="63">
        <f t="shared" si="40"/>
        <v>9.4792644753611643</v>
      </c>
      <c r="BS55" s="64">
        <f t="shared" si="41"/>
        <v>1586592</v>
      </c>
      <c r="BT55" s="17" t="s">
        <v>103</v>
      </c>
      <c r="BV55" s="60">
        <f t="shared" si="42"/>
        <v>40633</v>
      </c>
      <c r="BW55" s="71">
        <f t="shared" si="43"/>
        <v>1.6987924963240985E-3</v>
      </c>
      <c r="BX55" s="71">
        <f t="shared" si="44"/>
        <v>1.6241390708497904E-3</v>
      </c>
      <c r="BY55" s="71">
        <f t="shared" si="45"/>
        <v>8.9365E-3</v>
      </c>
      <c r="BZ55" s="71">
        <f t="shared" si="46"/>
        <v>2.7448114999999995E-2</v>
      </c>
      <c r="CA55" s="71">
        <f t="shared" si="47"/>
        <v>9.4804347826087793E-5</v>
      </c>
      <c r="CB55" s="71">
        <f t="shared" si="48"/>
        <v>0</v>
      </c>
    </row>
    <row r="56" spans="1:80" s="17" customFormat="1" ht="15" x14ac:dyDescent="0.25">
      <c r="A56" s="106">
        <f t="shared" si="0"/>
        <v>40602</v>
      </c>
      <c r="B56" s="163">
        <v>40633</v>
      </c>
      <c r="C56" s="156">
        <v>633199573684</v>
      </c>
      <c r="D56" s="157">
        <v>2947053.9299999927</v>
      </c>
      <c r="E56" s="158">
        <v>1607270</v>
      </c>
      <c r="F56" s="157">
        <v>20425792699.483871</v>
      </c>
      <c r="G56" s="157">
        <v>12708.376750318161</v>
      </c>
      <c r="H56" s="157">
        <v>2947053.9299999927</v>
      </c>
      <c r="I56" s="159">
        <v>1.6987924963240985E-3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23.740064287195626</v>
      </c>
      <c r="O56" s="161">
        <v>9.4500166416542459</v>
      </c>
      <c r="P56" s="162">
        <v>1.6241390708497904E-3</v>
      </c>
      <c r="Q56" s="100"/>
      <c r="R56" s="96"/>
      <c r="T56" s="113">
        <f t="shared" si="1"/>
        <v>1.6987924963240985E-3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1"/>
        <v>2.4888935924451813E-3</v>
      </c>
      <c r="AA56" s="125">
        <f t="shared" si="32"/>
        <v>-7.9010109612108275E-4</v>
      </c>
      <c r="AD56" s="133">
        <f t="shared" si="33"/>
        <v>40633</v>
      </c>
      <c r="AE56" s="134">
        <f t="shared" si="49"/>
        <v>7.4653425474308175E-5</v>
      </c>
      <c r="AF56" s="134">
        <f t="shared" si="26"/>
        <v>-9.5757538337387584E-4</v>
      </c>
      <c r="AG56" s="135">
        <f t="shared" si="27"/>
        <v>9.4804347826087793E-5</v>
      </c>
      <c r="AH56" s="136">
        <f t="shared" si="50"/>
        <v>-2.2467063043478085E-3</v>
      </c>
      <c r="AI56" s="57"/>
      <c r="AJ56" s="133">
        <f t="shared" si="28"/>
        <v>40633</v>
      </c>
      <c r="AK56" s="143">
        <f t="shared" si="28"/>
        <v>7.4653425474308175E-5</v>
      </c>
      <c r="AL56" s="143">
        <f t="shared" si="28"/>
        <v>-9.5757538337387584E-4</v>
      </c>
      <c r="AM56" s="143">
        <f t="shared" si="29"/>
        <v>9.4804347826087793E-5</v>
      </c>
      <c r="AN56" s="143">
        <f t="shared" si="30"/>
        <v>0</v>
      </c>
      <c r="AO56" s="144">
        <f t="shared" si="51"/>
        <v>-2.2467063043478085E-3</v>
      </c>
      <c r="AP56" s="93"/>
      <c r="AQ56" s="93"/>
      <c r="AR56" s="1" t="s">
        <v>35</v>
      </c>
      <c r="AS56" s="1">
        <v>3.5360363732936969E-4</v>
      </c>
      <c r="AT56"/>
      <c r="AU56"/>
      <c r="AV56"/>
      <c r="AW56"/>
      <c r="AX56"/>
      <c r="AY56"/>
      <c r="AZ56"/>
      <c r="BA56" s="93"/>
      <c r="BB56" s="93"/>
      <c r="BC56" s="93"/>
      <c r="BD56" s="93"/>
      <c r="BE56" s="93"/>
      <c r="BF56" s="60">
        <f t="shared" si="34"/>
        <v>40633</v>
      </c>
      <c r="BG56" s="71">
        <f t="shared" si="35"/>
        <v>1.6987924963240985E-3</v>
      </c>
      <c r="BH56" s="71">
        <f t="shared" si="36"/>
        <v>9.0313043478260878E-3</v>
      </c>
      <c r="BI56" s="71">
        <f t="shared" si="52"/>
        <v>9.4804347826087793E-5</v>
      </c>
      <c r="BJ56" s="71">
        <f t="shared" si="53"/>
        <v>0</v>
      </c>
      <c r="BK56" s="71">
        <f t="shared" si="54"/>
        <v>9.4804347826087793E-5</v>
      </c>
      <c r="BL56" s="71">
        <f t="shared" si="37"/>
        <v>2.5201408695652187E-2</v>
      </c>
      <c r="BM56" s="71">
        <f t="shared" si="38"/>
        <v>0</v>
      </c>
      <c r="BQ56" s="60">
        <f t="shared" si="39"/>
        <v>40633</v>
      </c>
      <c r="BR56" s="63">
        <f t="shared" si="40"/>
        <v>9.4500166416542459</v>
      </c>
      <c r="BS56" s="64">
        <f t="shared" si="41"/>
        <v>1607270</v>
      </c>
      <c r="BT56" s="17" t="s">
        <v>103</v>
      </c>
      <c r="BV56" s="60">
        <f t="shared" si="42"/>
        <v>40663</v>
      </c>
      <c r="BW56" s="71">
        <f t="shared" si="43"/>
        <v>1.7224192070378031E-3</v>
      </c>
      <c r="BX56" s="71">
        <f t="shared" si="44"/>
        <v>1.6987924963240985E-3</v>
      </c>
      <c r="BY56" s="71">
        <f t="shared" si="45"/>
        <v>9.0313043478260878E-3</v>
      </c>
      <c r="BZ56" s="71">
        <f t="shared" si="46"/>
        <v>2.5201408695652187E-2</v>
      </c>
      <c r="CA56" s="71">
        <f t="shared" si="47"/>
        <v>2.3006004140786723E-3</v>
      </c>
      <c r="CB56" s="71">
        <f t="shared" si="48"/>
        <v>0</v>
      </c>
    </row>
    <row r="57" spans="1:80" s="17" customFormat="1" ht="15.75" thickBot="1" x14ac:dyDescent="0.3">
      <c r="A57" s="106">
        <f t="shared" si="0"/>
        <v>40633</v>
      </c>
      <c r="B57" s="163">
        <v>40663</v>
      </c>
      <c r="C57" s="156">
        <v>608480234787</v>
      </c>
      <c r="D57" s="157">
        <v>2871391.9000000022</v>
      </c>
      <c r="E57" s="158">
        <v>1567150</v>
      </c>
      <c r="F57" s="157">
        <v>20282674492.900002</v>
      </c>
      <c r="G57" s="157">
        <v>12942.395107615737</v>
      </c>
      <c r="H57" s="157">
        <v>2871391.9000000022</v>
      </c>
      <c r="I57" s="159">
        <v>1.7224192070378031E-3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23.733032885322334</v>
      </c>
      <c r="O57" s="161">
        <v>9.4682636442514809</v>
      </c>
      <c r="P57" s="162">
        <v>1.6987924963240985E-3</v>
      </c>
      <c r="Q57" s="100"/>
      <c r="R57" s="96"/>
      <c r="T57" s="113">
        <f t="shared" si="1"/>
        <v>1.7224192070378031E-3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1"/>
        <v>2.523546077563851E-3</v>
      </c>
      <c r="AA57" s="125">
        <f t="shared" si="32"/>
        <v>-8.0112687052604783E-4</v>
      </c>
      <c r="AD57" s="133">
        <f t="shared" si="33"/>
        <v>40663</v>
      </c>
      <c r="AE57" s="134">
        <f t="shared" si="49"/>
        <v>2.3626710713704584E-5</v>
      </c>
      <c r="AF57" s="134">
        <f t="shared" si="26"/>
        <v>-7.9010109612108275E-4</v>
      </c>
      <c r="AG57" s="135">
        <f t="shared" si="27"/>
        <v>2.3006004140786723E-3</v>
      </c>
      <c r="AH57" s="136">
        <f t="shared" si="50"/>
        <v>-6.2341182194617095E-3</v>
      </c>
      <c r="AI57" s="57"/>
      <c r="AJ57" s="133">
        <f t="shared" si="28"/>
        <v>40663</v>
      </c>
      <c r="AK57" s="143">
        <f t="shared" si="28"/>
        <v>2.3626710713704584E-5</v>
      </c>
      <c r="AL57" s="143">
        <f t="shared" si="28"/>
        <v>-7.9010109612108275E-4</v>
      </c>
      <c r="AM57" s="143">
        <f t="shared" si="29"/>
        <v>2.3006004140786723E-3</v>
      </c>
      <c r="AN57" s="143">
        <f t="shared" si="30"/>
        <v>0</v>
      </c>
      <c r="AO57" s="144">
        <f t="shared" si="51"/>
        <v>-6.2341182194617095E-3</v>
      </c>
      <c r="AP57" s="93"/>
      <c r="AQ57" s="93"/>
      <c r="AR57" s="2" t="s">
        <v>36</v>
      </c>
      <c r="AS57" s="2">
        <v>89</v>
      </c>
      <c r="AT57"/>
      <c r="AU57"/>
      <c r="AV57"/>
      <c r="AW57"/>
      <c r="AX57"/>
      <c r="AY57"/>
      <c r="AZ57"/>
      <c r="BA57" s="93"/>
      <c r="BB57" s="93"/>
      <c r="BC57" s="93"/>
      <c r="BD57" s="93"/>
      <c r="BE57" s="93"/>
      <c r="BF57" s="60">
        <f t="shared" si="34"/>
        <v>40663</v>
      </c>
      <c r="BG57" s="71">
        <f t="shared" si="35"/>
        <v>1.7224192070378031E-3</v>
      </c>
      <c r="BH57" s="71">
        <f t="shared" si="36"/>
        <v>1.133190476190476E-2</v>
      </c>
      <c r="BI57" s="71">
        <f t="shared" si="52"/>
        <v>2.3006004140786723E-3</v>
      </c>
      <c r="BJ57" s="71">
        <f t="shared" si="53"/>
        <v>0</v>
      </c>
      <c r="BK57" s="71">
        <f t="shared" si="54"/>
        <v>2.3006004140786723E-3</v>
      </c>
      <c r="BL57" s="71">
        <f t="shared" si="37"/>
        <v>1.8967290476190477E-2</v>
      </c>
      <c r="BM57" s="71">
        <f t="shared" si="38"/>
        <v>0</v>
      </c>
      <c r="BQ57" s="60">
        <f t="shared" si="39"/>
        <v>40663</v>
      </c>
      <c r="BR57" s="63">
        <f t="shared" si="40"/>
        <v>9.4682636442514809</v>
      </c>
      <c r="BS57" s="64">
        <f t="shared" si="41"/>
        <v>1567150</v>
      </c>
      <c r="BT57" s="17" t="s">
        <v>103</v>
      </c>
      <c r="BV57" s="60">
        <f t="shared" si="42"/>
        <v>40694</v>
      </c>
      <c r="BW57" s="71">
        <f t="shared" si="43"/>
        <v>2.885419760846164E-3</v>
      </c>
      <c r="BX57" s="71">
        <f t="shared" si="44"/>
        <v>1.7224192070378031E-3</v>
      </c>
      <c r="BY57" s="71">
        <f t="shared" si="45"/>
        <v>1.133190476190476E-2</v>
      </c>
      <c r="BZ57" s="71">
        <f t="shared" si="46"/>
        <v>1.8967290476190477E-2</v>
      </c>
      <c r="CA57" s="71">
        <f t="shared" si="47"/>
        <v>1.1017316017316019E-3</v>
      </c>
      <c r="CB57" s="71">
        <f t="shared" si="48"/>
        <v>0</v>
      </c>
    </row>
    <row r="58" spans="1:80" s="17" customFormat="1" ht="15" x14ac:dyDescent="0.25">
      <c r="A58" s="106">
        <f t="shared" si="0"/>
        <v>40663</v>
      </c>
      <c r="B58" s="163">
        <v>40694</v>
      </c>
      <c r="C58" s="156">
        <v>622448603500</v>
      </c>
      <c r="D58" s="157">
        <v>4920617.8099999968</v>
      </c>
      <c r="E58" s="158">
        <v>1592313</v>
      </c>
      <c r="F58" s="157">
        <v>20078987209.677418</v>
      </c>
      <c r="G58" s="157">
        <v>12609.949934263816</v>
      </c>
      <c r="H58" s="157">
        <v>4920617.8099999968</v>
      </c>
      <c r="I58" s="159">
        <v>2.885419760846164E-3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23.722939692732844</v>
      </c>
      <c r="O58" s="161">
        <v>9.4422414586310062</v>
      </c>
      <c r="P58" s="162">
        <v>1.7224192070378031E-3</v>
      </c>
      <c r="Q58" s="100"/>
      <c r="R58" s="96"/>
      <c r="T58" s="113">
        <f t="shared" si="1"/>
        <v>2.885419760846164E-3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1"/>
        <v>2.6989197474709186E-3</v>
      </c>
      <c r="AA58" s="125">
        <f t="shared" si="32"/>
        <v>1.8650001337524539E-4</v>
      </c>
      <c r="AD58" s="133">
        <f t="shared" si="33"/>
        <v>40694</v>
      </c>
      <c r="AE58" s="134">
        <f t="shared" si="49"/>
        <v>1.1630005538083609E-3</v>
      </c>
      <c r="AF58" s="134">
        <f t="shared" si="26"/>
        <v>-8.0112687052604783E-4</v>
      </c>
      <c r="AG58" s="135">
        <f t="shared" si="27"/>
        <v>1.1017316017316019E-3</v>
      </c>
      <c r="AH58" s="136">
        <f t="shared" si="50"/>
        <v>3.6673679653679431E-4</v>
      </c>
      <c r="AI58" s="57"/>
      <c r="AJ58" s="133">
        <f t="shared" si="28"/>
        <v>40694</v>
      </c>
      <c r="AK58" s="143">
        <f t="shared" si="28"/>
        <v>1.1630005538083609E-3</v>
      </c>
      <c r="AL58" s="143">
        <f t="shared" si="28"/>
        <v>-8.0112687052604783E-4</v>
      </c>
      <c r="AM58" s="143">
        <f t="shared" si="29"/>
        <v>1.1017316017316019E-3</v>
      </c>
      <c r="AN58" s="143">
        <f t="shared" si="30"/>
        <v>0</v>
      </c>
      <c r="AO58" s="144">
        <f t="shared" si="51"/>
        <v>3.6673679653679431E-4</v>
      </c>
      <c r="AP58" s="93"/>
      <c r="AQ58" s="93"/>
      <c r="AR58"/>
      <c r="AS58"/>
      <c r="AT58"/>
      <c r="AU58"/>
      <c r="AV58"/>
      <c r="AW58"/>
      <c r="AX58"/>
      <c r="AY58"/>
      <c r="AZ58"/>
      <c r="BA58" s="93"/>
      <c r="BB58" s="93"/>
      <c r="BC58" s="93"/>
      <c r="BD58" s="93"/>
      <c r="BE58" s="93"/>
      <c r="BF58" s="60">
        <f t="shared" si="34"/>
        <v>40694</v>
      </c>
      <c r="BG58" s="71">
        <f t="shared" si="35"/>
        <v>2.885419760846164E-3</v>
      </c>
      <c r="BH58" s="71">
        <f t="shared" si="36"/>
        <v>1.2433636363636362E-2</v>
      </c>
      <c r="BI58" s="71">
        <f t="shared" si="52"/>
        <v>1.1017316017316019E-3</v>
      </c>
      <c r="BJ58" s="71">
        <f t="shared" si="53"/>
        <v>0</v>
      </c>
      <c r="BK58" s="71">
        <f t="shared" si="54"/>
        <v>1.1017316017316019E-3</v>
      </c>
      <c r="BL58" s="71">
        <f t="shared" si="37"/>
        <v>1.9334027272727271E-2</v>
      </c>
      <c r="BM58" s="71">
        <f t="shared" si="38"/>
        <v>0</v>
      </c>
      <c r="BQ58" s="60">
        <f t="shared" si="39"/>
        <v>40694</v>
      </c>
      <c r="BR58" s="63">
        <f t="shared" si="40"/>
        <v>9.4422414586310062</v>
      </c>
      <c r="BS58" s="64">
        <f t="shared" si="41"/>
        <v>1592313</v>
      </c>
      <c r="BT58" s="17" t="s">
        <v>103</v>
      </c>
      <c r="BV58" s="60">
        <f t="shared" si="42"/>
        <v>40724</v>
      </c>
      <c r="BW58" s="71">
        <f t="shared" si="43"/>
        <v>2.3620813766218624E-3</v>
      </c>
      <c r="BX58" s="71">
        <f t="shared" si="44"/>
        <v>2.885419760846164E-3</v>
      </c>
      <c r="BY58" s="71">
        <f t="shared" si="45"/>
        <v>1.2433636363636362E-2</v>
      </c>
      <c r="BZ58" s="71">
        <f t="shared" si="46"/>
        <v>1.9334027272727271E-2</v>
      </c>
      <c r="CA58" s="71">
        <f t="shared" si="47"/>
        <v>3.563636363636373E-4</v>
      </c>
      <c r="CB58" s="71">
        <f t="shared" si="48"/>
        <v>0</v>
      </c>
    </row>
    <row r="59" spans="1:80" s="17" customFormat="1" ht="15.75" thickBot="1" x14ac:dyDescent="0.3">
      <c r="A59" s="106">
        <f t="shared" si="0"/>
        <v>40694</v>
      </c>
      <c r="B59" s="163">
        <v>40724</v>
      </c>
      <c r="C59" s="156">
        <v>598296394797</v>
      </c>
      <c r="D59" s="157">
        <v>3871848.6899999864</v>
      </c>
      <c r="E59" s="158">
        <v>1607361</v>
      </c>
      <c r="F59" s="157">
        <v>19943213159.900002</v>
      </c>
      <c r="G59" s="157">
        <v>12407.4263092734</v>
      </c>
      <c r="H59" s="157">
        <v>3871848.6899999864</v>
      </c>
      <c r="I59" s="159">
        <v>2.3620813766218624E-3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23.716154729917477</v>
      </c>
      <c r="O59" s="161">
        <v>9.4260504682356903</v>
      </c>
      <c r="P59" s="162">
        <v>2.885419760846164E-3</v>
      </c>
      <c r="Q59" s="100"/>
      <c r="R59" s="96"/>
      <c r="T59" s="113">
        <f t="shared" si="1"/>
        <v>2.3620813766218624E-3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1"/>
        <v>3.0297201650616645E-3</v>
      </c>
      <c r="AA59" s="125">
        <f t="shared" si="32"/>
        <v>-6.6763878843980207E-4</v>
      </c>
      <c r="AD59" s="133">
        <f t="shared" si="33"/>
        <v>40724</v>
      </c>
      <c r="AE59" s="134">
        <f t="shared" si="49"/>
        <v>-5.2333838422430161E-4</v>
      </c>
      <c r="AF59" s="134">
        <f t="shared" si="26"/>
        <v>1.8650001337524539E-4</v>
      </c>
      <c r="AG59" s="135">
        <f t="shared" si="27"/>
        <v>3.563636363636373E-4</v>
      </c>
      <c r="AH59" s="136">
        <f t="shared" si="50"/>
        <v>5.904959090909094E-3</v>
      </c>
      <c r="AI59" s="57"/>
      <c r="AJ59" s="133">
        <f t="shared" si="28"/>
        <v>40724</v>
      </c>
      <c r="AK59" s="143">
        <f t="shared" si="28"/>
        <v>-5.2333838422430161E-4</v>
      </c>
      <c r="AL59" s="143">
        <f t="shared" si="28"/>
        <v>1.8650001337524539E-4</v>
      </c>
      <c r="AM59" s="143">
        <f t="shared" si="29"/>
        <v>3.563636363636373E-4</v>
      </c>
      <c r="AN59" s="143">
        <f t="shared" si="30"/>
        <v>0</v>
      </c>
      <c r="AO59" s="144">
        <f t="shared" si="51"/>
        <v>5.904959090909094E-3</v>
      </c>
      <c r="AP59" s="93"/>
      <c r="AQ59" s="93"/>
      <c r="AR59" t="s">
        <v>37</v>
      </c>
      <c r="AS59"/>
      <c r="AT59"/>
      <c r="AU59"/>
      <c r="AV59"/>
      <c r="AW59"/>
      <c r="AX59"/>
      <c r="AY59"/>
      <c r="AZ59"/>
      <c r="BA59" s="93"/>
      <c r="BB59" s="93"/>
      <c r="BC59" s="93"/>
      <c r="BD59" s="93"/>
      <c r="BE59" s="93"/>
      <c r="BF59" s="60">
        <f t="shared" si="34"/>
        <v>40724</v>
      </c>
      <c r="BG59" s="71">
        <f t="shared" si="35"/>
        <v>2.3620813766218624E-3</v>
      </c>
      <c r="BH59" s="71">
        <f t="shared" si="36"/>
        <v>1.2789999999999999E-2</v>
      </c>
      <c r="BI59" s="71">
        <f t="shared" si="52"/>
        <v>3.563636363636373E-4</v>
      </c>
      <c r="BJ59" s="71">
        <f t="shared" si="53"/>
        <v>0</v>
      </c>
      <c r="BK59" s="71">
        <f t="shared" si="54"/>
        <v>3.563636363636373E-4</v>
      </c>
      <c r="BL59" s="71">
        <f t="shared" si="37"/>
        <v>2.5238986363636366E-2</v>
      </c>
      <c r="BM59" s="71">
        <f t="shared" si="38"/>
        <v>0</v>
      </c>
      <c r="BQ59" s="60">
        <f t="shared" si="39"/>
        <v>40724</v>
      </c>
      <c r="BR59" s="63">
        <f t="shared" si="40"/>
        <v>9.4260504682356903</v>
      </c>
      <c r="BS59" s="64">
        <f t="shared" si="41"/>
        <v>1607361</v>
      </c>
      <c r="BT59" s="17" t="s">
        <v>103</v>
      </c>
      <c r="BV59" s="60">
        <f t="shared" si="42"/>
        <v>40755</v>
      </c>
      <c r="BW59" s="71">
        <f t="shared" si="43"/>
        <v>2.2483874149326595E-3</v>
      </c>
      <c r="BX59" s="71">
        <f t="shared" si="44"/>
        <v>2.3620813766218624E-3</v>
      </c>
      <c r="BY59" s="71">
        <f t="shared" si="45"/>
        <v>1.2789999999999999E-2</v>
      </c>
      <c r="BZ59" s="71">
        <f t="shared" si="46"/>
        <v>2.5238986363636366E-2</v>
      </c>
      <c r="CA59" s="71">
        <f t="shared" si="47"/>
        <v>1.428095238095237E-3</v>
      </c>
      <c r="CB59" s="71">
        <f t="shared" si="48"/>
        <v>0</v>
      </c>
    </row>
    <row r="60" spans="1:80" s="17" customFormat="1" ht="15" x14ac:dyDescent="0.25">
      <c r="A60" s="106">
        <f t="shared" si="0"/>
        <v>40724</v>
      </c>
      <c r="B60" s="163">
        <v>40755</v>
      </c>
      <c r="C60" s="156">
        <v>629040740113</v>
      </c>
      <c r="D60" s="157">
        <v>3874869.269999986</v>
      </c>
      <c r="E60" s="158">
        <v>1656399</v>
      </c>
      <c r="F60" s="157">
        <v>20291636777.838711</v>
      </c>
      <c r="G60" s="157">
        <v>12250.452202542208</v>
      </c>
      <c r="H60" s="157">
        <v>3874869.269999986</v>
      </c>
      <c r="I60" s="159">
        <v>2.2483874149326595E-3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23.733474656719249</v>
      </c>
      <c r="O60" s="161">
        <v>9.4133181297847912</v>
      </c>
      <c r="P60" s="162">
        <v>2.3620813766218624E-3</v>
      </c>
      <c r="Q60" s="100"/>
      <c r="R60" s="96"/>
      <c r="T60" s="113">
        <f t="shared" si="1"/>
        <v>2.2483874149326595E-3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1"/>
        <v>3.5172367966825862E-3</v>
      </c>
      <c r="AA60" s="125">
        <f t="shared" si="32"/>
        <v>-1.2688493817499267E-3</v>
      </c>
      <c r="AD60" s="133">
        <f t="shared" si="33"/>
        <v>40755</v>
      </c>
      <c r="AE60" s="134">
        <f t="shared" si="49"/>
        <v>-1.1369396168920288E-4</v>
      </c>
      <c r="AF60" s="134">
        <f t="shared" si="26"/>
        <v>-6.6763878843980207E-4</v>
      </c>
      <c r="AG60" s="135">
        <f t="shared" si="27"/>
        <v>1.428095238095237E-3</v>
      </c>
      <c r="AH60" s="136">
        <f t="shared" si="50"/>
        <v>5.9686279220779216E-3</v>
      </c>
      <c r="AI60" s="57"/>
      <c r="AJ60" s="133">
        <f t="shared" si="28"/>
        <v>40755</v>
      </c>
      <c r="AK60" s="143">
        <f t="shared" si="28"/>
        <v>-1.1369396168920288E-4</v>
      </c>
      <c r="AL60" s="143">
        <f t="shared" si="28"/>
        <v>-6.6763878843980207E-4</v>
      </c>
      <c r="AM60" s="143">
        <f t="shared" si="29"/>
        <v>1.428095238095237E-3</v>
      </c>
      <c r="AN60" s="143">
        <f t="shared" si="30"/>
        <v>0</v>
      </c>
      <c r="AO60" s="144">
        <f t="shared" si="51"/>
        <v>5.9686279220779216E-3</v>
      </c>
      <c r="AP60" s="93"/>
      <c r="AQ60" s="93"/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A60" s="93"/>
      <c r="BB60" s="93"/>
      <c r="BC60" s="93"/>
      <c r="BD60" s="93"/>
      <c r="BE60" s="93"/>
      <c r="BF60" s="60">
        <f t="shared" si="34"/>
        <v>40755</v>
      </c>
      <c r="BG60" s="71">
        <f t="shared" si="35"/>
        <v>2.2483874149326595E-3</v>
      </c>
      <c r="BH60" s="71">
        <f t="shared" si="36"/>
        <v>1.4218095238095236E-2</v>
      </c>
      <c r="BI60" s="71">
        <f t="shared" si="52"/>
        <v>1.428095238095237E-3</v>
      </c>
      <c r="BJ60" s="71">
        <f t="shared" si="53"/>
        <v>0</v>
      </c>
      <c r="BK60" s="71">
        <f t="shared" si="54"/>
        <v>1.428095238095237E-3</v>
      </c>
      <c r="BL60" s="71">
        <f t="shared" si="37"/>
        <v>3.1207614285714287E-2</v>
      </c>
      <c r="BM60" s="71">
        <f t="shared" si="38"/>
        <v>0</v>
      </c>
      <c r="BQ60" s="60">
        <f t="shared" si="39"/>
        <v>40755</v>
      </c>
      <c r="BR60" s="63">
        <f t="shared" si="40"/>
        <v>9.4133181297847912</v>
      </c>
      <c r="BS60" s="64">
        <f t="shared" si="41"/>
        <v>1656399</v>
      </c>
      <c r="BT60" s="17" t="s">
        <v>103</v>
      </c>
      <c r="BV60" s="60">
        <f t="shared" si="42"/>
        <v>40786</v>
      </c>
      <c r="BW60" s="71">
        <f t="shared" si="43"/>
        <v>2.2992919222249789E-3</v>
      </c>
      <c r="BX60" s="71">
        <f t="shared" si="44"/>
        <v>2.2483874149326595E-3</v>
      </c>
      <c r="BY60" s="71">
        <f t="shared" si="45"/>
        <v>1.4218095238095236E-2</v>
      </c>
      <c r="BZ60" s="71">
        <f t="shared" si="46"/>
        <v>3.1207614285714287E-2</v>
      </c>
      <c r="CA60" s="71">
        <f t="shared" si="47"/>
        <v>-4.8374741200827957E-4</v>
      </c>
      <c r="CB60" s="71">
        <f t="shared" si="48"/>
        <v>0</v>
      </c>
    </row>
    <row r="61" spans="1:80" s="17" customFormat="1" ht="15" x14ac:dyDescent="0.25">
      <c r="A61" s="106">
        <f t="shared" si="0"/>
        <v>40755</v>
      </c>
      <c r="B61" s="163">
        <v>40786</v>
      </c>
      <c r="C61" s="156">
        <v>637956745062</v>
      </c>
      <c r="D61" s="157">
        <v>4018763.8099999912</v>
      </c>
      <c r="E61" s="158">
        <v>1655176</v>
      </c>
      <c r="F61" s="157">
        <v>20579249840.709679</v>
      </c>
      <c r="G61" s="157">
        <v>12433.269840010778</v>
      </c>
      <c r="H61" s="157">
        <v>4018763.8099999912</v>
      </c>
      <c r="I61" s="159">
        <v>2.2992919222249789E-3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23.747549115799224</v>
      </c>
      <c r="O61" s="161">
        <v>9.4281312102492123</v>
      </c>
      <c r="P61" s="162">
        <v>2.2483874149326595E-3</v>
      </c>
      <c r="Q61" s="100"/>
      <c r="R61" s="96"/>
      <c r="T61" s="113">
        <f t="shared" si="1"/>
        <v>2.2992919222249789E-3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1"/>
        <v>3.8549235372310857E-3</v>
      </c>
      <c r="AA61" s="125">
        <f t="shared" si="32"/>
        <v>-1.5556316150061068E-3</v>
      </c>
      <c r="AD61" s="133">
        <f t="shared" si="33"/>
        <v>40786</v>
      </c>
      <c r="AE61" s="134">
        <f t="shared" si="49"/>
        <v>5.0904507292319316E-5</v>
      </c>
      <c r="AF61" s="134">
        <f t="shared" si="26"/>
        <v>-1.2688493817499267E-3</v>
      </c>
      <c r="AG61" s="135">
        <f t="shared" si="27"/>
        <v>-4.8374741200827957E-4</v>
      </c>
      <c r="AH61" s="136">
        <f t="shared" si="50"/>
        <v>8.5940161490683162E-3</v>
      </c>
      <c r="AI61" s="57"/>
      <c r="AJ61" s="133">
        <f t="shared" si="28"/>
        <v>40786</v>
      </c>
      <c r="AK61" s="143">
        <f t="shared" si="28"/>
        <v>5.0904507292319316E-5</v>
      </c>
      <c r="AL61" s="143">
        <f t="shared" si="28"/>
        <v>-1.2688493817499267E-3</v>
      </c>
      <c r="AM61" s="143">
        <f t="shared" si="29"/>
        <v>0</v>
      </c>
      <c r="AN61" s="143">
        <f t="shared" si="30"/>
        <v>-4.8374741200827957E-4</v>
      </c>
      <c r="AO61" s="144">
        <f t="shared" si="51"/>
        <v>8.5940161490683162E-3</v>
      </c>
      <c r="AP61" s="93"/>
      <c r="AQ61" s="93"/>
      <c r="AR61" s="1" t="s">
        <v>38</v>
      </c>
      <c r="AS61" s="1">
        <v>2</v>
      </c>
      <c r="AT61" s="1">
        <v>3.6276896110647579E-6</v>
      </c>
      <c r="AU61" s="1">
        <v>1.813844805532379E-6</v>
      </c>
      <c r="AV61" s="1">
        <v>14.506634807680481</v>
      </c>
      <c r="AW61" s="1">
        <v>3.7262463304168475E-6</v>
      </c>
      <c r="AX61"/>
      <c r="AY61"/>
      <c r="AZ61"/>
      <c r="BA61" s="93"/>
      <c r="BB61" s="93"/>
      <c r="BC61" s="93"/>
      <c r="BD61" s="93"/>
      <c r="BE61" s="93"/>
      <c r="BF61" s="60">
        <f t="shared" si="34"/>
        <v>40786</v>
      </c>
      <c r="BG61" s="71">
        <f t="shared" si="35"/>
        <v>2.2992919222249789E-3</v>
      </c>
      <c r="BH61" s="71">
        <f t="shared" si="36"/>
        <v>1.3734347826086957E-2</v>
      </c>
      <c r="BI61" s="71">
        <f t="shared" si="52"/>
        <v>0</v>
      </c>
      <c r="BJ61" s="71">
        <f t="shared" si="53"/>
        <v>-4.8374741200827957E-4</v>
      </c>
      <c r="BK61" s="71">
        <f t="shared" si="54"/>
        <v>-4.8374741200827957E-4</v>
      </c>
      <c r="BL61" s="71">
        <f t="shared" si="37"/>
        <v>3.9801630434782603E-2</v>
      </c>
      <c r="BM61" s="71">
        <f t="shared" si="38"/>
        <v>0</v>
      </c>
      <c r="BQ61" s="60">
        <f t="shared" si="39"/>
        <v>40786</v>
      </c>
      <c r="BR61" s="63">
        <f t="shared" si="40"/>
        <v>9.4281312102492123</v>
      </c>
      <c r="BS61" s="64">
        <f t="shared" si="41"/>
        <v>1655176</v>
      </c>
      <c r="BT61" s="17" t="s">
        <v>103</v>
      </c>
      <c r="BV61" s="60">
        <f t="shared" si="42"/>
        <v>40816</v>
      </c>
      <c r="BW61" s="71">
        <f t="shared" si="43"/>
        <v>2.3127799752538009E-3</v>
      </c>
      <c r="BX61" s="71">
        <f t="shared" si="44"/>
        <v>2.2992919222249789E-3</v>
      </c>
      <c r="BY61" s="71">
        <f t="shared" si="45"/>
        <v>1.3734347826086957E-2</v>
      </c>
      <c r="BZ61" s="71">
        <f t="shared" si="46"/>
        <v>3.9801630434782603E-2</v>
      </c>
      <c r="CA61" s="71">
        <f t="shared" si="47"/>
        <v>-2.6252964426877121E-4</v>
      </c>
      <c r="CB61" s="71">
        <f t="shared" si="48"/>
        <v>0</v>
      </c>
    </row>
    <row r="62" spans="1:80" s="17" customFormat="1" ht="15" x14ac:dyDescent="0.25">
      <c r="A62" s="106">
        <f t="shared" si="0"/>
        <v>40786</v>
      </c>
      <c r="B62" s="163">
        <v>40816</v>
      </c>
      <c r="C62" s="156">
        <v>617348098296</v>
      </c>
      <c r="D62" s="157">
        <v>3911754.300000011</v>
      </c>
      <c r="E62" s="158">
        <v>1660798</v>
      </c>
      <c r="F62" s="157">
        <v>20578269943.200001</v>
      </c>
      <c r="G62" s="157">
        <v>12390.591717475576</v>
      </c>
      <c r="H62" s="157">
        <v>3911754.300000011</v>
      </c>
      <c r="I62" s="159">
        <v>2.3127799752538009E-3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23.747501498862391</v>
      </c>
      <c r="O62" s="161">
        <v>9.4246927311483297</v>
      </c>
      <c r="P62" s="162">
        <v>2.2992919222249789E-3</v>
      </c>
      <c r="Q62" s="100"/>
      <c r="R62" s="96"/>
      <c r="T62" s="113">
        <f t="shared" si="1"/>
        <v>2.3127799752538009E-3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1"/>
        <v>4.356105733723312E-3</v>
      </c>
      <c r="AA62" s="125">
        <f t="shared" si="32"/>
        <v>-2.0433257584695111E-3</v>
      </c>
      <c r="AD62" s="133">
        <f t="shared" si="33"/>
        <v>40816</v>
      </c>
      <c r="AE62" s="134">
        <f t="shared" si="49"/>
        <v>1.3488053028822087E-5</v>
      </c>
      <c r="AF62" s="134">
        <f t="shared" si="26"/>
        <v>-1.5556316150061068E-3</v>
      </c>
      <c r="AG62" s="135">
        <f t="shared" si="27"/>
        <v>-2.6252964426877121E-4</v>
      </c>
      <c r="AH62" s="136">
        <f t="shared" si="50"/>
        <v>1.1375978656126481E-2</v>
      </c>
      <c r="AI62" s="57"/>
      <c r="AJ62" s="133">
        <f t="shared" si="28"/>
        <v>40816</v>
      </c>
      <c r="AK62" s="143">
        <f t="shared" si="28"/>
        <v>1.3488053028822087E-5</v>
      </c>
      <c r="AL62" s="143">
        <f t="shared" si="28"/>
        <v>-1.5556316150061068E-3</v>
      </c>
      <c r="AM62" s="143">
        <f t="shared" si="29"/>
        <v>0</v>
      </c>
      <c r="AN62" s="143">
        <f t="shared" si="30"/>
        <v>-2.6252964426877121E-4</v>
      </c>
      <c r="AO62" s="144">
        <f t="shared" si="51"/>
        <v>1.1375978656126481E-2</v>
      </c>
      <c r="AP62" s="93"/>
      <c r="AQ62" s="93"/>
      <c r="AR62" s="1" t="s">
        <v>39</v>
      </c>
      <c r="AS62" s="1">
        <v>87</v>
      </c>
      <c r="AT62" s="1">
        <v>1.0878091312932755E-5</v>
      </c>
      <c r="AU62" s="1">
        <v>1.2503553233256041E-7</v>
      </c>
      <c r="AV62" s="1"/>
      <c r="AW62" s="1"/>
      <c r="AX62"/>
      <c r="AY62"/>
      <c r="AZ62"/>
      <c r="BA62" s="93"/>
      <c r="BB62" s="93"/>
      <c r="BC62" s="93"/>
      <c r="BD62" s="93"/>
      <c r="BE62" s="93"/>
      <c r="BF62" s="60">
        <f t="shared" si="34"/>
        <v>40816</v>
      </c>
      <c r="BG62" s="71">
        <f t="shared" si="35"/>
        <v>2.3127799752538009E-3</v>
      </c>
      <c r="BH62" s="71">
        <f t="shared" si="36"/>
        <v>1.3471818181818185E-2</v>
      </c>
      <c r="BI62" s="71">
        <f t="shared" si="52"/>
        <v>0</v>
      </c>
      <c r="BJ62" s="71">
        <f t="shared" si="53"/>
        <v>-2.6252964426877121E-4</v>
      </c>
      <c r="BK62" s="71">
        <f t="shared" si="54"/>
        <v>-2.6252964426877121E-4</v>
      </c>
      <c r="BL62" s="71">
        <f t="shared" si="37"/>
        <v>5.1177609090909085E-2</v>
      </c>
      <c r="BM62" s="71">
        <f t="shared" si="38"/>
        <v>0</v>
      </c>
      <c r="BQ62" s="60">
        <f t="shared" si="39"/>
        <v>40816</v>
      </c>
      <c r="BR62" s="63">
        <f t="shared" si="40"/>
        <v>9.4246927311483297</v>
      </c>
      <c r="BS62" s="64">
        <f t="shared" si="41"/>
        <v>1660798</v>
      </c>
      <c r="BT62" s="17" t="s">
        <v>103</v>
      </c>
      <c r="BV62" s="60">
        <f t="shared" si="42"/>
        <v>40847</v>
      </c>
      <c r="BW62" s="71">
        <f t="shared" si="43"/>
        <v>2.371640508259284E-3</v>
      </c>
      <c r="BX62" s="71">
        <f t="shared" si="44"/>
        <v>2.3127799752538009E-3</v>
      </c>
      <c r="BY62" s="71">
        <f t="shared" si="45"/>
        <v>1.3471818181818185E-2</v>
      </c>
      <c r="BZ62" s="71">
        <f t="shared" si="46"/>
        <v>5.1177609090909085E-2</v>
      </c>
      <c r="CA62" s="71">
        <f t="shared" si="47"/>
        <v>1.6294372294371751E-4</v>
      </c>
      <c r="CB62" s="71">
        <f t="shared" si="48"/>
        <v>0</v>
      </c>
    </row>
    <row r="63" spans="1:80" s="17" customFormat="1" ht="15.75" thickBot="1" x14ac:dyDescent="0.3">
      <c r="A63" s="106">
        <f t="shared" si="0"/>
        <v>40816</v>
      </c>
      <c r="B63" s="163">
        <v>40847</v>
      </c>
      <c r="C63" s="156">
        <v>644912392550</v>
      </c>
      <c r="D63" s="157">
        <v>4190411.9299999806</v>
      </c>
      <c r="E63" s="158">
        <v>1652440</v>
      </c>
      <c r="F63" s="157">
        <v>20803625566.129032</v>
      </c>
      <c r="G63" s="157">
        <v>12589.640511079999</v>
      </c>
      <c r="H63" s="157">
        <v>4190411.9299999806</v>
      </c>
      <c r="I63" s="159">
        <v>2.371640508259284E-3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23.758393114528044</v>
      </c>
      <c r="O63" s="161">
        <v>9.4406295731025356</v>
      </c>
      <c r="P63" s="162">
        <v>2.3127799752538009E-3</v>
      </c>
      <c r="Q63" s="100"/>
      <c r="R63" s="96"/>
      <c r="T63" s="113">
        <f t="shared" si="1"/>
        <v>2.371640508259284E-3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1"/>
        <v>4.1591855910179968E-3</v>
      </c>
      <c r="AA63" s="125">
        <f t="shared" si="32"/>
        <v>-1.7875450827587128E-3</v>
      </c>
      <c r="AD63" s="133">
        <f t="shared" si="33"/>
        <v>40847</v>
      </c>
      <c r="AE63" s="134">
        <f t="shared" si="49"/>
        <v>5.8860533005483055E-5</v>
      </c>
      <c r="AF63" s="134">
        <f t="shared" si="26"/>
        <v>-2.0433257584695111E-3</v>
      </c>
      <c r="AG63" s="135">
        <f t="shared" si="27"/>
        <v>1.6294372294371751E-4</v>
      </c>
      <c r="AH63" s="136">
        <f t="shared" si="50"/>
        <v>-4.6507900432900262E-3</v>
      </c>
      <c r="AI63" s="57"/>
      <c r="AJ63" s="133">
        <f t="shared" si="28"/>
        <v>40847</v>
      </c>
      <c r="AK63" s="143">
        <f t="shared" si="28"/>
        <v>5.8860533005483055E-5</v>
      </c>
      <c r="AL63" s="143">
        <f t="shared" si="28"/>
        <v>-2.0433257584695111E-3</v>
      </c>
      <c r="AM63" s="143">
        <f t="shared" si="29"/>
        <v>1.6294372294371751E-4</v>
      </c>
      <c r="AN63" s="143">
        <f t="shared" si="30"/>
        <v>0</v>
      </c>
      <c r="AO63" s="144">
        <f t="shared" si="51"/>
        <v>-4.6507900432900262E-3</v>
      </c>
      <c r="AP63" s="93"/>
      <c r="AQ63" s="93"/>
      <c r="AR63" s="2" t="s">
        <v>40</v>
      </c>
      <c r="AS63" s="2">
        <v>89</v>
      </c>
      <c r="AT63" s="2">
        <v>1.4505780923997513E-5</v>
      </c>
      <c r="AU63" s="2"/>
      <c r="AV63" s="2"/>
      <c r="AW63" s="2"/>
      <c r="AX63"/>
      <c r="AY63"/>
      <c r="AZ63"/>
      <c r="BA63" s="93"/>
      <c r="BB63" s="93"/>
      <c r="BC63" s="93"/>
      <c r="BD63" s="93"/>
      <c r="BE63" s="93"/>
      <c r="BF63" s="60">
        <f t="shared" si="34"/>
        <v>40847</v>
      </c>
      <c r="BG63" s="71">
        <f t="shared" si="35"/>
        <v>2.371640508259284E-3</v>
      </c>
      <c r="BH63" s="71">
        <f t="shared" si="36"/>
        <v>1.3634761904761903E-2</v>
      </c>
      <c r="BI63" s="71">
        <f t="shared" si="52"/>
        <v>1.6294372294371751E-4</v>
      </c>
      <c r="BJ63" s="71">
        <f t="shared" si="53"/>
        <v>0</v>
      </c>
      <c r="BK63" s="71">
        <f t="shared" si="54"/>
        <v>1.6294372294371751E-4</v>
      </c>
      <c r="BL63" s="71">
        <f t="shared" si="37"/>
        <v>4.6526819047619059E-2</v>
      </c>
      <c r="BM63" s="71">
        <f t="shared" si="38"/>
        <v>0</v>
      </c>
      <c r="BQ63" s="60">
        <f t="shared" si="39"/>
        <v>40847</v>
      </c>
      <c r="BR63" s="63">
        <f t="shared" si="40"/>
        <v>9.4406295731025356</v>
      </c>
      <c r="BS63" s="64">
        <f t="shared" si="41"/>
        <v>1652440</v>
      </c>
      <c r="BT63" s="17" t="s">
        <v>103</v>
      </c>
      <c r="BV63" s="60">
        <f t="shared" si="42"/>
        <v>40877</v>
      </c>
      <c r="BW63" s="71">
        <f t="shared" si="43"/>
        <v>2.6268002421540588E-3</v>
      </c>
      <c r="BX63" s="71">
        <f t="shared" si="44"/>
        <v>2.371640508259284E-3</v>
      </c>
      <c r="BY63" s="71">
        <f t="shared" si="45"/>
        <v>1.3634761904761903E-2</v>
      </c>
      <c r="BZ63" s="71">
        <f t="shared" si="46"/>
        <v>4.6526819047619059E-2</v>
      </c>
      <c r="CA63" s="71">
        <f t="shared" si="47"/>
        <v>-1.3688528138528101E-3</v>
      </c>
      <c r="CB63" s="71">
        <f t="shared" si="48"/>
        <v>0</v>
      </c>
    </row>
    <row r="64" spans="1:80" s="17" customFormat="1" ht="15.75" thickBot="1" x14ac:dyDescent="0.3">
      <c r="A64" s="106">
        <f t="shared" si="0"/>
        <v>40847</v>
      </c>
      <c r="B64" s="163">
        <v>40877</v>
      </c>
      <c r="C64" s="156">
        <v>603802747825</v>
      </c>
      <c r="D64" s="157">
        <v>4345395.0799999898</v>
      </c>
      <c r="E64" s="158">
        <v>1654574</v>
      </c>
      <c r="F64" s="157">
        <v>20126758260.833332</v>
      </c>
      <c r="G64" s="157">
        <v>12164.314355739503</v>
      </c>
      <c r="H64" s="157">
        <v>4345395.0799999898</v>
      </c>
      <c r="I64" s="159">
        <v>2.6268002421540588E-3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23.725316023432693</v>
      </c>
      <c r="O64" s="161">
        <v>9.4062618915856149</v>
      </c>
      <c r="P64" s="162">
        <v>2.371640508259284E-3</v>
      </c>
      <c r="Q64" s="100"/>
      <c r="R64" s="96"/>
      <c r="T64" s="113">
        <f t="shared" si="1"/>
        <v>2.6268002421540588E-3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1"/>
        <v>4.4625115286973365E-3</v>
      </c>
      <c r="AA64" s="125">
        <f t="shared" si="32"/>
        <v>-1.8357112865432777E-3</v>
      </c>
      <c r="AD64" s="133">
        <f t="shared" si="33"/>
        <v>40877</v>
      </c>
      <c r="AE64" s="134">
        <f t="shared" si="49"/>
        <v>2.5515973389477484E-4</v>
      </c>
      <c r="AF64" s="134">
        <f t="shared" si="26"/>
        <v>-1.7875450827587128E-3</v>
      </c>
      <c r="AG64" s="135">
        <f t="shared" si="27"/>
        <v>-1.3688528138528101E-3</v>
      </c>
      <c r="AH64" s="136">
        <f t="shared" si="50"/>
        <v>1.0548485497835478E-2</v>
      </c>
      <c r="AI64" s="57"/>
      <c r="AJ64" s="133">
        <f t="shared" si="28"/>
        <v>40877</v>
      </c>
      <c r="AK64" s="143">
        <f t="shared" si="28"/>
        <v>2.5515973389477484E-4</v>
      </c>
      <c r="AL64" s="143">
        <f t="shared" si="28"/>
        <v>-1.7875450827587128E-3</v>
      </c>
      <c r="AM64" s="143">
        <f t="shared" si="29"/>
        <v>0</v>
      </c>
      <c r="AN64" s="143">
        <f t="shared" si="30"/>
        <v>-1.3688528138528101E-3</v>
      </c>
      <c r="AO64" s="144">
        <f t="shared" si="51"/>
        <v>1.0548485497835478E-2</v>
      </c>
      <c r="AP64" s="93"/>
      <c r="AQ64" s="93"/>
      <c r="AR64"/>
      <c r="AS64"/>
      <c r="AT64"/>
      <c r="AU64"/>
      <c r="AV64"/>
      <c r="AW64"/>
      <c r="AX64"/>
      <c r="AY64"/>
      <c r="AZ64"/>
      <c r="BA64" s="93"/>
      <c r="BB64" s="93"/>
      <c r="BC64" s="93"/>
      <c r="BD64" s="93"/>
      <c r="BE64" s="93"/>
      <c r="BF64" s="60">
        <f t="shared" si="34"/>
        <v>40877</v>
      </c>
      <c r="BG64" s="71">
        <f t="shared" si="35"/>
        <v>2.6268002421540588E-3</v>
      </c>
      <c r="BH64" s="71">
        <f t="shared" si="36"/>
        <v>1.2265909090909093E-2</v>
      </c>
      <c r="BI64" s="71">
        <f t="shared" si="52"/>
        <v>0</v>
      </c>
      <c r="BJ64" s="71">
        <f t="shared" si="53"/>
        <v>-1.3688528138528101E-3</v>
      </c>
      <c r="BK64" s="71">
        <f t="shared" si="54"/>
        <v>-1.3688528138528101E-3</v>
      </c>
      <c r="BL64" s="71">
        <f t="shared" si="37"/>
        <v>5.7075304545454536E-2</v>
      </c>
      <c r="BM64" s="71">
        <f t="shared" si="38"/>
        <v>0</v>
      </c>
      <c r="BQ64" s="60">
        <f t="shared" si="39"/>
        <v>40877</v>
      </c>
      <c r="BR64" s="63">
        <f t="shared" si="40"/>
        <v>9.4062618915856149</v>
      </c>
      <c r="BS64" s="64">
        <f t="shared" si="41"/>
        <v>1654574</v>
      </c>
      <c r="BT64" s="17" t="s">
        <v>103</v>
      </c>
      <c r="BV64" s="60">
        <f t="shared" si="42"/>
        <v>40908</v>
      </c>
      <c r="BW64" s="71">
        <f t="shared" si="43"/>
        <v>2.983222497282841E-3</v>
      </c>
      <c r="BX64" s="71">
        <f t="shared" si="44"/>
        <v>2.6268002421540588E-3</v>
      </c>
      <c r="BY64" s="71">
        <f t="shared" si="45"/>
        <v>1.2265909090909093E-2</v>
      </c>
      <c r="BZ64" s="71">
        <f t="shared" si="46"/>
        <v>5.7075304545454536E-2</v>
      </c>
      <c r="CA64" s="71">
        <f t="shared" si="47"/>
        <v>-8.5181818181818275E-4</v>
      </c>
      <c r="CB64" s="71">
        <f t="shared" si="48"/>
        <v>0</v>
      </c>
    </row>
    <row r="65" spans="1:80" s="17" customFormat="1" ht="15" x14ac:dyDescent="0.25">
      <c r="A65" s="106">
        <f t="shared" si="0"/>
        <v>40877</v>
      </c>
      <c r="B65" s="163">
        <v>40908</v>
      </c>
      <c r="C65" s="156">
        <v>630165571077</v>
      </c>
      <c r="D65" s="157">
        <v>5150477.0099999886</v>
      </c>
      <c r="E65" s="158">
        <v>1670606</v>
      </c>
      <c r="F65" s="157">
        <v>20327921647.645161</v>
      </c>
      <c r="G65" s="157">
        <v>12167.992720991761</v>
      </c>
      <c r="H65" s="157">
        <v>5150477.0099999886</v>
      </c>
      <c r="I65" s="159">
        <v>2.983222497282841E-3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23.735261228551355</v>
      </c>
      <c r="O65" s="161">
        <v>9.4065642357298564</v>
      </c>
      <c r="P65" s="162">
        <v>2.6268002421540588E-3</v>
      </c>
      <c r="Q65" s="100"/>
      <c r="R65" s="96"/>
      <c r="T65" s="113">
        <f t="shared" si="1"/>
        <v>2.983222497282841E-3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1"/>
        <v>4.3952135643342003E-3</v>
      </c>
      <c r="AA65" s="125">
        <f t="shared" si="32"/>
        <v>-1.4119910670513593E-3</v>
      </c>
      <c r="AD65" s="133">
        <f t="shared" si="33"/>
        <v>40908</v>
      </c>
      <c r="AE65" s="134">
        <f t="shared" si="49"/>
        <v>3.5642225512878215E-4</v>
      </c>
      <c r="AF65" s="134">
        <f t="shared" si="26"/>
        <v>-1.8357112865432777E-3</v>
      </c>
      <c r="AG65" s="135">
        <f t="shared" si="27"/>
        <v>-8.5181818181818275E-4</v>
      </c>
      <c r="AH65" s="136">
        <f t="shared" si="50"/>
        <v>1.1583045454545415E-3</v>
      </c>
      <c r="AI65" s="57"/>
      <c r="AJ65" s="133">
        <f t="shared" si="28"/>
        <v>40908</v>
      </c>
      <c r="AK65" s="143">
        <f t="shared" si="28"/>
        <v>3.5642225512878215E-4</v>
      </c>
      <c r="AL65" s="143">
        <f t="shared" si="28"/>
        <v>-1.8357112865432777E-3</v>
      </c>
      <c r="AM65" s="143">
        <f t="shared" si="29"/>
        <v>0</v>
      </c>
      <c r="AN65" s="143">
        <f t="shared" si="30"/>
        <v>-8.5181818181818275E-4</v>
      </c>
      <c r="AO65" s="144">
        <f t="shared" si="51"/>
        <v>1.1583045454545415E-3</v>
      </c>
      <c r="AP65" s="93"/>
      <c r="AQ65" s="93"/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A65" s="93"/>
      <c r="BB65" s="93"/>
      <c r="BC65" s="93"/>
      <c r="BD65" s="93"/>
      <c r="BE65" s="93"/>
      <c r="BF65" s="60">
        <f t="shared" si="34"/>
        <v>40908</v>
      </c>
      <c r="BG65" s="71">
        <f t="shared" si="35"/>
        <v>2.983222497282841E-3</v>
      </c>
      <c r="BH65" s="71">
        <f t="shared" si="36"/>
        <v>1.141409090909091E-2</v>
      </c>
      <c r="BI65" s="71">
        <f t="shared" si="52"/>
        <v>0</v>
      </c>
      <c r="BJ65" s="71">
        <f t="shared" si="53"/>
        <v>-8.5181818181818275E-4</v>
      </c>
      <c r="BK65" s="71">
        <f t="shared" si="54"/>
        <v>-8.5181818181818275E-4</v>
      </c>
      <c r="BL65" s="71">
        <f t="shared" si="37"/>
        <v>5.8233609090909078E-2</v>
      </c>
      <c r="BM65" s="71">
        <f t="shared" si="38"/>
        <v>0</v>
      </c>
      <c r="BQ65" s="60">
        <f t="shared" si="39"/>
        <v>40908</v>
      </c>
      <c r="BR65" s="63">
        <f t="shared" si="40"/>
        <v>9.4065642357298564</v>
      </c>
      <c r="BS65" s="64">
        <f t="shared" si="41"/>
        <v>1670606</v>
      </c>
      <c r="BT65" s="17" t="s">
        <v>103</v>
      </c>
      <c r="BV65" s="60">
        <f t="shared" si="42"/>
        <v>40939</v>
      </c>
      <c r="BW65" s="71">
        <f t="shared" si="43"/>
        <v>2.5657073734013307E-3</v>
      </c>
      <c r="BX65" s="71">
        <f t="shared" si="44"/>
        <v>2.983222497282841E-3</v>
      </c>
      <c r="BY65" s="71">
        <f t="shared" si="45"/>
        <v>1.141409090909091E-2</v>
      </c>
      <c r="BZ65" s="71">
        <f t="shared" si="46"/>
        <v>5.8233609090909078E-2</v>
      </c>
      <c r="CA65" s="71">
        <f t="shared" si="47"/>
        <v>-3.0522727272727264E-3</v>
      </c>
      <c r="CB65" s="71">
        <f t="shared" si="48"/>
        <v>0</v>
      </c>
    </row>
    <row r="66" spans="1:80" s="17" customFormat="1" ht="15" x14ac:dyDescent="0.25">
      <c r="A66" s="106">
        <f t="shared" si="0"/>
        <v>40908</v>
      </c>
      <c r="B66" s="163">
        <v>40939</v>
      </c>
      <c r="C66" s="156">
        <v>619696276646</v>
      </c>
      <c r="D66" s="157">
        <v>4344151.1099999808</v>
      </c>
      <c r="E66" s="158">
        <v>1636445</v>
      </c>
      <c r="F66" s="157">
        <v>19990202472.451614</v>
      </c>
      <c r="G66" s="157">
        <v>12215.627456133028</v>
      </c>
      <c r="H66" s="157">
        <v>4344151.1099999808</v>
      </c>
      <c r="I66" s="159">
        <v>2.5657073734013307E-3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23.718508114094348</v>
      </c>
      <c r="O66" s="161">
        <v>9.4104713500461674</v>
      </c>
      <c r="P66" s="162">
        <v>2.983222497282841E-3</v>
      </c>
      <c r="Q66" s="100"/>
      <c r="R66" s="96"/>
      <c r="T66" s="113">
        <f t="shared" si="1"/>
        <v>2.5657073734013307E-3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1"/>
        <v>3.5949960098927642E-3</v>
      </c>
      <c r="AA66" s="125">
        <f t="shared" si="32"/>
        <v>-1.0292886364914335E-3</v>
      </c>
      <c r="AD66" s="133">
        <f t="shared" si="33"/>
        <v>40939</v>
      </c>
      <c r="AE66" s="134">
        <f t="shared" si="49"/>
        <v>-4.1751512388151033E-4</v>
      </c>
      <c r="AF66" s="134">
        <f t="shared" si="26"/>
        <v>-1.4119910670513593E-3</v>
      </c>
      <c r="AG66" s="135">
        <f t="shared" si="27"/>
        <v>-3.0522727272727264E-3</v>
      </c>
      <c r="AH66" s="136">
        <f t="shared" si="50"/>
        <v>-7.6528045454545349E-3</v>
      </c>
      <c r="AI66" s="57"/>
      <c r="AJ66" s="133">
        <f t="shared" si="28"/>
        <v>40939</v>
      </c>
      <c r="AK66" s="143">
        <f t="shared" si="28"/>
        <v>-4.1751512388151033E-4</v>
      </c>
      <c r="AL66" s="143">
        <f t="shared" si="28"/>
        <v>-1.4119910670513593E-3</v>
      </c>
      <c r="AM66" s="143">
        <f t="shared" si="29"/>
        <v>0</v>
      </c>
      <c r="AN66" s="143">
        <f t="shared" si="30"/>
        <v>-3.0522727272727264E-3</v>
      </c>
      <c r="AO66" s="144">
        <f t="shared" si="51"/>
        <v>-7.6528045454545349E-3</v>
      </c>
      <c r="AP66" s="93"/>
      <c r="AQ66" s="93"/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A66" s="93"/>
      <c r="BB66" s="93"/>
      <c r="BC66" s="93"/>
      <c r="BD66" s="93"/>
      <c r="BE66" s="93"/>
      <c r="BF66" s="60">
        <f t="shared" si="34"/>
        <v>40939</v>
      </c>
      <c r="BG66" s="71">
        <f t="shared" si="35"/>
        <v>2.5657073734013307E-3</v>
      </c>
      <c r="BH66" s="71">
        <f t="shared" si="36"/>
        <v>8.3618181818181838E-3</v>
      </c>
      <c r="BI66" s="71">
        <f t="shared" si="52"/>
        <v>0</v>
      </c>
      <c r="BJ66" s="71">
        <f t="shared" si="53"/>
        <v>-3.0522727272727264E-3</v>
      </c>
      <c r="BK66" s="71">
        <f t="shared" si="54"/>
        <v>-3.0522727272727264E-3</v>
      </c>
      <c r="BL66" s="71">
        <f t="shared" si="37"/>
        <v>5.0580804545454543E-2</v>
      </c>
      <c r="BM66" s="71">
        <f t="shared" si="38"/>
        <v>0</v>
      </c>
      <c r="BQ66" s="60">
        <f t="shared" si="39"/>
        <v>40939</v>
      </c>
      <c r="BR66" s="63">
        <f t="shared" si="40"/>
        <v>9.4104713500461674</v>
      </c>
      <c r="BS66" s="64">
        <f t="shared" si="41"/>
        <v>1636445</v>
      </c>
      <c r="BT66" s="17" t="s">
        <v>103</v>
      </c>
      <c r="BV66" s="60">
        <f t="shared" si="42"/>
        <v>40968</v>
      </c>
      <c r="BW66" s="71">
        <f t="shared" si="43"/>
        <v>2.6337229398549272E-3</v>
      </c>
      <c r="BX66" s="71">
        <f t="shared" si="44"/>
        <v>2.5657073734013307E-3</v>
      </c>
      <c r="BY66" s="71">
        <f t="shared" si="45"/>
        <v>8.3618181818181838E-3</v>
      </c>
      <c r="BZ66" s="71">
        <f t="shared" si="46"/>
        <v>5.0580804545454543E-2</v>
      </c>
      <c r="CA66" s="71">
        <f t="shared" si="47"/>
        <v>-2.1018181818181839E-3</v>
      </c>
      <c r="CB66" s="71">
        <f t="shared" si="48"/>
        <v>0</v>
      </c>
    </row>
    <row r="67" spans="1:80" s="17" customFormat="1" ht="15" x14ac:dyDescent="0.25">
      <c r="A67" s="106">
        <f t="shared" si="0"/>
        <v>40939</v>
      </c>
      <c r="B67" s="163">
        <v>40968</v>
      </c>
      <c r="C67" s="156">
        <v>581285258792</v>
      </c>
      <c r="D67" s="157">
        <v>4182907.9799999953</v>
      </c>
      <c r="E67" s="158">
        <v>1651603</v>
      </c>
      <c r="F67" s="157">
        <v>20044319268.689655</v>
      </c>
      <c r="G67" s="157">
        <v>12136.281702497305</v>
      </c>
      <c r="H67" s="157">
        <v>4182907.9799999953</v>
      </c>
      <c r="I67" s="159">
        <v>2.6337229398549272E-3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23.721211622309053</v>
      </c>
      <c r="O67" s="161">
        <v>9.4039547328961905</v>
      </c>
      <c r="P67" s="162">
        <v>2.5657073734013307E-3</v>
      </c>
      <c r="Q67" s="100"/>
      <c r="R67" s="96"/>
      <c r="T67" s="113">
        <f t="shared" si="1"/>
        <v>2.6337229398549272E-3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1"/>
        <v>2.7763265521470806E-3</v>
      </c>
      <c r="AA67" s="125">
        <f t="shared" si="32"/>
        <v>-1.4260361229215344E-4</v>
      </c>
      <c r="AD67" s="133">
        <f t="shared" si="33"/>
        <v>40968</v>
      </c>
      <c r="AE67" s="134">
        <f t="shared" si="49"/>
        <v>6.8015566453596531E-5</v>
      </c>
      <c r="AF67" s="134">
        <f t="shared" si="26"/>
        <v>-1.0292886364914335E-3</v>
      </c>
      <c r="AG67" s="135">
        <f t="shared" si="27"/>
        <v>-2.1018181818181839E-3</v>
      </c>
      <c r="AH67" s="136">
        <f t="shared" si="50"/>
        <v>-1.0920133116883113E-2</v>
      </c>
      <c r="AI67" s="57"/>
      <c r="AJ67" s="133">
        <f t="shared" si="28"/>
        <v>40968</v>
      </c>
      <c r="AK67" s="143">
        <f t="shared" si="28"/>
        <v>6.8015566453596531E-5</v>
      </c>
      <c r="AL67" s="143">
        <f t="shared" si="28"/>
        <v>-1.0292886364914335E-3</v>
      </c>
      <c r="AM67" s="143">
        <f t="shared" si="29"/>
        <v>0</v>
      </c>
      <c r="AN67" s="143">
        <f t="shared" si="30"/>
        <v>-2.1018181818181839E-3</v>
      </c>
      <c r="AO67" s="144">
        <f t="shared" si="51"/>
        <v>-1.0920133116883113E-2</v>
      </c>
      <c r="AP67" s="93"/>
      <c r="AQ67" s="93"/>
      <c r="AR67" s="1" t="s">
        <v>52</v>
      </c>
      <c r="AS67" s="1">
        <v>-0.14092934726279652</v>
      </c>
      <c r="AT67" s="1">
        <v>3.362008726227865E-2</v>
      </c>
      <c r="AU67" s="1">
        <v>-4.1918197940228907</v>
      </c>
      <c r="AV67" s="1">
        <v>6.6274424760177846E-5</v>
      </c>
      <c r="AW67" s="1">
        <v>-0.20775291113304892</v>
      </c>
      <c r="AX67" s="1">
        <v>-7.4105783392544117E-2</v>
      </c>
      <c r="AY67" s="1">
        <v>-0.20775291113304892</v>
      </c>
      <c r="AZ67" s="1">
        <v>-7.4105783392544117E-2</v>
      </c>
      <c r="BA67" s="93"/>
      <c r="BB67" s="93"/>
      <c r="BC67" s="93"/>
      <c r="BD67" s="93"/>
      <c r="BE67" s="93"/>
      <c r="BF67" s="60">
        <f t="shared" si="34"/>
        <v>40968</v>
      </c>
      <c r="BG67" s="71">
        <f t="shared" si="35"/>
        <v>2.6337229398549272E-3</v>
      </c>
      <c r="BH67" s="71">
        <f t="shared" si="36"/>
        <v>6.2599999999999999E-3</v>
      </c>
      <c r="BI67" s="71">
        <f t="shared" si="52"/>
        <v>0</v>
      </c>
      <c r="BJ67" s="71">
        <f t="shared" si="53"/>
        <v>-2.1018181818181839E-3</v>
      </c>
      <c r="BK67" s="71">
        <f t="shared" si="54"/>
        <v>-2.1018181818181839E-3</v>
      </c>
      <c r="BL67" s="71">
        <f t="shared" si="37"/>
        <v>3.966067142857143E-2</v>
      </c>
      <c r="BM67" s="71">
        <f t="shared" si="38"/>
        <v>0</v>
      </c>
      <c r="BQ67" s="60">
        <f t="shared" si="39"/>
        <v>40968</v>
      </c>
      <c r="BR67" s="63">
        <f t="shared" si="40"/>
        <v>9.4039547328961905</v>
      </c>
      <c r="BS67" s="64">
        <f t="shared" si="41"/>
        <v>1651603</v>
      </c>
      <c r="BT67" s="17" t="s">
        <v>103</v>
      </c>
      <c r="BV67" s="60">
        <f t="shared" si="42"/>
        <v>40999</v>
      </c>
      <c r="BW67" s="71">
        <f t="shared" si="43"/>
        <v>2.6450831986097488E-3</v>
      </c>
      <c r="BX67" s="71">
        <f t="shared" si="44"/>
        <v>2.6337229398549272E-3</v>
      </c>
      <c r="BY67" s="71">
        <f t="shared" si="45"/>
        <v>6.2599999999999999E-3</v>
      </c>
      <c r="BZ67" s="71">
        <f t="shared" si="46"/>
        <v>3.966067142857143E-2</v>
      </c>
      <c r="CA67" s="71">
        <f t="shared" si="47"/>
        <v>-1.5859090909090892E-3</v>
      </c>
      <c r="CB67" s="71">
        <f t="shared" si="48"/>
        <v>0</v>
      </c>
    </row>
    <row r="68" spans="1:80" s="17" customFormat="1" ht="15.75" thickBot="1" x14ac:dyDescent="0.3">
      <c r="A68" s="106">
        <f t="shared" si="0"/>
        <v>40968</v>
      </c>
      <c r="B68" s="163">
        <v>40999</v>
      </c>
      <c r="C68" s="156">
        <v>619909843623</v>
      </c>
      <c r="D68" s="157">
        <v>4480090.4699999839</v>
      </c>
      <c r="E68" s="158">
        <v>1663296</v>
      </c>
      <c r="F68" s="157">
        <v>19997091729.774193</v>
      </c>
      <c r="G68" s="157">
        <v>12022.569482385692</v>
      </c>
      <c r="H68" s="157">
        <v>4480090.4699999839</v>
      </c>
      <c r="I68" s="159">
        <v>2.6450831986097488E-3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23.718852686415541</v>
      </c>
      <c r="O68" s="161">
        <v>9.3945409524976196</v>
      </c>
      <c r="P68" s="162">
        <v>2.6337229398549272E-3</v>
      </c>
      <c r="Q68" s="100"/>
      <c r="R68" s="96"/>
      <c r="T68" s="113">
        <f t="shared" si="1"/>
        <v>2.6450831986097488E-3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1"/>
        <v>2.5227310879986889E-3</v>
      </c>
      <c r="AA68" s="125">
        <f t="shared" si="32"/>
        <v>1.2235211061105986E-4</v>
      </c>
      <c r="AD68" s="133">
        <f t="shared" si="33"/>
        <v>40999</v>
      </c>
      <c r="AE68" s="134">
        <f t="shared" si="49"/>
        <v>1.1360258754821578E-5</v>
      </c>
      <c r="AF68" s="134">
        <f t="shared" si="26"/>
        <v>-1.4260361229215344E-4</v>
      </c>
      <c r="AG68" s="135">
        <f t="shared" si="27"/>
        <v>-1.5859090909090892E-3</v>
      </c>
      <c r="AH68" s="136">
        <f t="shared" si="50"/>
        <v>-5.5219415584415593E-4</v>
      </c>
      <c r="AI68" s="57"/>
      <c r="AJ68" s="133">
        <f t="shared" si="28"/>
        <v>40999</v>
      </c>
      <c r="AK68" s="143">
        <f t="shared" si="28"/>
        <v>1.1360258754821578E-5</v>
      </c>
      <c r="AL68" s="143">
        <f t="shared" si="28"/>
        <v>-1.4260361229215344E-4</v>
      </c>
      <c r="AM68" s="143">
        <f t="shared" si="29"/>
        <v>0</v>
      </c>
      <c r="AN68" s="143">
        <f t="shared" si="30"/>
        <v>-1.5859090909090892E-3</v>
      </c>
      <c r="AO68" s="144">
        <f t="shared" si="51"/>
        <v>-5.5219415584415593E-4</v>
      </c>
      <c r="AP68" s="93"/>
      <c r="AQ68" s="93"/>
      <c r="AR68" s="2" t="s">
        <v>100</v>
      </c>
      <c r="AS68" s="2">
        <v>3.9139728543179639E-2</v>
      </c>
      <c r="AT68" s="2">
        <v>1.9789462860859738E-2</v>
      </c>
      <c r="AU68" s="2">
        <v>1.9778065134143434</v>
      </c>
      <c r="AV68" s="2">
        <v>5.111556514101584E-2</v>
      </c>
      <c r="AW68" s="2">
        <v>-1.9397172726459688E-4</v>
      </c>
      <c r="AX68" s="2">
        <v>7.8473428813623874E-2</v>
      </c>
      <c r="AY68" s="2">
        <v>-1.9397172726459688E-4</v>
      </c>
      <c r="AZ68" s="2">
        <v>7.8473428813623874E-2</v>
      </c>
      <c r="BA68" s="93"/>
      <c r="BB68" s="93"/>
      <c r="BC68" s="93"/>
      <c r="BD68" s="93"/>
      <c r="BE68" s="93"/>
      <c r="BF68" s="60">
        <f t="shared" si="34"/>
        <v>40999</v>
      </c>
      <c r="BG68" s="71">
        <f t="shared" si="35"/>
        <v>2.6450831986097488E-3</v>
      </c>
      <c r="BH68" s="71">
        <f t="shared" si="36"/>
        <v>4.6740909090909107E-3</v>
      </c>
      <c r="BI68" s="71">
        <f t="shared" si="52"/>
        <v>0</v>
      </c>
      <c r="BJ68" s="71">
        <f t="shared" si="53"/>
        <v>-1.5859090909090892E-3</v>
      </c>
      <c r="BK68" s="71">
        <f t="shared" si="54"/>
        <v>-1.5859090909090892E-3</v>
      </c>
      <c r="BL68" s="71">
        <f t="shared" si="37"/>
        <v>3.9108477272727274E-2</v>
      </c>
      <c r="BM68" s="71">
        <f t="shared" si="38"/>
        <v>0</v>
      </c>
      <c r="BQ68" s="60">
        <f t="shared" si="39"/>
        <v>40999</v>
      </c>
      <c r="BR68" s="63">
        <f t="shared" si="40"/>
        <v>9.3945409524976196</v>
      </c>
      <c r="BS68" s="64">
        <f t="shared" si="41"/>
        <v>1663296</v>
      </c>
      <c r="BT68" s="17" t="s">
        <v>103</v>
      </c>
      <c r="BV68" s="60">
        <f t="shared" si="42"/>
        <v>41029</v>
      </c>
      <c r="BW68" s="71">
        <f t="shared" si="43"/>
        <v>2.3111874325144645E-3</v>
      </c>
      <c r="BX68" s="71">
        <f t="shared" si="44"/>
        <v>2.6450831986097488E-3</v>
      </c>
      <c r="BY68" s="71">
        <f t="shared" si="45"/>
        <v>4.6740909090909107E-3</v>
      </c>
      <c r="BZ68" s="71">
        <f t="shared" si="46"/>
        <v>3.9108477272727274E-2</v>
      </c>
      <c r="CA68" s="71">
        <f t="shared" si="47"/>
        <v>-5.8566985645933101E-4</v>
      </c>
      <c r="CB68" s="71">
        <f t="shared" si="48"/>
        <v>0</v>
      </c>
    </row>
    <row r="69" spans="1:80" s="17" customFormat="1" ht="15" x14ac:dyDescent="0.25">
      <c r="A69" s="106">
        <f t="shared" si="0"/>
        <v>40999</v>
      </c>
      <c r="B69" s="163">
        <v>41029</v>
      </c>
      <c r="C69" s="156">
        <v>581776360482</v>
      </c>
      <c r="D69" s="157">
        <v>3673754.680000009</v>
      </c>
      <c r="E69" s="158">
        <v>1637442</v>
      </c>
      <c r="F69" s="157">
        <v>19392545349.400002</v>
      </c>
      <c r="G69" s="157">
        <v>11843.195270061475</v>
      </c>
      <c r="H69" s="157">
        <v>3673754.680000009</v>
      </c>
      <c r="I69" s="159">
        <v>2.3111874325144645E-3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23.688154568828566</v>
      </c>
      <c r="O69" s="161">
        <v>9.3795087428116464</v>
      </c>
      <c r="P69" s="162">
        <v>2.6450831986097488E-3</v>
      </c>
      <c r="Q69" s="100"/>
      <c r="R69" s="96"/>
      <c r="T69" s="113">
        <f t="shared" si="1"/>
        <v>2.3111874325144645E-3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1"/>
        <v>2.9276564471510296E-3</v>
      </c>
      <c r="AA69" s="125">
        <f t="shared" si="32"/>
        <v>-6.1646901463656509E-4</v>
      </c>
      <c r="AD69" s="133">
        <f t="shared" si="33"/>
        <v>41029</v>
      </c>
      <c r="AE69" s="134">
        <f t="shared" si="49"/>
        <v>-3.3389576609528428E-4</v>
      </c>
      <c r="AF69" s="134">
        <f t="shared" si="26"/>
        <v>1.2235211061105986E-4</v>
      </c>
      <c r="AG69" s="135">
        <f t="shared" si="27"/>
        <v>-5.8566985645933101E-4</v>
      </c>
      <c r="AH69" s="136">
        <f t="shared" si="50"/>
        <v>1.0322175108225105E-2</v>
      </c>
      <c r="AI69" s="57"/>
      <c r="AJ69" s="133">
        <f t="shared" si="28"/>
        <v>41029</v>
      </c>
      <c r="AK69" s="143">
        <f t="shared" si="28"/>
        <v>-3.3389576609528428E-4</v>
      </c>
      <c r="AL69" s="143">
        <f t="shared" si="28"/>
        <v>1.2235211061105986E-4</v>
      </c>
      <c r="AM69" s="143">
        <f t="shared" si="29"/>
        <v>0</v>
      </c>
      <c r="AN69" s="143">
        <f t="shared" si="30"/>
        <v>-5.8566985645933101E-4</v>
      </c>
      <c r="AO69" s="144">
        <f t="shared" si="51"/>
        <v>1.0322175108225105E-2</v>
      </c>
      <c r="AP69" s="93"/>
      <c r="AQ69" s="93"/>
      <c r="AR69"/>
      <c r="AS69"/>
      <c r="AT69"/>
      <c r="AU69"/>
      <c r="AV69"/>
      <c r="AW69"/>
      <c r="AX69"/>
      <c r="AY69"/>
      <c r="AZ69"/>
      <c r="BA69" s="93"/>
      <c r="BB69" s="93"/>
      <c r="BC69" s="93"/>
      <c r="BD69" s="93"/>
      <c r="BE69" s="93"/>
      <c r="BF69" s="60">
        <f t="shared" si="34"/>
        <v>41029</v>
      </c>
      <c r="BG69" s="71">
        <f t="shared" si="35"/>
        <v>2.3111874325144645E-3</v>
      </c>
      <c r="BH69" s="71">
        <f t="shared" si="36"/>
        <v>4.0884210526315797E-3</v>
      </c>
      <c r="BI69" s="71">
        <f t="shared" si="52"/>
        <v>0</v>
      </c>
      <c r="BJ69" s="71">
        <f t="shared" si="53"/>
        <v>-5.8566985645933101E-4</v>
      </c>
      <c r="BK69" s="71">
        <f t="shared" si="54"/>
        <v>-5.8566985645933101E-4</v>
      </c>
      <c r="BL69" s="71">
        <f t="shared" si="37"/>
        <v>4.9430652380952379E-2</v>
      </c>
      <c r="BM69" s="71">
        <f t="shared" si="38"/>
        <v>0</v>
      </c>
      <c r="BQ69" s="60">
        <f t="shared" si="39"/>
        <v>41029</v>
      </c>
      <c r="BR69" s="63">
        <f t="shared" si="40"/>
        <v>9.3795087428116464</v>
      </c>
      <c r="BS69" s="64">
        <f t="shared" si="41"/>
        <v>1637442</v>
      </c>
      <c r="BT69" s="17" t="s">
        <v>103</v>
      </c>
      <c r="BV69" s="60">
        <f t="shared" si="42"/>
        <v>41060</v>
      </c>
      <c r="BW69" s="71">
        <f t="shared" si="43"/>
        <v>2.5176080492013996E-3</v>
      </c>
      <c r="BX69" s="71">
        <f t="shared" si="44"/>
        <v>2.3111874325144645E-3</v>
      </c>
      <c r="BY69" s="71">
        <f t="shared" si="45"/>
        <v>4.0884210526315797E-3</v>
      </c>
      <c r="BZ69" s="71">
        <f t="shared" si="46"/>
        <v>4.9430652380952379E-2</v>
      </c>
      <c r="CA69" s="71">
        <f t="shared" si="47"/>
        <v>-1.5023923444976162E-4</v>
      </c>
      <c r="CB69" s="71">
        <f t="shared" si="48"/>
        <v>0</v>
      </c>
    </row>
    <row r="70" spans="1:80" s="17" customFormat="1" ht="15" x14ac:dyDescent="0.25">
      <c r="A70" s="106">
        <f t="shared" si="0"/>
        <v>41029</v>
      </c>
      <c r="B70" s="163">
        <v>41060</v>
      </c>
      <c r="C70" s="156">
        <v>598029008470</v>
      </c>
      <c r="D70" s="157">
        <v>4113668.4300000113</v>
      </c>
      <c r="E70" s="158">
        <v>1657011</v>
      </c>
      <c r="F70" s="157">
        <v>19291258337.741936</v>
      </c>
      <c r="G70" s="157">
        <v>11642.202941164503</v>
      </c>
      <c r="H70" s="157">
        <v>4113668.4300000113</v>
      </c>
      <c r="I70" s="159">
        <v>2.5176080492013996E-3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23.682917894382523</v>
      </c>
      <c r="O70" s="161">
        <v>9.3623919594925393</v>
      </c>
      <c r="P70" s="162">
        <v>2.3111874325144645E-3</v>
      </c>
      <c r="Q70" s="100"/>
      <c r="R70" s="96"/>
      <c r="T70" s="113">
        <f t="shared" si="1"/>
        <v>2.5176080492013996E-3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1"/>
        <v>3.4197451710488973E-3</v>
      </c>
      <c r="AA70" s="125">
        <f t="shared" si="32"/>
        <v>-9.0213712184749771E-4</v>
      </c>
      <c r="AD70" s="133">
        <f t="shared" si="33"/>
        <v>41060</v>
      </c>
      <c r="AE70" s="134">
        <f t="shared" si="49"/>
        <v>2.0642061668693515E-4</v>
      </c>
      <c r="AF70" s="134">
        <f t="shared" si="26"/>
        <v>-6.1646901463656509E-4</v>
      </c>
      <c r="AG70" s="135">
        <f t="shared" si="27"/>
        <v>-1.5023923444976162E-4</v>
      </c>
      <c r="AH70" s="136">
        <f t="shared" si="50"/>
        <v>1.0844004140786741E-2</v>
      </c>
      <c r="AI70" s="57"/>
      <c r="AJ70" s="133">
        <f t="shared" si="28"/>
        <v>41060</v>
      </c>
      <c r="AK70" s="143">
        <f t="shared" si="28"/>
        <v>2.0642061668693515E-4</v>
      </c>
      <c r="AL70" s="143">
        <f t="shared" si="28"/>
        <v>-6.1646901463656509E-4</v>
      </c>
      <c r="AM70" s="143">
        <f t="shared" si="29"/>
        <v>0</v>
      </c>
      <c r="AN70" s="143">
        <f t="shared" si="30"/>
        <v>-1.5023923444976162E-4</v>
      </c>
      <c r="AO70" s="144">
        <f t="shared" si="51"/>
        <v>1.0844004140786741E-2</v>
      </c>
      <c r="AP70" s="93"/>
      <c r="AQ70" s="93"/>
      <c r="AR70"/>
      <c r="AS70"/>
      <c r="AT70"/>
      <c r="AU70"/>
      <c r="AV70"/>
      <c r="AW70"/>
      <c r="AX70"/>
      <c r="AY70"/>
      <c r="AZ70"/>
      <c r="BA70" s="93"/>
      <c r="BB70" s="93"/>
      <c r="BC70" s="93"/>
      <c r="BD70" s="93"/>
      <c r="BE70" s="93"/>
      <c r="BF70" s="60">
        <f t="shared" si="34"/>
        <v>41060</v>
      </c>
      <c r="BG70" s="71">
        <f t="shared" si="35"/>
        <v>2.5176080492013996E-3</v>
      </c>
      <c r="BH70" s="71">
        <f t="shared" si="36"/>
        <v>3.9381818181818181E-3</v>
      </c>
      <c r="BI70" s="71">
        <f t="shared" si="52"/>
        <v>0</v>
      </c>
      <c r="BJ70" s="71">
        <f t="shared" si="53"/>
        <v>-1.5023923444976162E-4</v>
      </c>
      <c r="BK70" s="71">
        <f t="shared" si="54"/>
        <v>-1.5023923444976162E-4</v>
      </c>
      <c r="BL70" s="71">
        <f t="shared" si="37"/>
        <v>6.027465652173912E-2</v>
      </c>
      <c r="BM70" s="71">
        <f t="shared" si="38"/>
        <v>0</v>
      </c>
      <c r="BQ70" s="60">
        <f t="shared" si="39"/>
        <v>41060</v>
      </c>
      <c r="BR70" s="63">
        <f t="shared" si="40"/>
        <v>9.3623919594925393</v>
      </c>
      <c r="BS70" s="64">
        <f t="shared" si="41"/>
        <v>1657011</v>
      </c>
      <c r="BT70" s="17" t="s">
        <v>103</v>
      </c>
      <c r="BV70" s="60">
        <f t="shared" si="42"/>
        <v>41090</v>
      </c>
      <c r="BW70" s="71">
        <f t="shared" si="43"/>
        <v>2.8335408285476366E-3</v>
      </c>
      <c r="BX70" s="71">
        <f t="shared" si="44"/>
        <v>2.5176080492013996E-3</v>
      </c>
      <c r="BY70" s="71">
        <f t="shared" si="45"/>
        <v>3.9381818181818181E-3</v>
      </c>
      <c r="BZ70" s="71">
        <f t="shared" si="46"/>
        <v>6.027465652173912E-2</v>
      </c>
      <c r="CA70" s="71">
        <f t="shared" si="47"/>
        <v>-1.3865800865800817E-4</v>
      </c>
      <c r="CB70" s="71">
        <f t="shared" si="48"/>
        <v>0</v>
      </c>
    </row>
    <row r="71" spans="1:80" s="17" customFormat="1" ht="15" x14ac:dyDescent="0.25">
      <c r="A71" s="106">
        <f t="shared" si="0"/>
        <v>41060</v>
      </c>
      <c r="B71" s="163">
        <v>41090</v>
      </c>
      <c r="C71" s="156">
        <v>570882279882</v>
      </c>
      <c r="D71" s="157">
        <v>4419721.9900000161</v>
      </c>
      <c r="E71" s="158">
        <v>1661928</v>
      </c>
      <c r="F71" s="157">
        <v>19029409329.400002</v>
      </c>
      <c r="G71" s="157">
        <v>11450.200808578953</v>
      </c>
      <c r="H71" s="157">
        <v>4419721.9900000161</v>
      </c>
      <c r="I71" s="159">
        <v>2.8335408285476366E-3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23.669251478855255</v>
      </c>
      <c r="O71" s="161">
        <v>9.3457625466957559</v>
      </c>
      <c r="P71" s="162">
        <v>2.5176080492013996E-3</v>
      </c>
      <c r="Q71" s="100"/>
      <c r="R71" s="96"/>
      <c r="T71" s="113">
        <f t="shared" si="1"/>
        <v>2.8335408285476366E-3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1"/>
        <v>3.7302038388671195E-3</v>
      </c>
      <c r="AA71" s="125">
        <f t="shared" si="32"/>
        <v>-8.9666301031948292E-4</v>
      </c>
      <c r="AD71" s="133">
        <f t="shared" si="33"/>
        <v>41090</v>
      </c>
      <c r="AE71" s="134">
        <f t="shared" si="49"/>
        <v>3.1593277934623696E-4</v>
      </c>
      <c r="AF71" s="134">
        <f t="shared" si="26"/>
        <v>-9.0213712184749771E-4</v>
      </c>
      <c r="AG71" s="135">
        <f t="shared" si="27"/>
        <v>-1.3865800865800817E-4</v>
      </c>
      <c r="AH71" s="136">
        <f t="shared" si="50"/>
        <v>6.974314906832299E-3</v>
      </c>
      <c r="AI71" s="57"/>
      <c r="AJ71" s="133">
        <f t="shared" si="28"/>
        <v>41090</v>
      </c>
      <c r="AK71" s="143">
        <f t="shared" si="28"/>
        <v>3.1593277934623696E-4</v>
      </c>
      <c r="AL71" s="143">
        <f t="shared" si="28"/>
        <v>-9.0213712184749771E-4</v>
      </c>
      <c r="AM71" s="143">
        <f t="shared" si="29"/>
        <v>0</v>
      </c>
      <c r="AN71" s="143">
        <f t="shared" si="30"/>
        <v>-1.3865800865800817E-4</v>
      </c>
      <c r="AO71" s="144">
        <f t="shared" si="51"/>
        <v>6.974314906832299E-3</v>
      </c>
      <c r="AP71" s="93"/>
      <c r="AQ71" s="93"/>
      <c r="AR71"/>
      <c r="AS71"/>
      <c r="AT71"/>
      <c r="AU71"/>
      <c r="AV71"/>
      <c r="AW71"/>
      <c r="AX71"/>
      <c r="AY71"/>
      <c r="AZ71"/>
      <c r="BA71" s="93"/>
      <c r="BB71" s="93"/>
      <c r="BC71" s="93"/>
      <c r="BD71" s="93"/>
      <c r="BE71" s="93"/>
      <c r="BF71" s="60">
        <f t="shared" si="34"/>
        <v>41090</v>
      </c>
      <c r="BG71" s="71">
        <f t="shared" si="35"/>
        <v>2.8335408285476366E-3</v>
      </c>
      <c r="BH71" s="71">
        <f t="shared" si="36"/>
        <v>3.7995238095238099E-3</v>
      </c>
      <c r="BI71" s="71">
        <f t="shared" si="52"/>
        <v>0</v>
      </c>
      <c r="BJ71" s="71">
        <f t="shared" si="53"/>
        <v>-1.3865800865800817E-4</v>
      </c>
      <c r="BK71" s="71">
        <f t="shared" si="54"/>
        <v>-1.3865800865800817E-4</v>
      </c>
      <c r="BL71" s="71">
        <f t="shared" si="37"/>
        <v>6.7248971428571419E-2</v>
      </c>
      <c r="BM71" s="71">
        <f t="shared" si="38"/>
        <v>0</v>
      </c>
      <c r="BQ71" s="60">
        <f t="shared" si="39"/>
        <v>41090</v>
      </c>
      <c r="BR71" s="63">
        <f t="shared" si="40"/>
        <v>9.3457625466957559</v>
      </c>
      <c r="BS71" s="64">
        <f t="shared" si="41"/>
        <v>1661928</v>
      </c>
      <c r="BT71" s="17" t="s">
        <v>103</v>
      </c>
      <c r="BV71" s="60">
        <f t="shared" si="42"/>
        <v>41121</v>
      </c>
      <c r="BW71" s="71">
        <f t="shared" si="43"/>
        <v>2.6193953842667188E-3</v>
      </c>
      <c r="BX71" s="71">
        <f t="shared" si="44"/>
        <v>2.8335408285476366E-3</v>
      </c>
      <c r="BY71" s="71">
        <f t="shared" si="45"/>
        <v>3.7995238095238099E-3</v>
      </c>
      <c r="BZ71" s="71">
        <f t="shared" si="46"/>
        <v>6.7248971428571419E-2</v>
      </c>
      <c r="CA71" s="71">
        <f t="shared" si="47"/>
        <v>-1.6054329004329014E-3</v>
      </c>
      <c r="CB71" s="71">
        <f t="shared" si="48"/>
        <v>0</v>
      </c>
    </row>
    <row r="72" spans="1:80" s="17" customFormat="1" ht="15" x14ac:dyDescent="0.25">
      <c r="A72" s="106">
        <f t="shared" si="0"/>
        <v>41090</v>
      </c>
      <c r="B72" s="163">
        <v>41121</v>
      </c>
      <c r="C72" s="156">
        <v>580385434689</v>
      </c>
      <c r="D72" s="157">
        <v>4153712.919999999</v>
      </c>
      <c r="E72" s="158">
        <v>1642668</v>
      </c>
      <c r="F72" s="157">
        <v>18722110796.419353</v>
      </c>
      <c r="G72" s="157">
        <v>11397.379626570526</v>
      </c>
      <c r="H72" s="157">
        <v>4153712.919999999</v>
      </c>
      <c r="I72" s="159">
        <v>2.6193953842667188E-3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23.652971057858334</v>
      </c>
      <c r="O72" s="161">
        <v>9.3411387506429691</v>
      </c>
      <c r="P72" s="162">
        <v>2.8335408285476366E-3</v>
      </c>
      <c r="Q72" s="100"/>
      <c r="R72" s="96"/>
      <c r="T72" s="113">
        <f t="shared" si="1"/>
        <v>2.6193953842667188E-3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1"/>
        <v>3.9151735502411019E-3</v>
      </c>
      <c r="AA72" s="125">
        <f t="shared" si="32"/>
        <v>-1.2957781659743831E-3</v>
      </c>
      <c r="AD72" s="133">
        <f t="shared" si="33"/>
        <v>41121</v>
      </c>
      <c r="AE72" s="134">
        <f t="shared" si="49"/>
        <v>-2.1414544428091783E-4</v>
      </c>
      <c r="AF72" s="134">
        <f t="shared" si="26"/>
        <v>-8.9666301031948292E-4</v>
      </c>
      <c r="AG72" s="135">
        <f t="shared" si="27"/>
        <v>-1.6054329004329014E-3</v>
      </c>
      <c r="AH72" s="136">
        <f t="shared" si="50"/>
        <v>8.766028571428594E-3</v>
      </c>
      <c r="AI72" s="57"/>
      <c r="AJ72" s="133">
        <f t="shared" si="28"/>
        <v>41121</v>
      </c>
      <c r="AK72" s="143">
        <f t="shared" si="28"/>
        <v>-2.1414544428091783E-4</v>
      </c>
      <c r="AL72" s="143">
        <f t="shared" si="28"/>
        <v>-8.9666301031948292E-4</v>
      </c>
      <c r="AM72" s="143">
        <f t="shared" si="29"/>
        <v>0</v>
      </c>
      <c r="AN72" s="143">
        <f t="shared" si="30"/>
        <v>-1.6054329004329014E-3</v>
      </c>
      <c r="AO72" s="144">
        <f t="shared" si="51"/>
        <v>8.766028571428594E-3</v>
      </c>
      <c r="AP72" s="93"/>
      <c r="AQ72" s="93"/>
      <c r="AR72"/>
      <c r="AS72"/>
      <c r="AT72"/>
      <c r="AU72"/>
      <c r="AV72"/>
      <c r="AW72"/>
      <c r="AX72"/>
      <c r="AY72"/>
      <c r="AZ72"/>
      <c r="BA72" s="93"/>
      <c r="BB72" s="93"/>
      <c r="BC72" s="93"/>
      <c r="BD72" s="93"/>
      <c r="BE72" s="93"/>
      <c r="BF72" s="60">
        <f t="shared" si="34"/>
        <v>41121</v>
      </c>
      <c r="BG72" s="71">
        <f t="shared" si="35"/>
        <v>2.6193953842667188E-3</v>
      </c>
      <c r="BH72" s="71">
        <f t="shared" si="36"/>
        <v>2.1940909090909086E-3</v>
      </c>
      <c r="BI72" s="71">
        <f t="shared" si="52"/>
        <v>0</v>
      </c>
      <c r="BJ72" s="71">
        <f t="shared" si="53"/>
        <v>-1.6054329004329014E-3</v>
      </c>
      <c r="BK72" s="71">
        <f t="shared" si="54"/>
        <v>-1.6054329004329014E-3</v>
      </c>
      <c r="BL72" s="71">
        <f t="shared" si="37"/>
        <v>7.6015000000000013E-2</v>
      </c>
      <c r="BM72" s="71">
        <f t="shared" si="38"/>
        <v>0</v>
      </c>
      <c r="BQ72" s="60">
        <f t="shared" si="39"/>
        <v>41121</v>
      </c>
      <c r="BR72" s="63">
        <f t="shared" si="40"/>
        <v>9.3411387506429691</v>
      </c>
      <c r="BS72" s="64">
        <f t="shared" si="41"/>
        <v>1642668</v>
      </c>
      <c r="BT72" s="17" t="s">
        <v>103</v>
      </c>
      <c r="BV72" s="60">
        <f t="shared" si="42"/>
        <v>41152</v>
      </c>
      <c r="BW72" s="71">
        <f t="shared" si="43"/>
        <v>2.8852423035239955E-3</v>
      </c>
      <c r="BX72" s="71">
        <f t="shared" si="44"/>
        <v>2.6193953842667188E-3</v>
      </c>
      <c r="BY72" s="71">
        <f t="shared" si="45"/>
        <v>2.1940909090909086E-3</v>
      </c>
      <c r="BZ72" s="71">
        <f t="shared" si="46"/>
        <v>7.6015000000000013E-2</v>
      </c>
      <c r="CA72" s="71">
        <f t="shared" si="47"/>
        <v>-8.7843873517786525E-4</v>
      </c>
      <c r="CB72" s="71">
        <f t="shared" si="48"/>
        <v>0</v>
      </c>
    </row>
    <row r="73" spans="1:80" s="17" customFormat="1" ht="15" x14ac:dyDescent="0.25">
      <c r="A73" s="106">
        <f t="shared" si="0"/>
        <v>41121</v>
      </c>
      <c r="B73" s="163">
        <v>41152</v>
      </c>
      <c r="C73" s="156">
        <v>582338870648</v>
      </c>
      <c r="D73" s="157">
        <v>4590679.6299999934</v>
      </c>
      <c r="E73" s="158">
        <v>1648317</v>
      </c>
      <c r="F73" s="157">
        <v>18785124859.612904</v>
      </c>
      <c r="G73" s="157">
        <v>11396.548636950844</v>
      </c>
      <c r="H73" s="157">
        <v>4590679.6299999934</v>
      </c>
      <c r="I73" s="159">
        <v>2.8852423035239955E-3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23.656331162722299</v>
      </c>
      <c r="O73" s="161">
        <v>9.3410658373995439</v>
      </c>
      <c r="P73" s="162">
        <v>2.6193953842667188E-3</v>
      </c>
      <c r="Q73" s="100"/>
      <c r="R73" s="96"/>
      <c r="T73" s="113">
        <f t="shared" si="1"/>
        <v>2.8852423035239955E-3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1"/>
        <v>3.8428096450240376E-3</v>
      </c>
      <c r="AA73" s="125">
        <f t="shared" si="32"/>
        <v>-9.575673415000421E-4</v>
      </c>
      <c r="AD73" s="133">
        <f t="shared" si="33"/>
        <v>41152</v>
      </c>
      <c r="AE73" s="134">
        <f t="shared" si="49"/>
        <v>2.6584691925727677E-4</v>
      </c>
      <c r="AF73" s="134">
        <f t="shared" si="26"/>
        <v>-1.2957781659743831E-3</v>
      </c>
      <c r="AG73" s="135">
        <f t="shared" si="27"/>
        <v>-8.7843873517786525E-4</v>
      </c>
      <c r="AH73" s="136">
        <f t="shared" si="50"/>
        <v>1.1319521739130423E-3</v>
      </c>
      <c r="AI73" s="57"/>
      <c r="AJ73" s="133">
        <f t="shared" si="28"/>
        <v>41152</v>
      </c>
      <c r="AK73" s="143">
        <f t="shared" si="28"/>
        <v>2.6584691925727677E-4</v>
      </c>
      <c r="AL73" s="143">
        <f t="shared" si="28"/>
        <v>-1.2957781659743831E-3</v>
      </c>
      <c r="AM73" s="143">
        <f t="shared" si="29"/>
        <v>0</v>
      </c>
      <c r="AN73" s="143">
        <f t="shared" si="30"/>
        <v>-8.7843873517786525E-4</v>
      </c>
      <c r="AO73" s="144">
        <f t="shared" si="51"/>
        <v>1.1319521739130423E-3</v>
      </c>
      <c r="AP73" s="93"/>
      <c r="AQ73" s="93"/>
      <c r="AR73"/>
      <c r="AS73"/>
      <c r="AT73"/>
      <c r="AU73"/>
      <c r="AV73"/>
      <c r="AW73"/>
      <c r="AX73"/>
      <c r="AY73"/>
      <c r="AZ73"/>
      <c r="BA73" s="93"/>
      <c r="BB73" s="93"/>
      <c r="BC73" s="93"/>
      <c r="BD73" s="93"/>
      <c r="BE73" s="93"/>
      <c r="BF73" s="60">
        <f t="shared" si="34"/>
        <v>41152</v>
      </c>
      <c r="BG73" s="71">
        <f t="shared" si="35"/>
        <v>2.8852423035239955E-3</v>
      </c>
      <c r="BH73" s="71">
        <f t="shared" si="36"/>
        <v>1.3156521739130433E-3</v>
      </c>
      <c r="BI73" s="71">
        <f t="shared" si="52"/>
        <v>0</v>
      </c>
      <c r="BJ73" s="71">
        <f t="shared" si="53"/>
        <v>-8.7843873517786525E-4</v>
      </c>
      <c r="BK73" s="71">
        <f t="shared" si="54"/>
        <v>-8.7843873517786525E-4</v>
      </c>
      <c r="BL73" s="71">
        <f t="shared" si="37"/>
        <v>7.7146952173913055E-2</v>
      </c>
      <c r="BM73" s="71">
        <f t="shared" si="38"/>
        <v>0</v>
      </c>
      <c r="BQ73" s="60">
        <f t="shared" si="39"/>
        <v>41152</v>
      </c>
      <c r="BR73" s="63">
        <f t="shared" si="40"/>
        <v>9.3410658373995439</v>
      </c>
      <c r="BS73" s="64">
        <f t="shared" si="41"/>
        <v>1648317</v>
      </c>
      <c r="BT73" s="17" t="s">
        <v>103</v>
      </c>
      <c r="BV73" s="60">
        <f t="shared" si="42"/>
        <v>41182</v>
      </c>
      <c r="BW73" s="71">
        <f t="shared" si="43"/>
        <v>3.1861313624707054E-3</v>
      </c>
      <c r="BX73" s="71">
        <f t="shared" si="44"/>
        <v>2.8852423035239955E-3</v>
      </c>
      <c r="BY73" s="71">
        <f t="shared" si="45"/>
        <v>1.3156521739130433E-3</v>
      </c>
      <c r="BZ73" s="71">
        <f t="shared" si="46"/>
        <v>7.7146952173913055E-2</v>
      </c>
      <c r="CA73" s="71">
        <f t="shared" si="47"/>
        <v>-1.281521739130429E-4</v>
      </c>
      <c r="CB73" s="71">
        <f t="shared" si="48"/>
        <v>0</v>
      </c>
    </row>
    <row r="74" spans="1:80" s="17" customFormat="1" x14ac:dyDescent="0.2">
      <c r="A74" s="106">
        <f t="shared" si="0"/>
        <v>41152</v>
      </c>
      <c r="B74" s="163">
        <v>41182</v>
      </c>
      <c r="C74" s="156">
        <v>566992608076</v>
      </c>
      <c r="D74" s="157">
        <v>4935827.6800000118</v>
      </c>
      <c r="E74" s="158">
        <v>1655813</v>
      </c>
      <c r="F74" s="157">
        <v>18899753602.533333</v>
      </c>
      <c r="G74" s="157">
        <v>11414.183608012096</v>
      </c>
      <c r="H74" s="157">
        <v>4935827.6800000118</v>
      </c>
      <c r="I74" s="159">
        <v>3.1861313624707054E-3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23.662414722024028</v>
      </c>
      <c r="O74" s="161">
        <v>9.3426120371782488</v>
      </c>
      <c r="P74" s="162">
        <v>2.8852423035239955E-3</v>
      </c>
      <c r="Q74" s="100"/>
      <c r="R74" s="96"/>
      <c r="T74" s="113">
        <f t="shared" si="1"/>
        <v>3.1861313624707054E-3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1"/>
        <v>3.1297780955934686E-3</v>
      </c>
      <c r="AA74" s="125">
        <f t="shared" si="32"/>
        <v>5.6353266877236761E-5</v>
      </c>
      <c r="AD74" s="133">
        <f t="shared" si="33"/>
        <v>41182</v>
      </c>
      <c r="AE74" s="134">
        <f t="shared" si="49"/>
        <v>3.0088905894670986E-4</v>
      </c>
      <c r="AF74" s="134">
        <f t="shared" si="26"/>
        <v>-9.575673415000421E-4</v>
      </c>
      <c r="AG74" s="135">
        <f t="shared" si="27"/>
        <v>-1.281521739130429E-4</v>
      </c>
      <c r="AH74" s="136">
        <f t="shared" si="50"/>
        <v>-1.4665702173913046E-2</v>
      </c>
      <c r="AI74" s="57"/>
      <c r="AJ74" s="133">
        <f t="shared" si="28"/>
        <v>41182</v>
      </c>
      <c r="AK74" s="143">
        <f t="shared" si="28"/>
        <v>3.0088905894670986E-4</v>
      </c>
      <c r="AL74" s="143">
        <f t="shared" si="28"/>
        <v>-9.575673415000421E-4</v>
      </c>
      <c r="AM74" s="143">
        <f t="shared" si="29"/>
        <v>0</v>
      </c>
      <c r="AN74" s="143">
        <f t="shared" si="30"/>
        <v>-1.281521739130429E-4</v>
      </c>
      <c r="AO74" s="144">
        <f t="shared" si="51"/>
        <v>-1.4665702173913046E-2</v>
      </c>
      <c r="AP74" s="93"/>
      <c r="AQ74" s="93"/>
      <c r="AR74" s="35"/>
      <c r="AS74" s="93"/>
      <c r="AT74" s="93"/>
      <c r="AU74" s="93"/>
      <c r="AV74" s="93"/>
      <c r="AX74" s="93"/>
      <c r="AY74" s="93"/>
      <c r="AZ74" s="93"/>
      <c r="BA74" s="93"/>
      <c r="BB74" s="93"/>
      <c r="BC74" s="93"/>
      <c r="BD74" s="93"/>
      <c r="BE74" s="93"/>
      <c r="BF74" s="60">
        <f t="shared" si="34"/>
        <v>41182</v>
      </c>
      <c r="BG74" s="71">
        <f t="shared" si="35"/>
        <v>3.1861313624707054E-3</v>
      </c>
      <c r="BH74" s="71">
        <f t="shared" si="36"/>
        <v>1.1875000000000004E-3</v>
      </c>
      <c r="BI74" s="71">
        <f t="shared" si="52"/>
        <v>0</v>
      </c>
      <c r="BJ74" s="71">
        <f t="shared" si="53"/>
        <v>-1.281521739130429E-4</v>
      </c>
      <c r="BK74" s="71">
        <f t="shared" si="54"/>
        <v>-1.281521739130429E-4</v>
      </c>
      <c r="BL74" s="71">
        <f t="shared" si="37"/>
        <v>6.2481250000000009E-2</v>
      </c>
      <c r="BM74" s="71">
        <f t="shared" si="38"/>
        <v>0</v>
      </c>
      <c r="BQ74" s="60">
        <f t="shared" si="39"/>
        <v>41182</v>
      </c>
      <c r="BR74" s="63">
        <f t="shared" si="40"/>
        <v>9.3426120371782488</v>
      </c>
      <c r="BS74" s="64">
        <f t="shared" si="41"/>
        <v>1655813</v>
      </c>
      <c r="BT74" s="17" t="s">
        <v>103</v>
      </c>
      <c r="BV74" s="60">
        <f t="shared" si="42"/>
        <v>41213</v>
      </c>
      <c r="BW74" s="71">
        <f t="shared" si="43"/>
        <v>3.0471297189520038E-3</v>
      </c>
      <c r="BX74" s="71">
        <f t="shared" si="44"/>
        <v>3.1861313624707054E-3</v>
      </c>
      <c r="BY74" s="71">
        <f t="shared" si="45"/>
        <v>1.1875000000000004E-3</v>
      </c>
      <c r="BZ74" s="71">
        <f t="shared" si="46"/>
        <v>6.2481250000000009E-2</v>
      </c>
      <c r="CA74" s="71">
        <f t="shared" si="47"/>
        <v>-7.5326086956522187E-5</v>
      </c>
      <c r="CB74" s="71">
        <f t="shared" si="48"/>
        <v>0</v>
      </c>
    </row>
    <row r="75" spans="1:80" s="17" customFormat="1" x14ac:dyDescent="0.2">
      <c r="A75" s="106">
        <f t="shared" si="0"/>
        <v>41182</v>
      </c>
      <c r="B75" s="163">
        <v>41213</v>
      </c>
      <c r="C75" s="156">
        <v>573665491885</v>
      </c>
      <c r="D75" s="157">
        <v>4776046.9100000085</v>
      </c>
      <c r="E75" s="158">
        <v>1650079</v>
      </c>
      <c r="F75" s="157">
        <v>18505338447.903225</v>
      </c>
      <c r="G75" s="157">
        <v>11214.819683120157</v>
      </c>
      <c r="H75" s="157">
        <v>4776046.9100000085</v>
      </c>
      <c r="I75" s="159">
        <v>3.0471297189520038E-3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23.641325092155416</v>
      </c>
      <c r="O75" s="161">
        <v>9.3249913686369261</v>
      </c>
      <c r="P75" s="162">
        <v>3.1861313624707054E-3</v>
      </c>
      <c r="Q75" s="100"/>
      <c r="R75" s="96"/>
      <c r="T75" s="113">
        <f t="shared" si="1"/>
        <v>3.0471297189520038E-3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1"/>
        <v>2.8104881123091016E-3</v>
      </c>
      <c r="AA75" s="125">
        <f t="shared" si="32"/>
        <v>2.3664160664290225E-4</v>
      </c>
      <c r="AD75" s="133">
        <f t="shared" si="33"/>
        <v>41213</v>
      </c>
      <c r="AE75" s="134">
        <f t="shared" si="49"/>
        <v>-1.3900164351870158E-4</v>
      </c>
      <c r="AF75" s="134">
        <f t="shared" si="26"/>
        <v>5.6353266877236761E-5</v>
      </c>
      <c r="AG75" s="135">
        <f t="shared" si="27"/>
        <v>-7.5326086956522187E-5</v>
      </c>
      <c r="AH75" s="136">
        <f t="shared" si="50"/>
        <v>-6.5128673913043694E-3</v>
      </c>
      <c r="AI75" s="57"/>
      <c r="AJ75" s="133">
        <f t="shared" si="28"/>
        <v>41213</v>
      </c>
      <c r="AK75" s="143">
        <f t="shared" si="28"/>
        <v>-1.3900164351870158E-4</v>
      </c>
      <c r="AL75" s="143">
        <f t="shared" si="28"/>
        <v>5.6353266877236761E-5</v>
      </c>
      <c r="AM75" s="143">
        <f t="shared" si="29"/>
        <v>0</v>
      </c>
      <c r="AN75" s="143">
        <f t="shared" si="30"/>
        <v>-7.5326086956522187E-5</v>
      </c>
      <c r="AO75" s="144">
        <f t="shared" si="51"/>
        <v>-6.5128673913043694E-3</v>
      </c>
      <c r="AP75" s="93"/>
      <c r="AQ75" s="93"/>
      <c r="AS75" s="93"/>
      <c r="AT75" s="93"/>
      <c r="AU75" s="93"/>
      <c r="AV75" s="93"/>
      <c r="AW75" s="35"/>
      <c r="AX75" s="93"/>
      <c r="AY75" s="93"/>
      <c r="AZ75" s="93"/>
      <c r="BA75" s="93"/>
      <c r="BB75" s="93"/>
      <c r="BC75" s="93"/>
      <c r="BD75" s="93"/>
      <c r="BE75" s="93"/>
      <c r="BF75" s="60">
        <f t="shared" si="34"/>
        <v>41213</v>
      </c>
      <c r="BG75" s="71">
        <f t="shared" si="35"/>
        <v>3.0471297189520038E-3</v>
      </c>
      <c r="BH75" s="71">
        <f t="shared" si="36"/>
        <v>1.1121739130434782E-3</v>
      </c>
      <c r="BI75" s="71">
        <f t="shared" si="52"/>
        <v>0</v>
      </c>
      <c r="BJ75" s="71">
        <f t="shared" si="53"/>
        <v>-7.5326086956522187E-5</v>
      </c>
      <c r="BK75" s="71">
        <f t="shared" si="54"/>
        <v>-7.5326086956522187E-5</v>
      </c>
      <c r="BL75" s="71">
        <f t="shared" si="37"/>
        <v>5.596838260869564E-2</v>
      </c>
      <c r="BM75" s="71">
        <f t="shared" si="38"/>
        <v>0</v>
      </c>
      <c r="BQ75" s="60">
        <f t="shared" si="39"/>
        <v>41213</v>
      </c>
      <c r="BR75" s="63">
        <f t="shared" si="40"/>
        <v>9.3249913686369261</v>
      </c>
      <c r="BS75" s="64">
        <f t="shared" si="41"/>
        <v>1650079</v>
      </c>
      <c r="BT75" s="17" t="s">
        <v>103</v>
      </c>
      <c r="BV75" s="60">
        <f t="shared" si="42"/>
        <v>41243</v>
      </c>
      <c r="BW75" s="71">
        <f t="shared" si="43"/>
        <v>3.1051468535813233E-3</v>
      </c>
      <c r="BX75" s="71">
        <f t="shared" si="44"/>
        <v>3.0471297189520038E-3</v>
      </c>
      <c r="BY75" s="71">
        <f t="shared" si="45"/>
        <v>1.1121739130434782E-3</v>
      </c>
      <c r="BZ75" s="71">
        <f t="shared" si="46"/>
        <v>5.596838260869564E-2</v>
      </c>
      <c r="CA75" s="71">
        <f t="shared" si="47"/>
        <v>-2.7173913043477974E-5</v>
      </c>
      <c r="CB75" s="71">
        <f t="shared" si="48"/>
        <v>0</v>
      </c>
    </row>
    <row r="76" spans="1:80" s="17" customFormat="1" x14ac:dyDescent="0.2">
      <c r="A76" s="106">
        <f t="shared" si="0"/>
        <v>41213</v>
      </c>
      <c r="B76" s="163">
        <v>41243</v>
      </c>
      <c r="C76" s="156">
        <v>556469737316</v>
      </c>
      <c r="D76" s="157">
        <v>4721093.5900000082</v>
      </c>
      <c r="E76" s="158">
        <v>1647498</v>
      </c>
      <c r="F76" s="157">
        <v>18548991243.866665</v>
      </c>
      <c r="G76" s="157">
        <v>11258.885439537204</v>
      </c>
      <c r="H76" s="157">
        <v>4721093.5900000082</v>
      </c>
      <c r="I76" s="159">
        <v>3.1051468535813233E-3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23.643681244136641</v>
      </c>
      <c r="O76" s="161">
        <v>9.3289129127391259</v>
      </c>
      <c r="P76" s="162">
        <v>3.0471297189520038E-3</v>
      </c>
      <c r="Q76" s="100"/>
      <c r="R76" s="96"/>
      <c r="T76" s="113">
        <f t="shared" si="1"/>
        <v>3.1051468535813233E-3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1"/>
        <v>2.7406747802576461E-3</v>
      </c>
      <c r="AA76" s="125">
        <f t="shared" si="32"/>
        <v>3.6447207332367722E-4</v>
      </c>
      <c r="AD76" s="133">
        <f t="shared" si="33"/>
        <v>41243</v>
      </c>
      <c r="AE76" s="134">
        <f t="shared" si="49"/>
        <v>5.8017134629319463E-5</v>
      </c>
      <c r="AF76" s="134">
        <f t="shared" si="26"/>
        <v>2.3664160664290225E-4</v>
      </c>
      <c r="AG76" s="135">
        <f t="shared" si="27"/>
        <v>-2.7173913043477974E-5</v>
      </c>
      <c r="AH76" s="136">
        <f t="shared" si="50"/>
        <v>-1.3916416996047273E-3</v>
      </c>
      <c r="AI76" s="57"/>
      <c r="AJ76" s="133">
        <f t="shared" si="28"/>
        <v>41243</v>
      </c>
      <c r="AK76" s="143">
        <f t="shared" si="28"/>
        <v>5.8017134629319463E-5</v>
      </c>
      <c r="AL76" s="143">
        <f t="shared" si="28"/>
        <v>2.3664160664290225E-4</v>
      </c>
      <c r="AM76" s="143">
        <f t="shared" si="29"/>
        <v>0</v>
      </c>
      <c r="AN76" s="143">
        <f t="shared" si="30"/>
        <v>-2.7173913043477974E-5</v>
      </c>
      <c r="AO76" s="144">
        <f t="shared" si="51"/>
        <v>-1.3916416996047273E-3</v>
      </c>
      <c r="AP76" s="93"/>
      <c r="AQ76" s="93"/>
      <c r="AR76" s="35"/>
      <c r="AS76" s="93"/>
      <c r="AT76" s="93"/>
      <c r="AU76" s="93"/>
      <c r="AV76" s="93"/>
      <c r="AX76" s="93"/>
      <c r="AY76" s="93"/>
      <c r="AZ76" s="93"/>
      <c r="BA76" s="93"/>
      <c r="BB76" s="93"/>
      <c r="BC76" s="93"/>
      <c r="BD76" s="93"/>
      <c r="BE76" s="93"/>
      <c r="BF76" s="60">
        <f t="shared" si="34"/>
        <v>41243</v>
      </c>
      <c r="BG76" s="71">
        <f t="shared" si="35"/>
        <v>3.1051468535813233E-3</v>
      </c>
      <c r="BH76" s="71">
        <f t="shared" si="36"/>
        <v>1.0850000000000002E-3</v>
      </c>
      <c r="BI76" s="71">
        <f t="shared" si="52"/>
        <v>0</v>
      </c>
      <c r="BJ76" s="71">
        <f t="shared" si="53"/>
        <v>-2.7173913043477974E-5</v>
      </c>
      <c r="BK76" s="71">
        <f t="shared" si="54"/>
        <v>-2.7173913043477974E-5</v>
      </c>
      <c r="BL76" s="71">
        <f t="shared" si="37"/>
        <v>5.4576740909090912E-2</v>
      </c>
      <c r="BM76" s="71">
        <f t="shared" si="38"/>
        <v>0</v>
      </c>
      <c r="BQ76" s="60">
        <f t="shared" si="39"/>
        <v>41243</v>
      </c>
      <c r="BR76" s="63">
        <f t="shared" si="40"/>
        <v>9.3289129127391259</v>
      </c>
      <c r="BS76" s="64">
        <f t="shared" si="41"/>
        <v>1647498</v>
      </c>
      <c r="BT76" s="17" t="s">
        <v>103</v>
      </c>
      <c r="BV76" s="60">
        <f t="shared" si="42"/>
        <v>41274</v>
      </c>
      <c r="BW76" s="71">
        <f t="shared" si="43"/>
        <v>2.9641045045820081E-3</v>
      </c>
      <c r="BX76" s="71">
        <f t="shared" si="44"/>
        <v>3.1051468535813233E-3</v>
      </c>
      <c r="BY76" s="71">
        <f t="shared" si="45"/>
        <v>1.0850000000000002E-3</v>
      </c>
      <c r="BZ76" s="71">
        <f t="shared" si="46"/>
        <v>5.4576740909090912E-2</v>
      </c>
      <c r="CA76" s="71">
        <f t="shared" si="47"/>
        <v>2.0238095238095518E-5</v>
      </c>
      <c r="CB76" s="71">
        <f t="shared" si="48"/>
        <v>0</v>
      </c>
    </row>
    <row r="77" spans="1:80" s="17" customFormat="1" x14ac:dyDescent="0.2">
      <c r="A77" s="106">
        <f t="shared" si="0"/>
        <v>41243</v>
      </c>
      <c r="B77" s="163">
        <v>41274</v>
      </c>
      <c r="C77" s="156">
        <v>581556287437</v>
      </c>
      <c r="D77" s="157">
        <v>4709818.6100000022</v>
      </c>
      <c r="E77" s="158">
        <v>1653475</v>
      </c>
      <c r="F77" s="157">
        <v>18759880239.903225</v>
      </c>
      <c r="G77" s="157">
        <v>11345.72959367588</v>
      </c>
      <c r="H77" s="157">
        <v>4709818.6100000022</v>
      </c>
      <c r="I77" s="159">
        <v>2.9641045045820081E-3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23.654986396703645</v>
      </c>
      <c r="O77" s="161">
        <v>9.3365967048575662</v>
      </c>
      <c r="P77" s="162">
        <v>3.1051468535813233E-3</v>
      </c>
      <c r="Q77" s="100"/>
      <c r="R77" s="96"/>
      <c r="T77" s="113">
        <f t="shared" si="1"/>
        <v>2.9641045045820081E-3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1"/>
        <v>2.4651121193377426E-3</v>
      </c>
      <c r="AA77" s="125">
        <f t="shared" si="32"/>
        <v>4.9899238524426549E-4</v>
      </c>
      <c r="AD77" s="133">
        <f t="shared" si="33"/>
        <v>41274</v>
      </c>
      <c r="AE77" s="134">
        <f t="shared" si="49"/>
        <v>-1.410423489993152E-4</v>
      </c>
      <c r="AF77" s="134">
        <f t="shared" si="26"/>
        <v>3.6447207332367722E-4</v>
      </c>
      <c r="AG77" s="135">
        <f t="shared" si="27"/>
        <v>2.0238095238095518E-5</v>
      </c>
      <c r="AH77" s="136">
        <f t="shared" si="50"/>
        <v>-5.8790313852813969E-3</v>
      </c>
      <c r="AI77" s="57"/>
      <c r="AJ77" s="133">
        <f t="shared" si="28"/>
        <v>41274</v>
      </c>
      <c r="AK77" s="143">
        <f t="shared" si="28"/>
        <v>-1.410423489993152E-4</v>
      </c>
      <c r="AL77" s="143">
        <f t="shared" si="28"/>
        <v>3.6447207332367722E-4</v>
      </c>
      <c r="AM77" s="143">
        <f t="shared" si="29"/>
        <v>2.0238095238095518E-5</v>
      </c>
      <c r="AN77" s="143">
        <f t="shared" si="30"/>
        <v>0</v>
      </c>
      <c r="AO77" s="144">
        <f t="shared" si="51"/>
        <v>-5.8790313852813969E-3</v>
      </c>
      <c r="AP77" s="93"/>
      <c r="AQ77" s="93"/>
      <c r="AR77" s="35"/>
      <c r="AS77" s="93"/>
      <c r="AT77" s="93"/>
      <c r="AU77" s="93"/>
      <c r="AV77" s="93"/>
      <c r="AW77" s="35"/>
      <c r="AX77" s="93"/>
      <c r="AY77" s="93"/>
      <c r="AZ77" s="93"/>
      <c r="BA77" s="93"/>
      <c r="BB77" s="93"/>
      <c r="BC77" s="93"/>
      <c r="BD77" s="93"/>
      <c r="BE77" s="93"/>
      <c r="BF77" s="60">
        <f t="shared" si="34"/>
        <v>41274</v>
      </c>
      <c r="BG77" s="71">
        <f t="shared" si="35"/>
        <v>2.9641045045820081E-3</v>
      </c>
      <c r="BH77" s="71">
        <f t="shared" si="36"/>
        <v>1.1052380952380958E-3</v>
      </c>
      <c r="BI77" s="71">
        <f t="shared" si="52"/>
        <v>2.0238095238095518E-5</v>
      </c>
      <c r="BJ77" s="71">
        <f t="shared" si="53"/>
        <v>0</v>
      </c>
      <c r="BK77" s="71">
        <f t="shared" si="54"/>
        <v>2.0238095238095518E-5</v>
      </c>
      <c r="BL77" s="71">
        <f t="shared" si="37"/>
        <v>4.8697709523809515E-2</v>
      </c>
      <c r="BM77" s="71">
        <f t="shared" si="38"/>
        <v>0</v>
      </c>
      <c r="BQ77" s="60">
        <f t="shared" si="39"/>
        <v>41274</v>
      </c>
      <c r="BR77" s="63">
        <f t="shared" si="40"/>
        <v>9.3365967048575662</v>
      </c>
      <c r="BS77" s="64">
        <f t="shared" si="41"/>
        <v>1653475</v>
      </c>
      <c r="BT77" s="17" t="s">
        <v>103</v>
      </c>
      <c r="BV77" s="60">
        <f t="shared" si="42"/>
        <v>41305</v>
      </c>
      <c r="BW77" s="71">
        <f t="shared" si="43"/>
        <v>2.3540958542410183E-3</v>
      </c>
      <c r="BX77" s="71">
        <f t="shared" si="44"/>
        <v>2.9641045045820081E-3</v>
      </c>
      <c r="BY77" s="71">
        <f t="shared" si="45"/>
        <v>1.1052380952380958E-3</v>
      </c>
      <c r="BZ77" s="71">
        <f t="shared" si="46"/>
        <v>4.8697709523809515E-2</v>
      </c>
      <c r="CA77" s="71">
        <f t="shared" si="47"/>
        <v>1.8674948240165416E-5</v>
      </c>
      <c r="CB77" s="71">
        <f t="shared" si="48"/>
        <v>0</v>
      </c>
    </row>
    <row r="78" spans="1:80" s="17" customFormat="1" x14ac:dyDescent="0.2">
      <c r="A78" s="106">
        <f t="shared" si="0"/>
        <v>41274</v>
      </c>
      <c r="B78" s="163">
        <v>41305</v>
      </c>
      <c r="C78" s="156">
        <v>580306392766</v>
      </c>
      <c r="D78" s="157">
        <v>3742731.160000002</v>
      </c>
      <c r="E78" s="158">
        <v>1632103</v>
      </c>
      <c r="F78" s="157">
        <v>18719561056.967743</v>
      </c>
      <c r="G78" s="157">
        <v>11469.595397452087</v>
      </c>
      <c r="H78" s="157">
        <v>3742731.160000002</v>
      </c>
      <c r="I78" s="159">
        <v>2.3540958542410183E-3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23.652834859909401</v>
      </c>
      <c r="O78" s="161">
        <v>9.3474549346496385</v>
      </c>
      <c r="P78" s="162">
        <v>2.9641045045820081E-3</v>
      </c>
      <c r="Q78" s="100"/>
      <c r="R78" s="96"/>
      <c r="T78" s="113">
        <f t="shared" ref="T78:U93" si="55">+I78</f>
        <v>2.3540958542410183E-3</v>
      </c>
      <c r="U78" s="114">
        <f t="shared" si="55"/>
        <v>1.1239130434782612E-3</v>
      </c>
      <c r="V78" s="115">
        <f>VLOOKUP(B78,'cds bmps'!$E:$I,5,0)/10000</f>
        <v>4.3495743478260879E-2</v>
      </c>
      <c r="Z78" s="124">
        <f t="shared" si="31"/>
        <v>2.2213950293076151E-3</v>
      </c>
      <c r="AA78" s="125">
        <f t="shared" si="32"/>
        <v>1.3270082493340319E-4</v>
      </c>
      <c r="AD78" s="133">
        <f t="shared" si="33"/>
        <v>41305</v>
      </c>
      <c r="AE78" s="134">
        <f t="shared" si="49"/>
        <v>-6.1000865034098982E-4</v>
      </c>
      <c r="AF78" s="134">
        <f t="shared" si="26"/>
        <v>4.9899238524426549E-4</v>
      </c>
      <c r="AG78" s="135">
        <f t="shared" si="27"/>
        <v>1.8674948240165416E-5</v>
      </c>
      <c r="AH78" s="136">
        <f t="shared" si="50"/>
        <v>-5.2019660455486366E-3</v>
      </c>
      <c r="AI78" s="57"/>
      <c r="AJ78" s="133">
        <f t="shared" si="28"/>
        <v>41305</v>
      </c>
      <c r="AK78" s="143">
        <f t="shared" si="28"/>
        <v>-6.1000865034098982E-4</v>
      </c>
      <c r="AL78" s="143">
        <f t="shared" si="28"/>
        <v>4.9899238524426549E-4</v>
      </c>
      <c r="AM78" s="143">
        <f t="shared" si="29"/>
        <v>1.8674948240165416E-5</v>
      </c>
      <c r="AN78" s="143">
        <f t="shared" si="30"/>
        <v>0</v>
      </c>
      <c r="AO78" s="144">
        <f t="shared" si="51"/>
        <v>-5.2019660455486366E-3</v>
      </c>
      <c r="AP78" s="93"/>
      <c r="AQ78" s="93"/>
      <c r="AR78" s="35"/>
      <c r="AS78" s="93"/>
      <c r="AT78" s="93"/>
      <c r="AU78" s="93"/>
      <c r="AV78" s="93"/>
      <c r="AW78" s="35"/>
      <c r="AX78" s="93"/>
      <c r="AY78" s="93"/>
      <c r="AZ78" s="93"/>
      <c r="BA78" s="93"/>
      <c r="BB78" s="93"/>
      <c r="BC78" s="93"/>
      <c r="BD78" s="93"/>
      <c r="BE78" s="93"/>
      <c r="BF78" s="60">
        <f t="shared" si="34"/>
        <v>41305</v>
      </c>
      <c r="BG78" s="71">
        <f t="shared" si="35"/>
        <v>2.3540958542410183E-3</v>
      </c>
      <c r="BH78" s="71">
        <f t="shared" si="36"/>
        <v>1.1239130434782612E-3</v>
      </c>
      <c r="BI78" s="71">
        <f t="shared" si="52"/>
        <v>1.8674948240165416E-5</v>
      </c>
      <c r="BJ78" s="71">
        <f t="shared" si="53"/>
        <v>0</v>
      </c>
      <c r="BK78" s="71">
        <f t="shared" si="54"/>
        <v>1.8674948240165416E-5</v>
      </c>
      <c r="BL78" s="71">
        <f t="shared" si="37"/>
        <v>4.3495743478260879E-2</v>
      </c>
      <c r="BM78" s="71">
        <f t="shared" si="38"/>
        <v>0</v>
      </c>
      <c r="BQ78" s="60">
        <f t="shared" si="39"/>
        <v>41305</v>
      </c>
      <c r="BR78" s="63">
        <f t="shared" si="40"/>
        <v>9.3474549346496385</v>
      </c>
      <c r="BS78" s="64">
        <f t="shared" si="41"/>
        <v>1632103</v>
      </c>
      <c r="BT78" s="17" t="s">
        <v>103</v>
      </c>
      <c r="BV78" s="60">
        <f t="shared" si="42"/>
        <v>41333</v>
      </c>
      <c r="BW78" s="71">
        <f t="shared" si="43"/>
        <v>2.9327969548522421E-3</v>
      </c>
      <c r="BX78" s="71">
        <f t="shared" si="44"/>
        <v>2.3540958542410183E-3</v>
      </c>
      <c r="BY78" s="71">
        <f t="shared" si="45"/>
        <v>1.1239130434782612E-3</v>
      </c>
      <c r="BZ78" s="71">
        <f t="shared" si="46"/>
        <v>4.3495743478260879E-2</v>
      </c>
      <c r="CA78" s="71">
        <f t="shared" si="47"/>
        <v>7.8586956521738832E-5</v>
      </c>
      <c r="CB78" s="71">
        <f t="shared" si="48"/>
        <v>0</v>
      </c>
    </row>
    <row r="79" spans="1:80" s="17" customFormat="1" x14ac:dyDescent="0.2">
      <c r="A79" s="106">
        <f t="shared" si="0"/>
        <v>41305</v>
      </c>
      <c r="B79" s="163">
        <v>41333</v>
      </c>
      <c r="C79" s="156">
        <v>513487995464</v>
      </c>
      <c r="D79" s="157">
        <v>4125906.930000003</v>
      </c>
      <c r="E79" s="158">
        <v>1638713</v>
      </c>
      <c r="F79" s="157">
        <v>18338856980.857143</v>
      </c>
      <c r="G79" s="157">
        <v>11191.012081345021</v>
      </c>
      <c r="H79" s="157">
        <v>4125906.930000003</v>
      </c>
      <c r="I79" s="159">
        <v>2.9327969548522421E-3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23.632287977997031</v>
      </c>
      <c r="O79" s="161">
        <v>9.3228662423764668</v>
      </c>
      <c r="P79" s="162">
        <v>2.3540958542410183E-3</v>
      </c>
      <c r="Q79" s="100"/>
      <c r="R79" s="96"/>
      <c r="T79" s="113">
        <f t="shared" si="55"/>
        <v>2.9327969548522421E-3</v>
      </c>
      <c r="U79" s="114">
        <f t="shared" si="55"/>
        <v>1.2025E-3</v>
      </c>
      <c r="V79" s="115">
        <f>VLOOKUP(B79,'cds bmps'!$E:$I,5,0)/10000</f>
        <v>5.650091500000002E-2</v>
      </c>
      <c r="Z79" s="124">
        <f t="shared" si="31"/>
        <v>2.8486658949689941E-3</v>
      </c>
      <c r="AA79" s="125">
        <f t="shared" si="32"/>
        <v>8.4131059883247976E-5</v>
      </c>
      <c r="AD79" s="133">
        <f t="shared" si="33"/>
        <v>41333</v>
      </c>
      <c r="AE79" s="134">
        <f t="shared" si="49"/>
        <v>5.7870110061122382E-4</v>
      </c>
      <c r="AF79" s="134">
        <f t="shared" si="26"/>
        <v>1.3270082493340319E-4</v>
      </c>
      <c r="AG79" s="135">
        <f t="shared" si="27"/>
        <v>7.8586956521738832E-5</v>
      </c>
      <c r="AH79" s="136">
        <f t="shared" si="50"/>
        <v>1.3005171521739141E-2</v>
      </c>
      <c r="AI79" s="57"/>
      <c r="AJ79" s="133">
        <f t="shared" si="28"/>
        <v>41333</v>
      </c>
      <c r="AK79" s="143">
        <f t="shared" si="28"/>
        <v>5.7870110061122382E-4</v>
      </c>
      <c r="AL79" s="143">
        <f t="shared" si="28"/>
        <v>1.3270082493340319E-4</v>
      </c>
      <c r="AM79" s="143">
        <f t="shared" si="29"/>
        <v>7.8586956521738832E-5</v>
      </c>
      <c r="AN79" s="143">
        <f t="shared" si="30"/>
        <v>0</v>
      </c>
      <c r="AO79" s="144">
        <f t="shared" si="51"/>
        <v>1.3005171521739141E-2</v>
      </c>
      <c r="AP79" s="93"/>
      <c r="AQ79" s="93"/>
      <c r="AR79" s="35"/>
      <c r="AS79" s="93"/>
      <c r="AT79" s="93"/>
      <c r="AU79" s="93"/>
      <c r="AV79" s="93"/>
      <c r="AX79" s="93"/>
      <c r="AY79" s="93"/>
      <c r="AZ79" s="93"/>
      <c r="BA79" s="93"/>
      <c r="BB79" s="93"/>
      <c r="BC79" s="93"/>
      <c r="BD79" s="93"/>
      <c r="BE79" s="93"/>
      <c r="BF79" s="60">
        <f t="shared" si="34"/>
        <v>41333</v>
      </c>
      <c r="BG79" s="71">
        <f t="shared" si="35"/>
        <v>2.9327969548522421E-3</v>
      </c>
      <c r="BH79" s="71">
        <f t="shared" si="36"/>
        <v>1.2025E-3</v>
      </c>
      <c r="BI79" s="71">
        <f t="shared" si="52"/>
        <v>7.8586956521738832E-5</v>
      </c>
      <c r="BJ79" s="71">
        <f t="shared" si="53"/>
        <v>0</v>
      </c>
      <c r="BK79" s="71">
        <f t="shared" si="54"/>
        <v>7.8586956521738832E-5</v>
      </c>
      <c r="BL79" s="71">
        <f t="shared" si="37"/>
        <v>5.650091500000002E-2</v>
      </c>
      <c r="BM79" s="71">
        <f t="shared" si="38"/>
        <v>0</v>
      </c>
      <c r="BQ79" s="60">
        <f t="shared" si="39"/>
        <v>41333</v>
      </c>
      <c r="BR79" s="63">
        <f t="shared" si="40"/>
        <v>9.3228662423764668</v>
      </c>
      <c r="BS79" s="64">
        <f t="shared" si="41"/>
        <v>1638713</v>
      </c>
      <c r="BT79" s="17" t="s">
        <v>103</v>
      </c>
      <c r="BV79" s="60">
        <f t="shared" si="42"/>
        <v>41364</v>
      </c>
      <c r="BW79" s="71">
        <f t="shared" si="43"/>
        <v>3.8013429820148532E-3</v>
      </c>
      <c r="BX79" s="71">
        <f t="shared" si="44"/>
        <v>2.9327969548522421E-3</v>
      </c>
      <c r="BY79" s="71">
        <f t="shared" si="45"/>
        <v>1.2025E-3</v>
      </c>
      <c r="BZ79" s="71">
        <f t="shared" si="46"/>
        <v>5.650091500000002E-2</v>
      </c>
      <c r="CA79" s="71">
        <f t="shared" si="47"/>
        <v>-2.3000000000000451E-5</v>
      </c>
      <c r="CB79" s="71">
        <f t="shared" si="48"/>
        <v>0</v>
      </c>
    </row>
    <row r="80" spans="1:80" s="17" customFormat="1" x14ac:dyDescent="0.2">
      <c r="A80" s="106">
        <f t="shared" si="0"/>
        <v>41333</v>
      </c>
      <c r="B80" s="163">
        <v>41364</v>
      </c>
      <c r="C80" s="156">
        <v>561947023751</v>
      </c>
      <c r="D80" s="157">
        <v>5852474.9999999944</v>
      </c>
      <c r="E80" s="158">
        <v>1706570</v>
      </c>
      <c r="F80" s="157">
        <v>18127323346.80645</v>
      </c>
      <c r="G80" s="157">
        <v>10622.080164778738</v>
      </c>
      <c r="H80" s="157">
        <v>5852474.9999999944</v>
      </c>
      <c r="I80" s="159">
        <v>3.8013429820148532E-3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23.620686214123591</v>
      </c>
      <c r="O80" s="161">
        <v>9.2706901480051496</v>
      </c>
      <c r="P80" s="162">
        <v>2.9327969548522421E-3</v>
      </c>
      <c r="Q80" s="100"/>
      <c r="R80" s="96"/>
      <c r="T80" s="113">
        <f t="shared" si="55"/>
        <v>3.8013429820148532E-3</v>
      </c>
      <c r="U80" s="114">
        <f t="shared" si="55"/>
        <v>1.1794999999999996E-3</v>
      </c>
      <c r="V80" s="115">
        <f>VLOOKUP(B80,'cds bmps'!$E:$I,5,0)/10000</f>
        <v>5.8889761904761903E-2</v>
      </c>
      <c r="Z80" s="124">
        <f t="shared" si="31"/>
        <v>2.9585170544234709E-3</v>
      </c>
      <c r="AA80" s="125">
        <f t="shared" si="32"/>
        <v>8.4282592759138235E-4</v>
      </c>
      <c r="AD80" s="133">
        <f t="shared" si="33"/>
        <v>41364</v>
      </c>
      <c r="AE80" s="134">
        <f t="shared" si="49"/>
        <v>8.6854602716261112E-4</v>
      </c>
      <c r="AF80" s="134">
        <f t="shared" si="26"/>
        <v>8.4131059883247976E-5</v>
      </c>
      <c r="AG80" s="135">
        <f t="shared" si="27"/>
        <v>-2.3000000000000451E-5</v>
      </c>
      <c r="AH80" s="136">
        <f t="shared" si="50"/>
        <v>2.3888469047618835E-3</v>
      </c>
      <c r="AI80" s="57"/>
      <c r="AJ80" s="133">
        <f t="shared" si="28"/>
        <v>41364</v>
      </c>
      <c r="AK80" s="143">
        <f t="shared" si="28"/>
        <v>8.6854602716261112E-4</v>
      </c>
      <c r="AL80" s="143">
        <f t="shared" si="28"/>
        <v>8.4131059883247976E-5</v>
      </c>
      <c r="AM80" s="143">
        <f t="shared" si="29"/>
        <v>0</v>
      </c>
      <c r="AN80" s="143">
        <f t="shared" si="30"/>
        <v>-2.3000000000000451E-5</v>
      </c>
      <c r="AO80" s="144">
        <f t="shared" si="51"/>
        <v>2.3888469047618835E-3</v>
      </c>
      <c r="AP80" s="93"/>
      <c r="AQ80" s="93"/>
      <c r="AR80" s="35"/>
      <c r="AS80" s="93"/>
      <c r="AT80" s="93"/>
      <c r="AU80" s="93"/>
      <c r="AV80" s="93"/>
      <c r="AW80" s="37"/>
      <c r="AX80" s="93"/>
      <c r="AY80" s="93"/>
      <c r="AZ80" s="93"/>
      <c r="BA80" s="93"/>
      <c r="BB80" s="93"/>
      <c r="BC80" s="93"/>
      <c r="BD80" s="93"/>
      <c r="BE80" s="93"/>
      <c r="BF80" s="60">
        <f t="shared" si="34"/>
        <v>41364</v>
      </c>
      <c r="BG80" s="71">
        <f t="shared" si="35"/>
        <v>3.8013429820148532E-3</v>
      </c>
      <c r="BH80" s="71">
        <f t="shared" si="36"/>
        <v>1.1794999999999996E-3</v>
      </c>
      <c r="BI80" s="71">
        <f t="shared" si="52"/>
        <v>0</v>
      </c>
      <c r="BJ80" s="71">
        <f t="shared" si="53"/>
        <v>-2.3000000000000451E-5</v>
      </c>
      <c r="BK80" s="71">
        <f t="shared" si="54"/>
        <v>-2.3000000000000451E-5</v>
      </c>
      <c r="BL80" s="71">
        <f t="shared" si="37"/>
        <v>5.8889761904761903E-2</v>
      </c>
      <c r="BM80" s="71">
        <f t="shared" si="38"/>
        <v>0</v>
      </c>
      <c r="BQ80" s="60">
        <f t="shared" si="39"/>
        <v>41364</v>
      </c>
      <c r="BR80" s="63">
        <f t="shared" si="40"/>
        <v>9.2706901480051496</v>
      </c>
      <c r="BS80" s="64">
        <f t="shared" si="41"/>
        <v>1706570</v>
      </c>
      <c r="BT80" s="17" t="s">
        <v>103</v>
      </c>
      <c r="BV80" s="60">
        <f t="shared" si="42"/>
        <v>41394</v>
      </c>
      <c r="BW80" s="71">
        <f t="shared" si="43"/>
        <v>3.6853103854205017E-3</v>
      </c>
      <c r="BX80" s="71">
        <f t="shared" si="44"/>
        <v>3.8013429820148532E-3</v>
      </c>
      <c r="BY80" s="71">
        <f t="shared" si="45"/>
        <v>1.1794999999999996E-3</v>
      </c>
      <c r="BZ80" s="71">
        <f t="shared" si="46"/>
        <v>5.8889761904761903E-2</v>
      </c>
      <c r="CA80" s="71">
        <f t="shared" si="47"/>
        <v>-4.5238095238071298E-7</v>
      </c>
      <c r="CB80" s="71">
        <f t="shared" si="48"/>
        <v>0</v>
      </c>
    </row>
    <row r="81" spans="1:80" s="17" customFormat="1" x14ac:dyDescent="0.2">
      <c r="A81" s="106">
        <f t="shared" si="0"/>
        <v>41364</v>
      </c>
      <c r="B81" s="163">
        <v>41394</v>
      </c>
      <c r="C81" s="156">
        <v>537853834942</v>
      </c>
      <c r="D81" s="157">
        <v>5430570.7499999916</v>
      </c>
      <c r="E81" s="158">
        <v>1664756</v>
      </c>
      <c r="F81" s="157">
        <v>17928461164.733334</v>
      </c>
      <c r="G81" s="157">
        <v>10769.422765097908</v>
      </c>
      <c r="H81" s="157">
        <v>5430570.7499999916</v>
      </c>
      <c r="I81" s="159">
        <v>3.6853103854205017E-3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23.609655296269789</v>
      </c>
      <c r="O81" s="161">
        <v>9.2844661721586466</v>
      </c>
      <c r="P81" s="162">
        <v>3.8013429820148532E-3</v>
      </c>
      <c r="Q81" s="100"/>
      <c r="R81" s="96"/>
      <c r="T81" s="113">
        <f t="shared" si="55"/>
        <v>3.6853103854205017E-3</v>
      </c>
      <c r="U81" s="114">
        <f t="shared" si="55"/>
        <v>1.1790476190476188E-3</v>
      </c>
      <c r="V81" s="115">
        <f>VLOOKUP(B81,'cds bmps'!$E:$I,5,0)/10000</f>
        <v>6.6684945454545452E-2</v>
      </c>
      <c r="Z81" s="124">
        <f t="shared" si="31"/>
        <v>3.3276773439071356E-3</v>
      </c>
      <c r="AA81" s="125">
        <f t="shared" si="32"/>
        <v>3.5763304151336609E-4</v>
      </c>
      <c r="AD81" s="133">
        <f t="shared" si="33"/>
        <v>41394</v>
      </c>
      <c r="AE81" s="134">
        <f t="shared" si="49"/>
        <v>-1.1603259659435147E-4</v>
      </c>
      <c r="AF81" s="134">
        <f t="shared" si="26"/>
        <v>8.4282592759138235E-4</v>
      </c>
      <c r="AG81" s="135">
        <f t="shared" si="27"/>
        <v>-4.5238095238071298E-7</v>
      </c>
      <c r="AH81" s="136">
        <f t="shared" si="50"/>
        <v>7.7951835497835492E-3</v>
      </c>
      <c r="AI81" s="57"/>
      <c r="AJ81" s="133">
        <f t="shared" si="28"/>
        <v>41394</v>
      </c>
      <c r="AK81" s="143">
        <f t="shared" si="28"/>
        <v>-1.1603259659435147E-4</v>
      </c>
      <c r="AL81" s="143">
        <f t="shared" si="28"/>
        <v>8.4282592759138235E-4</v>
      </c>
      <c r="AM81" s="143">
        <f t="shared" si="29"/>
        <v>0</v>
      </c>
      <c r="AN81" s="143">
        <f t="shared" si="30"/>
        <v>-4.5238095238071298E-7</v>
      </c>
      <c r="AO81" s="144">
        <f t="shared" si="51"/>
        <v>7.7951835497835492E-3</v>
      </c>
      <c r="AP81" s="93"/>
      <c r="AQ81" s="93"/>
      <c r="AR81" s="35"/>
      <c r="AS81" s="93"/>
      <c r="AT81" s="93"/>
      <c r="AU81" s="93"/>
      <c r="AV81" s="93"/>
      <c r="AW81" s="37"/>
      <c r="AX81" s="93"/>
      <c r="AY81" s="93"/>
      <c r="AZ81" s="93"/>
      <c r="BA81" s="93"/>
      <c r="BB81" s="93"/>
      <c r="BC81" s="93"/>
      <c r="BD81" s="93"/>
      <c r="BE81" s="93"/>
      <c r="BF81" s="60">
        <f t="shared" si="34"/>
        <v>41394</v>
      </c>
      <c r="BG81" s="71">
        <f t="shared" si="35"/>
        <v>3.6853103854205017E-3</v>
      </c>
      <c r="BH81" s="71">
        <f t="shared" si="36"/>
        <v>1.1790476190476188E-3</v>
      </c>
      <c r="BI81" s="71">
        <f t="shared" si="52"/>
        <v>0</v>
      </c>
      <c r="BJ81" s="71">
        <f t="shared" si="53"/>
        <v>-4.5238095238071298E-7</v>
      </c>
      <c r="BK81" s="71">
        <f t="shared" si="54"/>
        <v>-4.5238095238071298E-7</v>
      </c>
      <c r="BL81" s="71">
        <f t="shared" si="37"/>
        <v>6.6684945454545452E-2</v>
      </c>
      <c r="BM81" s="71">
        <f t="shared" si="38"/>
        <v>0</v>
      </c>
      <c r="BQ81" s="60">
        <f t="shared" si="39"/>
        <v>41394</v>
      </c>
      <c r="BR81" s="63">
        <f t="shared" si="40"/>
        <v>9.2844661721586466</v>
      </c>
      <c r="BS81" s="64">
        <f t="shared" si="41"/>
        <v>1664756</v>
      </c>
      <c r="BT81" s="17" t="s">
        <v>103</v>
      </c>
      <c r="BV81" s="60">
        <f t="shared" si="42"/>
        <v>41425</v>
      </c>
      <c r="BW81" s="71">
        <f t="shared" si="43"/>
        <v>3.9547067222610414E-3</v>
      </c>
      <c r="BX81" s="71">
        <f t="shared" si="44"/>
        <v>3.6853103854205017E-3</v>
      </c>
      <c r="BY81" s="71">
        <f t="shared" si="45"/>
        <v>1.1790476190476188E-3</v>
      </c>
      <c r="BZ81" s="71">
        <f t="shared" si="46"/>
        <v>6.6684945454545452E-2</v>
      </c>
      <c r="CA81" s="71">
        <f t="shared" si="47"/>
        <v>-5.5865800865800321E-5</v>
      </c>
      <c r="CB81" s="71">
        <f t="shared" si="48"/>
        <v>0</v>
      </c>
    </row>
    <row r="82" spans="1:80" s="17" customFormat="1" x14ac:dyDescent="0.2">
      <c r="A82" s="106">
        <f t="shared" si="0"/>
        <v>41394</v>
      </c>
      <c r="B82" s="163">
        <v>41425</v>
      </c>
      <c r="C82" s="156">
        <v>556297791633</v>
      </c>
      <c r="D82" s="157">
        <v>6027382.5099999933</v>
      </c>
      <c r="E82" s="158">
        <v>1636959</v>
      </c>
      <c r="F82" s="157">
        <v>17945090052.677418</v>
      </c>
      <c r="G82" s="157">
        <v>10962.455414385709</v>
      </c>
      <c r="H82" s="157">
        <v>6027382.5099999933</v>
      </c>
      <c r="I82" s="159">
        <v>3.9547067222610414E-3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23.610582379793485</v>
      </c>
      <c r="O82" s="161">
        <v>9.3022315695693827</v>
      </c>
      <c r="P82" s="162">
        <v>3.6853103854205017E-3</v>
      </c>
      <c r="Q82" s="100"/>
      <c r="R82" s="96"/>
      <c r="T82" s="113">
        <f t="shared" si="55"/>
        <v>3.9547067222610414E-3</v>
      </c>
      <c r="U82" s="114">
        <f t="shared" si="55"/>
        <v>1.1231818181818185E-3</v>
      </c>
      <c r="V82" s="115">
        <f>VLOOKUP(B82,'cds bmps'!$E:$I,5,0)/10000</f>
        <v>5.7309269565217404E-2</v>
      </c>
      <c r="Z82" s="124">
        <f t="shared" si="31"/>
        <v>2.8755789855722698E-3</v>
      </c>
      <c r="AA82" s="125">
        <f t="shared" si="32"/>
        <v>1.0791277366887717E-3</v>
      </c>
      <c r="AD82" s="133">
        <f t="shared" si="33"/>
        <v>41425</v>
      </c>
      <c r="AE82" s="134">
        <f t="shared" si="49"/>
        <v>2.6939633684053971E-4</v>
      </c>
      <c r="AF82" s="134">
        <f t="shared" si="26"/>
        <v>3.5763304151336609E-4</v>
      </c>
      <c r="AG82" s="135">
        <f t="shared" si="27"/>
        <v>-5.5865800865800321E-5</v>
      </c>
      <c r="AH82" s="136">
        <f t="shared" si="50"/>
        <v>-9.3756758893280487E-3</v>
      </c>
      <c r="AI82" s="57"/>
      <c r="AJ82" s="133">
        <f t="shared" si="28"/>
        <v>41425</v>
      </c>
      <c r="AK82" s="143">
        <f t="shared" si="28"/>
        <v>2.6939633684053971E-4</v>
      </c>
      <c r="AL82" s="143">
        <f t="shared" si="28"/>
        <v>3.5763304151336609E-4</v>
      </c>
      <c r="AM82" s="143">
        <f t="shared" si="29"/>
        <v>0</v>
      </c>
      <c r="AN82" s="143">
        <f t="shared" si="30"/>
        <v>-5.5865800865800321E-5</v>
      </c>
      <c r="AO82" s="144">
        <f t="shared" si="51"/>
        <v>-9.3756758893280487E-3</v>
      </c>
      <c r="AP82" s="93"/>
      <c r="AQ82" s="93"/>
      <c r="AR82" s="35"/>
      <c r="AS82" s="93"/>
      <c r="AT82" s="93"/>
      <c r="AU82" s="93"/>
      <c r="AV82" s="93"/>
      <c r="AW82" s="37"/>
      <c r="AX82" s="93"/>
      <c r="AY82" s="93"/>
      <c r="AZ82" s="93"/>
      <c r="BA82" s="93"/>
      <c r="BB82" s="93"/>
      <c r="BC82" s="93"/>
      <c r="BD82" s="93"/>
      <c r="BE82" s="93"/>
      <c r="BF82" s="60">
        <f t="shared" si="34"/>
        <v>41425</v>
      </c>
      <c r="BG82" s="71">
        <f t="shared" si="35"/>
        <v>3.9547067222610414E-3</v>
      </c>
      <c r="BH82" s="71">
        <f t="shared" si="36"/>
        <v>1.1231818181818185E-3</v>
      </c>
      <c r="BI82" s="71">
        <f t="shared" si="52"/>
        <v>0</v>
      </c>
      <c r="BJ82" s="71">
        <f t="shared" si="53"/>
        <v>-5.5865800865800321E-5</v>
      </c>
      <c r="BK82" s="71">
        <f t="shared" si="54"/>
        <v>-5.5865800865800321E-5</v>
      </c>
      <c r="BL82" s="71">
        <f t="shared" si="37"/>
        <v>5.7309269565217404E-2</v>
      </c>
      <c r="BM82" s="71">
        <f t="shared" si="38"/>
        <v>0</v>
      </c>
      <c r="BQ82" s="60">
        <f t="shared" si="39"/>
        <v>41425</v>
      </c>
      <c r="BR82" s="63">
        <f t="shared" si="40"/>
        <v>9.3022315695693827</v>
      </c>
      <c r="BS82" s="64">
        <f t="shared" si="41"/>
        <v>1636959</v>
      </c>
      <c r="BT82" s="17" t="s">
        <v>103</v>
      </c>
      <c r="BV82" s="60">
        <f t="shared" si="42"/>
        <v>41455</v>
      </c>
      <c r="BW82" s="71">
        <f t="shared" si="43"/>
        <v>4.108374721094655E-3</v>
      </c>
      <c r="BX82" s="71">
        <f t="shared" si="44"/>
        <v>3.9547067222610414E-3</v>
      </c>
      <c r="BY82" s="71">
        <f t="shared" si="45"/>
        <v>1.1231818181818185E-3</v>
      </c>
      <c r="BZ82" s="71">
        <f t="shared" si="46"/>
        <v>5.7309269565217404E-2</v>
      </c>
      <c r="CA82" s="71">
        <f t="shared" si="47"/>
        <v>8.2318181818181665E-5</v>
      </c>
      <c r="CB82" s="71">
        <f t="shared" si="48"/>
        <v>0</v>
      </c>
    </row>
    <row r="83" spans="1:80" s="17" customFormat="1" x14ac:dyDescent="0.2">
      <c r="A83" s="106">
        <f t="shared" ref="A83:A108" si="56">+EOMONTH(B83,-1)</f>
        <v>41425</v>
      </c>
      <c r="B83" s="163">
        <v>41455</v>
      </c>
      <c r="C83" s="156">
        <v>545267469712</v>
      </c>
      <c r="D83" s="157">
        <v>6137433.1200000718</v>
      </c>
      <c r="E83" s="158">
        <v>1638113</v>
      </c>
      <c r="F83" s="157">
        <v>18175582323.733334</v>
      </c>
      <c r="G83" s="157">
        <v>11095.438668598157</v>
      </c>
      <c r="H83" s="157">
        <v>6137433.1200000718</v>
      </c>
      <c r="I83" s="159">
        <v>4.108374721094655E-3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23.623344899672997</v>
      </c>
      <c r="O83" s="161">
        <v>9.3142893720883215</v>
      </c>
      <c r="P83" s="162">
        <v>3.9547067222610414E-3</v>
      </c>
      <c r="Q83" s="100"/>
      <c r="R83" s="96"/>
      <c r="T83" s="113">
        <f t="shared" si="55"/>
        <v>4.108374721094655E-3</v>
      </c>
      <c r="U83" s="114">
        <f t="shared" si="55"/>
        <v>1.2055000000000002E-3</v>
      </c>
      <c r="V83" s="115">
        <f>VLOOKUP(B83,'cds bmps'!$E:$I,5,0)/10000</f>
        <v>6.382926500000001E-2</v>
      </c>
      <c r="Z83" s="124">
        <f t="shared" ref="Z83:Z108" si="57">+$AS$38+$AS$39*U83+$AS$40*V83</f>
        <v>3.196209353288629E-3</v>
      </c>
      <c r="AA83" s="125">
        <f t="shared" ref="AA83:AA108" si="58">+I83-Z83</f>
        <v>9.1216536780602602E-4</v>
      </c>
      <c r="AD83" s="133">
        <f t="shared" ref="AD83:AD108" si="59">+B83</f>
        <v>41455</v>
      </c>
      <c r="AE83" s="134">
        <f t="shared" si="49"/>
        <v>1.536679988336136E-4</v>
      </c>
      <c r="AF83" s="134">
        <f t="shared" si="26"/>
        <v>1.0791277366887717E-3</v>
      </c>
      <c r="AG83" s="135">
        <f t="shared" si="27"/>
        <v>8.2318181818181665E-5</v>
      </c>
      <c r="AH83" s="136">
        <f t="shared" si="50"/>
        <v>6.5199954347826064E-3</v>
      </c>
      <c r="AI83" s="57"/>
      <c r="AJ83" s="133">
        <f t="shared" si="28"/>
        <v>41455</v>
      </c>
      <c r="AK83" s="143">
        <f t="shared" si="28"/>
        <v>1.536679988336136E-4</v>
      </c>
      <c r="AL83" s="143">
        <f t="shared" si="28"/>
        <v>1.0791277366887717E-3</v>
      </c>
      <c r="AM83" s="143">
        <f t="shared" si="29"/>
        <v>8.2318181818181665E-5</v>
      </c>
      <c r="AN83" s="143">
        <f t="shared" si="30"/>
        <v>0</v>
      </c>
      <c r="AO83" s="144">
        <f t="shared" si="51"/>
        <v>6.5199954347826064E-3</v>
      </c>
      <c r="AP83" s="93"/>
      <c r="AQ83" s="93"/>
      <c r="AR83" s="36"/>
      <c r="AS83" s="93"/>
      <c r="AT83" s="93"/>
      <c r="AU83" s="93"/>
      <c r="AV83" s="93"/>
      <c r="AX83" s="93"/>
      <c r="AY83" s="93"/>
      <c r="AZ83" s="93"/>
      <c r="BA83" s="93"/>
      <c r="BB83" s="93"/>
      <c r="BC83" s="93"/>
      <c r="BD83" s="93"/>
      <c r="BE83" s="93"/>
      <c r="BF83" s="60">
        <f t="shared" ref="BF83:BF108" si="60">+B83</f>
        <v>41455</v>
      </c>
      <c r="BG83" s="71">
        <f t="shared" ref="BG83:BG108" si="61">+I83</f>
        <v>4.108374721094655E-3</v>
      </c>
      <c r="BH83" s="71">
        <f t="shared" ref="BH83:BH108" si="62">+J83</f>
        <v>1.2055000000000002E-3</v>
      </c>
      <c r="BI83" s="71">
        <f t="shared" si="52"/>
        <v>8.2318181818181665E-5</v>
      </c>
      <c r="BJ83" s="71">
        <f t="shared" si="53"/>
        <v>0</v>
      </c>
      <c r="BK83" s="71">
        <f t="shared" si="54"/>
        <v>8.2318181818181665E-5</v>
      </c>
      <c r="BL83" s="71">
        <f t="shared" ref="BL83:BL108" si="63">+V83</f>
        <v>6.382926500000001E-2</v>
      </c>
      <c r="BM83" s="71">
        <f t="shared" ref="BM83:BM108" si="64">+W83</f>
        <v>0</v>
      </c>
      <c r="BQ83" s="60">
        <f t="shared" ref="BQ83:BQ104" si="65">+B83</f>
        <v>41455</v>
      </c>
      <c r="BR83" s="63">
        <f t="shared" ref="BR83:BR104" si="66">+O83</f>
        <v>9.3142893720883215</v>
      </c>
      <c r="BS83" s="64">
        <f t="shared" ref="BS83:BS104" si="67">+E83</f>
        <v>1638113</v>
      </c>
      <c r="BT83" s="17" t="s">
        <v>103</v>
      </c>
      <c r="BV83" s="60">
        <f t="shared" ref="BV83:BV107" si="68">+B84</f>
        <v>41486</v>
      </c>
      <c r="BW83" s="71">
        <f t="shared" ref="BW83:BW107" si="69">+I84</f>
        <v>3.0816010419502451E-3</v>
      </c>
      <c r="BX83" s="71">
        <f t="shared" ref="BX83:BX107" si="70">+I83</f>
        <v>4.108374721094655E-3</v>
      </c>
      <c r="BY83" s="71">
        <f t="shared" ref="BY83:BY107" si="71">+J83</f>
        <v>1.2055000000000002E-3</v>
      </c>
      <c r="BZ83" s="71">
        <f t="shared" ref="BZ83:BZ107" si="72">+V83</f>
        <v>6.382926500000001E-2</v>
      </c>
      <c r="CA83" s="71">
        <f t="shared" ref="CA83:CA107" si="73">+M83</f>
        <v>4.4499999999999835E-5</v>
      </c>
      <c r="CB83" s="71">
        <f t="shared" ref="CB83:CB107" si="74">+W83</f>
        <v>0</v>
      </c>
    </row>
    <row r="84" spans="1:80" s="17" customFormat="1" x14ac:dyDescent="0.2">
      <c r="A84" s="106">
        <f t="shared" si="56"/>
        <v>41455</v>
      </c>
      <c r="B84" s="163">
        <v>41486</v>
      </c>
      <c r="C84" s="156">
        <v>564110111671</v>
      </c>
      <c r="D84" s="157">
        <v>4762636.4600000624</v>
      </c>
      <c r="E84" s="158">
        <v>1634702</v>
      </c>
      <c r="F84" s="157">
        <v>18197100376.483871</v>
      </c>
      <c r="G84" s="157">
        <v>11131.753907736011</v>
      </c>
      <c r="H84" s="157">
        <v>4762636.4600000624</v>
      </c>
      <c r="I84" s="159">
        <v>3.0816010419502451E-3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23.624528098362973</v>
      </c>
      <c r="O84" s="161">
        <v>9.3175570156583412</v>
      </c>
      <c r="P84" s="162">
        <v>4.108374721094655E-3</v>
      </c>
      <c r="Q84" s="100"/>
      <c r="R84" s="96"/>
      <c r="T84" s="113">
        <f t="shared" si="55"/>
        <v>3.0816010419502451E-3</v>
      </c>
      <c r="U84" s="114">
        <f t="shared" si="55"/>
        <v>1.25E-3</v>
      </c>
      <c r="V84" s="115">
        <f>VLOOKUP(B84,'cds bmps'!$E:$I,5,0)/10000</f>
        <v>6.9793669565217389E-2</v>
      </c>
      <c r="Z84" s="124">
        <f t="shared" si="57"/>
        <v>3.4851000830562633E-3</v>
      </c>
      <c r="AA84" s="125">
        <f t="shared" si="58"/>
        <v>-4.034990411060182E-4</v>
      </c>
      <c r="AD84" s="133">
        <f t="shared" si="59"/>
        <v>41486</v>
      </c>
      <c r="AE84" s="134">
        <f t="shared" ref="AE84:AE108" si="75">+I84-I83</f>
        <v>-1.0267736791444099E-3</v>
      </c>
      <c r="AF84" s="134">
        <f t="shared" si="26"/>
        <v>9.1216536780602602E-4</v>
      </c>
      <c r="AG84" s="135">
        <f t="shared" si="27"/>
        <v>4.4499999999999835E-5</v>
      </c>
      <c r="AH84" s="136">
        <f t="shared" ref="AH84:AH108" si="76">+V84-V83</f>
        <v>5.9644045652173794E-3</v>
      </c>
      <c r="AI84" s="57"/>
      <c r="AJ84" s="133">
        <f t="shared" si="28"/>
        <v>41486</v>
      </c>
      <c r="AK84" s="143">
        <f t="shared" si="28"/>
        <v>-1.0267736791444099E-3</v>
      </c>
      <c r="AL84" s="143">
        <f t="shared" si="28"/>
        <v>9.1216536780602602E-4</v>
      </c>
      <c r="AM84" s="143">
        <f t="shared" si="29"/>
        <v>4.4499999999999835E-5</v>
      </c>
      <c r="AN84" s="143">
        <f t="shared" si="30"/>
        <v>0</v>
      </c>
      <c r="AO84" s="144">
        <f t="shared" ref="AO84:AO108" si="77">+V84-V83</f>
        <v>5.9644045652173794E-3</v>
      </c>
      <c r="AP84" s="93"/>
      <c r="AQ84" s="93"/>
      <c r="AS84" s="93"/>
      <c r="AT84" s="93"/>
      <c r="AU84" s="93"/>
      <c r="AV84" s="93"/>
      <c r="AW84" s="35"/>
      <c r="AX84" s="93"/>
      <c r="AY84" s="93"/>
      <c r="AZ84" s="93"/>
      <c r="BA84" s="93"/>
      <c r="BB84" s="93"/>
      <c r="BC84" s="93"/>
      <c r="BD84" s="93"/>
      <c r="BE84" s="93"/>
      <c r="BF84" s="60">
        <f t="shared" si="60"/>
        <v>41486</v>
      </c>
      <c r="BG84" s="71">
        <f t="shared" si="61"/>
        <v>3.0816010419502451E-3</v>
      </c>
      <c r="BH84" s="71">
        <f t="shared" si="62"/>
        <v>1.25E-3</v>
      </c>
      <c r="BI84" s="71">
        <f t="shared" ref="BI84:BI108" si="78">+K83</f>
        <v>4.4499999999999835E-5</v>
      </c>
      <c r="BJ84" s="71">
        <f t="shared" ref="BJ84:BJ108" si="79">+L83</f>
        <v>0</v>
      </c>
      <c r="BK84" s="71">
        <f t="shared" ref="BK84:BK108" si="80">+M83</f>
        <v>4.4499999999999835E-5</v>
      </c>
      <c r="BL84" s="71">
        <f t="shared" si="63"/>
        <v>6.9793669565217389E-2</v>
      </c>
      <c r="BM84" s="71">
        <f t="shared" si="64"/>
        <v>0</v>
      </c>
      <c r="BQ84" s="60">
        <f t="shared" si="65"/>
        <v>41486</v>
      </c>
      <c r="BR84" s="63">
        <f t="shared" si="66"/>
        <v>9.3175570156583412</v>
      </c>
      <c r="BS84" s="64">
        <f t="shared" si="67"/>
        <v>1634702</v>
      </c>
      <c r="BT84" s="17" t="s">
        <v>103</v>
      </c>
      <c r="BV84" s="60">
        <f t="shared" si="68"/>
        <v>41517</v>
      </c>
      <c r="BW84" s="71">
        <f t="shared" si="69"/>
        <v>3.1552785770072415E-3</v>
      </c>
      <c r="BX84" s="71">
        <f t="shared" si="70"/>
        <v>3.0816010419502451E-3</v>
      </c>
      <c r="BY84" s="71">
        <f t="shared" si="71"/>
        <v>1.25E-3</v>
      </c>
      <c r="BZ84" s="71">
        <f t="shared" si="72"/>
        <v>6.9793669565217389E-2</v>
      </c>
      <c r="CA84" s="71">
        <f t="shared" si="73"/>
        <v>2.8181818181818039E-5</v>
      </c>
      <c r="CB84" s="71">
        <f t="shared" si="74"/>
        <v>0</v>
      </c>
    </row>
    <row r="85" spans="1:80" s="17" customFormat="1" x14ac:dyDescent="0.2">
      <c r="A85" s="106">
        <f t="shared" si="56"/>
        <v>41486</v>
      </c>
      <c r="B85" s="163">
        <v>41517</v>
      </c>
      <c r="C85" s="156">
        <v>577825705022</v>
      </c>
      <c r="D85" s="157">
        <v>4995071.4200000614</v>
      </c>
      <c r="E85" s="158">
        <v>1628076</v>
      </c>
      <c r="F85" s="157">
        <v>18639538871.677418</v>
      </c>
      <c r="G85" s="157">
        <v>11448.813735769963</v>
      </c>
      <c r="H85" s="157">
        <v>4995071.4200000614</v>
      </c>
      <c r="I85" s="159">
        <v>3.1552785770072415E-3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23.648550907253934</v>
      </c>
      <c r="O85" s="161">
        <v>9.3456413997522496</v>
      </c>
      <c r="P85" s="162">
        <v>3.0816010419502451E-3</v>
      </c>
      <c r="Q85" s="100"/>
      <c r="R85" s="96"/>
      <c r="T85" s="113">
        <f t="shared" si="55"/>
        <v>3.1552785770072415E-3</v>
      </c>
      <c r="U85" s="114">
        <f t="shared" si="55"/>
        <v>1.2781818181818181E-3</v>
      </c>
      <c r="V85" s="115">
        <f>VLOOKUP(B85,'cds bmps'!$E:$I,5,0)/10000</f>
        <v>6.8958627272727266E-2</v>
      </c>
      <c r="Z85" s="124">
        <f t="shared" si="57"/>
        <v>3.4495892757185828E-3</v>
      </c>
      <c r="AA85" s="125">
        <f t="shared" si="58"/>
        <v>-2.9431069871134127E-4</v>
      </c>
      <c r="AD85" s="133">
        <f t="shared" si="59"/>
        <v>41517</v>
      </c>
      <c r="AE85" s="134">
        <f t="shared" si="75"/>
        <v>7.3677535056996396E-5</v>
      </c>
      <c r="AF85" s="134">
        <f t="shared" ref="AF85:AF108" si="81">+AA84</f>
        <v>-4.034990411060182E-4</v>
      </c>
      <c r="AG85" s="135">
        <f t="shared" ref="AG85:AG108" si="82">+M84</f>
        <v>2.8181818181818039E-5</v>
      </c>
      <c r="AH85" s="136">
        <f t="shared" si="76"/>
        <v>-8.3504229249012352E-4</v>
      </c>
      <c r="AI85" s="57"/>
      <c r="AJ85" s="133">
        <f t="shared" ref="AJ85:AL104" si="83">+AD85</f>
        <v>41517</v>
      </c>
      <c r="AK85" s="143">
        <f t="shared" si="83"/>
        <v>7.3677535056996396E-5</v>
      </c>
      <c r="AL85" s="143">
        <f t="shared" si="83"/>
        <v>-4.034990411060182E-4</v>
      </c>
      <c r="AM85" s="143">
        <f t="shared" ref="AM85:AM108" si="84">+K84</f>
        <v>2.8181818181818039E-5</v>
      </c>
      <c r="AN85" s="143">
        <f t="shared" ref="AN85:AN108" si="85">+L84</f>
        <v>0</v>
      </c>
      <c r="AO85" s="144">
        <f t="shared" si="77"/>
        <v>-8.3504229249012352E-4</v>
      </c>
      <c r="AP85" s="93"/>
      <c r="AQ85" s="93"/>
      <c r="AR85" s="37"/>
      <c r="AS85" s="93"/>
      <c r="AT85" s="93"/>
      <c r="AU85" s="93"/>
      <c r="AV85" s="93"/>
      <c r="AX85" s="93"/>
      <c r="AY85" s="93"/>
      <c r="AZ85" s="93"/>
      <c r="BA85" s="93"/>
      <c r="BB85" s="93"/>
      <c r="BC85" s="93"/>
      <c r="BD85" s="93"/>
      <c r="BE85" s="93"/>
      <c r="BF85" s="60">
        <f t="shared" si="60"/>
        <v>41517</v>
      </c>
      <c r="BG85" s="71">
        <f t="shared" si="61"/>
        <v>3.1552785770072415E-3</v>
      </c>
      <c r="BH85" s="71">
        <f t="shared" si="62"/>
        <v>1.2781818181818181E-3</v>
      </c>
      <c r="BI85" s="71">
        <f t="shared" si="78"/>
        <v>2.8181818181818039E-5</v>
      </c>
      <c r="BJ85" s="71">
        <f t="shared" si="79"/>
        <v>0</v>
      </c>
      <c r="BK85" s="71">
        <f t="shared" si="80"/>
        <v>2.8181818181818039E-5</v>
      </c>
      <c r="BL85" s="71">
        <f t="shared" si="63"/>
        <v>6.8958627272727266E-2</v>
      </c>
      <c r="BM85" s="71">
        <f t="shared" si="64"/>
        <v>0</v>
      </c>
      <c r="BQ85" s="60">
        <f t="shared" si="65"/>
        <v>41517</v>
      </c>
      <c r="BR85" s="63">
        <f t="shared" si="66"/>
        <v>9.3456413997522496</v>
      </c>
      <c r="BS85" s="64">
        <f t="shared" si="67"/>
        <v>1628076</v>
      </c>
      <c r="BT85" s="17" t="s">
        <v>103</v>
      </c>
      <c r="BV85" s="60">
        <f t="shared" si="68"/>
        <v>41547</v>
      </c>
      <c r="BW85" s="71">
        <f t="shared" si="69"/>
        <v>3.09464593473034E-3</v>
      </c>
      <c r="BX85" s="71">
        <f t="shared" si="70"/>
        <v>3.1552785770072415E-3</v>
      </c>
      <c r="BY85" s="71">
        <f t="shared" si="71"/>
        <v>1.2781818181818181E-3</v>
      </c>
      <c r="BZ85" s="71">
        <f t="shared" si="72"/>
        <v>6.8958627272727266E-2</v>
      </c>
      <c r="CA85" s="71">
        <f t="shared" si="73"/>
        <v>3.2467532467535341E-6</v>
      </c>
      <c r="CB85" s="71">
        <f t="shared" si="74"/>
        <v>0</v>
      </c>
    </row>
    <row r="86" spans="1:80" s="17" customFormat="1" x14ac:dyDescent="0.2">
      <c r="A86" s="106">
        <f t="shared" si="56"/>
        <v>41517</v>
      </c>
      <c r="B86" s="163">
        <v>41547</v>
      </c>
      <c r="C86" s="156">
        <v>563719681506</v>
      </c>
      <c r="D86" s="157">
        <v>4779487.1800000686</v>
      </c>
      <c r="E86" s="158">
        <v>1630255</v>
      </c>
      <c r="F86" s="157">
        <v>18790656050.200001</v>
      </c>
      <c r="G86" s="157">
        <v>11526.206667177834</v>
      </c>
      <c r="H86" s="157">
        <v>4779487.1800000686</v>
      </c>
      <c r="I86" s="159">
        <v>3.09464593473034E-3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23.656625564621244</v>
      </c>
      <c r="O86" s="161">
        <v>9.3523785623562361</v>
      </c>
      <c r="P86" s="162">
        <v>3.1552785770072415E-3</v>
      </c>
      <c r="Q86" s="100"/>
      <c r="R86" s="96"/>
      <c r="T86" s="113">
        <f t="shared" si="55"/>
        <v>3.09464593473034E-3</v>
      </c>
      <c r="U86" s="114">
        <f t="shared" si="55"/>
        <v>1.2814285714285716E-3</v>
      </c>
      <c r="V86" s="115">
        <f>VLOOKUP(B86,'cds bmps'!$E:$I,5,0)/10000</f>
        <v>6.4340461904761906E-2</v>
      </c>
      <c r="Z86" s="124">
        <f t="shared" si="57"/>
        <v>3.2313117692155985E-3</v>
      </c>
      <c r="AA86" s="125">
        <f t="shared" si="58"/>
        <v>-1.3666583448525846E-4</v>
      </c>
      <c r="AD86" s="133">
        <f t="shared" si="59"/>
        <v>41547</v>
      </c>
      <c r="AE86" s="134">
        <f t="shared" si="75"/>
        <v>-6.0632642276901502E-5</v>
      </c>
      <c r="AF86" s="134">
        <f t="shared" si="81"/>
        <v>-2.9431069871134127E-4</v>
      </c>
      <c r="AG86" s="135">
        <f t="shared" si="82"/>
        <v>3.2467532467535341E-6</v>
      </c>
      <c r="AH86" s="136">
        <f t="shared" si="76"/>
        <v>-4.61816536796536E-3</v>
      </c>
      <c r="AI86" s="57"/>
      <c r="AJ86" s="133">
        <f t="shared" si="83"/>
        <v>41547</v>
      </c>
      <c r="AK86" s="143">
        <f t="shared" si="83"/>
        <v>-6.0632642276901502E-5</v>
      </c>
      <c r="AL86" s="143">
        <f t="shared" si="83"/>
        <v>-2.9431069871134127E-4</v>
      </c>
      <c r="AM86" s="143">
        <f t="shared" si="84"/>
        <v>3.2467532467535341E-6</v>
      </c>
      <c r="AN86" s="143">
        <f t="shared" si="85"/>
        <v>0</v>
      </c>
      <c r="AO86" s="144">
        <f t="shared" si="77"/>
        <v>-4.61816536796536E-3</v>
      </c>
      <c r="AP86" s="93"/>
      <c r="AQ86" s="93"/>
      <c r="AR86" s="37"/>
      <c r="AS86" s="93"/>
      <c r="AT86" s="93"/>
      <c r="AU86" s="93"/>
      <c r="AV86" s="93"/>
      <c r="AW86" s="35"/>
      <c r="AX86" s="93"/>
      <c r="AY86" s="93"/>
      <c r="AZ86" s="93"/>
      <c r="BA86" s="93"/>
      <c r="BB86" s="93"/>
      <c r="BC86" s="93"/>
      <c r="BD86" s="93"/>
      <c r="BE86" s="93"/>
      <c r="BF86" s="60">
        <f t="shared" si="60"/>
        <v>41547</v>
      </c>
      <c r="BG86" s="71">
        <f t="shared" si="61"/>
        <v>3.09464593473034E-3</v>
      </c>
      <c r="BH86" s="71">
        <f t="shared" si="62"/>
        <v>1.2814285714285716E-3</v>
      </c>
      <c r="BI86" s="71">
        <f t="shared" si="78"/>
        <v>3.2467532467535341E-6</v>
      </c>
      <c r="BJ86" s="71">
        <f t="shared" si="79"/>
        <v>0</v>
      </c>
      <c r="BK86" s="71">
        <f t="shared" si="80"/>
        <v>3.2467532467535341E-6</v>
      </c>
      <c r="BL86" s="71">
        <f t="shared" si="63"/>
        <v>6.4340461904761906E-2</v>
      </c>
      <c r="BM86" s="71">
        <f t="shared" si="64"/>
        <v>0</v>
      </c>
      <c r="BQ86" s="60">
        <f t="shared" si="65"/>
        <v>41547</v>
      </c>
      <c r="BR86" s="63">
        <f t="shared" si="66"/>
        <v>9.3523785623562361</v>
      </c>
      <c r="BS86" s="64">
        <f t="shared" si="67"/>
        <v>1630255</v>
      </c>
      <c r="BT86" s="17" t="s">
        <v>103</v>
      </c>
      <c r="BV86" s="60">
        <f t="shared" si="68"/>
        <v>41578</v>
      </c>
      <c r="BW86" s="71">
        <f t="shared" si="69"/>
        <v>2.3573774097271176E-3</v>
      </c>
      <c r="BX86" s="71">
        <f t="shared" si="70"/>
        <v>3.09464593473034E-3</v>
      </c>
      <c r="BY86" s="71">
        <f t="shared" si="71"/>
        <v>1.2814285714285716E-3</v>
      </c>
      <c r="BZ86" s="71">
        <f t="shared" si="72"/>
        <v>6.4340461904761906E-2</v>
      </c>
      <c r="CA86" s="71">
        <f t="shared" si="73"/>
        <v>1.1801242236024728E-6</v>
      </c>
      <c r="CB86" s="71">
        <f t="shared" si="74"/>
        <v>0</v>
      </c>
    </row>
    <row r="87" spans="1:80" s="17" customFormat="1" x14ac:dyDescent="0.2">
      <c r="A87" s="106">
        <f t="shared" si="56"/>
        <v>41547</v>
      </c>
      <c r="B87" s="163">
        <v>41578</v>
      </c>
      <c r="C87" s="156">
        <v>579838104586</v>
      </c>
      <c r="D87" s="157">
        <v>3744923.9700000719</v>
      </c>
      <c r="E87" s="158">
        <v>1633084</v>
      </c>
      <c r="F87" s="157">
        <v>18704454986.645161</v>
      </c>
      <c r="G87" s="157">
        <v>11453.455539730448</v>
      </c>
      <c r="H87" s="157">
        <v>3744923.9700000719</v>
      </c>
      <c r="I87" s="159">
        <v>2.3573774097271176E-3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23.652027567013555</v>
      </c>
      <c r="O87" s="161">
        <v>9.3460467573146992</v>
      </c>
      <c r="P87" s="162">
        <v>3.09464593473034E-3</v>
      </c>
      <c r="Q87" s="100"/>
      <c r="R87" s="96"/>
      <c r="T87" s="113">
        <f t="shared" si="55"/>
        <v>2.3573774097271176E-3</v>
      </c>
      <c r="U87" s="114">
        <f t="shared" si="55"/>
        <v>1.2826086956521741E-3</v>
      </c>
      <c r="V87" s="115">
        <f>VLOOKUP(B87,'cds bmps'!$E:$I,5,0)/10000</f>
        <v>4.7221191304347827E-2</v>
      </c>
      <c r="Z87" s="124">
        <f t="shared" si="57"/>
        <v>2.4206129312633758E-3</v>
      </c>
      <c r="AA87" s="125">
        <f t="shared" si="58"/>
        <v>-6.3235521536258218E-5</v>
      </c>
      <c r="AD87" s="133">
        <f t="shared" si="59"/>
        <v>41578</v>
      </c>
      <c r="AE87" s="134">
        <f t="shared" si="75"/>
        <v>-7.3726852500322244E-4</v>
      </c>
      <c r="AF87" s="134">
        <f t="shared" si="81"/>
        <v>-1.3666583448525846E-4</v>
      </c>
      <c r="AG87" s="135">
        <f t="shared" si="82"/>
        <v>1.1801242236024728E-6</v>
      </c>
      <c r="AH87" s="136">
        <f t="shared" si="76"/>
        <v>-1.7119270600414078E-2</v>
      </c>
      <c r="AI87" s="57"/>
      <c r="AJ87" s="133">
        <f t="shared" si="83"/>
        <v>41578</v>
      </c>
      <c r="AK87" s="143">
        <f t="shared" si="83"/>
        <v>-7.3726852500322244E-4</v>
      </c>
      <c r="AL87" s="143">
        <f t="shared" si="83"/>
        <v>-1.3666583448525846E-4</v>
      </c>
      <c r="AM87" s="143">
        <f t="shared" si="84"/>
        <v>1.1801242236024728E-6</v>
      </c>
      <c r="AN87" s="143">
        <f t="shared" si="85"/>
        <v>0</v>
      </c>
      <c r="AO87" s="144">
        <f t="shared" si="77"/>
        <v>-1.7119270600414078E-2</v>
      </c>
      <c r="AP87" s="93"/>
      <c r="AQ87" s="93"/>
      <c r="AS87" s="93"/>
      <c r="AT87" s="93"/>
      <c r="AU87" s="93"/>
      <c r="AV87" s="93"/>
      <c r="AW87" s="35"/>
      <c r="AX87" s="93"/>
      <c r="AY87" s="93"/>
      <c r="AZ87" s="93"/>
      <c r="BA87" s="93"/>
      <c r="BB87" s="93"/>
      <c r="BC87" s="93"/>
      <c r="BD87" s="93"/>
      <c r="BE87" s="93"/>
      <c r="BF87" s="60">
        <f t="shared" si="60"/>
        <v>41578</v>
      </c>
      <c r="BG87" s="71">
        <f t="shared" si="61"/>
        <v>2.3573774097271176E-3</v>
      </c>
      <c r="BH87" s="71">
        <f t="shared" si="62"/>
        <v>1.2826086956521741E-3</v>
      </c>
      <c r="BI87" s="71">
        <f t="shared" si="78"/>
        <v>1.1801242236024728E-6</v>
      </c>
      <c r="BJ87" s="71">
        <f t="shared" si="79"/>
        <v>0</v>
      </c>
      <c r="BK87" s="71">
        <f t="shared" si="80"/>
        <v>1.1801242236024728E-6</v>
      </c>
      <c r="BL87" s="71">
        <f t="shared" si="63"/>
        <v>4.7221191304347827E-2</v>
      </c>
      <c r="BM87" s="71">
        <f t="shared" si="64"/>
        <v>0</v>
      </c>
      <c r="BQ87" s="60">
        <f t="shared" si="65"/>
        <v>41578</v>
      </c>
      <c r="BR87" s="63">
        <f t="shared" si="66"/>
        <v>9.3460467573146992</v>
      </c>
      <c r="BS87" s="64">
        <f t="shared" si="67"/>
        <v>1633084</v>
      </c>
      <c r="BT87" s="17" t="s">
        <v>103</v>
      </c>
      <c r="BV87" s="60">
        <f t="shared" si="68"/>
        <v>41608</v>
      </c>
      <c r="BW87" s="71">
        <f t="shared" si="69"/>
        <v>2.6288671668175598E-3</v>
      </c>
      <c r="BX87" s="71">
        <f t="shared" si="70"/>
        <v>2.3573774097271176E-3</v>
      </c>
      <c r="BY87" s="71">
        <f t="shared" si="71"/>
        <v>1.2826086956521741E-3</v>
      </c>
      <c r="BZ87" s="71">
        <f t="shared" si="72"/>
        <v>4.7221191304347827E-2</v>
      </c>
      <c r="CA87" s="71">
        <f t="shared" si="73"/>
        <v>3.7867494824016202E-5</v>
      </c>
      <c r="CB87" s="71">
        <f t="shared" si="74"/>
        <v>0</v>
      </c>
    </row>
    <row r="88" spans="1:80" s="17" customFormat="1" x14ac:dyDescent="0.2">
      <c r="A88" s="106">
        <f t="shared" si="56"/>
        <v>41578</v>
      </c>
      <c r="B88" s="163">
        <v>41608</v>
      </c>
      <c r="C88" s="156">
        <v>566376104713</v>
      </c>
      <c r="D88" s="157">
        <v>4079253.5500000818</v>
      </c>
      <c r="E88" s="158">
        <v>1621273</v>
      </c>
      <c r="F88" s="157">
        <v>18879203490.433334</v>
      </c>
      <c r="G88" s="157">
        <v>11644.678897652237</v>
      </c>
      <c r="H88" s="157">
        <v>4079253.5500000818</v>
      </c>
      <c r="I88" s="159">
        <v>2.6288671668175598E-3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23.661326808767118</v>
      </c>
      <c r="O88" s="161">
        <v>9.36260460767053</v>
      </c>
      <c r="P88" s="162">
        <v>2.3573774097271176E-3</v>
      </c>
      <c r="Q88" s="100"/>
      <c r="R88" s="96"/>
      <c r="T88" s="113">
        <f t="shared" si="55"/>
        <v>2.6288671668175598E-3</v>
      </c>
      <c r="U88" s="114">
        <f t="shared" si="55"/>
        <v>1.3204761904761903E-3</v>
      </c>
      <c r="V88" s="115">
        <f>VLOOKUP(B88,'cds bmps'!$E:$I,5,0)/10000</f>
        <v>3.7903714285714298E-2</v>
      </c>
      <c r="Z88" s="124">
        <f t="shared" si="57"/>
        <v>1.9847138039528899E-3</v>
      </c>
      <c r="AA88" s="125">
        <f t="shared" si="58"/>
        <v>6.4415336286466991E-4</v>
      </c>
      <c r="AD88" s="133">
        <f t="shared" si="59"/>
        <v>41608</v>
      </c>
      <c r="AE88" s="134">
        <f t="shared" si="75"/>
        <v>2.7148975709044218E-4</v>
      </c>
      <c r="AF88" s="134">
        <f t="shared" si="81"/>
        <v>-6.3235521536258218E-5</v>
      </c>
      <c r="AG88" s="135">
        <f t="shared" si="82"/>
        <v>3.7867494824016202E-5</v>
      </c>
      <c r="AH88" s="136">
        <f t="shared" si="76"/>
        <v>-9.3174770186335298E-3</v>
      </c>
      <c r="AI88" s="57"/>
      <c r="AJ88" s="133">
        <f t="shared" si="83"/>
        <v>41608</v>
      </c>
      <c r="AK88" s="143">
        <f t="shared" si="83"/>
        <v>2.7148975709044218E-4</v>
      </c>
      <c r="AL88" s="143">
        <f t="shared" si="83"/>
        <v>-6.3235521536258218E-5</v>
      </c>
      <c r="AM88" s="143">
        <f t="shared" si="84"/>
        <v>3.7867494824016202E-5</v>
      </c>
      <c r="AN88" s="143">
        <f t="shared" si="85"/>
        <v>0</v>
      </c>
      <c r="AO88" s="144">
        <f t="shared" si="77"/>
        <v>-9.3174770186335298E-3</v>
      </c>
      <c r="AP88" s="93"/>
      <c r="AQ88" s="93"/>
      <c r="AR88" s="35"/>
      <c r="AS88" s="93"/>
      <c r="AT88" s="93"/>
      <c r="AU88" s="93"/>
      <c r="AV88" s="93"/>
      <c r="AX88" s="93"/>
      <c r="AY88" s="93"/>
      <c r="AZ88" s="93"/>
      <c r="BA88" s="93"/>
      <c r="BB88" s="93"/>
      <c r="BC88" s="93"/>
      <c r="BD88" s="93"/>
      <c r="BE88" s="93"/>
      <c r="BF88" s="60">
        <f t="shared" si="60"/>
        <v>41608</v>
      </c>
      <c r="BG88" s="71">
        <f t="shared" si="61"/>
        <v>2.6288671668175598E-3</v>
      </c>
      <c r="BH88" s="71">
        <f t="shared" si="62"/>
        <v>1.3204761904761903E-3</v>
      </c>
      <c r="BI88" s="71">
        <f t="shared" si="78"/>
        <v>3.7867494824016202E-5</v>
      </c>
      <c r="BJ88" s="71">
        <f t="shared" si="79"/>
        <v>0</v>
      </c>
      <c r="BK88" s="71">
        <f t="shared" si="80"/>
        <v>3.7867494824016202E-5</v>
      </c>
      <c r="BL88" s="71">
        <f t="shared" si="63"/>
        <v>3.7903714285714298E-2</v>
      </c>
      <c r="BM88" s="71">
        <f t="shared" si="64"/>
        <v>0</v>
      </c>
      <c r="BQ88" s="60">
        <f t="shared" si="65"/>
        <v>41608</v>
      </c>
      <c r="BR88" s="63">
        <f t="shared" si="66"/>
        <v>9.36260460767053</v>
      </c>
      <c r="BS88" s="64">
        <f t="shared" si="67"/>
        <v>1621273</v>
      </c>
      <c r="BT88" s="17" t="s">
        <v>103</v>
      </c>
      <c r="BV88" s="60">
        <f t="shared" si="68"/>
        <v>41639</v>
      </c>
      <c r="BW88" s="71">
        <f t="shared" si="69"/>
        <v>2.8008534717273155E-3</v>
      </c>
      <c r="BX88" s="71">
        <f t="shared" si="70"/>
        <v>2.6288671668175598E-3</v>
      </c>
      <c r="BY88" s="71">
        <f t="shared" si="71"/>
        <v>1.3204761904761903E-3</v>
      </c>
      <c r="BZ88" s="71">
        <f t="shared" si="72"/>
        <v>3.7903714285714298E-2</v>
      </c>
      <c r="CA88" s="71">
        <f t="shared" si="73"/>
        <v>8.3906926406926495E-4</v>
      </c>
      <c r="CB88" s="71">
        <f t="shared" si="74"/>
        <v>0</v>
      </c>
    </row>
    <row r="89" spans="1:80" s="17" customFormat="1" x14ac:dyDescent="0.2">
      <c r="A89" s="106">
        <f t="shared" si="56"/>
        <v>41608</v>
      </c>
      <c r="B89" s="163">
        <v>41639</v>
      </c>
      <c r="C89" s="156">
        <v>588280448382</v>
      </c>
      <c r="D89" s="157">
        <v>4514211.8800000725</v>
      </c>
      <c r="E89" s="158">
        <v>1647107</v>
      </c>
      <c r="F89" s="157">
        <v>18976788657.483871</v>
      </c>
      <c r="G89" s="157">
        <v>11521.284687323818</v>
      </c>
      <c r="H89" s="157">
        <v>4514211.8800000725</v>
      </c>
      <c r="I89" s="159">
        <v>2.8008534717273155E-3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23.666482419684559</v>
      </c>
      <c r="O89" s="161">
        <v>9.3519514460290711</v>
      </c>
      <c r="P89" s="162">
        <v>2.6288671668175598E-3</v>
      </c>
      <c r="Q89" s="100"/>
      <c r="R89" s="96"/>
      <c r="T89" s="113">
        <f t="shared" si="55"/>
        <v>2.8008534717273155E-3</v>
      </c>
      <c r="U89" s="114">
        <f t="shared" si="55"/>
        <v>2.1595454545454552E-3</v>
      </c>
      <c r="V89" s="115">
        <f>VLOOKUP(B89,'cds bmps'!$E:$I,5,0)/10000</f>
        <v>3.5344265000000007E-2</v>
      </c>
      <c r="Z89" s="124">
        <f t="shared" si="57"/>
        <v>1.9838170522030549E-3</v>
      </c>
      <c r="AA89" s="125">
        <f t="shared" si="58"/>
        <v>8.1703641952426053E-4</v>
      </c>
      <c r="AD89" s="133">
        <f t="shared" si="59"/>
        <v>41639</v>
      </c>
      <c r="AE89" s="134">
        <f t="shared" si="75"/>
        <v>1.719863049097557E-4</v>
      </c>
      <c r="AF89" s="134">
        <f t="shared" si="81"/>
        <v>6.4415336286466991E-4</v>
      </c>
      <c r="AG89" s="135">
        <f t="shared" si="82"/>
        <v>8.3906926406926495E-4</v>
      </c>
      <c r="AH89" s="136">
        <f t="shared" si="76"/>
        <v>-2.5594492857142909E-3</v>
      </c>
      <c r="AI89" s="57"/>
      <c r="AJ89" s="133">
        <f t="shared" si="83"/>
        <v>41639</v>
      </c>
      <c r="AK89" s="143">
        <f t="shared" si="83"/>
        <v>1.719863049097557E-4</v>
      </c>
      <c r="AL89" s="143">
        <f t="shared" si="83"/>
        <v>6.4415336286466991E-4</v>
      </c>
      <c r="AM89" s="143">
        <f t="shared" si="84"/>
        <v>8.3906926406926495E-4</v>
      </c>
      <c r="AN89" s="143">
        <f t="shared" si="85"/>
        <v>0</v>
      </c>
      <c r="AO89" s="144">
        <f t="shared" si="77"/>
        <v>-2.5594492857142909E-3</v>
      </c>
      <c r="AP89" s="93"/>
      <c r="AQ89" s="93"/>
      <c r="AS89" s="93"/>
      <c r="AT89" s="93"/>
      <c r="AU89" s="93"/>
      <c r="AV89" s="93"/>
      <c r="AW89" s="37"/>
      <c r="AX89" s="93"/>
      <c r="AY89" s="93"/>
      <c r="AZ89" s="93"/>
      <c r="BA89" s="93"/>
      <c r="BB89" s="93"/>
      <c r="BC89" s="93"/>
      <c r="BD89" s="93"/>
      <c r="BE89" s="93"/>
      <c r="BF89" s="60">
        <f t="shared" si="60"/>
        <v>41639</v>
      </c>
      <c r="BG89" s="71">
        <f t="shared" si="61"/>
        <v>2.8008534717273155E-3</v>
      </c>
      <c r="BH89" s="71">
        <f t="shared" si="62"/>
        <v>2.1595454545454552E-3</v>
      </c>
      <c r="BI89" s="71">
        <f t="shared" si="78"/>
        <v>8.3906926406926495E-4</v>
      </c>
      <c r="BJ89" s="71">
        <f t="shared" si="79"/>
        <v>0</v>
      </c>
      <c r="BK89" s="71">
        <f t="shared" si="80"/>
        <v>8.3906926406926495E-4</v>
      </c>
      <c r="BL89" s="71">
        <f t="shared" si="63"/>
        <v>3.5344265000000007E-2</v>
      </c>
      <c r="BM89" s="71">
        <f t="shared" si="64"/>
        <v>0</v>
      </c>
      <c r="BQ89" s="60">
        <f t="shared" si="65"/>
        <v>41639</v>
      </c>
      <c r="BR89" s="63">
        <f t="shared" si="66"/>
        <v>9.3519514460290711</v>
      </c>
      <c r="BS89" s="64">
        <f t="shared" si="67"/>
        <v>1647107</v>
      </c>
      <c r="BT89" s="17" t="s">
        <v>103</v>
      </c>
      <c r="BV89" s="60">
        <f t="shared" si="68"/>
        <v>41670</v>
      </c>
      <c r="BW89" s="71">
        <f t="shared" si="69"/>
        <v>2.2357768879533797E-3</v>
      </c>
      <c r="BX89" s="71">
        <f t="shared" si="70"/>
        <v>2.8008534717273155E-3</v>
      </c>
      <c r="BY89" s="71">
        <f t="shared" si="71"/>
        <v>2.1595454545454552E-3</v>
      </c>
      <c r="BZ89" s="71">
        <f t="shared" si="72"/>
        <v>3.5344265000000007E-2</v>
      </c>
      <c r="CA89" s="71">
        <f t="shared" si="73"/>
        <v>7.8715415019762515E-5</v>
      </c>
      <c r="CB89" s="71">
        <f t="shared" si="74"/>
        <v>0</v>
      </c>
    </row>
    <row r="90" spans="1:80" s="17" customFormat="1" ht="13.5" customHeight="1" x14ac:dyDescent="0.2">
      <c r="A90" s="106">
        <f t="shared" si="56"/>
        <v>41639</v>
      </c>
      <c r="B90" s="163">
        <v>41670</v>
      </c>
      <c r="C90" s="156">
        <v>588322785376</v>
      </c>
      <c r="D90" s="157">
        <v>3603721.8800000479</v>
      </c>
      <c r="E90" s="158">
        <v>1617064</v>
      </c>
      <c r="F90" s="157">
        <v>18978154366.967743</v>
      </c>
      <c r="G90" s="157">
        <v>11736.180118392187</v>
      </c>
      <c r="H90" s="157">
        <v>3603721.8800000479</v>
      </c>
      <c r="I90" s="159">
        <v>2.2357768879533797E-3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23.666554384460458</v>
      </c>
      <c r="O90" s="161">
        <v>9.3704316672163088</v>
      </c>
      <c r="P90" s="162">
        <v>2.8008534717273155E-3</v>
      </c>
      <c r="Q90" s="100"/>
      <c r="R90" s="96"/>
      <c r="T90" s="113">
        <f t="shared" si="55"/>
        <v>2.2357768879533797E-3</v>
      </c>
      <c r="U90" s="114">
        <f t="shared" si="55"/>
        <v>2.2382608695652177E-3</v>
      </c>
      <c r="V90" s="115">
        <f>VLOOKUP(B90,'cds bmps'!$E:$I,5,0)/10000</f>
        <v>3.672470869565217E-2</v>
      </c>
      <c r="Z90" s="124">
        <f t="shared" si="57"/>
        <v>2.06049171491699E-3</v>
      </c>
      <c r="AA90" s="125">
        <f t="shared" si="58"/>
        <v>1.7528517303638975E-4</v>
      </c>
      <c r="AD90" s="133">
        <f t="shared" si="59"/>
        <v>41670</v>
      </c>
      <c r="AE90" s="134">
        <f t="shared" si="75"/>
        <v>-5.6507658377393574E-4</v>
      </c>
      <c r="AF90" s="134">
        <f t="shared" si="81"/>
        <v>8.1703641952426053E-4</v>
      </c>
      <c r="AG90" s="135">
        <f t="shared" si="82"/>
        <v>7.8715415019762515E-5</v>
      </c>
      <c r="AH90" s="136">
        <f t="shared" si="76"/>
        <v>1.3804436956521629E-3</v>
      </c>
      <c r="AI90" s="57"/>
      <c r="AJ90" s="133">
        <f t="shared" si="83"/>
        <v>41670</v>
      </c>
      <c r="AK90" s="143">
        <f t="shared" si="83"/>
        <v>-5.6507658377393574E-4</v>
      </c>
      <c r="AL90" s="143">
        <f t="shared" si="83"/>
        <v>8.1703641952426053E-4</v>
      </c>
      <c r="AM90" s="143">
        <f t="shared" si="84"/>
        <v>7.8715415019762515E-5</v>
      </c>
      <c r="AN90" s="143">
        <f t="shared" si="85"/>
        <v>0</v>
      </c>
      <c r="AO90" s="144">
        <f t="shared" si="77"/>
        <v>1.3804436956521629E-3</v>
      </c>
      <c r="AP90" s="93"/>
      <c r="AQ90" s="93"/>
      <c r="AR90" s="35"/>
      <c r="AS90" s="93"/>
      <c r="AT90" s="93"/>
      <c r="AU90" s="93"/>
      <c r="AV90" s="93"/>
      <c r="AW90" s="37"/>
      <c r="AX90" s="93"/>
      <c r="AY90" s="93"/>
      <c r="AZ90" s="93"/>
      <c r="BA90" s="93"/>
      <c r="BB90" s="93"/>
      <c r="BC90" s="93"/>
      <c r="BD90" s="93"/>
      <c r="BE90" s="93"/>
      <c r="BF90" s="60">
        <f t="shared" si="60"/>
        <v>41670</v>
      </c>
      <c r="BG90" s="71">
        <f t="shared" si="61"/>
        <v>2.2357768879533797E-3</v>
      </c>
      <c r="BH90" s="71">
        <f t="shared" si="62"/>
        <v>2.2382608695652177E-3</v>
      </c>
      <c r="BI90" s="71">
        <f t="shared" si="78"/>
        <v>7.8715415019762515E-5</v>
      </c>
      <c r="BJ90" s="71">
        <f t="shared" si="79"/>
        <v>0</v>
      </c>
      <c r="BK90" s="71">
        <f t="shared" si="80"/>
        <v>7.8715415019762515E-5</v>
      </c>
      <c r="BL90" s="71">
        <f t="shared" si="63"/>
        <v>3.672470869565217E-2</v>
      </c>
      <c r="BM90" s="71">
        <f t="shared" si="64"/>
        <v>0</v>
      </c>
      <c r="BQ90" s="60">
        <f t="shared" si="65"/>
        <v>41670</v>
      </c>
      <c r="BR90" s="63">
        <f t="shared" si="66"/>
        <v>9.3704316672163088</v>
      </c>
      <c r="BS90" s="64">
        <f t="shared" si="67"/>
        <v>1617064</v>
      </c>
      <c r="BT90" s="17" t="s">
        <v>103</v>
      </c>
      <c r="BV90" s="60">
        <f t="shared" si="68"/>
        <v>41698</v>
      </c>
      <c r="BW90" s="71">
        <f t="shared" si="69"/>
        <v>2.7484662545741874E-3</v>
      </c>
      <c r="BX90" s="71">
        <f t="shared" si="70"/>
        <v>2.2357768879533797E-3</v>
      </c>
      <c r="BY90" s="71">
        <f t="shared" si="71"/>
        <v>2.2382608695652177E-3</v>
      </c>
      <c r="BZ90" s="71">
        <f t="shared" si="72"/>
        <v>3.672470869565217E-2</v>
      </c>
      <c r="CA90" s="71">
        <f t="shared" si="73"/>
        <v>7.3913043478280108E-7</v>
      </c>
      <c r="CB90" s="71">
        <f t="shared" si="74"/>
        <v>0</v>
      </c>
    </row>
    <row r="91" spans="1:80" s="17" customFormat="1" x14ac:dyDescent="0.2">
      <c r="A91" s="106">
        <f t="shared" si="56"/>
        <v>41670</v>
      </c>
      <c r="B91" s="163">
        <v>41698</v>
      </c>
      <c r="C91" s="156">
        <v>543049296991</v>
      </c>
      <c r="D91" s="157">
        <v>4089185.3899999983</v>
      </c>
      <c r="E91" s="158">
        <v>1634228</v>
      </c>
      <c r="F91" s="157">
        <v>19394617749.67857</v>
      </c>
      <c r="G91" s="157">
        <v>11867.755141680702</v>
      </c>
      <c r="H91" s="157">
        <v>4089185.3899999983</v>
      </c>
      <c r="I91" s="159">
        <v>2.7484662545741874E-3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23.688261428939743</v>
      </c>
      <c r="O91" s="161">
        <v>9.3815803493880239</v>
      </c>
      <c r="P91" s="162">
        <v>2.2357768879533797E-3</v>
      </c>
      <c r="Q91" s="100"/>
      <c r="R91" s="96"/>
      <c r="T91" s="113">
        <f t="shared" si="55"/>
        <v>2.7484662545741874E-3</v>
      </c>
      <c r="U91" s="114">
        <f t="shared" si="55"/>
        <v>2.2390000000000005E-3</v>
      </c>
      <c r="V91" s="115">
        <f>VLOOKUP(B91,'cds bmps'!$E:$I,5,0)/10000</f>
        <v>3.2807865000000005E-2</v>
      </c>
      <c r="Z91" s="124">
        <f t="shared" si="57"/>
        <v>1.8750732497690534E-3</v>
      </c>
      <c r="AA91" s="125">
        <f t="shared" si="58"/>
        <v>8.7339300480513402E-4</v>
      </c>
      <c r="AD91" s="133">
        <f t="shared" si="59"/>
        <v>41698</v>
      </c>
      <c r="AE91" s="134">
        <f t="shared" si="75"/>
        <v>5.126893666208077E-4</v>
      </c>
      <c r="AF91" s="134">
        <f t="shared" si="81"/>
        <v>1.7528517303638975E-4</v>
      </c>
      <c r="AG91" s="135">
        <f t="shared" si="82"/>
        <v>7.3913043478280108E-7</v>
      </c>
      <c r="AH91" s="136">
        <f t="shared" si="76"/>
        <v>-3.9168436956521641E-3</v>
      </c>
      <c r="AI91" s="57"/>
      <c r="AJ91" s="133">
        <f t="shared" si="83"/>
        <v>41698</v>
      </c>
      <c r="AK91" s="143">
        <f t="shared" si="83"/>
        <v>5.126893666208077E-4</v>
      </c>
      <c r="AL91" s="143">
        <f t="shared" si="83"/>
        <v>1.7528517303638975E-4</v>
      </c>
      <c r="AM91" s="143">
        <f t="shared" si="84"/>
        <v>7.3913043478280108E-7</v>
      </c>
      <c r="AN91" s="143">
        <f t="shared" si="85"/>
        <v>0</v>
      </c>
      <c r="AO91" s="144">
        <f t="shared" si="77"/>
        <v>-3.9168436956521641E-3</v>
      </c>
      <c r="AP91" s="93"/>
      <c r="AQ91" s="93"/>
      <c r="AR91" s="35"/>
      <c r="AS91" s="93"/>
      <c r="AT91" s="93"/>
      <c r="AU91" s="93"/>
      <c r="AV91" s="93"/>
      <c r="AW91" s="37"/>
      <c r="AX91" s="93"/>
      <c r="AY91" s="93"/>
      <c r="AZ91" s="93"/>
      <c r="BA91" s="93"/>
      <c r="BB91" s="93"/>
      <c r="BC91" s="93"/>
      <c r="BD91" s="93"/>
      <c r="BE91" s="93"/>
      <c r="BF91" s="60">
        <f t="shared" si="60"/>
        <v>41698</v>
      </c>
      <c r="BG91" s="71">
        <f t="shared" si="61"/>
        <v>2.7484662545741874E-3</v>
      </c>
      <c r="BH91" s="71">
        <f t="shared" si="62"/>
        <v>2.2390000000000005E-3</v>
      </c>
      <c r="BI91" s="71">
        <f t="shared" si="78"/>
        <v>7.3913043478280108E-7</v>
      </c>
      <c r="BJ91" s="71">
        <f t="shared" si="79"/>
        <v>0</v>
      </c>
      <c r="BK91" s="71">
        <f t="shared" si="80"/>
        <v>7.3913043478280108E-7</v>
      </c>
      <c r="BL91" s="71">
        <f t="shared" si="63"/>
        <v>3.2807865000000005E-2</v>
      </c>
      <c r="BM91" s="71">
        <f t="shared" si="64"/>
        <v>0</v>
      </c>
      <c r="BQ91" s="60">
        <f t="shared" si="65"/>
        <v>41698</v>
      </c>
      <c r="BR91" s="63">
        <f t="shared" si="66"/>
        <v>9.3815803493880239</v>
      </c>
      <c r="BS91" s="64">
        <f t="shared" si="67"/>
        <v>1634228</v>
      </c>
      <c r="BT91" s="17" t="s">
        <v>103</v>
      </c>
      <c r="BV91" s="60">
        <f t="shared" si="68"/>
        <v>41729</v>
      </c>
      <c r="BW91" s="71">
        <f t="shared" si="69"/>
        <v>3.1947362099593916E-3</v>
      </c>
      <c r="BX91" s="71">
        <f t="shared" si="70"/>
        <v>2.7484662545741874E-3</v>
      </c>
      <c r="BY91" s="71">
        <f t="shared" si="71"/>
        <v>2.2390000000000005E-3</v>
      </c>
      <c r="BZ91" s="71">
        <f t="shared" si="72"/>
        <v>3.2807865000000005E-2</v>
      </c>
      <c r="CA91" s="71">
        <f t="shared" si="73"/>
        <v>7.9095238095237917E-5</v>
      </c>
      <c r="CB91" s="71">
        <f t="shared" si="74"/>
        <v>0</v>
      </c>
    </row>
    <row r="92" spans="1:80" s="17" customFormat="1" x14ac:dyDescent="0.2">
      <c r="A92" s="106">
        <f t="shared" si="56"/>
        <v>41698</v>
      </c>
      <c r="B92" s="163">
        <v>41729</v>
      </c>
      <c r="C92" s="156">
        <v>606750655205</v>
      </c>
      <c r="D92" s="157">
        <v>5310707.6399999978</v>
      </c>
      <c r="E92" s="158">
        <v>1650228</v>
      </c>
      <c r="F92" s="157">
        <v>19572601780.80645</v>
      </c>
      <c r="G92" s="157">
        <v>11860.543985925853</v>
      </c>
      <c r="H92" s="157">
        <v>5310707.6399999978</v>
      </c>
      <c r="I92" s="159">
        <v>3.1947362099593916E-3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23.697396556927302</v>
      </c>
      <c r="O92" s="161">
        <v>9.3809725387785843</v>
      </c>
      <c r="P92" s="162">
        <v>2.7484662545741874E-3</v>
      </c>
      <c r="Q92" s="100"/>
      <c r="R92" s="96"/>
      <c r="T92" s="113">
        <f t="shared" si="55"/>
        <v>3.1947362099593916E-3</v>
      </c>
      <c r="U92" s="114">
        <f t="shared" si="55"/>
        <v>2.3180952380952385E-3</v>
      </c>
      <c r="V92" s="115">
        <f>VLOOKUP(B92,'cds bmps'!$E:$I,5,0)/10000</f>
        <v>2.6218933333333343E-2</v>
      </c>
      <c r="Z92" s="124">
        <f t="shared" si="57"/>
        <v>1.574326481302273E-3</v>
      </c>
      <c r="AA92" s="125">
        <f t="shared" si="58"/>
        <v>1.6204097286571185E-3</v>
      </c>
      <c r="AD92" s="133">
        <f t="shared" si="59"/>
        <v>41729</v>
      </c>
      <c r="AE92" s="134">
        <f t="shared" si="75"/>
        <v>4.4626995538520411E-4</v>
      </c>
      <c r="AF92" s="134">
        <f t="shared" si="81"/>
        <v>8.7339300480513402E-4</v>
      </c>
      <c r="AG92" s="135">
        <f t="shared" si="82"/>
        <v>7.9095238095237917E-5</v>
      </c>
      <c r="AH92" s="136">
        <f t="shared" si="76"/>
        <v>-6.5889316666666621E-3</v>
      </c>
      <c r="AI92" s="57"/>
      <c r="AJ92" s="133">
        <f t="shared" si="83"/>
        <v>41729</v>
      </c>
      <c r="AK92" s="143">
        <f t="shared" si="83"/>
        <v>4.4626995538520411E-4</v>
      </c>
      <c r="AL92" s="143">
        <f t="shared" si="83"/>
        <v>8.7339300480513402E-4</v>
      </c>
      <c r="AM92" s="143">
        <f t="shared" si="84"/>
        <v>7.9095238095237917E-5</v>
      </c>
      <c r="AN92" s="143">
        <f t="shared" si="85"/>
        <v>0</v>
      </c>
      <c r="AO92" s="144">
        <f t="shared" si="77"/>
        <v>-6.5889316666666621E-3</v>
      </c>
      <c r="AP92" s="93"/>
      <c r="AQ92" s="93"/>
      <c r="AS92" s="93"/>
      <c r="AT92" s="93"/>
      <c r="AU92" s="93"/>
      <c r="AV92" s="93"/>
      <c r="AX92" s="93"/>
      <c r="AY92" s="93"/>
      <c r="AZ92" s="93"/>
      <c r="BA92" s="93"/>
      <c r="BB92" s="93"/>
      <c r="BC92" s="93"/>
      <c r="BD92" s="93"/>
      <c r="BE92" s="93"/>
      <c r="BF92" s="60">
        <f t="shared" si="60"/>
        <v>41729</v>
      </c>
      <c r="BG92" s="71">
        <f t="shared" si="61"/>
        <v>3.1947362099593916E-3</v>
      </c>
      <c r="BH92" s="71">
        <f t="shared" si="62"/>
        <v>2.3180952380952385E-3</v>
      </c>
      <c r="BI92" s="71">
        <f t="shared" si="78"/>
        <v>7.9095238095237917E-5</v>
      </c>
      <c r="BJ92" s="71">
        <f t="shared" si="79"/>
        <v>0</v>
      </c>
      <c r="BK92" s="71">
        <f t="shared" si="80"/>
        <v>7.9095238095237917E-5</v>
      </c>
      <c r="BL92" s="71">
        <f t="shared" si="63"/>
        <v>2.6218933333333343E-2</v>
      </c>
      <c r="BM92" s="71">
        <f t="shared" si="64"/>
        <v>0</v>
      </c>
      <c r="BQ92" s="60">
        <f t="shared" si="65"/>
        <v>41729</v>
      </c>
      <c r="BR92" s="63">
        <f t="shared" si="66"/>
        <v>9.3809725387785843</v>
      </c>
      <c r="BS92" s="64">
        <f t="shared" si="67"/>
        <v>1650228</v>
      </c>
      <c r="BT92" s="17" t="s">
        <v>103</v>
      </c>
      <c r="BV92" s="60">
        <f t="shared" si="68"/>
        <v>41759</v>
      </c>
      <c r="BW92" s="71">
        <f t="shared" si="69"/>
        <v>2.7995454444869009E-3</v>
      </c>
      <c r="BX92" s="71">
        <f t="shared" si="70"/>
        <v>3.1947362099593916E-3</v>
      </c>
      <c r="BY92" s="71">
        <f t="shared" si="71"/>
        <v>2.3180952380952385E-3</v>
      </c>
      <c r="BZ92" s="71">
        <f t="shared" si="72"/>
        <v>2.6218933333333343E-2</v>
      </c>
      <c r="CA92" s="71">
        <f t="shared" si="73"/>
        <v>2.0740476190476151E-4</v>
      </c>
      <c r="CB92" s="71">
        <f t="shared" si="74"/>
        <v>0</v>
      </c>
    </row>
    <row r="93" spans="1:80" s="17" customFormat="1" x14ac:dyDescent="0.2">
      <c r="A93" s="106">
        <f t="shared" si="56"/>
        <v>41729</v>
      </c>
      <c r="B93" s="163">
        <v>41759</v>
      </c>
      <c r="C93" s="156">
        <v>593867215381</v>
      </c>
      <c r="D93" s="157">
        <v>4554954.129999999</v>
      </c>
      <c r="E93" s="158">
        <v>1625496</v>
      </c>
      <c r="F93" s="157">
        <v>19795573846.033333</v>
      </c>
      <c r="G93" s="157">
        <v>12178.174444005605</v>
      </c>
      <c r="H93" s="157">
        <v>4554954.129999999</v>
      </c>
      <c r="I93" s="159">
        <v>2.7995454444869009E-3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23.70872420652778</v>
      </c>
      <c r="O93" s="161">
        <v>9.4074006485860107</v>
      </c>
      <c r="P93" s="162">
        <v>3.1947362099593916E-3</v>
      </c>
      <c r="Q93" s="100"/>
      <c r="R93" s="96"/>
      <c r="T93" s="113">
        <f t="shared" si="55"/>
        <v>2.7995454444869009E-3</v>
      </c>
      <c r="U93" s="114">
        <f t="shared" si="55"/>
        <v>2.5255E-3</v>
      </c>
      <c r="V93" s="115">
        <f>VLOOKUP(B93,'cds bmps'!$E:$I,5,0)/10000</f>
        <v>2.0012786363636362E-2</v>
      </c>
      <c r="Z93" s="124">
        <f t="shared" si="57"/>
        <v>1.3101119022498888E-3</v>
      </c>
      <c r="AA93" s="125">
        <f t="shared" si="58"/>
        <v>1.4894335422370121E-3</v>
      </c>
      <c r="AD93" s="133">
        <f t="shared" si="59"/>
        <v>41759</v>
      </c>
      <c r="AE93" s="134">
        <f t="shared" si="75"/>
        <v>-3.9519076547249064E-4</v>
      </c>
      <c r="AF93" s="134">
        <f t="shared" si="81"/>
        <v>1.6204097286571185E-3</v>
      </c>
      <c r="AG93" s="135">
        <f t="shared" si="82"/>
        <v>2.0740476190476151E-4</v>
      </c>
      <c r="AH93" s="136">
        <f t="shared" si="76"/>
        <v>-6.2061469696969816E-3</v>
      </c>
      <c r="AI93" s="57"/>
      <c r="AJ93" s="133">
        <f t="shared" si="83"/>
        <v>41759</v>
      </c>
      <c r="AK93" s="143">
        <f t="shared" si="83"/>
        <v>-3.9519076547249064E-4</v>
      </c>
      <c r="AL93" s="143">
        <f t="shared" si="83"/>
        <v>1.6204097286571185E-3</v>
      </c>
      <c r="AM93" s="143">
        <f t="shared" si="84"/>
        <v>2.0740476190476151E-4</v>
      </c>
      <c r="AN93" s="143">
        <f t="shared" si="85"/>
        <v>0</v>
      </c>
      <c r="AO93" s="144">
        <f t="shared" si="77"/>
        <v>-6.2061469696969816E-3</v>
      </c>
      <c r="AP93" s="93"/>
      <c r="AQ93" s="93"/>
      <c r="AR93" s="37"/>
      <c r="AS93" s="93"/>
      <c r="AT93" s="93"/>
      <c r="AU93" s="93"/>
      <c r="AV93" s="93"/>
      <c r="AW93" s="35"/>
      <c r="AX93" s="93"/>
      <c r="AY93" s="93"/>
      <c r="AZ93" s="93"/>
      <c r="BA93" s="93"/>
      <c r="BB93" s="93"/>
      <c r="BC93" s="93"/>
      <c r="BD93" s="93"/>
      <c r="BE93" s="93"/>
      <c r="BF93" s="60">
        <f t="shared" si="60"/>
        <v>41759</v>
      </c>
      <c r="BG93" s="71">
        <f t="shared" si="61"/>
        <v>2.7995454444869009E-3</v>
      </c>
      <c r="BH93" s="71">
        <f t="shared" si="62"/>
        <v>2.5255E-3</v>
      </c>
      <c r="BI93" s="71">
        <f t="shared" si="78"/>
        <v>2.0740476190476151E-4</v>
      </c>
      <c r="BJ93" s="71">
        <f t="shared" si="79"/>
        <v>0</v>
      </c>
      <c r="BK93" s="71">
        <f t="shared" si="80"/>
        <v>2.0740476190476151E-4</v>
      </c>
      <c r="BL93" s="71">
        <f t="shared" si="63"/>
        <v>2.0012786363636362E-2</v>
      </c>
      <c r="BM93" s="71">
        <f t="shared" si="64"/>
        <v>0</v>
      </c>
      <c r="BQ93" s="60">
        <f t="shared" si="65"/>
        <v>41759</v>
      </c>
      <c r="BR93" s="63">
        <f t="shared" si="66"/>
        <v>9.4074006485860107</v>
      </c>
      <c r="BS93" s="64">
        <f t="shared" si="67"/>
        <v>1625496</v>
      </c>
      <c r="BT93" s="17" t="s">
        <v>103</v>
      </c>
      <c r="BV93" s="60">
        <f t="shared" si="68"/>
        <v>41790</v>
      </c>
      <c r="BW93" s="71">
        <f t="shared" si="69"/>
        <v>3.2004291806614652E-3</v>
      </c>
      <c r="BX93" s="71">
        <f t="shared" si="70"/>
        <v>2.7995454444869009E-3</v>
      </c>
      <c r="BY93" s="71">
        <f t="shared" si="71"/>
        <v>2.5255E-3</v>
      </c>
      <c r="BZ93" s="71">
        <f t="shared" si="72"/>
        <v>2.0012786363636362E-2</v>
      </c>
      <c r="CA93" s="71">
        <f t="shared" si="73"/>
        <v>6.6880952380951944E-5</v>
      </c>
      <c r="CB93" s="71">
        <f t="shared" si="74"/>
        <v>0</v>
      </c>
    </row>
    <row r="94" spans="1:80" s="17" customFormat="1" x14ac:dyDescent="0.2">
      <c r="A94" s="106">
        <f t="shared" si="56"/>
        <v>41759</v>
      </c>
      <c r="B94" s="163">
        <v>41790</v>
      </c>
      <c r="C94" s="156">
        <v>614168848846</v>
      </c>
      <c r="D94" s="157">
        <v>5385216.1799999978</v>
      </c>
      <c r="E94" s="158">
        <v>1643757</v>
      </c>
      <c r="F94" s="157">
        <v>19811898349.870968</v>
      </c>
      <c r="G94" s="157">
        <v>12052.814588695877</v>
      </c>
      <c r="H94" s="157">
        <v>5385216.1799999978</v>
      </c>
      <c r="I94" s="159">
        <v>3.2004291806614652E-3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23.709548520923875</v>
      </c>
      <c r="O94" s="161">
        <v>9.3970534874695986</v>
      </c>
      <c r="P94" s="162">
        <v>2.7995454444869009E-3</v>
      </c>
      <c r="Q94" s="100"/>
      <c r="R94" s="96"/>
      <c r="T94" s="113">
        <f t="shared" ref="T94:U108" si="86">+I94</f>
        <v>3.2004291806614652E-3</v>
      </c>
      <c r="U94" s="114">
        <f t="shared" si="86"/>
        <v>2.5923809523809519E-3</v>
      </c>
      <c r="V94" s="115">
        <f>VLOOKUP(B94,'cds bmps'!$E:$I,5,0)/10000</f>
        <v>1.8005336363636364E-2</v>
      </c>
      <c r="Z94" s="124">
        <f t="shared" si="57"/>
        <v>1.2246190243586702E-3</v>
      </c>
      <c r="AA94" s="125">
        <f t="shared" si="58"/>
        <v>1.9758101563027951E-3</v>
      </c>
      <c r="AD94" s="133">
        <f t="shared" si="59"/>
        <v>41790</v>
      </c>
      <c r="AE94" s="134">
        <f t="shared" si="75"/>
        <v>4.0088373617456433E-4</v>
      </c>
      <c r="AF94" s="134">
        <f t="shared" si="81"/>
        <v>1.4894335422370121E-3</v>
      </c>
      <c r="AG94" s="135">
        <f t="shared" si="82"/>
        <v>6.6880952380951944E-5</v>
      </c>
      <c r="AH94" s="136">
        <f t="shared" si="76"/>
        <v>-2.0074499999999974E-3</v>
      </c>
      <c r="AI94" s="57"/>
      <c r="AJ94" s="133">
        <f t="shared" si="83"/>
        <v>41790</v>
      </c>
      <c r="AK94" s="143">
        <f t="shared" si="83"/>
        <v>4.0088373617456433E-4</v>
      </c>
      <c r="AL94" s="143">
        <f t="shared" si="83"/>
        <v>1.4894335422370121E-3</v>
      </c>
      <c r="AM94" s="143">
        <f t="shared" si="84"/>
        <v>6.6880952380951944E-5</v>
      </c>
      <c r="AN94" s="143">
        <f t="shared" si="85"/>
        <v>0</v>
      </c>
      <c r="AO94" s="144">
        <f t="shared" si="77"/>
        <v>-2.0074499999999974E-3</v>
      </c>
      <c r="AP94" s="93"/>
      <c r="AQ94" s="93"/>
      <c r="AR94" s="37"/>
      <c r="AS94" s="93"/>
      <c r="AT94" s="93"/>
      <c r="AU94" s="93"/>
      <c r="AV94" s="93"/>
      <c r="AX94" s="93"/>
      <c r="AY94" s="93"/>
      <c r="AZ94" s="93"/>
      <c r="BA94" s="93"/>
      <c r="BB94" s="93"/>
      <c r="BC94" s="93"/>
      <c r="BD94" s="93"/>
      <c r="BE94" s="93"/>
      <c r="BF94" s="60">
        <f t="shared" si="60"/>
        <v>41790</v>
      </c>
      <c r="BG94" s="71">
        <f t="shared" si="61"/>
        <v>3.2004291806614652E-3</v>
      </c>
      <c r="BH94" s="71">
        <f t="shared" si="62"/>
        <v>2.5923809523809519E-3</v>
      </c>
      <c r="BI94" s="71">
        <f t="shared" si="78"/>
        <v>6.6880952380951944E-5</v>
      </c>
      <c r="BJ94" s="71">
        <f t="shared" si="79"/>
        <v>0</v>
      </c>
      <c r="BK94" s="71">
        <f t="shared" si="80"/>
        <v>6.6880952380951944E-5</v>
      </c>
      <c r="BL94" s="71">
        <f t="shared" si="63"/>
        <v>1.8005336363636364E-2</v>
      </c>
      <c r="BM94" s="71">
        <f t="shared" si="64"/>
        <v>0</v>
      </c>
      <c r="BQ94" s="60">
        <f t="shared" si="65"/>
        <v>41790</v>
      </c>
      <c r="BR94" s="63">
        <f t="shared" si="66"/>
        <v>9.3970534874695986</v>
      </c>
      <c r="BS94" s="64">
        <f t="shared" si="67"/>
        <v>1643757</v>
      </c>
      <c r="BT94" s="17" t="s">
        <v>103</v>
      </c>
      <c r="BV94" s="60">
        <f t="shared" si="68"/>
        <v>41820</v>
      </c>
      <c r="BW94" s="71">
        <f t="shared" si="69"/>
        <v>3.5436888179212452E-3</v>
      </c>
      <c r="BX94" s="71">
        <f t="shared" si="70"/>
        <v>3.2004291806614652E-3</v>
      </c>
      <c r="BY94" s="71">
        <f t="shared" si="71"/>
        <v>2.5923809523809519E-3</v>
      </c>
      <c r="BZ94" s="71">
        <f t="shared" si="72"/>
        <v>1.8005336363636364E-2</v>
      </c>
      <c r="CA94" s="71">
        <f t="shared" si="73"/>
        <v>-1.0633333333333326E-3</v>
      </c>
      <c r="CB94" s="71">
        <f t="shared" si="74"/>
        <v>0</v>
      </c>
    </row>
    <row r="95" spans="1:80" s="17" customFormat="1" x14ac:dyDescent="0.2">
      <c r="A95" s="106">
        <f t="shared" si="56"/>
        <v>41790</v>
      </c>
      <c r="B95" s="163">
        <v>41820</v>
      </c>
      <c r="C95" s="156">
        <v>584355596357</v>
      </c>
      <c r="D95" s="157">
        <v>5673354.5000000047</v>
      </c>
      <c r="E95" s="158">
        <v>1648567</v>
      </c>
      <c r="F95" s="157">
        <v>19478519878.566666</v>
      </c>
      <c r="G95" s="157">
        <v>11815.425080428437</v>
      </c>
      <c r="H95" s="157">
        <v>5673354.5000000047</v>
      </c>
      <c r="I95" s="159">
        <v>3.5436888179212452E-3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23.692578150680966</v>
      </c>
      <c r="O95" s="161">
        <v>9.3771611670041519</v>
      </c>
      <c r="P95" s="162">
        <v>3.2004291806614652E-3</v>
      </c>
      <c r="Q95" s="100"/>
      <c r="R95" s="96"/>
      <c r="T95" s="113">
        <f t="shared" si="86"/>
        <v>3.5436888179212452E-3</v>
      </c>
      <c r="U95" s="114">
        <f t="shared" si="86"/>
        <v>1.5290476190476193E-3</v>
      </c>
      <c r="V95" s="115">
        <f>VLOOKUP(B95,'cds bmps'!$E:$I,5,0)/10000</f>
        <v>1.6739757142857137E-2</v>
      </c>
      <c r="Z95" s="124">
        <f t="shared" si="57"/>
        <v>1.0121777764294153E-3</v>
      </c>
      <c r="AA95" s="125">
        <f t="shared" si="58"/>
        <v>2.5315110414918301E-3</v>
      </c>
      <c r="AD95" s="133">
        <f t="shared" si="59"/>
        <v>41820</v>
      </c>
      <c r="AE95" s="134">
        <f t="shared" si="75"/>
        <v>3.4325963725977994E-4</v>
      </c>
      <c r="AF95" s="134">
        <f t="shared" si="81"/>
        <v>1.9758101563027951E-3</v>
      </c>
      <c r="AG95" s="135">
        <f t="shared" si="82"/>
        <v>-1.0633333333333326E-3</v>
      </c>
      <c r="AH95" s="136">
        <f t="shared" si="76"/>
        <v>-1.2655792207792275E-3</v>
      </c>
      <c r="AI95" s="57"/>
      <c r="AJ95" s="133">
        <f t="shared" si="83"/>
        <v>41820</v>
      </c>
      <c r="AK95" s="143">
        <f t="shared" si="83"/>
        <v>3.4325963725977994E-4</v>
      </c>
      <c r="AL95" s="143">
        <f t="shared" si="83"/>
        <v>1.9758101563027951E-3</v>
      </c>
      <c r="AM95" s="143">
        <f t="shared" si="84"/>
        <v>0</v>
      </c>
      <c r="AN95" s="143">
        <f t="shared" si="85"/>
        <v>-1.0633333333333326E-3</v>
      </c>
      <c r="AO95" s="144">
        <f t="shared" si="77"/>
        <v>-1.2655792207792275E-3</v>
      </c>
      <c r="AP95" s="93"/>
      <c r="AQ95" s="93"/>
      <c r="AR95" s="37"/>
      <c r="AS95" s="93"/>
      <c r="AT95" s="93"/>
      <c r="AU95" s="93"/>
      <c r="AV95" s="93"/>
      <c r="AW95" s="35"/>
      <c r="AX95" s="93"/>
      <c r="AY95" s="93"/>
      <c r="AZ95" s="93"/>
      <c r="BA95" s="93"/>
      <c r="BB95" s="93"/>
      <c r="BC95" s="93"/>
      <c r="BD95" s="93"/>
      <c r="BE95" s="93"/>
      <c r="BF95" s="60">
        <f t="shared" si="60"/>
        <v>41820</v>
      </c>
      <c r="BG95" s="71">
        <f t="shared" si="61"/>
        <v>3.5436888179212452E-3</v>
      </c>
      <c r="BH95" s="71">
        <f t="shared" si="62"/>
        <v>1.5290476190476193E-3</v>
      </c>
      <c r="BI95" s="71">
        <f t="shared" si="78"/>
        <v>0</v>
      </c>
      <c r="BJ95" s="71">
        <f t="shared" si="79"/>
        <v>-1.0633333333333326E-3</v>
      </c>
      <c r="BK95" s="71">
        <f t="shared" si="80"/>
        <v>-1.0633333333333326E-3</v>
      </c>
      <c r="BL95" s="71">
        <f t="shared" si="63"/>
        <v>1.6739757142857137E-2</v>
      </c>
      <c r="BM95" s="71">
        <f t="shared" si="64"/>
        <v>0</v>
      </c>
      <c r="BQ95" s="60">
        <f t="shared" si="65"/>
        <v>41820</v>
      </c>
      <c r="BR95" s="63">
        <f t="shared" si="66"/>
        <v>9.3771611670041519</v>
      </c>
      <c r="BS95" s="64">
        <f t="shared" si="67"/>
        <v>1648567</v>
      </c>
      <c r="BT95" s="17" t="s">
        <v>103</v>
      </c>
      <c r="BV95" s="60">
        <f t="shared" si="68"/>
        <v>41851</v>
      </c>
      <c r="BW95" s="71">
        <f t="shared" si="69"/>
        <v>2.91205313216203E-3</v>
      </c>
      <c r="BX95" s="71">
        <f t="shared" si="70"/>
        <v>3.5436888179212452E-3</v>
      </c>
      <c r="BY95" s="71">
        <f t="shared" si="71"/>
        <v>1.5290476190476193E-3</v>
      </c>
      <c r="BZ95" s="71">
        <f t="shared" si="72"/>
        <v>1.6739757142857137E-2</v>
      </c>
      <c r="CA95" s="71">
        <f t="shared" si="73"/>
        <v>-5.7078674948240191E-4</v>
      </c>
      <c r="CB95" s="71">
        <f t="shared" si="74"/>
        <v>0</v>
      </c>
    </row>
    <row r="96" spans="1:80" s="17" customFormat="1" x14ac:dyDescent="0.2">
      <c r="A96" s="106">
        <f t="shared" si="56"/>
        <v>41820</v>
      </c>
      <c r="B96" s="163">
        <v>41851</v>
      </c>
      <c r="C96" s="156">
        <v>600000874178</v>
      </c>
      <c r="D96" s="157">
        <v>4786943.6300000027</v>
      </c>
      <c r="E96" s="158">
        <v>1644889</v>
      </c>
      <c r="F96" s="157">
        <v>19354866908.967743</v>
      </c>
      <c r="G96" s="157">
        <v>11766.670522429016</v>
      </c>
      <c r="H96" s="157">
        <v>4786943.6300000027</v>
      </c>
      <c r="I96" s="159">
        <v>2.91205313216203E-3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23.686209744639683</v>
      </c>
      <c r="O96" s="161">
        <v>9.3730262819384098</v>
      </c>
      <c r="P96" s="162">
        <v>3.5436888179212452E-3</v>
      </c>
      <c r="Q96" s="100"/>
      <c r="R96" s="96"/>
      <c r="T96" s="113">
        <f t="shared" si="86"/>
        <v>2.91205313216203E-3</v>
      </c>
      <c r="U96" s="114">
        <f t="shared" si="86"/>
        <v>9.5826086956521742E-4</v>
      </c>
      <c r="V96" s="115">
        <f>VLOOKUP(B96,'cds bmps'!$E:$I,5,0)/10000</f>
        <v>2.1330356521739129E-2</v>
      </c>
      <c r="Z96" s="124">
        <f t="shared" si="57"/>
        <v>1.1477568547894016E-3</v>
      </c>
      <c r="AA96" s="125">
        <f t="shared" si="58"/>
        <v>1.7642962773726284E-3</v>
      </c>
      <c r="AD96" s="133">
        <f t="shared" si="59"/>
        <v>41851</v>
      </c>
      <c r="AE96" s="134">
        <f t="shared" si="75"/>
        <v>-6.3163568575921522E-4</v>
      </c>
      <c r="AF96" s="134">
        <f t="shared" si="81"/>
        <v>2.5315110414918301E-3</v>
      </c>
      <c r="AG96" s="135">
        <f t="shared" si="82"/>
        <v>-5.7078674948240191E-4</v>
      </c>
      <c r="AH96" s="136">
        <f t="shared" si="76"/>
        <v>4.5905993788819925E-3</v>
      </c>
      <c r="AI96" s="57"/>
      <c r="AJ96" s="133">
        <f t="shared" si="83"/>
        <v>41851</v>
      </c>
      <c r="AK96" s="143">
        <f t="shared" si="83"/>
        <v>-6.3163568575921522E-4</v>
      </c>
      <c r="AL96" s="143">
        <f t="shared" si="83"/>
        <v>2.5315110414918301E-3</v>
      </c>
      <c r="AM96" s="143">
        <f t="shared" si="84"/>
        <v>0</v>
      </c>
      <c r="AN96" s="143">
        <f t="shared" si="85"/>
        <v>-5.7078674948240191E-4</v>
      </c>
      <c r="AO96" s="144">
        <f t="shared" si="77"/>
        <v>4.5905993788819925E-3</v>
      </c>
      <c r="AP96" s="93"/>
      <c r="AQ96" s="93"/>
      <c r="AS96" s="93"/>
      <c r="AT96" s="93"/>
      <c r="AU96" s="93"/>
      <c r="AV96" s="93"/>
      <c r="AW96" s="35"/>
      <c r="AX96" s="93"/>
      <c r="AY96" s="93"/>
      <c r="AZ96" s="93"/>
      <c r="BA96" s="93"/>
      <c r="BB96" s="93"/>
      <c r="BC96" s="93"/>
      <c r="BD96" s="93"/>
      <c r="BE96" s="93"/>
      <c r="BF96" s="60">
        <f t="shared" si="60"/>
        <v>41851</v>
      </c>
      <c r="BG96" s="71">
        <f t="shared" si="61"/>
        <v>2.91205313216203E-3</v>
      </c>
      <c r="BH96" s="71">
        <f t="shared" si="62"/>
        <v>9.5826086956521742E-4</v>
      </c>
      <c r="BI96" s="71">
        <f t="shared" si="78"/>
        <v>0</v>
      </c>
      <c r="BJ96" s="71">
        <f t="shared" si="79"/>
        <v>-5.7078674948240191E-4</v>
      </c>
      <c r="BK96" s="71">
        <f t="shared" si="80"/>
        <v>-5.7078674948240191E-4</v>
      </c>
      <c r="BL96" s="71">
        <f t="shared" si="63"/>
        <v>2.1330356521739129E-2</v>
      </c>
      <c r="BM96" s="71">
        <f t="shared" si="64"/>
        <v>0</v>
      </c>
      <c r="BQ96" s="60">
        <f t="shared" si="65"/>
        <v>41851</v>
      </c>
      <c r="BR96" s="63">
        <f t="shared" si="66"/>
        <v>9.3730262819384098</v>
      </c>
      <c r="BS96" s="64">
        <f t="shared" si="67"/>
        <v>1644889</v>
      </c>
      <c r="BT96" s="17" t="s">
        <v>103</v>
      </c>
      <c r="BV96" s="60">
        <f t="shared" si="68"/>
        <v>41882</v>
      </c>
      <c r="BW96" s="71">
        <f t="shared" si="69"/>
        <v>3.236352474848686E-3</v>
      </c>
      <c r="BX96" s="71">
        <f t="shared" si="70"/>
        <v>2.91205313216203E-3</v>
      </c>
      <c r="BY96" s="71">
        <f t="shared" si="71"/>
        <v>9.5826086956521742E-4</v>
      </c>
      <c r="BZ96" s="71">
        <f t="shared" si="72"/>
        <v>2.1330356521739129E-2</v>
      </c>
      <c r="CA96" s="71">
        <f t="shared" si="73"/>
        <v>-1.0826086956521735E-4</v>
      </c>
      <c r="CB96" s="71">
        <f t="shared" si="74"/>
        <v>0</v>
      </c>
    </row>
    <row r="97" spans="1:80" s="17" customFormat="1" x14ac:dyDescent="0.2">
      <c r="A97" s="106">
        <f t="shared" si="56"/>
        <v>41851</v>
      </c>
      <c r="B97" s="163">
        <v>41882</v>
      </c>
      <c r="C97" s="156">
        <v>615407781933</v>
      </c>
      <c r="D97" s="157">
        <v>5456647.9400000144</v>
      </c>
      <c r="E97" s="158">
        <v>1645187</v>
      </c>
      <c r="F97" s="157">
        <v>19851863933.322582</v>
      </c>
      <c r="G97" s="157">
        <v>12066.630682908741</v>
      </c>
      <c r="H97" s="157">
        <v>5456647.9400000144</v>
      </c>
      <c r="I97" s="159">
        <v>3.236352474848686E-3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23.711563740594247</v>
      </c>
      <c r="O97" s="161">
        <v>9.3981991270619201</v>
      </c>
      <c r="P97" s="162">
        <v>2.91205313216203E-3</v>
      </c>
      <c r="Q97" s="100"/>
      <c r="R97" s="96"/>
      <c r="T97" s="113">
        <f t="shared" si="86"/>
        <v>3.236352474848686E-3</v>
      </c>
      <c r="U97" s="114">
        <f t="shared" si="86"/>
        <v>8.5000000000000006E-4</v>
      </c>
      <c r="V97" s="115">
        <f>VLOOKUP(B97,'cds bmps'!$E:$I,5,0)/10000</f>
        <v>2.3160223809523806E-2</v>
      </c>
      <c r="Z97" s="124">
        <f t="shared" si="57"/>
        <v>1.2189039565480382E-3</v>
      </c>
      <c r="AA97" s="125">
        <f t="shared" si="58"/>
        <v>2.0174485183006479E-3</v>
      </c>
      <c r="AD97" s="133">
        <f t="shared" si="59"/>
        <v>41882</v>
      </c>
      <c r="AE97" s="134">
        <f t="shared" si="75"/>
        <v>3.2429934268665608E-4</v>
      </c>
      <c r="AF97" s="134">
        <f t="shared" si="81"/>
        <v>1.7642962773726284E-3</v>
      </c>
      <c r="AG97" s="135">
        <f t="shared" si="82"/>
        <v>-1.0826086956521735E-4</v>
      </c>
      <c r="AH97" s="136">
        <f t="shared" si="76"/>
        <v>1.8298672877846769E-3</v>
      </c>
      <c r="AI97" s="57"/>
      <c r="AJ97" s="133">
        <f t="shared" si="83"/>
        <v>41882</v>
      </c>
      <c r="AK97" s="143">
        <f t="shared" si="83"/>
        <v>3.2429934268665608E-4</v>
      </c>
      <c r="AL97" s="143">
        <f t="shared" si="83"/>
        <v>1.7642962773726284E-3</v>
      </c>
      <c r="AM97" s="143">
        <f t="shared" si="84"/>
        <v>0</v>
      </c>
      <c r="AN97" s="143">
        <f t="shared" si="85"/>
        <v>-1.0826086956521735E-4</v>
      </c>
      <c r="AO97" s="144">
        <f t="shared" si="77"/>
        <v>1.8298672877846769E-3</v>
      </c>
      <c r="AP97" s="93"/>
      <c r="AQ97" s="93"/>
      <c r="AR97" s="35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60">
        <f t="shared" si="60"/>
        <v>41882</v>
      </c>
      <c r="BG97" s="71">
        <f t="shared" si="61"/>
        <v>3.236352474848686E-3</v>
      </c>
      <c r="BH97" s="71">
        <f t="shared" si="62"/>
        <v>8.5000000000000006E-4</v>
      </c>
      <c r="BI97" s="71">
        <f t="shared" si="78"/>
        <v>0</v>
      </c>
      <c r="BJ97" s="71">
        <f t="shared" si="79"/>
        <v>-1.0826086956521735E-4</v>
      </c>
      <c r="BK97" s="71">
        <f t="shared" si="80"/>
        <v>-1.0826086956521735E-4</v>
      </c>
      <c r="BL97" s="71">
        <f t="shared" si="63"/>
        <v>2.3160223809523806E-2</v>
      </c>
      <c r="BM97" s="71">
        <f t="shared" si="64"/>
        <v>0</v>
      </c>
      <c r="BQ97" s="60">
        <f t="shared" si="65"/>
        <v>41882</v>
      </c>
      <c r="BR97" s="63">
        <f t="shared" si="66"/>
        <v>9.3981991270619201</v>
      </c>
      <c r="BS97" s="64">
        <f t="shared" si="67"/>
        <v>1645187</v>
      </c>
      <c r="BT97" s="17" t="s">
        <v>103</v>
      </c>
      <c r="BV97" s="60">
        <f t="shared" si="68"/>
        <v>41912</v>
      </c>
      <c r="BW97" s="71">
        <f t="shared" si="69"/>
        <v>3.1938447900927637E-3</v>
      </c>
      <c r="BX97" s="71">
        <f t="shared" si="70"/>
        <v>3.236352474848686E-3</v>
      </c>
      <c r="BY97" s="71">
        <f t="shared" si="71"/>
        <v>8.5000000000000006E-4</v>
      </c>
      <c r="BZ97" s="71">
        <f t="shared" si="72"/>
        <v>2.3160223809523806E-2</v>
      </c>
      <c r="CA97" s="71">
        <f t="shared" si="73"/>
        <v>-6.4590909000000003E-4</v>
      </c>
      <c r="CB97" s="71">
        <f t="shared" si="74"/>
        <v>0</v>
      </c>
    </row>
    <row r="98" spans="1:80" s="17" customFormat="1" x14ac:dyDescent="0.2">
      <c r="A98" s="106">
        <f t="shared" si="56"/>
        <v>41882</v>
      </c>
      <c r="B98" s="163">
        <v>41912</v>
      </c>
      <c r="C98" s="156">
        <v>608920458747</v>
      </c>
      <c r="D98" s="157">
        <v>5328212.1500000041</v>
      </c>
      <c r="E98" s="158">
        <v>1650969</v>
      </c>
      <c r="F98" s="157">
        <v>20297348624.900002</v>
      </c>
      <c r="G98" s="157">
        <v>12294.203358694198</v>
      </c>
      <c r="H98" s="157">
        <v>5328212.1500000041</v>
      </c>
      <c r="I98" s="159">
        <v>3.1938447900927637E-3</v>
      </c>
      <c r="J98" s="165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23.733756104853139</v>
      </c>
      <c r="O98" s="161">
        <v>9.4168831586262449</v>
      </c>
      <c r="P98" s="162">
        <v>3.236352474848686E-3</v>
      </c>
      <c r="Q98" s="40"/>
      <c r="T98" s="113">
        <f t="shared" si="86"/>
        <v>3.1938447900927637E-3</v>
      </c>
      <c r="U98" s="114">
        <f t="shared" si="86"/>
        <v>2.0409091E-4</v>
      </c>
      <c r="V98" s="115">
        <f>VLOOKUP(B98,'cds bmps'!$E:$I,5,0)/10000</f>
        <v>1.9146977272727274E-2</v>
      </c>
      <c r="Z98" s="124">
        <f t="shared" si="57"/>
        <v>9.3618138436054601E-4</v>
      </c>
      <c r="AA98" s="125">
        <f t="shared" si="58"/>
        <v>2.2576634057322178E-3</v>
      </c>
      <c r="AD98" s="133">
        <f t="shared" si="59"/>
        <v>41912</v>
      </c>
      <c r="AE98" s="134">
        <f t="shared" si="75"/>
        <v>-4.2507684755922325E-5</v>
      </c>
      <c r="AF98" s="134">
        <f t="shared" si="81"/>
        <v>2.0174485183006479E-3</v>
      </c>
      <c r="AG98" s="135">
        <f t="shared" si="82"/>
        <v>-6.4590909000000003E-4</v>
      </c>
      <c r="AH98" s="136">
        <f t="shared" si="76"/>
        <v>-4.0132465367965324E-3</v>
      </c>
      <c r="AI98" s="57"/>
      <c r="AJ98" s="133">
        <f t="shared" si="83"/>
        <v>41912</v>
      </c>
      <c r="AK98" s="143">
        <f t="shared" si="83"/>
        <v>-4.2507684755922325E-5</v>
      </c>
      <c r="AL98" s="143">
        <f t="shared" si="83"/>
        <v>2.0174485183006479E-3</v>
      </c>
      <c r="AM98" s="143">
        <f t="shared" si="84"/>
        <v>0</v>
      </c>
      <c r="AN98" s="143">
        <f t="shared" si="85"/>
        <v>-6.4590909000000003E-4</v>
      </c>
      <c r="AO98" s="144">
        <f t="shared" si="77"/>
        <v>-4.0132465367965324E-3</v>
      </c>
      <c r="AP98" s="93"/>
      <c r="AQ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60">
        <f t="shared" si="60"/>
        <v>41912</v>
      </c>
      <c r="BG98" s="71">
        <f t="shared" si="61"/>
        <v>3.1938447900927637E-3</v>
      </c>
      <c r="BH98" s="71">
        <f t="shared" si="62"/>
        <v>2.0409091E-4</v>
      </c>
      <c r="BI98" s="71">
        <f t="shared" si="78"/>
        <v>0</v>
      </c>
      <c r="BJ98" s="71">
        <f t="shared" si="79"/>
        <v>-6.4590909000000003E-4</v>
      </c>
      <c r="BK98" s="71">
        <f t="shared" si="80"/>
        <v>-6.4590909000000003E-4</v>
      </c>
      <c r="BL98" s="71">
        <f t="shared" si="63"/>
        <v>1.9146977272727274E-2</v>
      </c>
      <c r="BM98" s="71">
        <f t="shared" si="64"/>
        <v>0</v>
      </c>
      <c r="BQ98" s="60">
        <f t="shared" si="65"/>
        <v>41912</v>
      </c>
      <c r="BR98" s="63">
        <f t="shared" si="66"/>
        <v>9.4168831586262449</v>
      </c>
      <c r="BS98" s="64">
        <f t="shared" si="67"/>
        <v>1650969</v>
      </c>
      <c r="BT98" s="17" t="s">
        <v>103</v>
      </c>
      <c r="BV98" s="60">
        <f t="shared" si="68"/>
        <v>41943</v>
      </c>
      <c r="BW98" s="71">
        <f t="shared" si="69"/>
        <v>2.3348471562946241E-3</v>
      </c>
      <c r="BX98" s="71">
        <f t="shared" si="70"/>
        <v>3.1938447900927637E-3</v>
      </c>
      <c r="BY98" s="71">
        <f t="shared" si="71"/>
        <v>2.0409091E-4</v>
      </c>
      <c r="BZ98" s="71">
        <f t="shared" si="72"/>
        <v>1.9146977272727274E-2</v>
      </c>
      <c r="CA98" s="71">
        <f t="shared" si="73"/>
        <v>-1.2626481999999999E-4</v>
      </c>
      <c r="CB98" s="71">
        <f t="shared" si="74"/>
        <v>0</v>
      </c>
    </row>
    <row r="99" spans="1:80" s="17" customFormat="1" x14ac:dyDescent="0.2">
      <c r="A99" s="106">
        <f t="shared" si="56"/>
        <v>41912</v>
      </c>
      <c r="B99" s="163">
        <v>41943</v>
      </c>
      <c r="C99" s="156">
        <v>621988203868</v>
      </c>
      <c r="D99" s="157">
        <v>3978759.9700000021</v>
      </c>
      <c r="E99" s="158">
        <v>1650900</v>
      </c>
      <c r="F99" s="157">
        <v>20064135608.645161</v>
      </c>
      <c r="G99" s="157">
        <v>12153.453030859022</v>
      </c>
      <c r="H99" s="157">
        <v>3978759.9700000021</v>
      </c>
      <c r="I99" s="159">
        <v>2.3348471562946241E-3</v>
      </c>
      <c r="J99" s="165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23.722199760178167</v>
      </c>
      <c r="O99" s="161">
        <v>9.4053686084622061</v>
      </c>
      <c r="P99" s="162">
        <v>3.1938447900927637E-3</v>
      </c>
      <c r="Q99" s="40"/>
      <c r="T99" s="113">
        <f t="shared" si="86"/>
        <v>2.3348471562946241E-3</v>
      </c>
      <c r="U99" s="114">
        <f t="shared" si="86"/>
        <v>7.7826090000000003E-5</v>
      </c>
      <c r="V99" s="115">
        <f>VLOOKUP(B99,'cds bmps'!$E:$I,5,0)/10000</f>
        <v>2.5163552173913042E-2</v>
      </c>
      <c r="Z99" s="124">
        <f t="shared" si="57"/>
        <v>1.2030532702012723E-3</v>
      </c>
      <c r="AA99" s="125">
        <f t="shared" si="58"/>
        <v>1.1317938860933518E-3</v>
      </c>
      <c r="AD99" s="133">
        <f t="shared" si="59"/>
        <v>41943</v>
      </c>
      <c r="AE99" s="134">
        <f t="shared" si="75"/>
        <v>-8.5899763379813964E-4</v>
      </c>
      <c r="AF99" s="134">
        <f t="shared" si="81"/>
        <v>2.2576634057322178E-3</v>
      </c>
      <c r="AG99" s="135">
        <f t="shared" si="82"/>
        <v>-1.2626481999999999E-4</v>
      </c>
      <c r="AH99" s="136">
        <f t="shared" si="76"/>
        <v>6.0165749011857686E-3</v>
      </c>
      <c r="AI99" s="57"/>
      <c r="AJ99" s="133">
        <f t="shared" si="83"/>
        <v>41943</v>
      </c>
      <c r="AK99" s="143">
        <f t="shared" si="83"/>
        <v>-8.5899763379813964E-4</v>
      </c>
      <c r="AL99" s="143">
        <f t="shared" si="83"/>
        <v>2.2576634057322178E-3</v>
      </c>
      <c r="AM99" s="143">
        <f t="shared" si="84"/>
        <v>0</v>
      </c>
      <c r="AN99" s="143">
        <f t="shared" si="85"/>
        <v>-1.2626481999999999E-4</v>
      </c>
      <c r="AO99" s="144">
        <f t="shared" si="77"/>
        <v>6.0165749011857686E-3</v>
      </c>
      <c r="AP99" s="93"/>
      <c r="AQ99" s="93"/>
      <c r="AR99" s="35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60">
        <f t="shared" si="60"/>
        <v>41943</v>
      </c>
      <c r="BG99" s="71">
        <f t="shared" si="61"/>
        <v>2.3348471562946241E-3</v>
      </c>
      <c r="BH99" s="71">
        <f t="shared" si="62"/>
        <v>7.7826090000000003E-5</v>
      </c>
      <c r="BI99" s="71">
        <f t="shared" si="78"/>
        <v>0</v>
      </c>
      <c r="BJ99" s="71">
        <f t="shared" si="79"/>
        <v>-1.2626481999999999E-4</v>
      </c>
      <c r="BK99" s="71">
        <f t="shared" si="80"/>
        <v>-1.2626481999999999E-4</v>
      </c>
      <c r="BL99" s="71">
        <f t="shared" si="63"/>
        <v>2.5163552173913042E-2</v>
      </c>
      <c r="BM99" s="71">
        <f t="shared" si="64"/>
        <v>0</v>
      </c>
      <c r="BQ99" s="60">
        <f t="shared" si="65"/>
        <v>41943</v>
      </c>
      <c r="BR99" s="63">
        <f t="shared" si="66"/>
        <v>9.4053686084622061</v>
      </c>
      <c r="BS99" s="64">
        <f t="shared" si="67"/>
        <v>1650900</v>
      </c>
      <c r="BT99" s="17" t="s">
        <v>103</v>
      </c>
      <c r="BV99" s="60">
        <f t="shared" si="68"/>
        <v>41973</v>
      </c>
      <c r="BW99" s="71">
        <f t="shared" si="69"/>
        <v>2.3534243872204621E-3</v>
      </c>
      <c r="BX99" s="71">
        <f t="shared" si="70"/>
        <v>2.3348471562946241E-3</v>
      </c>
      <c r="BY99" s="71">
        <f t="shared" si="71"/>
        <v>7.7826090000000003E-5</v>
      </c>
      <c r="BZ99" s="71">
        <f t="shared" si="72"/>
        <v>2.5163552173913042E-2</v>
      </c>
      <c r="CA99" s="71">
        <f t="shared" si="73"/>
        <v>1.4673909999999996E-5</v>
      </c>
      <c r="CB99" s="71">
        <f t="shared" si="74"/>
        <v>0</v>
      </c>
    </row>
    <row r="100" spans="1:80" s="17" customFormat="1" x14ac:dyDescent="0.2">
      <c r="A100" s="106">
        <f t="shared" si="56"/>
        <v>41943</v>
      </c>
      <c r="B100" s="163">
        <v>41973</v>
      </c>
      <c r="C100" s="156">
        <v>599723721979</v>
      </c>
      <c r="D100" s="157">
        <v>3866861.4600000074</v>
      </c>
      <c r="E100" s="158">
        <v>1648367</v>
      </c>
      <c r="F100" s="157">
        <v>19990790732.633335</v>
      </c>
      <c r="G100" s="157">
        <v>12127.633429104886</v>
      </c>
      <c r="H100" s="157">
        <v>3866861.4600000074</v>
      </c>
      <c r="I100" s="159">
        <v>2.3534243872204621E-3</v>
      </c>
      <c r="J100" s="165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23.718537541086256</v>
      </c>
      <c r="O100" s="161">
        <v>9.4032418822526136</v>
      </c>
      <c r="P100" s="162">
        <v>2.3348471562946241E-3</v>
      </c>
      <c r="Q100" s="40"/>
      <c r="T100" s="113">
        <f t="shared" si="86"/>
        <v>2.3534243872204621E-3</v>
      </c>
      <c r="U100" s="114">
        <f t="shared" si="86"/>
        <v>9.2499999999999999E-5</v>
      </c>
      <c r="V100" s="115">
        <f>VLOOKUP(B100,'cds bmps'!$E:$I,5,0)/10000</f>
        <v>2.1953339999999998E-2</v>
      </c>
      <c r="Z100" s="124">
        <f t="shared" si="57"/>
        <v>1.0531034097151387E-3</v>
      </c>
      <c r="AA100" s="125">
        <f t="shared" si="58"/>
        <v>1.3003209775053234E-3</v>
      </c>
      <c r="AD100" s="133">
        <f t="shared" si="59"/>
        <v>41973</v>
      </c>
      <c r="AE100" s="134">
        <f t="shared" si="75"/>
        <v>1.8577230925838004E-5</v>
      </c>
      <c r="AF100" s="134">
        <f t="shared" si="81"/>
        <v>1.1317938860933518E-3</v>
      </c>
      <c r="AG100" s="135">
        <f t="shared" si="82"/>
        <v>1.4673909999999996E-5</v>
      </c>
      <c r="AH100" s="136">
        <f t="shared" si="76"/>
        <v>-3.2102121739130442E-3</v>
      </c>
      <c r="AI100" s="57"/>
      <c r="AJ100" s="133">
        <f t="shared" si="83"/>
        <v>41973</v>
      </c>
      <c r="AK100" s="143">
        <f t="shared" si="83"/>
        <v>1.8577230925838004E-5</v>
      </c>
      <c r="AL100" s="143">
        <f t="shared" si="83"/>
        <v>1.1317938860933518E-3</v>
      </c>
      <c r="AM100" s="143">
        <f t="shared" si="84"/>
        <v>1.4673909999999996E-5</v>
      </c>
      <c r="AN100" s="143">
        <f t="shared" si="85"/>
        <v>0</v>
      </c>
      <c r="AO100" s="144">
        <f t="shared" si="77"/>
        <v>-3.2102121739130442E-3</v>
      </c>
      <c r="AP100" s="93"/>
      <c r="AQ100" s="93"/>
      <c r="AR100" s="35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60">
        <f t="shared" si="60"/>
        <v>41973</v>
      </c>
      <c r="BG100" s="71">
        <f t="shared" si="61"/>
        <v>2.3534243872204621E-3</v>
      </c>
      <c r="BH100" s="71">
        <f t="shared" si="62"/>
        <v>9.2499999999999999E-5</v>
      </c>
      <c r="BI100" s="71">
        <f t="shared" si="78"/>
        <v>1.4673909999999996E-5</v>
      </c>
      <c r="BJ100" s="71">
        <f t="shared" si="79"/>
        <v>0</v>
      </c>
      <c r="BK100" s="71">
        <f t="shared" si="80"/>
        <v>1.4673909999999996E-5</v>
      </c>
      <c r="BL100" s="71">
        <f t="shared" si="63"/>
        <v>2.1953339999999998E-2</v>
      </c>
      <c r="BM100" s="71">
        <f t="shared" si="64"/>
        <v>0</v>
      </c>
      <c r="BQ100" s="60">
        <f t="shared" si="65"/>
        <v>41973</v>
      </c>
      <c r="BR100" s="63">
        <f t="shared" si="66"/>
        <v>9.4032418822526136</v>
      </c>
      <c r="BS100" s="64">
        <f t="shared" si="67"/>
        <v>1648367</v>
      </c>
      <c r="BT100" s="17" t="s">
        <v>103</v>
      </c>
      <c r="BV100" s="60">
        <f t="shared" si="68"/>
        <v>42004</v>
      </c>
      <c r="BW100" s="71">
        <f t="shared" si="69"/>
        <v>2.3407872038544914E-3</v>
      </c>
      <c r="BX100" s="71">
        <f t="shared" si="70"/>
        <v>2.3534243872204621E-3</v>
      </c>
      <c r="BY100" s="71">
        <f t="shared" si="71"/>
        <v>9.2499999999999999E-5</v>
      </c>
      <c r="BZ100" s="71">
        <f t="shared" si="72"/>
        <v>2.1953339999999998E-2</v>
      </c>
      <c r="CA100" s="71">
        <f t="shared" si="73"/>
        <v>1.3967391000000001E-4</v>
      </c>
      <c r="CB100" s="71">
        <f t="shared" si="74"/>
        <v>0</v>
      </c>
    </row>
    <row r="101" spans="1:80" s="17" customFormat="1" x14ac:dyDescent="0.2">
      <c r="A101" s="106">
        <f t="shared" si="56"/>
        <v>41973</v>
      </c>
      <c r="B101" s="163">
        <v>42004</v>
      </c>
      <c r="C101" s="156">
        <v>608403251545</v>
      </c>
      <c r="D101" s="157">
        <v>3901760.4000000041</v>
      </c>
      <c r="E101" s="158">
        <v>1663122</v>
      </c>
      <c r="F101" s="157">
        <v>19625911340.161289</v>
      </c>
      <c r="G101" s="157">
        <v>11800.644414637825</v>
      </c>
      <c r="H101" s="157">
        <v>3901760.4000000041</v>
      </c>
      <c r="I101" s="159">
        <v>2.3407872038544914E-3</v>
      </c>
      <c r="J101" s="165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23.700116537251912</v>
      </c>
      <c r="O101" s="161">
        <v>9.3759094203725919</v>
      </c>
      <c r="P101" s="162">
        <v>2.3534243872204621E-3</v>
      </c>
      <c r="Q101" s="40"/>
      <c r="T101" s="113">
        <f t="shared" si="86"/>
        <v>2.3407872038544914E-3</v>
      </c>
      <c r="U101" s="114">
        <f t="shared" si="86"/>
        <v>2.3217391000000001E-4</v>
      </c>
      <c r="V101" s="115">
        <f>VLOOKUP(B101,'cds bmps'!$E:$I,5,0)/10000</f>
        <v>2.368588695652174E-2</v>
      </c>
      <c r="Z101" s="124">
        <f t="shared" si="57"/>
        <v>1.1551979823898257E-3</v>
      </c>
      <c r="AA101" s="125">
        <f t="shared" si="58"/>
        <v>1.1855892214646657E-3</v>
      </c>
      <c r="AD101" s="133">
        <f t="shared" si="59"/>
        <v>42004</v>
      </c>
      <c r="AE101" s="134">
        <f t="shared" si="75"/>
        <v>-1.2637183365970649E-5</v>
      </c>
      <c r="AF101" s="134">
        <f t="shared" si="81"/>
        <v>1.3003209775053234E-3</v>
      </c>
      <c r="AG101" s="135">
        <f t="shared" si="82"/>
        <v>1.3967391000000001E-4</v>
      </c>
      <c r="AH101" s="136">
        <f t="shared" si="76"/>
        <v>1.7325469565217418E-3</v>
      </c>
      <c r="AI101" s="57"/>
      <c r="AJ101" s="133">
        <f t="shared" si="83"/>
        <v>42004</v>
      </c>
      <c r="AK101" s="143">
        <f t="shared" si="83"/>
        <v>-1.2637183365970649E-5</v>
      </c>
      <c r="AL101" s="143">
        <f t="shared" si="83"/>
        <v>1.3003209775053234E-3</v>
      </c>
      <c r="AM101" s="143">
        <f t="shared" si="84"/>
        <v>1.3967391000000001E-4</v>
      </c>
      <c r="AN101" s="143">
        <f t="shared" si="85"/>
        <v>0</v>
      </c>
      <c r="AO101" s="144">
        <f t="shared" si="77"/>
        <v>1.7325469565217418E-3</v>
      </c>
      <c r="AP101" s="93"/>
      <c r="AQ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60">
        <f t="shared" si="60"/>
        <v>42004</v>
      </c>
      <c r="BG101" s="71">
        <f t="shared" si="61"/>
        <v>2.3407872038544914E-3</v>
      </c>
      <c r="BH101" s="71">
        <f t="shared" si="62"/>
        <v>2.3217391000000001E-4</v>
      </c>
      <c r="BI101" s="71">
        <f t="shared" si="78"/>
        <v>1.3967391000000001E-4</v>
      </c>
      <c r="BJ101" s="71">
        <f t="shared" si="79"/>
        <v>0</v>
      </c>
      <c r="BK101" s="71">
        <f t="shared" si="80"/>
        <v>1.3967391000000001E-4</v>
      </c>
      <c r="BL101" s="71">
        <f t="shared" si="63"/>
        <v>2.368588695652174E-2</v>
      </c>
      <c r="BM101" s="71">
        <f t="shared" si="64"/>
        <v>0</v>
      </c>
      <c r="BQ101" s="60">
        <f t="shared" si="65"/>
        <v>42004</v>
      </c>
      <c r="BR101" s="63">
        <f t="shared" si="66"/>
        <v>9.3759094203725919</v>
      </c>
      <c r="BS101" s="64">
        <f t="shared" si="67"/>
        <v>1663122</v>
      </c>
      <c r="BT101" s="17" t="s">
        <v>103</v>
      </c>
      <c r="BV101" s="60">
        <f t="shared" si="68"/>
        <v>42035</v>
      </c>
      <c r="BW101" s="71">
        <f t="shared" si="69"/>
        <v>1.5304381033160596E-3</v>
      </c>
      <c r="BX101" s="71">
        <f t="shared" si="70"/>
        <v>2.3407872038544914E-3</v>
      </c>
      <c r="BY101" s="71">
        <f t="shared" si="71"/>
        <v>2.3217391000000001E-4</v>
      </c>
      <c r="BZ101" s="71">
        <f t="shared" si="72"/>
        <v>2.368588695652174E-2</v>
      </c>
      <c r="CA101" s="71">
        <f t="shared" si="73"/>
        <v>-1.6671936000000001E-4</v>
      </c>
      <c r="CB101" s="71">
        <f t="shared" si="74"/>
        <v>0</v>
      </c>
    </row>
    <row r="102" spans="1:80" s="17" customFormat="1" x14ac:dyDescent="0.2">
      <c r="A102" s="106">
        <f t="shared" si="56"/>
        <v>42004</v>
      </c>
      <c r="B102" s="163">
        <v>42035</v>
      </c>
      <c r="C102" s="156">
        <v>604512275763</v>
      </c>
      <c r="D102" s="157">
        <v>2534708.5500000012</v>
      </c>
      <c r="E102" s="158">
        <v>1592948</v>
      </c>
      <c r="F102" s="157">
        <v>19500395992.354839</v>
      </c>
      <c r="G102" s="157">
        <v>12241.702800314159</v>
      </c>
      <c r="H102" s="157">
        <v>2534708.5500000012</v>
      </c>
      <c r="I102" s="159">
        <v>1.5304381033160596E-3</v>
      </c>
      <c r="J102" s="165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23.693700609610168</v>
      </c>
      <c r="O102" s="161">
        <v>9.4126036640630772</v>
      </c>
      <c r="P102" s="162">
        <v>2.3407872038544914E-3</v>
      </c>
      <c r="Q102" s="40"/>
      <c r="T102" s="113">
        <f t="shared" si="86"/>
        <v>1.5304381033160596E-3</v>
      </c>
      <c r="U102" s="114">
        <f t="shared" si="86"/>
        <v>6.5454549999999998E-5</v>
      </c>
      <c r="V102" s="115">
        <f>VLOOKUP(B102,'cds bmps'!$E:$I,5,0)/10000</f>
        <v>2.6615049999999998E-2</v>
      </c>
      <c r="Z102" s="124">
        <f t="shared" si="57"/>
        <v>1.2700303949758239E-3</v>
      </c>
      <c r="AA102" s="125">
        <f t="shared" si="58"/>
        <v>2.6040770834023569E-4</v>
      </c>
      <c r="AD102" s="133">
        <f t="shared" si="59"/>
        <v>42035</v>
      </c>
      <c r="AE102" s="134">
        <f t="shared" si="75"/>
        <v>-8.1034910053843189E-4</v>
      </c>
      <c r="AF102" s="134">
        <f t="shared" si="81"/>
        <v>1.1855892214646657E-3</v>
      </c>
      <c r="AG102" s="135">
        <f t="shared" si="82"/>
        <v>-1.6671936000000001E-4</v>
      </c>
      <c r="AH102" s="136">
        <f t="shared" si="76"/>
        <v>2.9291630434782577E-3</v>
      </c>
      <c r="AI102" s="57"/>
      <c r="AJ102" s="133">
        <f t="shared" si="83"/>
        <v>42035</v>
      </c>
      <c r="AK102" s="143">
        <f t="shared" si="83"/>
        <v>-8.1034910053843189E-4</v>
      </c>
      <c r="AL102" s="143">
        <f t="shared" si="83"/>
        <v>1.1855892214646657E-3</v>
      </c>
      <c r="AM102" s="143">
        <f t="shared" si="84"/>
        <v>0</v>
      </c>
      <c r="AN102" s="143">
        <f t="shared" si="85"/>
        <v>-1.6671936000000001E-4</v>
      </c>
      <c r="AO102" s="144">
        <f t="shared" si="77"/>
        <v>2.9291630434782577E-3</v>
      </c>
      <c r="AP102" s="93"/>
      <c r="AQ102" s="93"/>
      <c r="AR102" s="37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60">
        <f t="shared" si="60"/>
        <v>42035</v>
      </c>
      <c r="BG102" s="71">
        <f t="shared" si="61"/>
        <v>1.5304381033160596E-3</v>
      </c>
      <c r="BH102" s="71">
        <f t="shared" si="62"/>
        <v>6.5454549999999998E-5</v>
      </c>
      <c r="BI102" s="71">
        <f t="shared" si="78"/>
        <v>0</v>
      </c>
      <c r="BJ102" s="71">
        <f t="shared" si="79"/>
        <v>-1.6671936000000001E-4</v>
      </c>
      <c r="BK102" s="71">
        <f t="shared" si="80"/>
        <v>-1.6671936000000001E-4</v>
      </c>
      <c r="BL102" s="71">
        <f t="shared" si="63"/>
        <v>2.6615049999999998E-2</v>
      </c>
      <c r="BM102" s="71">
        <f t="shared" si="64"/>
        <v>0</v>
      </c>
      <c r="BQ102" s="60">
        <f t="shared" si="65"/>
        <v>42035</v>
      </c>
      <c r="BR102" s="63">
        <f t="shared" si="66"/>
        <v>9.4126036640630772</v>
      </c>
      <c r="BS102" s="64">
        <f t="shared" si="67"/>
        <v>1592948</v>
      </c>
      <c r="BT102" s="17" t="s">
        <v>103</v>
      </c>
      <c r="BV102" s="60">
        <f t="shared" si="68"/>
        <v>42063</v>
      </c>
      <c r="BW102" s="71">
        <f t="shared" si="69"/>
        <v>1.8208429590082949E-3</v>
      </c>
      <c r="BX102" s="71">
        <f t="shared" si="70"/>
        <v>1.5304381033160596E-3</v>
      </c>
      <c r="BY102" s="71">
        <f t="shared" si="71"/>
        <v>6.5454549999999998E-5</v>
      </c>
      <c r="BZ102" s="71">
        <f t="shared" si="72"/>
        <v>2.6615049999999998E-2</v>
      </c>
      <c r="CA102" s="71">
        <f t="shared" si="73"/>
        <v>-5.8454549999999998E-5</v>
      </c>
      <c r="CB102" s="71">
        <f t="shared" si="74"/>
        <v>0</v>
      </c>
    </row>
    <row r="103" spans="1:80" s="17" customFormat="1" x14ac:dyDescent="0.2">
      <c r="A103" s="106">
        <f t="shared" si="56"/>
        <v>42035</v>
      </c>
      <c r="B103" s="163">
        <v>42063</v>
      </c>
      <c r="C103" s="156">
        <v>548680651622</v>
      </c>
      <c r="D103" s="157">
        <v>2737154.2500000051</v>
      </c>
      <c r="E103" s="158">
        <v>1614509</v>
      </c>
      <c r="F103" s="157">
        <v>19595737557.92857</v>
      </c>
      <c r="G103" s="157">
        <v>12137.27365900628</v>
      </c>
      <c r="H103" s="157">
        <v>2737154.2500000051</v>
      </c>
      <c r="I103" s="159">
        <v>1.8208429590082949E-3</v>
      </c>
      <c r="J103" s="165">
        <v>6.9999999999999999E-6</v>
      </c>
      <c r="K103" s="160">
        <v>0</v>
      </c>
      <c r="L103" s="160">
        <v>-1.0563636E-4</v>
      </c>
      <c r="M103" s="160">
        <v>-1.0563636E-4</v>
      </c>
      <c r="N103" s="161">
        <v>23.698577907998263</v>
      </c>
      <c r="O103" s="161">
        <v>9.4040364643520693</v>
      </c>
      <c r="P103" s="162">
        <v>1.5304381033160596E-3</v>
      </c>
      <c r="Q103" s="40"/>
      <c r="T103" s="113">
        <f t="shared" si="86"/>
        <v>1.8208429590082949E-3</v>
      </c>
      <c r="U103" s="114">
        <f t="shared" si="86"/>
        <v>6.9999999999999999E-6</v>
      </c>
      <c r="V103" s="115">
        <f>VLOOKUP(B103,'cds bmps'!$E:$I,5,0)/10000</f>
        <v>2.4227889999999995E-2</v>
      </c>
      <c r="Z103" s="124">
        <f t="shared" si="57"/>
        <v>1.1485774771891443E-3</v>
      </c>
      <c r="AA103" s="125">
        <f t="shared" si="58"/>
        <v>6.7226548181915056E-4</v>
      </c>
      <c r="AD103" s="133">
        <f t="shared" si="59"/>
        <v>42063</v>
      </c>
      <c r="AE103" s="134">
        <f t="shared" si="75"/>
        <v>2.9040485569223535E-4</v>
      </c>
      <c r="AF103" s="134">
        <f t="shared" si="81"/>
        <v>2.6040770834023569E-4</v>
      </c>
      <c r="AG103" s="135">
        <f t="shared" si="82"/>
        <v>-5.8454549999999998E-5</v>
      </c>
      <c r="AH103" s="136">
        <f t="shared" si="76"/>
        <v>-2.3871600000000028E-3</v>
      </c>
      <c r="AI103" s="57"/>
      <c r="AJ103" s="133">
        <f t="shared" si="83"/>
        <v>42063</v>
      </c>
      <c r="AK103" s="143">
        <f t="shared" si="83"/>
        <v>2.9040485569223535E-4</v>
      </c>
      <c r="AL103" s="143">
        <f t="shared" si="83"/>
        <v>2.6040770834023569E-4</v>
      </c>
      <c r="AM103" s="143">
        <f t="shared" si="84"/>
        <v>0</v>
      </c>
      <c r="AN103" s="143">
        <f t="shared" si="85"/>
        <v>-5.8454549999999998E-5</v>
      </c>
      <c r="AO103" s="144">
        <f t="shared" si="77"/>
        <v>-2.3871600000000028E-3</v>
      </c>
      <c r="AP103" s="93"/>
      <c r="AQ103" s="93"/>
      <c r="AR103" s="37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60">
        <f t="shared" si="60"/>
        <v>42063</v>
      </c>
      <c r="BG103" s="71">
        <f t="shared" si="61"/>
        <v>1.8208429590082949E-3</v>
      </c>
      <c r="BH103" s="71">
        <f t="shared" si="62"/>
        <v>6.9999999999999999E-6</v>
      </c>
      <c r="BI103" s="71">
        <f t="shared" si="78"/>
        <v>0</v>
      </c>
      <c r="BJ103" s="71">
        <f t="shared" si="79"/>
        <v>-5.8454549999999998E-5</v>
      </c>
      <c r="BK103" s="71">
        <f t="shared" si="80"/>
        <v>-5.8454549999999998E-5</v>
      </c>
      <c r="BL103" s="71">
        <f t="shared" si="63"/>
        <v>2.4227889999999995E-2</v>
      </c>
      <c r="BM103" s="71">
        <f t="shared" si="64"/>
        <v>0</v>
      </c>
      <c r="BQ103" s="60">
        <f t="shared" si="65"/>
        <v>42063</v>
      </c>
      <c r="BR103" s="63">
        <f t="shared" si="66"/>
        <v>9.4040364643520693</v>
      </c>
      <c r="BS103" s="64">
        <f t="shared" si="67"/>
        <v>1614509</v>
      </c>
      <c r="BT103" s="17" t="s">
        <v>103</v>
      </c>
      <c r="BV103" s="60">
        <f t="shared" si="68"/>
        <v>42094</v>
      </c>
      <c r="BW103" s="71">
        <f t="shared" si="69"/>
        <v>1.8954720554670106E-3</v>
      </c>
      <c r="BX103" s="71">
        <f t="shared" si="70"/>
        <v>1.8208429590082949E-3</v>
      </c>
      <c r="BY103" s="71">
        <f t="shared" si="71"/>
        <v>6.9999999999999999E-6</v>
      </c>
      <c r="BZ103" s="71">
        <f t="shared" si="72"/>
        <v>2.4227889999999995E-2</v>
      </c>
      <c r="CA103" s="71">
        <f t="shared" si="73"/>
        <v>-1.0563636E-4</v>
      </c>
      <c r="CB103" s="71">
        <f t="shared" si="74"/>
        <v>0</v>
      </c>
    </row>
    <row r="104" spans="1:80" s="17" customFormat="1" x14ac:dyDescent="0.2">
      <c r="A104" s="106">
        <f t="shared" si="56"/>
        <v>42063</v>
      </c>
      <c r="B104" s="163">
        <v>42094</v>
      </c>
      <c r="C104" s="156">
        <v>601712603180</v>
      </c>
      <c r="D104" s="157">
        <v>3124738.1500000008</v>
      </c>
      <c r="E104" s="158">
        <v>1632032</v>
      </c>
      <c r="F104" s="157">
        <v>19410083973.548386</v>
      </c>
      <c r="G104" s="157">
        <v>11893.200607309407</v>
      </c>
      <c r="H104" s="157">
        <v>3124738.1500000008</v>
      </c>
      <c r="I104" s="159">
        <v>1.8954720554670106E-3</v>
      </c>
      <c r="J104" s="165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23.689058560421341</v>
      </c>
      <c r="O104" s="161">
        <v>9.3837221382642451</v>
      </c>
      <c r="P104" s="162">
        <v>1.8208429590082949E-3</v>
      </c>
      <c r="Q104" s="40"/>
      <c r="T104" s="113">
        <f t="shared" si="86"/>
        <v>1.8954720554670106E-3</v>
      </c>
      <c r="U104" s="114">
        <f t="shared" si="86"/>
        <v>-9.8636360000000007E-5</v>
      </c>
      <c r="V104" s="115">
        <f>VLOOKUP(B104,'cds bmps'!$E:$I,5,0)/10000</f>
        <v>1.951408181818182E-2</v>
      </c>
      <c r="Z104" s="124">
        <f t="shared" si="57"/>
        <v>9.1015449280424016E-4</v>
      </c>
      <c r="AA104" s="125">
        <f t="shared" si="58"/>
        <v>9.8531756266277042E-4</v>
      </c>
      <c r="AD104" s="133">
        <f t="shared" si="59"/>
        <v>42094</v>
      </c>
      <c r="AE104" s="134">
        <f t="shared" si="75"/>
        <v>7.4629096458715682E-5</v>
      </c>
      <c r="AF104" s="134">
        <f t="shared" si="81"/>
        <v>6.7226548181915056E-4</v>
      </c>
      <c r="AG104" s="135">
        <f t="shared" si="82"/>
        <v>-1.0563636E-4</v>
      </c>
      <c r="AH104" s="136">
        <f t="shared" si="76"/>
        <v>-4.713808181818175E-3</v>
      </c>
      <c r="AI104" s="57"/>
      <c r="AJ104" s="133">
        <f t="shared" si="83"/>
        <v>42094</v>
      </c>
      <c r="AK104" s="143">
        <f t="shared" si="83"/>
        <v>7.4629096458715682E-5</v>
      </c>
      <c r="AL104" s="143">
        <f t="shared" si="83"/>
        <v>6.7226548181915056E-4</v>
      </c>
      <c r="AM104" s="143">
        <f t="shared" si="84"/>
        <v>0</v>
      </c>
      <c r="AN104" s="143">
        <f t="shared" si="85"/>
        <v>-1.0563636E-4</v>
      </c>
      <c r="AO104" s="144">
        <f t="shared" si="77"/>
        <v>-4.713808181818175E-3</v>
      </c>
      <c r="AP104" s="93"/>
      <c r="AQ104" s="93"/>
      <c r="AR104" s="37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60">
        <f t="shared" si="60"/>
        <v>42094</v>
      </c>
      <c r="BG104" s="71">
        <f t="shared" si="61"/>
        <v>1.8954720554670106E-3</v>
      </c>
      <c r="BH104" s="71">
        <f t="shared" si="62"/>
        <v>-9.8636360000000007E-5</v>
      </c>
      <c r="BI104" s="71">
        <f t="shared" si="78"/>
        <v>0</v>
      </c>
      <c r="BJ104" s="71">
        <f t="shared" si="79"/>
        <v>-1.0563636E-4</v>
      </c>
      <c r="BK104" s="71">
        <f t="shared" si="80"/>
        <v>-1.0563636E-4</v>
      </c>
      <c r="BL104" s="71">
        <f t="shared" si="63"/>
        <v>1.951408181818182E-2</v>
      </c>
      <c r="BM104" s="71">
        <f t="shared" si="64"/>
        <v>0</v>
      </c>
      <c r="BQ104" s="60">
        <f t="shared" si="65"/>
        <v>42094</v>
      </c>
      <c r="BR104" s="63">
        <f t="shared" si="66"/>
        <v>9.3837221382642451</v>
      </c>
      <c r="BS104" s="64">
        <f t="shared" si="67"/>
        <v>1632032</v>
      </c>
      <c r="BT104" s="17" t="s">
        <v>103</v>
      </c>
      <c r="BV104" s="60">
        <f t="shared" si="68"/>
        <v>42124</v>
      </c>
      <c r="BW104" s="71">
        <f t="shared" si="69"/>
        <v>1.6475958231465344E-3</v>
      </c>
      <c r="BX104" s="71">
        <f t="shared" si="70"/>
        <v>1.8954720554670106E-3</v>
      </c>
      <c r="BY104" s="71">
        <f t="shared" si="71"/>
        <v>-9.8636360000000007E-5</v>
      </c>
      <c r="BZ104" s="71">
        <f t="shared" si="72"/>
        <v>1.951408181818182E-2</v>
      </c>
      <c r="CA104" s="71">
        <f t="shared" si="73"/>
        <v>-1.6863636999999999E-4</v>
      </c>
      <c r="CB104" s="71">
        <f t="shared" si="74"/>
        <v>0</v>
      </c>
    </row>
    <row r="105" spans="1:80" s="17" customFormat="1" x14ac:dyDescent="0.2">
      <c r="A105" s="106">
        <f t="shared" si="56"/>
        <v>42094</v>
      </c>
      <c r="B105" s="163">
        <v>42124</v>
      </c>
      <c r="C105" s="156">
        <v>577005219602</v>
      </c>
      <c r="D105" s="157">
        <v>2604579.1500000111</v>
      </c>
      <c r="E105" s="158">
        <v>1616514</v>
      </c>
      <c r="F105" s="157">
        <v>19233507320.066666</v>
      </c>
      <c r="G105" s="157">
        <v>11898.13841393682</v>
      </c>
      <c r="H105" s="157">
        <v>2604579.1500000111</v>
      </c>
      <c r="I105" s="159">
        <v>1.6475958231465344E-3</v>
      </c>
      <c r="J105" s="165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23.679919767855427</v>
      </c>
      <c r="O105" s="161">
        <v>9.3841372310586362</v>
      </c>
      <c r="P105" s="162">
        <v>1.8954720554670106E-3</v>
      </c>
      <c r="Q105" s="40"/>
      <c r="T105" s="113">
        <f t="shared" si="86"/>
        <v>1.6475958231465344E-3</v>
      </c>
      <c r="U105" s="114">
        <f t="shared" si="86"/>
        <v>-2.6727273E-4</v>
      </c>
      <c r="V105" s="115">
        <f>VLOOKUP(B105,'cds bmps'!$E:$I,5,0)/10000</f>
        <v>1.9441727272727274E-2</v>
      </c>
      <c r="Z105" s="124">
        <f t="shared" si="57"/>
        <v>8.8254267514461301E-4</v>
      </c>
      <c r="AA105" s="125">
        <f t="shared" si="58"/>
        <v>7.650531480019214E-4</v>
      </c>
      <c r="AD105" s="133">
        <f t="shared" si="59"/>
        <v>42124</v>
      </c>
      <c r="AE105" s="134">
        <f t="shared" si="75"/>
        <v>-2.4787623232047618E-4</v>
      </c>
      <c r="AF105" s="134">
        <f t="shared" si="81"/>
        <v>9.8531756266277042E-4</v>
      </c>
      <c r="AG105" s="135">
        <f t="shared" si="82"/>
        <v>-1.6863636999999999E-4</v>
      </c>
      <c r="AH105" s="136">
        <f t="shared" si="76"/>
        <v>-7.2354545454546282E-5</v>
      </c>
      <c r="AI105" s="57"/>
      <c r="AJ105" s="133">
        <f t="shared" ref="AJ105:AL108" si="87">+AD105</f>
        <v>42124</v>
      </c>
      <c r="AK105" s="143">
        <f t="shared" si="87"/>
        <v>-2.4787623232047618E-4</v>
      </c>
      <c r="AL105" s="143">
        <f t="shared" si="87"/>
        <v>9.8531756266277042E-4</v>
      </c>
      <c r="AM105" s="143">
        <f t="shared" si="84"/>
        <v>0</v>
      </c>
      <c r="AN105" s="143">
        <f t="shared" si="85"/>
        <v>-1.6863636999999999E-4</v>
      </c>
      <c r="AO105" s="144">
        <f t="shared" si="77"/>
        <v>-7.2354545454546282E-5</v>
      </c>
      <c r="AP105" s="93"/>
      <c r="AQ105" s="93"/>
      <c r="AR105" s="37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60">
        <f t="shared" si="60"/>
        <v>42124</v>
      </c>
      <c r="BG105" s="71">
        <f t="shared" si="61"/>
        <v>1.6475958231465344E-3</v>
      </c>
      <c r="BH105" s="71">
        <f t="shared" si="62"/>
        <v>-2.6727273E-4</v>
      </c>
      <c r="BI105" s="71">
        <f t="shared" si="78"/>
        <v>0</v>
      </c>
      <c r="BJ105" s="71">
        <f t="shared" si="79"/>
        <v>-1.6863636999999999E-4</v>
      </c>
      <c r="BK105" s="71">
        <f t="shared" si="80"/>
        <v>-1.6863636999999999E-4</v>
      </c>
      <c r="BL105" s="71">
        <f t="shared" si="63"/>
        <v>1.9441727272727274E-2</v>
      </c>
      <c r="BM105" s="71">
        <f t="shared" si="64"/>
        <v>0</v>
      </c>
      <c r="BR105" s="64"/>
      <c r="BS105" s="64"/>
      <c r="BV105" s="60">
        <f t="shared" si="68"/>
        <v>42155</v>
      </c>
      <c r="BW105" s="71">
        <f t="shared" si="69"/>
        <v>1.7606302587166204E-3</v>
      </c>
      <c r="BX105" s="71">
        <f t="shared" si="70"/>
        <v>1.6475958231465344E-3</v>
      </c>
      <c r="BY105" s="71">
        <f t="shared" si="71"/>
        <v>-2.6727273E-4</v>
      </c>
      <c r="BZ105" s="71">
        <f t="shared" si="72"/>
        <v>1.9441727272727274E-2</v>
      </c>
      <c r="CA105" s="71">
        <f t="shared" si="73"/>
        <v>-2.1415584142857162E-4</v>
      </c>
      <c r="CB105" s="71">
        <f t="shared" si="74"/>
        <v>0</v>
      </c>
    </row>
    <row r="106" spans="1:80" s="17" customFormat="1" x14ac:dyDescent="0.2">
      <c r="A106" s="106">
        <f t="shared" si="56"/>
        <v>42124</v>
      </c>
      <c r="B106" s="163">
        <v>42155</v>
      </c>
      <c r="C106" s="156">
        <v>595926389999</v>
      </c>
      <c r="D106" s="157">
        <v>2874537.0800000029</v>
      </c>
      <c r="E106" s="158">
        <v>1631795</v>
      </c>
      <c r="F106" s="157">
        <v>19223431935.451614</v>
      </c>
      <c r="G106" s="157">
        <v>11780.543472342797</v>
      </c>
      <c r="H106" s="157">
        <v>2874537.0800000029</v>
      </c>
      <c r="I106" s="159">
        <v>1.7606302587166204E-3</v>
      </c>
      <c r="J106" s="165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23.679395785185946</v>
      </c>
      <c r="O106" s="161">
        <v>9.3742045913147951</v>
      </c>
      <c r="P106" s="162">
        <v>1.6475958231465344E-3</v>
      </c>
      <c r="Q106" s="40"/>
      <c r="T106" s="113">
        <f t="shared" si="86"/>
        <v>1.7606302587166204E-3</v>
      </c>
      <c r="U106" s="114">
        <f t="shared" si="86"/>
        <v>-4.8142857142857161E-4</v>
      </c>
      <c r="V106" s="115">
        <f>VLOOKUP(B106,'cds bmps'!$E:$I,5,0)/10000</f>
        <v>1.8832076190476194E-2</v>
      </c>
      <c r="Z106" s="124">
        <f t="shared" si="57"/>
        <v>8.2295327858692986E-4</v>
      </c>
      <c r="AA106" s="125">
        <f t="shared" si="58"/>
        <v>9.3767698012969054E-4</v>
      </c>
      <c r="AD106" s="133">
        <f t="shared" si="59"/>
        <v>42155</v>
      </c>
      <c r="AE106" s="134">
        <f t="shared" si="75"/>
        <v>1.13034435570086E-4</v>
      </c>
      <c r="AF106" s="134">
        <f t="shared" si="81"/>
        <v>7.650531480019214E-4</v>
      </c>
      <c r="AG106" s="135">
        <f t="shared" si="82"/>
        <v>-2.1415584142857162E-4</v>
      </c>
      <c r="AH106" s="136">
        <f t="shared" si="76"/>
        <v>-6.096510822510802E-4</v>
      </c>
      <c r="AI106" s="57"/>
      <c r="AJ106" s="133">
        <f t="shared" si="87"/>
        <v>42155</v>
      </c>
      <c r="AK106" s="143">
        <f t="shared" si="87"/>
        <v>1.13034435570086E-4</v>
      </c>
      <c r="AL106" s="143">
        <f t="shared" si="87"/>
        <v>7.650531480019214E-4</v>
      </c>
      <c r="AM106" s="143">
        <f t="shared" si="84"/>
        <v>0</v>
      </c>
      <c r="AN106" s="143">
        <f t="shared" si="85"/>
        <v>-2.1415584142857162E-4</v>
      </c>
      <c r="AO106" s="144">
        <f t="shared" si="77"/>
        <v>-6.096510822510802E-4</v>
      </c>
      <c r="AP106" s="93"/>
      <c r="AQ106" s="93"/>
      <c r="AR106" s="37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60">
        <f t="shared" si="60"/>
        <v>42155</v>
      </c>
      <c r="BG106" s="71">
        <f t="shared" si="61"/>
        <v>1.7606302587166204E-3</v>
      </c>
      <c r="BH106" s="71">
        <f t="shared" si="62"/>
        <v>-4.8142857142857161E-4</v>
      </c>
      <c r="BI106" s="71">
        <f t="shared" si="78"/>
        <v>0</v>
      </c>
      <c r="BJ106" s="71">
        <f t="shared" si="79"/>
        <v>-2.1415584142857162E-4</v>
      </c>
      <c r="BK106" s="71">
        <f t="shared" si="80"/>
        <v>-2.1415584142857162E-4</v>
      </c>
      <c r="BL106" s="71">
        <f t="shared" si="63"/>
        <v>1.8832076190476194E-2</v>
      </c>
      <c r="BM106" s="71">
        <f t="shared" si="64"/>
        <v>0</v>
      </c>
      <c r="BR106" s="64"/>
      <c r="BS106" s="64"/>
      <c r="BV106" s="60">
        <f t="shared" si="68"/>
        <v>42185</v>
      </c>
      <c r="BW106" s="71">
        <f t="shared" si="69"/>
        <v>1.9488233994094243E-3</v>
      </c>
      <c r="BX106" s="71">
        <f t="shared" si="70"/>
        <v>1.7606302587166204E-3</v>
      </c>
      <c r="BY106" s="71">
        <f t="shared" si="71"/>
        <v>-4.8142857142857161E-4</v>
      </c>
      <c r="BZ106" s="71">
        <f t="shared" si="72"/>
        <v>1.8832076190476194E-2</v>
      </c>
      <c r="CA106" s="71">
        <f t="shared" si="73"/>
        <v>-1.49935064935065E-4</v>
      </c>
      <c r="CB106" s="71">
        <f t="shared" si="74"/>
        <v>0</v>
      </c>
    </row>
    <row r="107" spans="1:80" s="17" customFormat="1" x14ac:dyDescent="0.2">
      <c r="A107" s="106">
        <f t="shared" si="56"/>
        <v>42155</v>
      </c>
      <c r="B107" s="163">
        <v>42185</v>
      </c>
      <c r="C107" s="156">
        <v>581264304833</v>
      </c>
      <c r="D107" s="157">
        <v>3103510.9000000078</v>
      </c>
      <c r="E107" s="158">
        <v>1639803</v>
      </c>
      <c r="F107" s="157">
        <v>19375476827.766666</v>
      </c>
      <c r="G107" s="157">
        <v>11815.734467961496</v>
      </c>
      <c r="H107" s="157">
        <v>3103510.9000000078</v>
      </c>
      <c r="I107" s="159">
        <v>1.9488233994094243E-3</v>
      </c>
      <c r="J107" s="165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23.687274022348365</v>
      </c>
      <c r="O107" s="161">
        <v>9.377187351714424</v>
      </c>
      <c r="P107" s="162">
        <v>1.7606302587166204E-3</v>
      </c>
      <c r="Q107" s="40"/>
      <c r="T107" s="113">
        <f t="shared" si="86"/>
        <v>1.9488233994094243E-3</v>
      </c>
      <c r="U107" s="114">
        <f t="shared" si="86"/>
        <v>-6.3136363636363661E-4</v>
      </c>
      <c r="V107" s="115">
        <f>VLOOKUP(B107,'cds bmps'!$E:$I,5,0)/10000</f>
        <v>2.1152890909090907E-2</v>
      </c>
      <c r="Z107" s="124">
        <f t="shared" si="57"/>
        <v>9.1137787118781947E-4</v>
      </c>
      <c r="AA107" s="125">
        <f t="shared" si="58"/>
        <v>1.0374455282216048E-3</v>
      </c>
      <c r="AD107" s="133">
        <f t="shared" si="59"/>
        <v>42185</v>
      </c>
      <c r="AE107" s="134">
        <f t="shared" si="75"/>
        <v>1.8819314069280389E-4</v>
      </c>
      <c r="AF107" s="134">
        <f t="shared" si="81"/>
        <v>9.3767698012969054E-4</v>
      </c>
      <c r="AG107" s="135">
        <f t="shared" si="82"/>
        <v>-1.49935064935065E-4</v>
      </c>
      <c r="AH107" s="136">
        <f t="shared" si="76"/>
        <v>2.3208147186147138E-3</v>
      </c>
      <c r="AI107" s="57"/>
      <c r="AJ107" s="133">
        <f t="shared" si="87"/>
        <v>42185</v>
      </c>
      <c r="AK107" s="143">
        <f t="shared" si="87"/>
        <v>1.8819314069280389E-4</v>
      </c>
      <c r="AL107" s="143">
        <f t="shared" si="87"/>
        <v>9.3767698012969054E-4</v>
      </c>
      <c r="AM107" s="143">
        <f t="shared" si="84"/>
        <v>0</v>
      </c>
      <c r="AN107" s="143">
        <f t="shared" si="85"/>
        <v>-1.49935064935065E-4</v>
      </c>
      <c r="AO107" s="144">
        <f t="shared" si="77"/>
        <v>2.3208147186147138E-3</v>
      </c>
      <c r="AP107" s="93"/>
      <c r="AQ107" s="93"/>
      <c r="AR107" s="37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60">
        <f t="shared" si="60"/>
        <v>42185</v>
      </c>
      <c r="BG107" s="71">
        <f t="shared" si="61"/>
        <v>1.9488233994094243E-3</v>
      </c>
      <c r="BH107" s="71">
        <f t="shared" si="62"/>
        <v>-6.3136363636363661E-4</v>
      </c>
      <c r="BI107" s="71">
        <f t="shared" si="78"/>
        <v>0</v>
      </c>
      <c r="BJ107" s="71">
        <f t="shared" si="79"/>
        <v>-1.49935064935065E-4</v>
      </c>
      <c r="BK107" s="71">
        <f t="shared" si="80"/>
        <v>-1.49935064935065E-4</v>
      </c>
      <c r="BL107" s="71">
        <f t="shared" si="63"/>
        <v>2.1152890909090907E-2</v>
      </c>
      <c r="BM107" s="71">
        <f t="shared" si="64"/>
        <v>0</v>
      </c>
      <c r="BR107" s="64"/>
      <c r="BS107" s="64"/>
      <c r="BV107" s="60">
        <f t="shared" si="68"/>
        <v>42216</v>
      </c>
      <c r="BW107" s="71">
        <f t="shared" si="69"/>
        <v>1.4620110364589032E-3</v>
      </c>
      <c r="BX107" s="71">
        <f t="shared" si="70"/>
        <v>1.9488233994094243E-3</v>
      </c>
      <c r="BY107" s="71">
        <f t="shared" si="71"/>
        <v>-6.3136363636363661E-4</v>
      </c>
      <c r="BZ107" s="71">
        <f t="shared" si="72"/>
        <v>2.1152890909090907E-2</v>
      </c>
      <c r="CA107" s="71">
        <f t="shared" si="73"/>
        <v>-7.6897233201580692E-5</v>
      </c>
      <c r="CB107" s="71">
        <f t="shared" si="74"/>
        <v>0</v>
      </c>
    </row>
    <row r="108" spans="1:80" s="17" customFormat="1" x14ac:dyDescent="0.2">
      <c r="A108" s="108">
        <f t="shared" si="56"/>
        <v>42185</v>
      </c>
      <c r="B108" s="175">
        <v>42216</v>
      </c>
      <c r="C108" s="168">
        <v>597195015309</v>
      </c>
      <c r="D108" s="169">
        <v>2392070.4200000046</v>
      </c>
      <c r="E108" s="170">
        <v>1637135</v>
      </c>
      <c r="F108" s="169">
        <v>19264355332.548386</v>
      </c>
      <c r="G108" s="169">
        <v>11767.11470498669</v>
      </c>
      <c r="H108" s="169">
        <v>2392070.4200000046</v>
      </c>
      <c r="I108" s="171">
        <v>1.4620110364589032E-3</v>
      </c>
      <c r="J108" s="176">
        <v>-7.082608695652173E-4</v>
      </c>
      <c r="K108" s="172">
        <v>7.082608695652173E-4</v>
      </c>
      <c r="L108" s="172">
        <v>0</v>
      </c>
      <c r="M108" s="172">
        <v>7.082608695652173E-4</v>
      </c>
      <c r="N108" s="173">
        <v>23.68152235132154</v>
      </c>
      <c r="O108" s="173">
        <v>9.373064030439421</v>
      </c>
      <c r="P108" s="174">
        <v>1.9488233994094243E-3</v>
      </c>
      <c r="Q108" s="40"/>
      <c r="T108" s="116">
        <f t="shared" si="86"/>
        <v>1.4620110364589032E-3</v>
      </c>
      <c r="U108" s="117">
        <f t="shared" si="86"/>
        <v>-7.082608695652173E-4</v>
      </c>
      <c r="V108" s="118">
        <f>VLOOKUP(B108,'cds bmps'!$E:$I,5,0)/10000</f>
        <v>2.1922699999999996E-2</v>
      </c>
      <c r="Z108" s="126">
        <f t="shared" si="57"/>
        <v>9.3681242031353601E-4</v>
      </c>
      <c r="AA108" s="127">
        <f t="shared" si="58"/>
        <v>5.251986161453672E-4</v>
      </c>
      <c r="AD108" s="137">
        <f t="shared" si="59"/>
        <v>42216</v>
      </c>
      <c r="AE108" s="138">
        <f t="shared" si="75"/>
        <v>-4.8681236295052108E-4</v>
      </c>
      <c r="AF108" s="138">
        <f t="shared" si="81"/>
        <v>1.0374455282216048E-3</v>
      </c>
      <c r="AG108" s="135">
        <f t="shared" si="82"/>
        <v>-7.6897233201580692E-5</v>
      </c>
      <c r="AH108" s="140">
        <f t="shared" si="76"/>
        <v>7.6980909090908906E-4</v>
      </c>
      <c r="AI108" s="57"/>
      <c r="AJ108" s="137">
        <f t="shared" si="87"/>
        <v>42216</v>
      </c>
      <c r="AK108" s="145">
        <f t="shared" si="87"/>
        <v>-4.8681236295052108E-4</v>
      </c>
      <c r="AL108" s="145">
        <f t="shared" si="87"/>
        <v>1.0374455282216048E-3</v>
      </c>
      <c r="AM108" s="143">
        <f t="shared" si="84"/>
        <v>0</v>
      </c>
      <c r="AN108" s="143">
        <f t="shared" si="85"/>
        <v>-7.6897233201580692E-5</v>
      </c>
      <c r="AO108" s="146">
        <f t="shared" si="77"/>
        <v>7.6980909090908906E-4</v>
      </c>
      <c r="AP108" s="93"/>
      <c r="AQ108" s="93"/>
      <c r="AR108" s="37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60">
        <f t="shared" si="60"/>
        <v>42216</v>
      </c>
      <c r="BG108" s="71">
        <f t="shared" si="61"/>
        <v>1.4620110364589032E-3</v>
      </c>
      <c r="BH108" s="71">
        <f t="shared" si="62"/>
        <v>-7.082608695652173E-4</v>
      </c>
      <c r="BI108" s="71">
        <f t="shared" si="78"/>
        <v>0</v>
      </c>
      <c r="BJ108" s="71">
        <f t="shared" si="79"/>
        <v>-7.6897233201580692E-5</v>
      </c>
      <c r="BK108" s="71">
        <f t="shared" si="80"/>
        <v>-7.6897233201580692E-5</v>
      </c>
      <c r="BL108" s="71">
        <f t="shared" si="63"/>
        <v>2.1922699999999996E-2</v>
      </c>
      <c r="BM108" s="71">
        <f t="shared" si="64"/>
        <v>0</v>
      </c>
      <c r="BQ108" s="60"/>
      <c r="BR108" s="63"/>
      <c r="BS108" s="64"/>
      <c r="BV108" s="60"/>
      <c r="BW108" s="71"/>
      <c r="BX108" s="71"/>
      <c r="BY108" s="71"/>
      <c r="BZ108" s="71"/>
      <c r="CA108" s="71"/>
      <c r="CB108" s="71"/>
    </row>
    <row r="109" spans="1:80" s="109" customFormat="1" x14ac:dyDescent="0.2">
      <c r="T109" s="119"/>
      <c r="U109" s="119"/>
      <c r="V109" s="119"/>
    </row>
    <row r="110" spans="1:80" s="247" customFormat="1" x14ac:dyDescent="0.2">
      <c r="T110" s="250"/>
      <c r="U110" s="250"/>
      <c r="V110" s="250"/>
    </row>
    <row r="111" spans="1:80" x14ac:dyDescent="0.2">
      <c r="A111" s="247"/>
      <c r="B111" s="269"/>
      <c r="C111" s="97"/>
      <c r="D111" s="97"/>
      <c r="E111" s="97"/>
      <c r="F111" s="97"/>
      <c r="G111" s="97"/>
      <c r="H111" s="97"/>
      <c r="I111" s="98"/>
      <c r="J111" s="98"/>
      <c r="K111" s="99"/>
      <c r="L111" s="99"/>
      <c r="M111" s="99"/>
      <c r="N111" s="100"/>
      <c r="O111" s="100"/>
      <c r="P111" s="98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R111" s="262"/>
      <c r="BQ111" s="258"/>
      <c r="BR111" s="264"/>
    </row>
    <row r="112" spans="1:80" x14ac:dyDescent="0.2">
      <c r="A112" s="247"/>
      <c r="B112" s="269"/>
      <c r="C112" s="97"/>
      <c r="D112" s="97"/>
      <c r="E112" s="97"/>
      <c r="F112" s="97"/>
      <c r="G112" s="97"/>
      <c r="H112" s="97"/>
      <c r="I112" s="98"/>
      <c r="J112" s="98"/>
      <c r="K112" s="99"/>
      <c r="L112" s="99"/>
      <c r="M112" s="99"/>
      <c r="N112" s="100"/>
      <c r="O112" s="100"/>
      <c r="P112" s="98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R112" s="262"/>
      <c r="BQ112" s="258"/>
      <c r="BR112" s="264"/>
    </row>
    <row r="113" spans="1:70" x14ac:dyDescent="0.2">
      <c r="A113" s="247"/>
      <c r="B113" s="269"/>
      <c r="C113" s="97"/>
      <c r="D113" s="97"/>
      <c r="E113" s="97"/>
      <c r="F113" s="97"/>
      <c r="G113" s="97"/>
      <c r="H113" s="97"/>
      <c r="I113" s="98"/>
      <c r="J113" s="98"/>
      <c r="K113" s="99"/>
      <c r="L113" s="99"/>
      <c r="M113" s="99"/>
      <c r="N113" s="100"/>
      <c r="O113" s="100"/>
      <c r="P113" s="98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R113" s="262"/>
      <c r="BQ113" s="258"/>
      <c r="BR113" s="264"/>
    </row>
    <row r="114" spans="1:70" x14ac:dyDescent="0.2">
      <c r="A114" s="247"/>
      <c r="B114" s="269"/>
      <c r="C114" s="97"/>
      <c r="D114" s="97"/>
      <c r="E114" s="97"/>
      <c r="F114" s="97"/>
      <c r="G114" s="97"/>
      <c r="H114" s="97"/>
      <c r="I114" s="98"/>
      <c r="J114" s="98"/>
      <c r="K114" s="99"/>
      <c r="L114" s="99"/>
      <c r="M114" s="99"/>
      <c r="N114" s="100"/>
      <c r="O114" s="100"/>
      <c r="P114" s="98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R114" s="262"/>
      <c r="BQ114" s="258"/>
      <c r="BR114" s="264"/>
    </row>
    <row r="115" spans="1:70" x14ac:dyDescent="0.2">
      <c r="A115" s="247"/>
      <c r="B115" s="269"/>
      <c r="C115" s="97"/>
      <c r="D115" s="97"/>
      <c r="E115" s="97"/>
      <c r="F115" s="97"/>
      <c r="G115" s="97"/>
      <c r="H115" s="97"/>
      <c r="I115" s="98"/>
      <c r="J115" s="98"/>
      <c r="K115" s="99"/>
      <c r="L115" s="99"/>
      <c r="M115" s="99"/>
      <c r="N115" s="100"/>
      <c r="O115" s="100"/>
      <c r="P115" s="98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R115" s="262"/>
      <c r="BQ115" s="258"/>
      <c r="BR115" s="264"/>
    </row>
    <row r="116" spans="1:70" x14ac:dyDescent="0.2">
      <c r="A116" s="247"/>
      <c r="B116" s="269"/>
      <c r="C116" s="97"/>
      <c r="D116" s="97"/>
      <c r="E116" s="97"/>
      <c r="F116" s="97"/>
      <c r="G116" s="97"/>
      <c r="H116" s="97"/>
      <c r="I116" s="98"/>
      <c r="J116" s="98"/>
      <c r="K116" s="99"/>
      <c r="L116" s="99"/>
      <c r="M116" s="99"/>
      <c r="N116" s="100"/>
      <c r="O116" s="100"/>
      <c r="P116" s="98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R116" s="262"/>
      <c r="BQ116" s="258"/>
      <c r="BR116" s="264"/>
    </row>
    <row r="117" spans="1:70" x14ac:dyDescent="0.2">
      <c r="A117" s="247"/>
      <c r="B117" s="269"/>
      <c r="C117" s="97"/>
      <c r="D117" s="97"/>
      <c r="E117" s="97"/>
      <c r="F117" s="97"/>
      <c r="G117" s="97"/>
      <c r="H117" s="97"/>
      <c r="I117" s="98"/>
      <c r="J117" s="98"/>
      <c r="K117" s="99"/>
      <c r="L117" s="99"/>
      <c r="M117" s="99"/>
      <c r="N117" s="100"/>
      <c r="O117" s="100"/>
      <c r="P117" s="98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R117" s="262"/>
      <c r="BQ117" s="258"/>
      <c r="BR117" s="264"/>
    </row>
    <row r="118" spans="1:70" x14ac:dyDescent="0.2">
      <c r="A118" s="247"/>
      <c r="B118" s="269"/>
      <c r="C118" s="97"/>
      <c r="D118" s="97"/>
      <c r="E118" s="97"/>
      <c r="F118" s="97"/>
      <c r="G118" s="97"/>
      <c r="H118" s="97"/>
      <c r="I118" s="98"/>
      <c r="J118" s="98"/>
      <c r="K118" s="99"/>
      <c r="L118" s="99"/>
      <c r="M118" s="99"/>
      <c r="N118" s="100"/>
      <c r="O118" s="100"/>
      <c r="P118" s="98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R118" s="262"/>
      <c r="BQ118" s="258"/>
      <c r="BR118" s="264"/>
    </row>
    <row r="119" spans="1:70" x14ac:dyDescent="0.2">
      <c r="A119" s="247"/>
      <c r="B119" s="269"/>
      <c r="C119" s="97"/>
      <c r="D119" s="97"/>
      <c r="E119" s="97"/>
      <c r="F119" s="97"/>
      <c r="G119" s="97"/>
      <c r="H119" s="97"/>
      <c r="I119" s="98"/>
      <c r="J119" s="98"/>
      <c r="K119" s="99"/>
      <c r="L119" s="99"/>
      <c r="M119" s="99"/>
      <c r="N119" s="100"/>
      <c r="O119" s="100"/>
      <c r="P119" s="98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R119" s="262"/>
      <c r="BQ119" s="258"/>
      <c r="BR119" s="264"/>
    </row>
    <row r="120" spans="1:70" x14ac:dyDescent="0.2">
      <c r="A120" s="247"/>
      <c r="B120" s="269"/>
      <c r="C120" s="97"/>
      <c r="D120" s="97"/>
      <c r="E120" s="97"/>
      <c r="F120" s="97"/>
      <c r="G120" s="97"/>
      <c r="H120" s="97"/>
      <c r="I120" s="98"/>
      <c r="J120" s="98"/>
      <c r="K120" s="99"/>
      <c r="L120" s="99"/>
      <c r="M120" s="99"/>
      <c r="N120" s="100"/>
      <c r="O120" s="100"/>
      <c r="P120" s="98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R120" s="262"/>
      <c r="BQ120" s="258"/>
      <c r="BR120" s="264"/>
    </row>
    <row r="121" spans="1:70" x14ac:dyDescent="0.2">
      <c r="A121" s="247"/>
      <c r="B121" s="269"/>
      <c r="C121" s="97"/>
      <c r="D121" s="97"/>
      <c r="E121" s="97"/>
      <c r="F121" s="97"/>
      <c r="G121" s="97"/>
      <c r="H121" s="97"/>
      <c r="I121" s="98"/>
      <c r="J121" s="98"/>
      <c r="K121" s="99"/>
      <c r="L121" s="99"/>
      <c r="M121" s="99"/>
      <c r="N121" s="100"/>
      <c r="O121" s="100"/>
      <c r="P121" s="98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R121" s="262"/>
      <c r="BQ121" s="258"/>
      <c r="BR121" s="264"/>
    </row>
    <row r="122" spans="1:70" x14ac:dyDescent="0.2">
      <c r="A122" s="247"/>
      <c r="B122" s="269"/>
      <c r="C122" s="97"/>
      <c r="D122" s="97"/>
      <c r="E122" s="97"/>
      <c r="F122" s="97"/>
      <c r="G122" s="97"/>
      <c r="H122" s="97"/>
      <c r="I122" s="98"/>
      <c r="J122" s="98"/>
      <c r="K122" s="99"/>
      <c r="L122" s="99"/>
      <c r="M122" s="99"/>
      <c r="N122" s="100"/>
      <c r="O122" s="100"/>
      <c r="P122" s="98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R122" s="262"/>
      <c r="BQ122" s="258"/>
      <c r="BR122" s="264"/>
    </row>
    <row r="123" spans="1:70" x14ac:dyDescent="0.2">
      <c r="A123" s="247"/>
      <c r="B123" s="269"/>
      <c r="C123" s="97"/>
      <c r="D123" s="97"/>
      <c r="E123" s="97"/>
      <c r="F123" s="97"/>
      <c r="G123" s="97"/>
      <c r="H123" s="97"/>
      <c r="I123" s="98"/>
      <c r="J123" s="98"/>
      <c r="K123" s="99"/>
      <c r="L123" s="99"/>
      <c r="M123" s="99"/>
      <c r="N123" s="100"/>
      <c r="O123" s="100"/>
      <c r="P123" s="98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R123" s="262"/>
      <c r="BQ123" s="258"/>
      <c r="BR123" s="264"/>
    </row>
    <row r="124" spans="1:70" x14ac:dyDescent="0.2">
      <c r="A124" s="247"/>
      <c r="B124" s="269"/>
      <c r="C124" s="97"/>
      <c r="D124" s="97"/>
      <c r="E124" s="97"/>
      <c r="F124" s="97"/>
      <c r="G124" s="97"/>
      <c r="H124" s="97"/>
      <c r="I124" s="98"/>
      <c r="J124" s="98"/>
      <c r="K124" s="99"/>
      <c r="L124" s="99"/>
      <c r="M124" s="99"/>
      <c r="N124" s="100"/>
      <c r="O124" s="100"/>
      <c r="P124" s="98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R124" s="262"/>
      <c r="BQ124" s="258"/>
      <c r="BR124" s="264"/>
    </row>
    <row r="125" spans="1:70" x14ac:dyDescent="0.2">
      <c r="A125" s="247"/>
      <c r="B125" s="269"/>
      <c r="C125" s="97"/>
      <c r="D125" s="97"/>
      <c r="E125" s="97"/>
      <c r="F125" s="97"/>
      <c r="G125" s="97"/>
      <c r="H125" s="97"/>
      <c r="I125" s="98"/>
      <c r="J125" s="98"/>
      <c r="K125" s="99"/>
      <c r="L125" s="99"/>
      <c r="M125" s="99"/>
      <c r="N125" s="100"/>
      <c r="O125" s="100"/>
      <c r="P125" s="98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R125" s="262"/>
      <c r="BQ125" s="258"/>
      <c r="BR125" s="264"/>
    </row>
    <row r="126" spans="1:70" x14ac:dyDescent="0.2">
      <c r="A126" s="247"/>
      <c r="B126" s="269"/>
      <c r="C126" s="97"/>
      <c r="D126" s="97"/>
      <c r="E126" s="97"/>
      <c r="F126" s="97"/>
      <c r="G126" s="97"/>
      <c r="H126" s="97"/>
      <c r="I126" s="98"/>
      <c r="J126" s="98"/>
      <c r="K126" s="99"/>
      <c r="L126" s="99"/>
      <c r="M126" s="99"/>
      <c r="N126" s="100"/>
      <c r="O126" s="100"/>
      <c r="P126" s="98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R126" s="262"/>
      <c r="BQ126" s="258"/>
      <c r="BR126" s="264"/>
    </row>
    <row r="127" spans="1:70" x14ac:dyDescent="0.2">
      <c r="A127" s="247"/>
      <c r="B127" s="269"/>
      <c r="C127" s="97"/>
      <c r="D127" s="97"/>
      <c r="E127" s="97"/>
      <c r="F127" s="97"/>
      <c r="G127" s="97"/>
      <c r="H127" s="97"/>
      <c r="I127" s="98"/>
      <c r="J127" s="98"/>
      <c r="K127" s="99"/>
      <c r="L127" s="99"/>
      <c r="M127" s="99"/>
      <c r="N127" s="100"/>
      <c r="O127" s="100"/>
      <c r="P127" s="98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R127" s="262"/>
      <c r="BQ127" s="258"/>
      <c r="BR127" s="264"/>
    </row>
    <row r="128" spans="1:70" x14ac:dyDescent="0.2">
      <c r="A128" s="247"/>
      <c r="B128" s="269"/>
      <c r="C128" s="97"/>
      <c r="D128" s="97"/>
      <c r="E128" s="97"/>
      <c r="F128" s="97"/>
      <c r="G128" s="97"/>
      <c r="H128" s="97"/>
      <c r="I128" s="98"/>
      <c r="J128" s="98"/>
      <c r="K128" s="99"/>
      <c r="L128" s="99"/>
      <c r="M128" s="99"/>
      <c r="N128" s="100"/>
      <c r="O128" s="100"/>
      <c r="P128" s="98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R128" s="262"/>
      <c r="BQ128" s="258"/>
      <c r="BR128" s="264"/>
    </row>
    <row r="129" spans="1:70" x14ac:dyDescent="0.2">
      <c r="A129" s="247"/>
      <c r="B129" s="269"/>
      <c r="C129" s="97"/>
      <c r="D129" s="97"/>
      <c r="E129" s="97"/>
      <c r="F129" s="97"/>
      <c r="G129" s="97"/>
      <c r="H129" s="97"/>
      <c r="I129" s="98"/>
      <c r="J129" s="98"/>
      <c r="K129" s="99"/>
      <c r="L129" s="99"/>
      <c r="M129" s="99"/>
      <c r="N129" s="100"/>
      <c r="O129" s="100"/>
      <c r="P129" s="98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R129" s="262"/>
      <c r="BQ129" s="258"/>
      <c r="BR129" s="264"/>
    </row>
    <row r="130" spans="1:70" x14ac:dyDescent="0.2">
      <c r="A130" s="247"/>
      <c r="B130" s="269"/>
      <c r="C130" s="97"/>
      <c r="D130" s="97"/>
      <c r="E130" s="97"/>
      <c r="F130" s="97"/>
      <c r="G130" s="97"/>
      <c r="H130" s="97"/>
      <c r="I130" s="98"/>
      <c r="J130" s="98"/>
      <c r="K130" s="99"/>
      <c r="L130" s="99"/>
      <c r="M130" s="99"/>
      <c r="N130" s="100"/>
      <c r="O130" s="100"/>
      <c r="P130" s="98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R130" s="262"/>
      <c r="BQ130" s="258"/>
      <c r="BR130" s="264"/>
    </row>
    <row r="131" spans="1:70" x14ac:dyDescent="0.2">
      <c r="A131" s="247"/>
      <c r="B131" s="269"/>
      <c r="C131" s="97"/>
      <c r="D131" s="97"/>
      <c r="E131" s="97"/>
      <c r="F131" s="97"/>
      <c r="G131" s="97"/>
      <c r="H131" s="97"/>
      <c r="I131" s="98"/>
      <c r="J131" s="98"/>
      <c r="K131" s="99"/>
      <c r="L131" s="99"/>
      <c r="M131" s="99"/>
      <c r="N131" s="100"/>
      <c r="O131" s="100"/>
      <c r="P131" s="98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R131" s="262"/>
      <c r="BQ131" s="258"/>
      <c r="BR131" s="264"/>
    </row>
    <row r="132" spans="1:70" x14ac:dyDescent="0.2">
      <c r="A132" s="247"/>
      <c r="B132" s="269"/>
      <c r="C132" s="97"/>
      <c r="D132" s="97"/>
      <c r="E132" s="97"/>
      <c r="F132" s="97"/>
      <c r="G132" s="97"/>
      <c r="H132" s="97"/>
      <c r="I132" s="98"/>
      <c r="J132" s="98"/>
      <c r="K132" s="99"/>
      <c r="L132" s="99"/>
      <c r="M132" s="99"/>
      <c r="N132" s="100"/>
      <c r="O132" s="100"/>
      <c r="P132" s="98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R132" s="262"/>
      <c r="BQ132" s="258"/>
      <c r="BR132" s="264"/>
    </row>
    <row r="133" spans="1:70" x14ac:dyDescent="0.2">
      <c r="A133" s="247"/>
      <c r="B133" s="269"/>
      <c r="C133" s="97"/>
      <c r="D133" s="97"/>
      <c r="E133" s="97"/>
      <c r="F133" s="97"/>
      <c r="G133" s="97"/>
      <c r="H133" s="97"/>
      <c r="I133" s="98"/>
      <c r="J133" s="98"/>
      <c r="K133" s="99"/>
      <c r="L133" s="99"/>
      <c r="M133" s="99"/>
      <c r="N133" s="100"/>
      <c r="O133" s="100"/>
      <c r="P133" s="98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R133" s="262"/>
      <c r="BQ133" s="258"/>
      <c r="BR133" s="264"/>
    </row>
    <row r="134" spans="1:70" x14ac:dyDescent="0.2">
      <c r="A134" s="247"/>
      <c r="B134" s="269"/>
      <c r="C134" s="97"/>
      <c r="D134" s="97"/>
      <c r="E134" s="97"/>
      <c r="F134" s="97"/>
      <c r="G134" s="97"/>
      <c r="H134" s="97"/>
      <c r="I134" s="98"/>
      <c r="J134" s="98"/>
      <c r="K134" s="99"/>
      <c r="L134" s="99"/>
      <c r="M134" s="99"/>
      <c r="N134" s="100"/>
      <c r="O134" s="100"/>
      <c r="P134" s="98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R134" s="262"/>
      <c r="BQ134" s="258"/>
      <c r="BR134" s="264"/>
    </row>
    <row r="135" spans="1:70" x14ac:dyDescent="0.2">
      <c r="A135" s="247"/>
      <c r="B135" s="269"/>
      <c r="C135" s="97"/>
      <c r="D135" s="97"/>
      <c r="E135" s="97"/>
      <c r="F135" s="97"/>
      <c r="G135" s="97"/>
      <c r="H135" s="97"/>
      <c r="I135" s="98"/>
      <c r="J135" s="98"/>
      <c r="K135" s="99"/>
      <c r="L135" s="99"/>
      <c r="M135" s="99"/>
      <c r="N135" s="100"/>
      <c r="O135" s="100"/>
      <c r="P135" s="98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R135" s="262"/>
      <c r="BQ135" s="258"/>
      <c r="BR135" s="264"/>
    </row>
    <row r="136" spans="1:70" x14ac:dyDescent="0.2">
      <c r="A136" s="247"/>
      <c r="B136" s="269"/>
      <c r="C136" s="97"/>
      <c r="D136" s="97"/>
      <c r="E136" s="97"/>
      <c r="F136" s="97"/>
      <c r="G136" s="97"/>
      <c r="H136" s="97"/>
      <c r="I136" s="98"/>
      <c r="J136" s="98"/>
      <c r="K136" s="99"/>
      <c r="L136" s="99"/>
      <c r="M136" s="99"/>
      <c r="N136" s="100"/>
      <c r="O136" s="100"/>
      <c r="P136" s="98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R136" s="262"/>
      <c r="BQ136" s="258"/>
      <c r="BR136" s="264"/>
    </row>
    <row r="137" spans="1:70" x14ac:dyDescent="0.2">
      <c r="A137" s="247"/>
      <c r="B137" s="269"/>
      <c r="C137" s="97"/>
      <c r="D137" s="97"/>
      <c r="E137" s="97"/>
      <c r="F137" s="97"/>
      <c r="G137" s="97"/>
      <c r="H137" s="97"/>
      <c r="I137" s="98"/>
      <c r="J137" s="98"/>
      <c r="K137" s="99"/>
      <c r="L137" s="99"/>
      <c r="M137" s="99"/>
      <c r="N137" s="100"/>
      <c r="O137" s="100"/>
      <c r="P137" s="98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R137" s="262"/>
      <c r="BQ137" s="258"/>
      <c r="BR137" s="264"/>
    </row>
    <row r="138" spans="1:70" x14ac:dyDescent="0.2">
      <c r="A138" s="247"/>
      <c r="B138" s="269"/>
      <c r="C138" s="97"/>
      <c r="D138" s="97"/>
      <c r="E138" s="97"/>
      <c r="F138" s="97"/>
      <c r="G138" s="97"/>
      <c r="H138" s="97"/>
      <c r="I138" s="98"/>
      <c r="J138" s="98"/>
      <c r="K138" s="99"/>
      <c r="L138" s="99"/>
      <c r="M138" s="99"/>
      <c r="N138" s="100"/>
      <c r="O138" s="100"/>
      <c r="P138" s="98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R138" s="262"/>
      <c r="BQ138" s="258"/>
      <c r="BR138" s="264"/>
    </row>
    <row r="139" spans="1:70" x14ac:dyDescent="0.2">
      <c r="A139" s="247"/>
      <c r="B139" s="269"/>
      <c r="C139" s="97"/>
      <c r="D139" s="97"/>
      <c r="E139" s="97"/>
      <c r="F139" s="97"/>
      <c r="G139" s="97"/>
      <c r="H139" s="97"/>
      <c r="I139" s="98"/>
      <c r="J139" s="98"/>
      <c r="K139" s="99"/>
      <c r="L139" s="99"/>
      <c r="M139" s="99"/>
      <c r="N139" s="100"/>
      <c r="O139" s="100"/>
      <c r="P139" s="98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R139" s="262"/>
      <c r="BQ139" s="258"/>
      <c r="BR139" s="264"/>
    </row>
    <row r="140" spans="1:70" x14ac:dyDescent="0.2">
      <c r="A140" s="247"/>
      <c r="B140" s="269"/>
      <c r="C140" s="97"/>
      <c r="D140" s="97"/>
      <c r="E140" s="97"/>
      <c r="F140" s="97"/>
      <c r="G140" s="97"/>
      <c r="H140" s="97"/>
      <c r="I140" s="98"/>
      <c r="J140" s="98"/>
      <c r="K140" s="99"/>
      <c r="L140" s="99"/>
      <c r="M140" s="99"/>
      <c r="N140" s="100"/>
      <c r="O140" s="100"/>
      <c r="P140" s="98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R140" s="262"/>
      <c r="BQ140" s="258"/>
      <c r="BR140" s="264"/>
    </row>
    <row r="141" spans="1:70" x14ac:dyDescent="0.2">
      <c r="A141" s="247"/>
      <c r="B141" s="269"/>
      <c r="C141" s="97"/>
      <c r="D141" s="97"/>
      <c r="E141" s="97"/>
      <c r="F141" s="97"/>
      <c r="G141" s="97"/>
      <c r="H141" s="97"/>
      <c r="I141" s="98"/>
      <c r="J141" s="98"/>
      <c r="K141" s="99"/>
      <c r="L141" s="99"/>
      <c r="M141" s="99"/>
      <c r="N141" s="100"/>
      <c r="O141" s="100"/>
      <c r="P141" s="98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R141" s="262"/>
      <c r="BQ141" s="258"/>
      <c r="BR141" s="264"/>
    </row>
    <row r="142" spans="1:70" x14ac:dyDescent="0.2">
      <c r="A142" s="247"/>
      <c r="B142" s="269"/>
      <c r="C142" s="97"/>
      <c r="D142" s="97"/>
      <c r="E142" s="97"/>
      <c r="F142" s="97"/>
      <c r="G142" s="97"/>
      <c r="H142" s="97"/>
      <c r="I142" s="98"/>
      <c r="J142" s="98"/>
      <c r="K142" s="99"/>
      <c r="L142" s="99"/>
      <c r="M142" s="99"/>
      <c r="N142" s="100"/>
      <c r="O142" s="100"/>
      <c r="P142" s="98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R142" s="262"/>
      <c r="BQ142" s="258"/>
      <c r="BR142" s="264"/>
    </row>
    <row r="143" spans="1:70" x14ac:dyDescent="0.2">
      <c r="A143" s="247"/>
      <c r="B143" s="269"/>
      <c r="C143" s="97"/>
      <c r="D143" s="97"/>
      <c r="E143" s="97"/>
      <c r="F143" s="97"/>
      <c r="G143" s="97"/>
      <c r="H143" s="97"/>
      <c r="I143" s="98"/>
      <c r="J143" s="98"/>
      <c r="K143" s="99"/>
      <c r="L143" s="99"/>
      <c r="M143" s="99"/>
      <c r="N143" s="100"/>
      <c r="O143" s="100"/>
      <c r="P143" s="98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R143" s="262"/>
      <c r="BQ143" s="258"/>
      <c r="BR143" s="264"/>
    </row>
    <row r="144" spans="1:70" x14ac:dyDescent="0.2">
      <c r="A144" s="247"/>
      <c r="B144" s="269"/>
      <c r="C144" s="97"/>
      <c r="D144" s="97"/>
      <c r="E144" s="97"/>
      <c r="F144" s="97"/>
      <c r="G144" s="97"/>
      <c r="H144" s="97"/>
      <c r="I144" s="98"/>
      <c r="J144" s="98"/>
      <c r="K144" s="99"/>
      <c r="L144" s="99"/>
      <c r="M144" s="99"/>
      <c r="N144" s="100"/>
      <c r="O144" s="100"/>
      <c r="P144" s="98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R144" s="262"/>
      <c r="BQ144" s="258"/>
      <c r="BR144" s="264"/>
    </row>
    <row r="145" spans="1:70" x14ac:dyDescent="0.2">
      <c r="A145" s="247"/>
      <c r="B145" s="269"/>
      <c r="C145" s="97"/>
      <c r="D145" s="97"/>
      <c r="E145" s="97"/>
      <c r="F145" s="97"/>
      <c r="G145" s="97"/>
      <c r="H145" s="97"/>
      <c r="I145" s="98"/>
      <c r="J145" s="98"/>
      <c r="K145" s="99"/>
      <c r="L145" s="99"/>
      <c r="M145" s="99"/>
      <c r="N145" s="100"/>
      <c r="O145" s="100"/>
      <c r="P145" s="98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R145" s="262"/>
      <c r="BQ145" s="258"/>
      <c r="BR145" s="264"/>
    </row>
    <row r="146" spans="1:70" x14ac:dyDescent="0.2">
      <c r="A146" s="247"/>
      <c r="B146" s="269"/>
      <c r="C146" s="97"/>
      <c r="D146" s="97"/>
      <c r="E146" s="97"/>
      <c r="F146" s="97"/>
      <c r="G146" s="97"/>
      <c r="H146" s="97"/>
      <c r="I146" s="98"/>
      <c r="J146" s="98"/>
      <c r="K146" s="99"/>
      <c r="L146" s="99"/>
      <c r="M146" s="99"/>
      <c r="N146" s="100"/>
      <c r="O146" s="100"/>
      <c r="P146" s="98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R146" s="262"/>
      <c r="BQ146" s="258"/>
      <c r="BR146" s="264"/>
    </row>
    <row r="147" spans="1:70" x14ac:dyDescent="0.2">
      <c r="A147" s="247"/>
      <c r="B147" s="269"/>
      <c r="C147" s="97"/>
      <c r="D147" s="97"/>
      <c r="E147" s="97"/>
      <c r="F147" s="97"/>
      <c r="G147" s="97"/>
      <c r="H147" s="97"/>
      <c r="I147" s="98"/>
      <c r="J147" s="98"/>
      <c r="K147" s="99"/>
      <c r="L147" s="99"/>
      <c r="M147" s="99"/>
      <c r="N147" s="100"/>
      <c r="O147" s="100"/>
      <c r="P147" s="98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R147" s="262"/>
      <c r="BQ147" s="258"/>
      <c r="BR147" s="264"/>
    </row>
    <row r="148" spans="1:70" x14ac:dyDescent="0.2">
      <c r="A148" s="247"/>
      <c r="B148" s="269"/>
      <c r="C148" s="97"/>
      <c r="D148" s="97"/>
      <c r="E148" s="97"/>
      <c r="F148" s="97"/>
      <c r="G148" s="97"/>
      <c r="H148" s="97"/>
      <c r="I148" s="98"/>
      <c r="J148" s="98"/>
      <c r="K148" s="99"/>
      <c r="L148" s="99"/>
      <c r="M148" s="99"/>
      <c r="N148" s="100"/>
      <c r="O148" s="100"/>
      <c r="P148" s="98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R148" s="262"/>
      <c r="BQ148" s="258"/>
      <c r="BR148" s="264"/>
    </row>
    <row r="149" spans="1:70" x14ac:dyDescent="0.2">
      <c r="A149" s="247"/>
      <c r="B149" s="269"/>
      <c r="C149" s="97"/>
      <c r="D149" s="97"/>
      <c r="E149" s="97"/>
      <c r="F149" s="97"/>
      <c r="G149" s="97"/>
      <c r="H149" s="97"/>
      <c r="I149" s="98"/>
      <c r="J149" s="98"/>
      <c r="K149" s="99"/>
      <c r="L149" s="99"/>
      <c r="M149" s="99"/>
      <c r="N149" s="100"/>
      <c r="O149" s="100"/>
      <c r="P149" s="98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R149" s="262"/>
      <c r="BQ149" s="258"/>
      <c r="BR149" s="264"/>
    </row>
    <row r="150" spans="1:70" x14ac:dyDescent="0.2">
      <c r="A150" s="247"/>
      <c r="B150" s="269"/>
      <c r="C150" s="97"/>
      <c r="D150" s="97"/>
      <c r="E150" s="97"/>
      <c r="F150" s="97"/>
      <c r="G150" s="97"/>
      <c r="H150" s="97"/>
      <c r="I150" s="98"/>
      <c r="J150" s="98"/>
      <c r="K150" s="99"/>
      <c r="L150" s="99"/>
      <c r="M150" s="99"/>
      <c r="N150" s="100"/>
      <c r="O150" s="100"/>
      <c r="P150" s="98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R150" s="262"/>
      <c r="BQ150" s="258"/>
      <c r="BR150" s="264"/>
    </row>
    <row r="151" spans="1:70" x14ac:dyDescent="0.2">
      <c r="A151" s="247"/>
      <c r="B151" s="269"/>
      <c r="C151" s="97"/>
      <c r="D151" s="97"/>
      <c r="E151" s="97"/>
      <c r="F151" s="97"/>
      <c r="G151" s="97"/>
      <c r="H151" s="97"/>
      <c r="I151" s="98"/>
      <c r="J151" s="98"/>
      <c r="K151" s="99"/>
      <c r="L151" s="99"/>
      <c r="M151" s="99"/>
      <c r="N151" s="100"/>
      <c r="O151" s="100"/>
      <c r="P151" s="98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R151" s="262"/>
      <c r="BQ151" s="258"/>
      <c r="BR151" s="264"/>
    </row>
    <row r="152" spans="1:70" x14ac:dyDescent="0.2">
      <c r="A152" s="247"/>
      <c r="B152" s="269"/>
      <c r="C152" s="97"/>
      <c r="D152" s="97"/>
      <c r="E152" s="97"/>
      <c r="F152" s="97"/>
      <c r="G152" s="97"/>
      <c r="H152" s="97"/>
      <c r="I152" s="98"/>
      <c r="J152" s="98"/>
      <c r="K152" s="99"/>
      <c r="L152" s="99"/>
      <c r="M152" s="99"/>
      <c r="N152" s="100"/>
      <c r="O152" s="100"/>
      <c r="P152" s="98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R152" s="262"/>
      <c r="BQ152" s="258"/>
      <c r="BR152" s="264"/>
    </row>
    <row r="153" spans="1:70" x14ac:dyDescent="0.2">
      <c r="A153" s="247"/>
      <c r="B153" s="269"/>
      <c r="C153" s="97"/>
      <c r="D153" s="97"/>
      <c r="E153" s="97"/>
      <c r="F153" s="97"/>
      <c r="G153" s="97"/>
      <c r="H153" s="97"/>
      <c r="I153" s="98"/>
      <c r="J153" s="98"/>
      <c r="K153" s="99"/>
      <c r="L153" s="99"/>
      <c r="M153" s="99"/>
      <c r="N153" s="100"/>
      <c r="O153" s="100"/>
      <c r="P153" s="98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R153" s="262"/>
      <c r="BQ153" s="258"/>
      <c r="BR153" s="264"/>
    </row>
    <row r="154" spans="1:70" x14ac:dyDescent="0.2">
      <c r="A154" s="247"/>
      <c r="B154" s="269"/>
      <c r="C154" s="97"/>
      <c r="D154" s="97"/>
      <c r="E154" s="97"/>
      <c r="F154" s="97"/>
      <c r="G154" s="97"/>
      <c r="H154" s="97"/>
      <c r="I154" s="98"/>
      <c r="J154" s="98"/>
      <c r="K154" s="99"/>
      <c r="L154" s="99"/>
      <c r="M154" s="99"/>
      <c r="N154" s="100"/>
      <c r="O154" s="100"/>
      <c r="P154" s="98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R154" s="262"/>
      <c r="BQ154" s="258"/>
      <c r="BR154" s="264"/>
    </row>
    <row r="155" spans="1:70" x14ac:dyDescent="0.2">
      <c r="A155" s="247"/>
      <c r="B155" s="269"/>
      <c r="C155" s="97"/>
      <c r="D155" s="97"/>
      <c r="E155" s="97"/>
      <c r="F155" s="97"/>
      <c r="G155" s="97"/>
      <c r="H155" s="97"/>
      <c r="I155" s="98"/>
      <c r="J155" s="98"/>
      <c r="K155" s="99"/>
      <c r="L155" s="99"/>
      <c r="M155" s="99"/>
      <c r="N155" s="100"/>
      <c r="O155" s="100"/>
      <c r="P155" s="98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R155" s="262"/>
      <c r="BQ155" s="258"/>
      <c r="BR155" s="264"/>
    </row>
    <row r="156" spans="1:70" x14ac:dyDescent="0.2">
      <c r="A156" s="247"/>
      <c r="B156" s="269"/>
      <c r="C156" s="97"/>
      <c r="D156" s="97"/>
      <c r="E156" s="97"/>
      <c r="F156" s="97"/>
      <c r="G156" s="97"/>
      <c r="H156" s="97"/>
      <c r="I156" s="98"/>
      <c r="J156" s="98"/>
      <c r="K156" s="99"/>
      <c r="L156" s="99"/>
      <c r="M156" s="99"/>
      <c r="N156" s="100"/>
      <c r="O156" s="100"/>
      <c r="P156" s="98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R156" s="262"/>
      <c r="BQ156" s="258"/>
      <c r="BR156" s="264"/>
    </row>
    <row r="157" spans="1:70" x14ac:dyDescent="0.2">
      <c r="A157" s="247"/>
      <c r="B157" s="269"/>
      <c r="C157" s="97"/>
      <c r="D157" s="97"/>
      <c r="E157" s="97"/>
      <c r="F157" s="97"/>
      <c r="G157" s="97"/>
      <c r="H157" s="97"/>
      <c r="I157" s="98"/>
      <c r="J157" s="98"/>
      <c r="K157" s="99"/>
      <c r="L157" s="99"/>
      <c r="M157" s="99"/>
      <c r="N157" s="100"/>
      <c r="O157" s="100"/>
      <c r="P157" s="98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R157" s="262"/>
      <c r="BQ157" s="258"/>
      <c r="BR157" s="264"/>
    </row>
    <row r="158" spans="1:70" x14ac:dyDescent="0.2">
      <c r="A158" s="247"/>
      <c r="B158" s="269"/>
      <c r="C158" s="97"/>
      <c r="D158" s="97"/>
      <c r="E158" s="97"/>
      <c r="F158" s="97"/>
      <c r="G158" s="97"/>
      <c r="H158" s="97"/>
      <c r="I158" s="98"/>
      <c r="J158" s="98"/>
      <c r="K158" s="99"/>
      <c r="L158" s="99"/>
      <c r="M158" s="99"/>
      <c r="N158" s="100"/>
      <c r="O158" s="100"/>
      <c r="P158" s="98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R158" s="262"/>
      <c r="BQ158" s="258"/>
      <c r="BR158" s="264"/>
    </row>
    <row r="159" spans="1:70" x14ac:dyDescent="0.2">
      <c r="A159" s="247"/>
      <c r="B159" s="269"/>
      <c r="C159" s="97"/>
      <c r="D159" s="97"/>
      <c r="E159" s="97"/>
      <c r="F159" s="97"/>
      <c r="G159" s="97"/>
      <c r="H159" s="97"/>
      <c r="I159" s="98"/>
      <c r="J159" s="98"/>
      <c r="K159" s="99"/>
      <c r="L159" s="99"/>
      <c r="M159" s="99"/>
      <c r="N159" s="100"/>
      <c r="O159" s="100"/>
      <c r="P159" s="98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R159" s="262"/>
      <c r="BQ159" s="258"/>
      <c r="BR159" s="264"/>
    </row>
    <row r="160" spans="1:70" x14ac:dyDescent="0.2">
      <c r="A160" s="247"/>
      <c r="B160" s="269"/>
      <c r="C160" s="97"/>
      <c r="D160" s="97"/>
      <c r="E160" s="97"/>
      <c r="F160" s="97"/>
      <c r="G160" s="97"/>
      <c r="H160" s="97"/>
      <c r="I160" s="98"/>
      <c r="J160" s="98"/>
      <c r="K160" s="99"/>
      <c r="L160" s="99"/>
      <c r="M160" s="99"/>
      <c r="N160" s="100"/>
      <c r="O160" s="100"/>
      <c r="P160" s="98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R160" s="262"/>
      <c r="BQ160" s="258"/>
      <c r="BR160" s="264"/>
    </row>
    <row r="161" spans="1:70" x14ac:dyDescent="0.2">
      <c r="A161" s="247"/>
      <c r="B161" s="269"/>
      <c r="C161" s="97"/>
      <c r="D161" s="97"/>
      <c r="E161" s="97"/>
      <c r="F161" s="97"/>
      <c r="G161" s="97"/>
      <c r="H161" s="97"/>
      <c r="I161" s="98"/>
      <c r="J161" s="98"/>
      <c r="K161" s="99"/>
      <c r="L161" s="99"/>
      <c r="M161" s="99"/>
      <c r="N161" s="100"/>
      <c r="O161" s="100"/>
      <c r="P161" s="98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R161" s="262"/>
      <c r="BQ161" s="258"/>
      <c r="BR161" s="264"/>
    </row>
    <row r="162" spans="1:70" x14ac:dyDescent="0.2">
      <c r="A162" s="247"/>
      <c r="B162" s="269"/>
      <c r="C162" s="97"/>
      <c r="D162" s="97"/>
      <c r="E162" s="97"/>
      <c r="F162" s="97"/>
      <c r="G162" s="97"/>
      <c r="H162" s="97"/>
      <c r="I162" s="98"/>
      <c r="J162" s="98"/>
      <c r="K162" s="99"/>
      <c r="L162" s="99"/>
      <c r="M162" s="99"/>
      <c r="N162" s="100"/>
      <c r="O162" s="100"/>
      <c r="P162" s="98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R162" s="262"/>
      <c r="BQ162" s="258"/>
      <c r="BR162" s="264"/>
    </row>
    <row r="163" spans="1:70" x14ac:dyDescent="0.2">
      <c r="A163" s="247"/>
      <c r="B163" s="269"/>
      <c r="C163" s="97"/>
      <c r="D163" s="97"/>
      <c r="E163" s="97"/>
      <c r="F163" s="97"/>
      <c r="G163" s="97"/>
      <c r="H163" s="97"/>
      <c r="I163" s="98"/>
      <c r="J163" s="98"/>
      <c r="K163" s="99"/>
      <c r="L163" s="99"/>
      <c r="M163" s="99"/>
      <c r="N163" s="100"/>
      <c r="O163" s="100"/>
      <c r="P163" s="98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R163" s="262"/>
      <c r="BQ163" s="258"/>
      <c r="BR163" s="264"/>
    </row>
    <row r="164" spans="1:70" x14ac:dyDescent="0.2">
      <c r="A164" s="247"/>
      <c r="B164" s="269"/>
      <c r="C164" s="97"/>
      <c r="D164" s="97"/>
      <c r="E164" s="97"/>
      <c r="F164" s="97"/>
      <c r="G164" s="97"/>
      <c r="H164" s="97"/>
      <c r="I164" s="98"/>
      <c r="J164" s="98"/>
      <c r="K164" s="99"/>
      <c r="L164" s="99"/>
      <c r="M164" s="99"/>
      <c r="N164" s="100"/>
      <c r="O164" s="100"/>
      <c r="P164" s="98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R164" s="262"/>
      <c r="BQ164" s="258"/>
      <c r="BR164" s="264"/>
    </row>
    <row r="165" spans="1:70" x14ac:dyDescent="0.2">
      <c r="A165" s="247"/>
      <c r="B165" s="269"/>
      <c r="C165" s="97"/>
      <c r="D165" s="97"/>
      <c r="E165" s="97"/>
      <c r="F165" s="97"/>
      <c r="G165" s="97"/>
      <c r="H165" s="97"/>
      <c r="I165" s="98"/>
      <c r="J165" s="98"/>
      <c r="K165" s="99"/>
      <c r="L165" s="99"/>
      <c r="M165" s="99"/>
      <c r="N165" s="100"/>
      <c r="O165" s="100"/>
      <c r="P165" s="98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R165" s="262"/>
      <c r="BQ165" s="258"/>
      <c r="BR165" s="264"/>
    </row>
    <row r="166" spans="1:70" x14ac:dyDescent="0.2">
      <c r="A166" s="247"/>
      <c r="B166" s="269"/>
      <c r="C166" s="97"/>
      <c r="D166" s="97"/>
      <c r="E166" s="97"/>
      <c r="F166" s="97"/>
      <c r="G166" s="97"/>
      <c r="H166" s="97"/>
      <c r="I166" s="98"/>
      <c r="J166" s="98"/>
      <c r="K166" s="99"/>
      <c r="L166" s="99"/>
      <c r="M166" s="99"/>
      <c r="N166" s="100"/>
      <c r="O166" s="100"/>
      <c r="P166" s="98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R166" s="262"/>
      <c r="BQ166" s="258"/>
      <c r="BR166" s="264"/>
    </row>
    <row r="167" spans="1:70" x14ac:dyDescent="0.2">
      <c r="A167" s="247"/>
      <c r="B167" s="269"/>
      <c r="C167" s="97"/>
      <c r="D167" s="97"/>
      <c r="E167" s="97"/>
      <c r="F167" s="97"/>
      <c r="G167" s="97"/>
      <c r="H167" s="97"/>
      <c r="I167" s="98"/>
      <c r="J167" s="98"/>
      <c r="K167" s="99"/>
      <c r="L167" s="99"/>
      <c r="M167" s="99"/>
      <c r="N167" s="100"/>
      <c r="O167" s="100"/>
      <c r="P167" s="98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R167" s="262"/>
      <c r="BQ167" s="258"/>
      <c r="BR167" s="264"/>
    </row>
    <row r="168" spans="1:70" x14ac:dyDescent="0.2">
      <c r="A168" s="247"/>
      <c r="B168" s="269"/>
      <c r="C168" s="97"/>
      <c r="D168" s="97"/>
      <c r="E168" s="97"/>
      <c r="F168" s="97"/>
      <c r="G168" s="97"/>
      <c r="H168" s="97"/>
      <c r="I168" s="98"/>
      <c r="J168" s="98"/>
      <c r="K168" s="99"/>
      <c r="L168" s="99"/>
      <c r="M168" s="99"/>
      <c r="N168" s="100"/>
      <c r="O168" s="100"/>
      <c r="P168" s="98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R168" s="262"/>
      <c r="BQ168" s="258"/>
      <c r="BR168" s="264"/>
    </row>
    <row r="169" spans="1:70" x14ac:dyDescent="0.2">
      <c r="A169" s="247"/>
      <c r="B169" s="269"/>
      <c r="C169" s="97"/>
      <c r="D169" s="97"/>
      <c r="E169" s="97"/>
      <c r="F169" s="97"/>
      <c r="G169" s="97"/>
      <c r="H169" s="97"/>
      <c r="I169" s="98"/>
      <c r="J169" s="98"/>
      <c r="K169" s="99"/>
      <c r="L169" s="99"/>
      <c r="M169" s="99"/>
      <c r="N169" s="100"/>
      <c r="O169" s="100"/>
      <c r="P169" s="98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R169" s="262"/>
      <c r="BQ169" s="258"/>
      <c r="BR169" s="264"/>
    </row>
    <row r="170" spans="1:70" x14ac:dyDescent="0.2">
      <c r="A170" s="247"/>
      <c r="B170" s="269"/>
      <c r="C170" s="97"/>
      <c r="D170" s="97"/>
      <c r="E170" s="97"/>
      <c r="F170" s="97"/>
      <c r="G170" s="97"/>
      <c r="H170" s="97"/>
      <c r="I170" s="98"/>
      <c r="J170" s="98"/>
      <c r="K170" s="99"/>
      <c r="L170" s="99"/>
      <c r="M170" s="99"/>
      <c r="N170" s="100"/>
      <c r="O170" s="100"/>
      <c r="P170" s="98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R170" s="262"/>
      <c r="BQ170" s="258"/>
      <c r="BR170" s="264"/>
    </row>
    <row r="171" spans="1:70" x14ac:dyDescent="0.2">
      <c r="A171" s="247"/>
      <c r="B171" s="269"/>
      <c r="C171" s="97"/>
      <c r="D171" s="97"/>
      <c r="E171" s="97"/>
      <c r="F171" s="97"/>
      <c r="G171" s="97"/>
      <c r="H171" s="97"/>
      <c r="I171" s="98"/>
      <c r="J171" s="98"/>
      <c r="K171" s="99"/>
      <c r="L171" s="99"/>
      <c r="M171" s="99"/>
      <c r="N171" s="100"/>
      <c r="O171" s="100"/>
      <c r="P171" s="98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R171" s="262"/>
      <c r="BQ171" s="258"/>
      <c r="BR171" s="264"/>
    </row>
    <row r="172" spans="1:70" x14ac:dyDescent="0.2">
      <c r="A172" s="247"/>
      <c r="B172" s="269"/>
      <c r="C172" s="97"/>
      <c r="D172" s="97"/>
      <c r="E172" s="97"/>
      <c r="F172" s="97"/>
      <c r="G172" s="97"/>
      <c r="H172" s="97"/>
      <c r="I172" s="98"/>
      <c r="J172" s="98"/>
      <c r="K172" s="99"/>
      <c r="L172" s="99"/>
      <c r="M172" s="99"/>
      <c r="N172" s="100"/>
      <c r="O172" s="100"/>
      <c r="P172" s="98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R172" s="262"/>
      <c r="BQ172" s="258"/>
      <c r="BR172" s="264"/>
    </row>
    <row r="173" spans="1:70" x14ac:dyDescent="0.2">
      <c r="A173" s="247"/>
      <c r="B173" s="269"/>
      <c r="C173" s="97"/>
      <c r="D173" s="97"/>
      <c r="E173" s="97"/>
      <c r="F173" s="97"/>
      <c r="G173" s="97"/>
      <c r="H173" s="97"/>
      <c r="I173" s="98"/>
      <c r="J173" s="98"/>
      <c r="K173" s="99"/>
      <c r="L173" s="99"/>
      <c r="M173" s="99"/>
      <c r="N173" s="100"/>
      <c r="O173" s="100"/>
      <c r="P173" s="98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R173" s="262"/>
      <c r="BQ173" s="258"/>
      <c r="BR173" s="264"/>
    </row>
    <row r="174" spans="1:70" x14ac:dyDescent="0.2">
      <c r="A174" s="247"/>
      <c r="B174" s="269"/>
      <c r="C174" s="97"/>
      <c r="D174" s="97"/>
      <c r="E174" s="97"/>
      <c r="F174" s="97"/>
      <c r="G174" s="97"/>
      <c r="H174" s="97"/>
      <c r="I174" s="98"/>
      <c r="J174" s="98"/>
      <c r="K174" s="99"/>
      <c r="L174" s="99"/>
      <c r="M174" s="99"/>
      <c r="N174" s="100"/>
      <c r="O174" s="100"/>
      <c r="P174" s="98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R174" s="262"/>
      <c r="BQ174" s="258"/>
      <c r="BR174" s="264"/>
    </row>
    <row r="175" spans="1:70" x14ac:dyDescent="0.2">
      <c r="A175" s="247"/>
      <c r="B175" s="269"/>
      <c r="C175" s="97"/>
      <c r="D175" s="97"/>
      <c r="E175" s="97"/>
      <c r="F175" s="97"/>
      <c r="G175" s="97"/>
      <c r="H175" s="97"/>
      <c r="I175" s="98"/>
      <c r="J175" s="98"/>
      <c r="K175" s="99"/>
      <c r="L175" s="99"/>
      <c r="M175" s="99"/>
      <c r="N175" s="100"/>
      <c r="O175" s="100"/>
      <c r="P175" s="98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R175" s="262"/>
      <c r="BQ175" s="258"/>
      <c r="BR175" s="264"/>
    </row>
    <row r="176" spans="1:70" x14ac:dyDescent="0.2">
      <c r="A176" s="247"/>
      <c r="B176" s="269"/>
      <c r="C176" s="97"/>
      <c r="D176" s="97"/>
      <c r="E176" s="97"/>
      <c r="F176" s="97"/>
      <c r="G176" s="97"/>
      <c r="H176" s="97"/>
      <c r="I176" s="98"/>
      <c r="J176" s="98"/>
      <c r="K176" s="99"/>
      <c r="L176" s="99"/>
      <c r="M176" s="99"/>
      <c r="N176" s="100"/>
      <c r="O176" s="100"/>
      <c r="P176" s="98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R176" s="262"/>
      <c r="BQ176" s="258"/>
      <c r="BR176" s="264"/>
    </row>
    <row r="177" spans="1:70" x14ac:dyDescent="0.2">
      <c r="A177" s="247"/>
      <c r="B177" s="269"/>
      <c r="C177" s="97"/>
      <c r="D177" s="97"/>
      <c r="E177" s="97"/>
      <c r="F177" s="97"/>
      <c r="G177" s="97"/>
      <c r="H177" s="97"/>
      <c r="I177" s="98"/>
      <c r="J177" s="98"/>
      <c r="K177" s="99"/>
      <c r="L177" s="99"/>
      <c r="M177" s="99"/>
      <c r="N177" s="100"/>
      <c r="O177" s="100"/>
      <c r="P177" s="98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R177" s="262"/>
      <c r="BQ177" s="258"/>
      <c r="BR177" s="264"/>
    </row>
    <row r="178" spans="1:70" x14ac:dyDescent="0.2">
      <c r="A178" s="247"/>
      <c r="B178" s="269"/>
      <c r="C178" s="97"/>
      <c r="D178" s="97"/>
      <c r="E178" s="97"/>
      <c r="F178" s="97"/>
      <c r="G178" s="97"/>
      <c r="H178" s="97"/>
      <c r="I178" s="98"/>
      <c r="J178" s="98"/>
      <c r="K178" s="99"/>
      <c r="L178" s="99"/>
      <c r="M178" s="99"/>
      <c r="N178" s="100"/>
      <c r="O178" s="100"/>
      <c r="P178" s="98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R178" s="262"/>
      <c r="BQ178" s="258"/>
      <c r="BR178" s="264"/>
    </row>
    <row r="179" spans="1:70" x14ac:dyDescent="0.2">
      <c r="A179" s="247"/>
      <c r="B179" s="269"/>
      <c r="C179" s="97"/>
      <c r="D179" s="97"/>
      <c r="E179" s="97"/>
      <c r="F179" s="97"/>
      <c r="G179" s="97"/>
      <c r="H179" s="97"/>
      <c r="I179" s="98"/>
      <c r="J179" s="98"/>
      <c r="K179" s="99"/>
      <c r="L179" s="99"/>
      <c r="M179" s="99"/>
      <c r="N179" s="100"/>
      <c r="O179" s="100"/>
      <c r="P179" s="98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R179" s="262"/>
      <c r="BQ179" s="258"/>
      <c r="BR179" s="264"/>
    </row>
    <row r="180" spans="1:70" x14ac:dyDescent="0.2">
      <c r="A180" s="247"/>
      <c r="B180" s="269"/>
      <c r="C180" s="97"/>
      <c r="D180" s="97"/>
      <c r="E180" s="97"/>
      <c r="F180" s="97"/>
      <c r="G180" s="97"/>
      <c r="H180" s="97"/>
      <c r="I180" s="98"/>
      <c r="J180" s="98"/>
      <c r="K180" s="99"/>
      <c r="L180" s="99"/>
      <c r="M180" s="99"/>
      <c r="N180" s="100"/>
      <c r="O180" s="100"/>
      <c r="P180" s="98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R180" s="262"/>
      <c r="BQ180" s="258"/>
      <c r="BR180" s="264"/>
    </row>
    <row r="181" spans="1:70" x14ac:dyDescent="0.2">
      <c r="A181" s="247"/>
      <c r="B181" s="269"/>
      <c r="C181" s="97"/>
      <c r="D181" s="97"/>
      <c r="E181" s="97"/>
      <c r="F181" s="97"/>
      <c r="G181" s="97"/>
      <c r="H181" s="97"/>
      <c r="I181" s="98"/>
      <c r="J181" s="98"/>
      <c r="K181" s="99"/>
      <c r="L181" s="99"/>
      <c r="M181" s="99"/>
      <c r="N181" s="100"/>
      <c r="O181" s="100"/>
      <c r="P181" s="98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R181" s="262"/>
      <c r="BQ181" s="258"/>
      <c r="BR181" s="264"/>
    </row>
    <row r="182" spans="1:70" x14ac:dyDescent="0.2">
      <c r="A182" s="247"/>
      <c r="B182" s="269"/>
      <c r="C182" s="97"/>
      <c r="D182" s="97"/>
      <c r="E182" s="97"/>
      <c r="F182" s="97"/>
      <c r="G182" s="97"/>
      <c r="H182" s="97"/>
      <c r="I182" s="98"/>
      <c r="J182" s="98"/>
      <c r="K182" s="99"/>
      <c r="L182" s="99"/>
      <c r="M182" s="99"/>
      <c r="N182" s="100"/>
      <c r="O182" s="100"/>
      <c r="P182" s="98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R182" s="262"/>
      <c r="BQ182" s="258"/>
      <c r="BR182" s="264"/>
    </row>
    <row r="183" spans="1:70" x14ac:dyDescent="0.2">
      <c r="A183" s="247"/>
      <c r="B183" s="269"/>
      <c r="C183" s="97"/>
      <c r="D183" s="97"/>
      <c r="E183" s="97"/>
      <c r="F183" s="97"/>
      <c r="G183" s="97"/>
      <c r="H183" s="97"/>
      <c r="I183" s="98"/>
      <c r="J183" s="98"/>
      <c r="K183" s="99"/>
      <c r="L183" s="99"/>
      <c r="M183" s="99"/>
      <c r="N183" s="100"/>
      <c r="O183" s="100"/>
      <c r="P183" s="98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R183" s="262"/>
      <c r="BQ183" s="258"/>
      <c r="BR183" s="264"/>
    </row>
    <row r="184" spans="1:70" x14ac:dyDescent="0.2">
      <c r="A184" s="247"/>
      <c r="B184" s="269"/>
      <c r="C184" s="97"/>
      <c r="D184" s="97"/>
      <c r="E184" s="97"/>
      <c r="F184" s="97"/>
      <c r="G184" s="97"/>
      <c r="H184" s="97"/>
      <c r="I184" s="98"/>
      <c r="J184" s="98"/>
      <c r="K184" s="99"/>
      <c r="L184" s="99"/>
      <c r="M184" s="99"/>
      <c r="N184" s="100"/>
      <c r="O184" s="100"/>
      <c r="P184" s="98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R184" s="262"/>
      <c r="BQ184" s="258"/>
      <c r="BR184" s="264"/>
    </row>
    <row r="185" spans="1:70" x14ac:dyDescent="0.2">
      <c r="A185" s="247"/>
      <c r="B185" s="269"/>
      <c r="C185" s="97"/>
      <c r="D185" s="97"/>
      <c r="E185" s="97"/>
      <c r="F185" s="97"/>
      <c r="G185" s="97"/>
      <c r="H185" s="97"/>
      <c r="I185" s="98"/>
      <c r="J185" s="98"/>
      <c r="K185" s="99"/>
      <c r="L185" s="99"/>
      <c r="M185" s="99"/>
      <c r="N185" s="100"/>
      <c r="O185" s="100"/>
      <c r="P185" s="98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R185" s="262"/>
      <c r="BQ185" s="258"/>
      <c r="BR185" s="264"/>
    </row>
    <row r="186" spans="1:70" x14ac:dyDescent="0.2">
      <c r="A186" s="247"/>
      <c r="B186" s="269"/>
      <c r="C186" s="97"/>
      <c r="D186" s="97"/>
      <c r="E186" s="97"/>
      <c r="F186" s="97"/>
      <c r="G186" s="97"/>
      <c r="H186" s="97"/>
      <c r="I186" s="98"/>
      <c r="J186" s="98"/>
      <c r="K186" s="99"/>
      <c r="L186" s="99"/>
      <c r="M186" s="99"/>
      <c r="N186" s="100"/>
      <c r="O186" s="100"/>
      <c r="P186" s="98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R186" s="262"/>
      <c r="BQ186" s="258"/>
      <c r="BR186" s="264"/>
    </row>
    <row r="187" spans="1:70" x14ac:dyDescent="0.2">
      <c r="A187" s="247"/>
      <c r="B187" s="269"/>
      <c r="C187" s="97"/>
      <c r="D187" s="97"/>
      <c r="E187" s="97"/>
      <c r="F187" s="97"/>
      <c r="G187" s="97"/>
      <c r="H187" s="97"/>
      <c r="I187" s="98"/>
      <c r="J187" s="98"/>
      <c r="K187" s="99"/>
      <c r="L187" s="99"/>
      <c r="M187" s="99"/>
      <c r="N187" s="100"/>
      <c r="O187" s="100"/>
      <c r="P187" s="98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R187" s="262"/>
      <c r="BQ187" s="258"/>
      <c r="BR187" s="264"/>
    </row>
    <row r="188" spans="1:70" x14ac:dyDescent="0.2">
      <c r="A188" s="247"/>
      <c r="B188" s="269"/>
      <c r="C188" s="97"/>
      <c r="D188" s="97"/>
      <c r="E188" s="97"/>
      <c r="F188" s="97"/>
      <c r="G188" s="97"/>
      <c r="H188" s="97"/>
      <c r="I188" s="98"/>
      <c r="J188" s="98"/>
      <c r="K188" s="99"/>
      <c r="L188" s="99"/>
      <c r="M188" s="99"/>
      <c r="N188" s="100"/>
      <c r="O188" s="100"/>
      <c r="P188" s="98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R188" s="262"/>
      <c r="BQ188" s="258"/>
      <c r="BR188" s="264"/>
    </row>
    <row r="189" spans="1:70" x14ac:dyDescent="0.2">
      <c r="A189" s="247"/>
      <c r="B189" s="269"/>
      <c r="C189" s="97"/>
      <c r="D189" s="97"/>
      <c r="E189" s="97"/>
      <c r="F189" s="97"/>
      <c r="G189" s="97"/>
      <c r="H189" s="97"/>
      <c r="I189" s="98"/>
      <c r="J189" s="98"/>
      <c r="K189" s="99"/>
      <c r="L189" s="99"/>
      <c r="M189" s="99"/>
      <c r="N189" s="100"/>
      <c r="O189" s="100"/>
      <c r="P189" s="98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R189" s="262"/>
      <c r="BQ189" s="258"/>
      <c r="BR189" s="264"/>
    </row>
    <row r="190" spans="1:70" x14ac:dyDescent="0.2">
      <c r="A190" s="247"/>
      <c r="B190" s="269"/>
      <c r="C190" s="97"/>
      <c r="D190" s="97"/>
      <c r="E190" s="97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98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R190" s="262"/>
      <c r="BQ190" s="258"/>
      <c r="BR190" s="264"/>
    </row>
    <row r="191" spans="1:70" x14ac:dyDescent="0.2">
      <c r="A191" s="247"/>
      <c r="B191" s="269"/>
      <c r="C191" s="97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R191" s="262"/>
      <c r="BQ191" s="258"/>
      <c r="BR191" s="264"/>
    </row>
    <row r="192" spans="1:70" x14ac:dyDescent="0.2">
      <c r="A192" s="247"/>
      <c r="B192" s="269"/>
      <c r="C192" s="97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R192" s="262"/>
      <c r="BQ192" s="258"/>
      <c r="BR192" s="264"/>
    </row>
    <row r="193" spans="1:70" x14ac:dyDescent="0.2">
      <c r="A193" s="247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R193" s="262"/>
      <c r="BQ193" s="258"/>
      <c r="BR193" s="264"/>
    </row>
    <row r="194" spans="1:70" x14ac:dyDescent="0.2">
      <c r="A194" s="247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R194" s="262"/>
      <c r="BQ194" s="258"/>
      <c r="BR194" s="264"/>
    </row>
    <row r="195" spans="1:70" x14ac:dyDescent="0.2">
      <c r="A195" s="247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R195" s="262"/>
      <c r="BQ195" s="258"/>
      <c r="BR195" s="264"/>
    </row>
    <row r="196" spans="1:70" x14ac:dyDescent="0.2">
      <c r="A196" s="247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R196" s="262"/>
      <c r="BQ196" s="258"/>
      <c r="BR196" s="264"/>
    </row>
    <row r="197" spans="1:70" x14ac:dyDescent="0.2">
      <c r="A197" s="247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R197" s="262"/>
      <c r="BQ197" s="258"/>
      <c r="BR197" s="264"/>
    </row>
    <row r="198" spans="1:70" x14ac:dyDescent="0.2">
      <c r="A198" s="247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R198" s="262"/>
      <c r="BQ198" s="258"/>
      <c r="BR198" s="264"/>
    </row>
    <row r="199" spans="1:70" x14ac:dyDescent="0.2">
      <c r="A199" s="247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R199" s="262"/>
      <c r="BQ199" s="258"/>
      <c r="BR199" s="264"/>
    </row>
    <row r="200" spans="1:70" x14ac:dyDescent="0.2">
      <c r="A200" s="247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R200" s="262"/>
      <c r="BQ200" s="258"/>
      <c r="BR200" s="264"/>
    </row>
    <row r="201" spans="1:70" x14ac:dyDescent="0.2">
      <c r="A201" s="247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R201" s="262"/>
      <c r="BQ201" s="258"/>
      <c r="BR201" s="264"/>
    </row>
    <row r="202" spans="1:70" x14ac:dyDescent="0.2">
      <c r="A202" s="247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R202" s="262"/>
      <c r="BQ202" s="258"/>
      <c r="BR202" s="264"/>
    </row>
    <row r="203" spans="1:70" x14ac:dyDescent="0.2">
      <c r="A203" s="247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R203" s="262"/>
      <c r="BQ203" s="258"/>
      <c r="BR203" s="264"/>
    </row>
    <row r="204" spans="1:70" x14ac:dyDescent="0.2">
      <c r="A204" s="247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R204" s="262"/>
      <c r="BQ204" s="258"/>
      <c r="BR204" s="264"/>
    </row>
    <row r="205" spans="1:70" x14ac:dyDescent="0.2">
      <c r="A205" s="247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R205" s="262"/>
      <c r="BQ205" s="258"/>
      <c r="BR205" s="264"/>
    </row>
    <row r="206" spans="1:70" x14ac:dyDescent="0.2">
      <c r="A206" s="247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R206" s="262"/>
      <c r="BQ206" s="258"/>
      <c r="BR206" s="264"/>
    </row>
    <row r="207" spans="1:70" x14ac:dyDescent="0.2">
      <c r="A207" s="247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R207" s="262"/>
      <c r="BQ207" s="258"/>
      <c r="BR207" s="264"/>
    </row>
    <row r="208" spans="1:70" x14ac:dyDescent="0.2">
      <c r="A208" s="247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R208" s="262"/>
      <c r="BQ208" s="258"/>
      <c r="BR208" s="264"/>
    </row>
    <row r="209" spans="1:70" x14ac:dyDescent="0.2">
      <c r="A209" s="247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R209" s="262"/>
      <c r="BQ209" s="258"/>
      <c r="BR209" s="264"/>
    </row>
    <row r="210" spans="1:70" x14ac:dyDescent="0.2">
      <c r="A210" s="247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R210" s="262"/>
      <c r="BQ210" s="258"/>
      <c r="BR210" s="264"/>
    </row>
    <row r="211" spans="1:70" x14ac:dyDescent="0.2">
      <c r="A211" s="247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R211" s="262"/>
      <c r="BQ211" s="258"/>
      <c r="BR211" s="264"/>
    </row>
    <row r="212" spans="1:70" x14ac:dyDescent="0.2">
      <c r="A212" s="247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R212" s="262"/>
      <c r="BQ212" s="258"/>
      <c r="BR212" s="264"/>
    </row>
    <row r="213" spans="1:70" x14ac:dyDescent="0.2">
      <c r="A213" s="247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R213" s="262"/>
      <c r="BQ213" s="258"/>
      <c r="BR213" s="264"/>
    </row>
    <row r="214" spans="1:70" x14ac:dyDescent="0.2">
      <c r="A214" s="247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R214" s="262"/>
      <c r="BQ214" s="258"/>
      <c r="BR214" s="264"/>
    </row>
    <row r="215" spans="1:70" x14ac:dyDescent="0.2">
      <c r="A215" s="247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R215" s="262"/>
      <c r="BQ215" s="258"/>
      <c r="BR215" s="264"/>
    </row>
    <row r="216" spans="1:70" x14ac:dyDescent="0.2">
      <c r="A216" s="247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R216" s="262"/>
      <c r="BQ216" s="258"/>
      <c r="BR216" s="264"/>
    </row>
    <row r="217" spans="1:70" x14ac:dyDescent="0.2">
      <c r="A217" s="247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R217" s="262"/>
      <c r="BQ217" s="258"/>
      <c r="BR217" s="264"/>
    </row>
    <row r="218" spans="1:70" x14ac:dyDescent="0.2">
      <c r="A218" s="247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R218" s="262"/>
      <c r="BQ218" s="258"/>
      <c r="BR218" s="264"/>
    </row>
    <row r="219" spans="1:70" x14ac:dyDescent="0.2">
      <c r="A219" s="247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R219" s="262"/>
      <c r="BQ219" s="258"/>
      <c r="BR219" s="264"/>
    </row>
    <row r="220" spans="1:70" x14ac:dyDescent="0.2">
      <c r="A220" s="247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R220" s="262"/>
      <c r="BQ220" s="258"/>
      <c r="BR220" s="264"/>
    </row>
    <row r="221" spans="1:70" x14ac:dyDescent="0.2">
      <c r="A221" s="247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R221" s="262"/>
      <c r="BQ221" s="258"/>
      <c r="BR221" s="264"/>
    </row>
    <row r="222" spans="1:70" x14ac:dyDescent="0.2">
      <c r="A222" s="247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R222" s="262"/>
      <c r="BQ222" s="258"/>
      <c r="BR222" s="264"/>
    </row>
    <row r="223" spans="1:70" x14ac:dyDescent="0.2">
      <c r="A223" s="247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R223" s="262"/>
      <c r="BQ223" s="258"/>
      <c r="BR223" s="264"/>
    </row>
    <row r="224" spans="1:70" x14ac:dyDescent="0.2">
      <c r="A224" s="247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R224" s="262"/>
      <c r="BQ224" s="258"/>
      <c r="BR224" s="264"/>
    </row>
    <row r="225" spans="1:70" x14ac:dyDescent="0.2">
      <c r="A225" s="247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R225" s="262"/>
      <c r="BQ225" s="258"/>
      <c r="BR225" s="264"/>
    </row>
    <row r="226" spans="1:70" x14ac:dyDescent="0.2">
      <c r="A226" s="247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R226" s="262"/>
      <c r="BQ226" s="258"/>
      <c r="BR226" s="264"/>
    </row>
    <row r="227" spans="1:70" x14ac:dyDescent="0.2">
      <c r="A227" s="247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R227" s="262"/>
      <c r="BQ227" s="258"/>
      <c r="BR227" s="264"/>
    </row>
    <row r="228" spans="1:70" x14ac:dyDescent="0.2">
      <c r="A228" s="247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R228" s="262"/>
      <c r="BQ228" s="258"/>
      <c r="BR228" s="264"/>
    </row>
    <row r="229" spans="1:70" x14ac:dyDescent="0.2">
      <c r="A229" s="247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R229" s="262"/>
      <c r="BQ229" s="258"/>
      <c r="BR229" s="264"/>
    </row>
    <row r="230" spans="1:70" x14ac:dyDescent="0.2">
      <c r="A230" s="247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R230" s="262"/>
      <c r="BQ230" s="258"/>
      <c r="BR230" s="264"/>
    </row>
    <row r="231" spans="1:70" x14ac:dyDescent="0.2">
      <c r="A231" s="247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R231" s="262"/>
      <c r="BQ231" s="258"/>
      <c r="BR231" s="264"/>
    </row>
    <row r="232" spans="1:70" x14ac:dyDescent="0.2">
      <c r="A232" s="247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R232" s="262"/>
      <c r="BQ232" s="258"/>
      <c r="BR232" s="264"/>
    </row>
    <row r="233" spans="1:70" x14ac:dyDescent="0.2">
      <c r="A233" s="247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R233" s="262"/>
      <c r="BQ233" s="258"/>
      <c r="BR233" s="264"/>
    </row>
    <row r="234" spans="1:70" x14ac:dyDescent="0.2">
      <c r="A234" s="247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R234" s="262"/>
      <c r="BQ234" s="258"/>
      <c r="BR234" s="264"/>
    </row>
    <row r="235" spans="1:70" x14ac:dyDescent="0.2">
      <c r="A235" s="247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R235" s="262"/>
      <c r="BQ235" s="258"/>
      <c r="BR235" s="264"/>
    </row>
    <row r="236" spans="1:70" x14ac:dyDescent="0.2">
      <c r="A236" s="247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R236" s="262"/>
      <c r="BQ236" s="258"/>
      <c r="BR236" s="264"/>
    </row>
    <row r="237" spans="1:70" x14ac:dyDescent="0.2">
      <c r="A237" s="247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R237" s="262"/>
      <c r="BQ237" s="258"/>
      <c r="BR237" s="264"/>
    </row>
    <row r="238" spans="1:70" x14ac:dyDescent="0.2">
      <c r="A238" s="247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R238" s="262"/>
      <c r="BQ238" s="258"/>
      <c r="BR238" s="264"/>
    </row>
    <row r="239" spans="1:70" x14ac:dyDescent="0.2">
      <c r="A239" s="247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R239" s="262"/>
      <c r="BQ239" s="258"/>
      <c r="BR239" s="264"/>
    </row>
    <row r="240" spans="1:70" s="247" customFormat="1" x14ac:dyDescent="0.2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3"/>
      <c r="T272" s="250"/>
      <c r="U272" s="250"/>
      <c r="V272" s="250"/>
    </row>
    <row r="273" spans="2:22" s="247" customFormat="1" x14ac:dyDescent="0.2">
      <c r="B273" s="253"/>
      <c r="T273" s="250"/>
      <c r="U273" s="250"/>
      <c r="V273" s="250"/>
    </row>
    <row r="274" spans="2:22" s="247" customFormat="1" x14ac:dyDescent="0.2">
      <c r="B274" s="253"/>
      <c r="T274" s="250"/>
      <c r="U274" s="250"/>
      <c r="V274" s="250"/>
    </row>
    <row r="275" spans="2:22" s="247" customFormat="1" x14ac:dyDescent="0.2">
      <c r="B275" s="253"/>
      <c r="T275" s="250"/>
      <c r="U275" s="250"/>
      <c r="V275" s="250"/>
    </row>
    <row r="276" spans="2:22" s="247" customFormat="1" x14ac:dyDescent="0.2">
      <c r="B276" s="253"/>
      <c r="T276" s="250"/>
      <c r="U276" s="250"/>
      <c r="V276" s="250"/>
    </row>
    <row r="277" spans="2:22" s="247" customFormat="1" x14ac:dyDescent="0.2">
      <c r="B277" s="253"/>
      <c r="T277" s="250"/>
      <c r="U277" s="250"/>
      <c r="V277" s="250"/>
    </row>
    <row r="278" spans="2:22" s="247" customFormat="1" x14ac:dyDescent="0.2">
      <c r="B278" s="253"/>
      <c r="T278" s="250"/>
      <c r="U278" s="250"/>
      <c r="V278" s="250"/>
    </row>
    <row r="279" spans="2:22" s="247" customFormat="1" x14ac:dyDescent="0.2">
      <c r="B279" s="253"/>
      <c r="T279" s="250"/>
      <c r="U279" s="250"/>
      <c r="V279" s="250"/>
    </row>
    <row r="280" spans="2:22" s="247" customFormat="1" x14ac:dyDescent="0.2">
      <c r="B280" s="253"/>
      <c r="T280" s="250"/>
      <c r="U280" s="250"/>
      <c r="V280" s="250"/>
    </row>
    <row r="281" spans="2:22" s="247" customFormat="1" x14ac:dyDescent="0.2">
      <c r="B281" s="253"/>
      <c r="T281" s="250"/>
      <c r="U281" s="250"/>
      <c r="V281" s="250"/>
    </row>
    <row r="282" spans="2:22" s="247" customFormat="1" x14ac:dyDescent="0.2">
      <c r="B282" s="253"/>
      <c r="T282" s="250"/>
      <c r="U282" s="250"/>
      <c r="V282" s="250"/>
    </row>
    <row r="283" spans="2:22" s="247" customFormat="1" x14ac:dyDescent="0.2">
      <c r="B283" s="253"/>
      <c r="T283" s="250"/>
      <c r="U283" s="250"/>
      <c r="V283" s="250"/>
    </row>
    <row r="284" spans="2:22" s="247" customFormat="1" x14ac:dyDescent="0.2">
      <c r="B284" s="253"/>
      <c r="T284" s="250"/>
      <c r="U284" s="250"/>
      <c r="V284" s="250"/>
    </row>
    <row r="285" spans="2:22" s="247" customFormat="1" x14ac:dyDescent="0.2">
      <c r="B285" s="253"/>
      <c r="T285" s="250"/>
      <c r="U285" s="250"/>
      <c r="V285" s="250"/>
    </row>
    <row r="286" spans="2:22" s="247" customFormat="1" x14ac:dyDescent="0.2">
      <c r="B286" s="253"/>
      <c r="T286" s="250"/>
      <c r="U286" s="250"/>
      <c r="V286" s="250"/>
    </row>
    <row r="287" spans="2:22" s="247" customFormat="1" x14ac:dyDescent="0.2">
      <c r="T287" s="250"/>
      <c r="U287" s="250"/>
      <c r="V287" s="250"/>
    </row>
    <row r="288" spans="2:22" s="247" customFormat="1" x14ac:dyDescent="0.2">
      <c r="T288" s="250"/>
      <c r="U288" s="250"/>
      <c r="V288" s="250"/>
    </row>
    <row r="289" spans="20:22" s="247" customFormat="1" x14ac:dyDescent="0.2">
      <c r="T289" s="250"/>
      <c r="U289" s="250"/>
      <c r="V289" s="250"/>
    </row>
    <row r="290" spans="20:22" s="247" customFormat="1" x14ac:dyDescent="0.2">
      <c r="T290" s="250"/>
      <c r="U290" s="250"/>
      <c r="V290" s="250"/>
    </row>
    <row r="291" spans="20:22" s="247" customFormat="1" x14ac:dyDescent="0.2">
      <c r="T291" s="250"/>
      <c r="U291" s="250"/>
      <c r="V291" s="250"/>
    </row>
    <row r="292" spans="20:22" s="247" customFormat="1" x14ac:dyDescent="0.2">
      <c r="T292" s="250"/>
      <c r="U292" s="250"/>
      <c r="V292" s="250"/>
    </row>
    <row r="293" spans="20:22" s="247" customFormat="1" x14ac:dyDescent="0.2">
      <c r="T293" s="250"/>
      <c r="U293" s="250"/>
      <c r="V293" s="250"/>
    </row>
    <row r="294" spans="20:22" s="247" customFormat="1" x14ac:dyDescent="0.2">
      <c r="T294" s="250"/>
      <c r="U294" s="250"/>
      <c r="V294" s="250"/>
    </row>
    <row r="295" spans="20:22" s="247" customFormat="1" x14ac:dyDescent="0.2">
      <c r="T295" s="250"/>
      <c r="U295" s="250"/>
      <c r="V295" s="250"/>
    </row>
    <row r="296" spans="20:22" s="247" customFormat="1" x14ac:dyDescent="0.2">
      <c r="T296" s="250"/>
      <c r="U296" s="250"/>
      <c r="V296" s="250"/>
    </row>
    <row r="297" spans="20:22" s="247" customFormat="1" x14ac:dyDescent="0.2">
      <c r="T297" s="250"/>
      <c r="U297" s="250"/>
      <c r="V297" s="250"/>
    </row>
    <row r="298" spans="20:22" s="247" customFormat="1" x14ac:dyDescent="0.2">
      <c r="T298" s="250"/>
      <c r="U298" s="250"/>
      <c r="V298" s="250"/>
    </row>
    <row r="299" spans="20:22" s="247" customFormat="1" x14ac:dyDescent="0.2">
      <c r="T299" s="250"/>
      <c r="U299" s="250"/>
      <c r="V299" s="250"/>
    </row>
    <row r="300" spans="20:22" s="247" customFormat="1" x14ac:dyDescent="0.2">
      <c r="T300" s="250"/>
      <c r="U300" s="250"/>
      <c r="V300" s="250"/>
    </row>
    <row r="301" spans="20:22" s="247" customFormat="1" x14ac:dyDescent="0.2">
      <c r="T301" s="250"/>
      <c r="U301" s="250"/>
      <c r="V301" s="250"/>
    </row>
    <row r="302" spans="20:22" s="247" customFormat="1" x14ac:dyDescent="0.2">
      <c r="T302" s="250"/>
      <c r="U302" s="250"/>
      <c r="V302" s="250"/>
    </row>
    <row r="303" spans="20:22" s="247" customFormat="1" x14ac:dyDescent="0.2">
      <c r="T303" s="250"/>
      <c r="U303" s="250"/>
      <c r="V303" s="250"/>
    </row>
    <row r="304" spans="20:22" s="247" customFormat="1" x14ac:dyDescent="0.2">
      <c r="T304" s="250"/>
      <c r="U304" s="250"/>
      <c r="V304" s="250"/>
    </row>
    <row r="305" spans="20:22" s="247" customFormat="1" x14ac:dyDescent="0.2">
      <c r="T305" s="250"/>
      <c r="U305" s="250"/>
      <c r="V305" s="250"/>
    </row>
    <row r="306" spans="20:22" s="247" customFormat="1" x14ac:dyDescent="0.2">
      <c r="T306" s="250"/>
      <c r="U306" s="250"/>
      <c r="V306" s="250"/>
    </row>
    <row r="307" spans="20:22" s="247" customFormat="1" x14ac:dyDescent="0.2">
      <c r="T307" s="250"/>
      <c r="U307" s="250"/>
      <c r="V307" s="250"/>
    </row>
    <row r="308" spans="20:22" s="247" customFormat="1" x14ac:dyDescent="0.2">
      <c r="T308" s="250"/>
      <c r="U308" s="250"/>
      <c r="V308" s="250"/>
    </row>
    <row r="309" spans="20:22" s="247" customFormat="1" x14ac:dyDescent="0.2">
      <c r="T309" s="250"/>
      <c r="U309" s="250"/>
      <c r="V309" s="250"/>
    </row>
    <row r="310" spans="20:22" s="247" customFormat="1" x14ac:dyDescent="0.2">
      <c r="T310" s="250"/>
      <c r="U310" s="250"/>
      <c r="V310" s="250"/>
    </row>
    <row r="311" spans="20:22" s="247" customFormat="1" x14ac:dyDescent="0.2">
      <c r="T311" s="250"/>
      <c r="U311" s="250"/>
      <c r="V311" s="250"/>
    </row>
    <row r="312" spans="20:22" s="247" customFormat="1" x14ac:dyDescent="0.2">
      <c r="T312" s="250"/>
      <c r="U312" s="250"/>
      <c r="V312" s="250"/>
    </row>
    <row r="313" spans="20:22" s="247" customFormat="1" x14ac:dyDescent="0.2">
      <c r="T313" s="250"/>
      <c r="U313" s="250"/>
      <c r="V313" s="250"/>
    </row>
    <row r="314" spans="20:22" s="247" customFormat="1" x14ac:dyDescent="0.2">
      <c r="T314" s="250"/>
      <c r="U314" s="250"/>
      <c r="V314" s="250"/>
    </row>
    <row r="315" spans="20:22" s="247" customFormat="1" x14ac:dyDescent="0.2">
      <c r="T315" s="250"/>
      <c r="U315" s="250"/>
      <c r="V315" s="250"/>
    </row>
    <row r="316" spans="20:22" s="247" customFormat="1" x14ac:dyDescent="0.2">
      <c r="T316" s="250"/>
      <c r="U316" s="250"/>
      <c r="V316" s="250"/>
    </row>
    <row r="317" spans="20:22" s="247" customFormat="1" x14ac:dyDescent="0.2">
      <c r="T317" s="250"/>
      <c r="U317" s="250"/>
      <c r="V317" s="250"/>
    </row>
    <row r="318" spans="20:22" s="247" customFormat="1" x14ac:dyDescent="0.2">
      <c r="T318" s="250"/>
      <c r="U318" s="250"/>
      <c r="V318" s="250"/>
    </row>
    <row r="319" spans="20:22" s="247" customFormat="1" x14ac:dyDescent="0.2">
      <c r="T319" s="250"/>
      <c r="U319" s="250"/>
      <c r="V319" s="250"/>
    </row>
    <row r="320" spans="20:22" s="247" customFormat="1" x14ac:dyDescent="0.2">
      <c r="T320" s="250"/>
      <c r="U320" s="250"/>
      <c r="V320" s="250"/>
    </row>
    <row r="321" spans="1:70" s="247" customFormat="1" x14ac:dyDescent="0.2">
      <c r="T321" s="250"/>
      <c r="U321" s="250"/>
      <c r="V321" s="250"/>
    </row>
    <row r="322" spans="1:70" s="247" customFormat="1" x14ac:dyDescent="0.2">
      <c r="T322" s="250"/>
      <c r="U322" s="250"/>
      <c r="V322" s="250"/>
    </row>
    <row r="323" spans="1:70" s="247" customFormat="1" x14ac:dyDescent="0.2">
      <c r="T323" s="250"/>
      <c r="U323" s="250"/>
      <c r="V323" s="250"/>
    </row>
    <row r="324" spans="1:70" s="247" customFormat="1" x14ac:dyDescent="0.2">
      <c r="T324" s="250"/>
      <c r="U324" s="250"/>
      <c r="V324" s="250"/>
    </row>
    <row r="325" spans="1:70" s="247" customFormat="1" x14ac:dyDescent="0.2">
      <c r="T325" s="250"/>
      <c r="U325" s="250"/>
      <c r="V325" s="250"/>
    </row>
    <row r="326" spans="1:70" s="247" customFormat="1" x14ac:dyDescent="0.2">
      <c r="T326" s="250"/>
      <c r="U326" s="250"/>
      <c r="V326" s="250"/>
    </row>
    <row r="327" spans="1:70" s="247" customFormat="1" x14ac:dyDescent="0.2">
      <c r="T327" s="250"/>
      <c r="U327" s="250"/>
      <c r="V327" s="250"/>
    </row>
    <row r="328" spans="1:70" s="247" customFormat="1" x14ac:dyDescent="0.2">
      <c r="T328" s="250"/>
      <c r="U328" s="250"/>
      <c r="V328" s="250"/>
    </row>
    <row r="329" spans="1:70" s="247" customFormat="1" x14ac:dyDescent="0.2">
      <c r="T329" s="250"/>
      <c r="U329" s="250"/>
      <c r="V329" s="250"/>
    </row>
    <row r="330" spans="1:70" x14ac:dyDescent="0.2">
      <c r="A330" s="247"/>
      <c r="B330" s="269"/>
      <c r="C330" s="97"/>
      <c r="D330" s="97"/>
      <c r="E330" s="97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98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R330" s="262"/>
      <c r="BQ330" s="258"/>
      <c r="BR330" s="264"/>
    </row>
    <row r="331" spans="1:70" x14ac:dyDescent="0.2">
      <c r="A331" s="247"/>
      <c r="B331" s="269"/>
      <c r="C331" s="97"/>
      <c r="D331" s="97"/>
      <c r="E331" s="97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98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R331" s="262"/>
      <c r="BQ331" s="258"/>
      <c r="BR331" s="264"/>
    </row>
    <row r="332" spans="1:70" x14ac:dyDescent="0.2">
      <c r="A332" s="247"/>
      <c r="B332" s="269"/>
      <c r="C332" s="97"/>
      <c r="D332" s="97"/>
      <c r="E332" s="97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98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R332" s="262"/>
      <c r="BQ332" s="258"/>
      <c r="BR332" s="264"/>
    </row>
    <row r="333" spans="1:70" x14ac:dyDescent="0.2">
      <c r="A333" s="247"/>
      <c r="B333" s="269"/>
      <c r="C333" s="97"/>
      <c r="D333" s="97"/>
      <c r="E333" s="97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98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R333" s="262"/>
      <c r="BQ333" s="258"/>
      <c r="BR333" s="264"/>
    </row>
    <row r="334" spans="1:70" x14ac:dyDescent="0.2">
      <c r="A334" s="247"/>
      <c r="B334" s="269"/>
      <c r="C334" s="97"/>
      <c r="D334" s="97"/>
      <c r="E334" s="97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98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R334" s="262"/>
      <c r="BQ334" s="258"/>
      <c r="BR334" s="264"/>
    </row>
    <row r="335" spans="1:70" x14ac:dyDescent="0.2">
      <c r="A335" s="247"/>
      <c r="B335" s="269"/>
      <c r="C335" s="97"/>
      <c r="D335" s="97"/>
      <c r="E335" s="97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98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R335" s="262"/>
      <c r="BQ335" s="258"/>
      <c r="BR335" s="264"/>
    </row>
    <row r="336" spans="1:70" x14ac:dyDescent="0.2"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</row>
    <row r="337" spans="2:16" x14ac:dyDescent="0.2"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</row>
    <row r="338" spans="2:16" x14ac:dyDescent="0.2"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</row>
    <row r="339" spans="2:16" x14ac:dyDescent="0.2"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</row>
    <row r="340" spans="2:16" x14ac:dyDescent="0.2"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</row>
    <row r="341" spans="2:16" x14ac:dyDescent="0.2"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</row>
    <row r="342" spans="2:16" x14ac:dyDescent="0.2"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</row>
    <row r="343" spans="2:16" x14ac:dyDescent="0.2"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</row>
    <row r="344" spans="2:16" x14ac:dyDescent="0.2"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</row>
    <row r="345" spans="2:16" x14ac:dyDescent="0.2"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</row>
    <row r="346" spans="2:16" x14ac:dyDescent="0.2"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</row>
    <row r="347" spans="2:16" x14ac:dyDescent="0.2"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</row>
    <row r="348" spans="2:16" x14ac:dyDescent="0.2"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</row>
    <row r="349" spans="2:16" x14ac:dyDescent="0.2"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</row>
    <row r="350" spans="2:16" x14ac:dyDescent="0.2"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</row>
    <row r="351" spans="2:16" x14ac:dyDescent="0.2"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</row>
    <row r="352" spans="2:16" x14ac:dyDescent="0.2"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</row>
    <row r="353" spans="2:16" x14ac:dyDescent="0.2"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</row>
    <row r="354" spans="2:16" x14ac:dyDescent="0.2"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</row>
    <row r="355" spans="2:16" x14ac:dyDescent="0.2"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</row>
    <row r="356" spans="2:16" x14ac:dyDescent="0.2"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</row>
    <row r="357" spans="2:16" x14ac:dyDescent="0.2"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</row>
    <row r="358" spans="2:16" x14ac:dyDescent="0.2"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</row>
    <row r="359" spans="2:16" x14ac:dyDescent="0.2"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</row>
    <row r="360" spans="2:16" x14ac:dyDescent="0.2"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</row>
    <row r="361" spans="2:16" x14ac:dyDescent="0.2"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</row>
    <row r="362" spans="2:16" x14ac:dyDescent="0.2"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</row>
    <row r="363" spans="2:16" x14ac:dyDescent="0.2"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</row>
    <row r="364" spans="2:16" x14ac:dyDescent="0.2"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</row>
    <row r="365" spans="2:16" x14ac:dyDescent="0.2"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</row>
    <row r="366" spans="2:16" x14ac:dyDescent="0.2"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</row>
    <row r="367" spans="2:16" x14ac:dyDescent="0.2"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</row>
    <row r="368" spans="2:16" x14ac:dyDescent="0.2"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</row>
    <row r="369" spans="2:16" x14ac:dyDescent="0.2"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</row>
    <row r="370" spans="2:16" x14ac:dyDescent="0.2"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</row>
    <row r="371" spans="2:16" x14ac:dyDescent="0.2"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</row>
    <row r="372" spans="2:16" x14ac:dyDescent="0.2"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</row>
    <row r="373" spans="2:16" x14ac:dyDescent="0.2"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</row>
    <row r="374" spans="2:16" x14ac:dyDescent="0.2"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</row>
    <row r="375" spans="2:16" x14ac:dyDescent="0.2"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</row>
    <row r="376" spans="2:16" x14ac:dyDescent="0.2"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</row>
    <row r="377" spans="2:16" x14ac:dyDescent="0.2"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</row>
    <row r="378" spans="2:16" x14ac:dyDescent="0.2"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</row>
    <row r="379" spans="2:16" x14ac:dyDescent="0.2"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</row>
    <row r="380" spans="2:16" x14ac:dyDescent="0.2"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</row>
    <row r="381" spans="2:16" x14ac:dyDescent="0.2"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</row>
    <row r="382" spans="2:16" x14ac:dyDescent="0.2"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</row>
    <row r="383" spans="2:16" x14ac:dyDescent="0.2"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</row>
    <row r="384" spans="2:16" x14ac:dyDescent="0.2"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</row>
    <row r="385" spans="2:16" x14ac:dyDescent="0.2"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</row>
    <row r="386" spans="2:16" x14ac:dyDescent="0.2"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</row>
    <row r="387" spans="2:16" x14ac:dyDescent="0.2"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</row>
    <row r="388" spans="2:16" x14ac:dyDescent="0.2"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</row>
    <row r="389" spans="2:16" x14ac:dyDescent="0.2"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</row>
    <row r="390" spans="2:16" x14ac:dyDescent="0.2"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</row>
    <row r="391" spans="2:16" x14ac:dyDescent="0.2"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</row>
    <row r="392" spans="2:16" x14ac:dyDescent="0.2"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</row>
    <row r="393" spans="2:16" x14ac:dyDescent="0.2"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</row>
    <row r="394" spans="2:16" x14ac:dyDescent="0.2"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</row>
    <row r="395" spans="2:16" x14ac:dyDescent="0.2"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</row>
    <row r="396" spans="2:16" x14ac:dyDescent="0.2"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</row>
    <row r="397" spans="2:16" x14ac:dyDescent="0.2"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</row>
    <row r="398" spans="2:16" x14ac:dyDescent="0.2"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</row>
    <row r="399" spans="2:16" x14ac:dyDescent="0.2"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</row>
    <row r="400" spans="2:16" x14ac:dyDescent="0.2"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</row>
    <row r="401" spans="2:16" x14ac:dyDescent="0.2"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</row>
    <row r="402" spans="2:16" x14ac:dyDescent="0.2"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</row>
    <row r="403" spans="2:16" x14ac:dyDescent="0.2"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</row>
    <row r="404" spans="2:16" x14ac:dyDescent="0.2"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</row>
    <row r="405" spans="2:16" x14ac:dyDescent="0.2"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</row>
    <row r="406" spans="2:16" x14ac:dyDescent="0.2"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</row>
    <row r="407" spans="2:16" x14ac:dyDescent="0.2"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</row>
    <row r="408" spans="2:16" x14ac:dyDescent="0.2"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</row>
    <row r="409" spans="2:16" x14ac:dyDescent="0.2"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</row>
    <row r="410" spans="2:16" x14ac:dyDescent="0.2"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</row>
    <row r="411" spans="2:16" x14ac:dyDescent="0.2"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</row>
    <row r="412" spans="2:16" x14ac:dyDescent="0.2"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</row>
    <row r="413" spans="2:16" x14ac:dyDescent="0.2"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</row>
    <row r="414" spans="2:16" x14ac:dyDescent="0.2"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</row>
    <row r="415" spans="2:16" x14ac:dyDescent="0.2"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</row>
    <row r="416" spans="2:16" x14ac:dyDescent="0.2"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</row>
    <row r="417" spans="2:16" x14ac:dyDescent="0.2"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</row>
    <row r="418" spans="2:16" x14ac:dyDescent="0.2"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</row>
    <row r="419" spans="2:16" x14ac:dyDescent="0.2"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</row>
    <row r="420" spans="2:16" x14ac:dyDescent="0.2"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</row>
    <row r="421" spans="2:16" x14ac:dyDescent="0.2"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</row>
    <row r="422" spans="2:16" x14ac:dyDescent="0.2"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</row>
    <row r="423" spans="2:16" x14ac:dyDescent="0.2"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</row>
    <row r="424" spans="2:16" x14ac:dyDescent="0.2"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</row>
    <row r="425" spans="2:16" x14ac:dyDescent="0.2"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</row>
    <row r="426" spans="2:16" x14ac:dyDescent="0.2"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</row>
    <row r="427" spans="2:16" x14ac:dyDescent="0.2"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</row>
    <row r="428" spans="2:16" x14ac:dyDescent="0.2"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</row>
    <row r="429" spans="2:16" x14ac:dyDescent="0.2"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</row>
    <row r="430" spans="2:16" x14ac:dyDescent="0.2"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</row>
    <row r="431" spans="2:16" x14ac:dyDescent="0.2"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</row>
    <row r="432" spans="2:16" x14ac:dyDescent="0.2"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</row>
    <row r="433" spans="2:16" x14ac:dyDescent="0.2"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</row>
    <row r="434" spans="2:16" x14ac:dyDescent="0.2"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</row>
    <row r="435" spans="2:16" x14ac:dyDescent="0.2"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</row>
    <row r="436" spans="2:16" x14ac:dyDescent="0.2"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</row>
    <row r="437" spans="2:16" x14ac:dyDescent="0.2"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</row>
    <row r="438" spans="2:16" x14ac:dyDescent="0.2"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</row>
    <row r="439" spans="2:16" x14ac:dyDescent="0.2"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</row>
    <row r="440" spans="2:16" x14ac:dyDescent="0.2"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</row>
    <row r="441" spans="2:16" x14ac:dyDescent="0.2"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</row>
    <row r="442" spans="2:16" x14ac:dyDescent="0.2"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</row>
    <row r="443" spans="2:16" x14ac:dyDescent="0.2"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</row>
    <row r="444" spans="2:16" x14ac:dyDescent="0.2"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</row>
    <row r="445" spans="2:16" x14ac:dyDescent="0.2"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</row>
    <row r="446" spans="2:16" x14ac:dyDescent="0.2"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</row>
    <row r="447" spans="2:16" x14ac:dyDescent="0.2"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</row>
    <row r="448" spans="2:16" x14ac:dyDescent="0.2"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</row>
    <row r="449" spans="2:16" x14ac:dyDescent="0.2"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</row>
    <row r="450" spans="2:16" x14ac:dyDescent="0.2"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</row>
    <row r="451" spans="2:16" x14ac:dyDescent="0.2"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</row>
    <row r="452" spans="2:16" x14ac:dyDescent="0.2"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</row>
    <row r="453" spans="2:16" x14ac:dyDescent="0.2"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</row>
    <row r="454" spans="2:16" x14ac:dyDescent="0.2"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</row>
    <row r="455" spans="2:16" x14ac:dyDescent="0.2"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</row>
    <row r="456" spans="2:16" x14ac:dyDescent="0.2"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</row>
    <row r="457" spans="2:16" x14ac:dyDescent="0.2"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</row>
    <row r="458" spans="2:16" x14ac:dyDescent="0.2"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</row>
    <row r="459" spans="2:16" x14ac:dyDescent="0.2"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</row>
    <row r="460" spans="2:16" x14ac:dyDescent="0.2"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</row>
    <row r="461" spans="2:16" x14ac:dyDescent="0.2"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</row>
    <row r="462" spans="2:16" x14ac:dyDescent="0.2"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</row>
    <row r="463" spans="2:16" x14ac:dyDescent="0.2"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</row>
    <row r="464" spans="2:16" x14ac:dyDescent="0.2"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</row>
    <row r="465" spans="2:16" x14ac:dyDescent="0.2"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</row>
    <row r="466" spans="2:16" x14ac:dyDescent="0.2"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</row>
    <row r="467" spans="2:16" x14ac:dyDescent="0.2"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</row>
    <row r="468" spans="2:16" x14ac:dyDescent="0.2"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</row>
    <row r="469" spans="2:16" x14ac:dyDescent="0.2"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</row>
    <row r="470" spans="2:16" x14ac:dyDescent="0.2"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</row>
    <row r="471" spans="2:16" x14ac:dyDescent="0.2"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</row>
    <row r="472" spans="2:16" x14ac:dyDescent="0.2"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</row>
    <row r="473" spans="2:16" x14ac:dyDescent="0.2"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</row>
    <row r="474" spans="2:16" x14ac:dyDescent="0.2"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</row>
    <row r="475" spans="2:16" x14ac:dyDescent="0.2"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</row>
    <row r="476" spans="2:16" x14ac:dyDescent="0.2"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</row>
    <row r="477" spans="2:16" x14ac:dyDescent="0.2"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</row>
    <row r="478" spans="2:16" x14ac:dyDescent="0.2"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</row>
    <row r="479" spans="2:16" x14ac:dyDescent="0.2"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</row>
    <row r="480" spans="2:16" x14ac:dyDescent="0.2"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</row>
    <row r="481" spans="2:16" x14ac:dyDescent="0.2"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</row>
    <row r="482" spans="2:16" x14ac:dyDescent="0.2"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</row>
    <row r="483" spans="2:16" x14ac:dyDescent="0.2"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</row>
    <row r="484" spans="2:16" x14ac:dyDescent="0.2"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</row>
    <row r="485" spans="2:16" x14ac:dyDescent="0.2"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</row>
    <row r="486" spans="2:16" x14ac:dyDescent="0.2"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</row>
    <row r="487" spans="2:16" x14ac:dyDescent="0.2"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</row>
    <row r="488" spans="2:16" x14ac:dyDescent="0.2"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</row>
    <row r="489" spans="2:16" x14ac:dyDescent="0.2"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</row>
    <row r="490" spans="2:16" x14ac:dyDescent="0.2"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</row>
    <row r="491" spans="2:16" x14ac:dyDescent="0.2"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</row>
    <row r="492" spans="2:16" x14ac:dyDescent="0.2"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</row>
    <row r="493" spans="2:16" x14ac:dyDescent="0.2"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</row>
    <row r="494" spans="2:16" x14ac:dyDescent="0.2"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</row>
    <row r="495" spans="2:16" x14ac:dyDescent="0.2"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</row>
    <row r="496" spans="2:16" x14ac:dyDescent="0.2"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</row>
    <row r="497" spans="2:16" x14ac:dyDescent="0.2"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</row>
    <row r="498" spans="2:16" x14ac:dyDescent="0.2"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</row>
    <row r="499" spans="2:16" x14ac:dyDescent="0.2"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</row>
    <row r="500" spans="2:16" x14ac:dyDescent="0.2"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</row>
    <row r="501" spans="2:16" x14ac:dyDescent="0.2"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</row>
    <row r="502" spans="2:16" x14ac:dyDescent="0.2"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</row>
    <row r="503" spans="2:16" x14ac:dyDescent="0.2"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</row>
    <row r="504" spans="2:16" x14ac:dyDescent="0.2"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</row>
    <row r="505" spans="2:16" x14ac:dyDescent="0.2"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</row>
    <row r="506" spans="2:16" x14ac:dyDescent="0.2"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</row>
    <row r="507" spans="2:16" x14ac:dyDescent="0.2"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</row>
    <row r="508" spans="2:16" x14ac:dyDescent="0.2"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</row>
    <row r="509" spans="2:16" x14ac:dyDescent="0.2"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</row>
    <row r="510" spans="2:16" x14ac:dyDescent="0.2"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</row>
    <row r="511" spans="2:16" x14ac:dyDescent="0.2"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</row>
    <row r="512" spans="2:16" x14ac:dyDescent="0.2"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</row>
    <row r="513" spans="2:16" x14ac:dyDescent="0.2"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</row>
    <row r="514" spans="2:16" x14ac:dyDescent="0.2"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</row>
    <row r="515" spans="2:16" x14ac:dyDescent="0.2"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</row>
    <row r="516" spans="2:16" x14ac:dyDescent="0.2"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</row>
    <row r="517" spans="2:16" x14ac:dyDescent="0.2"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</row>
    <row r="518" spans="2:16" x14ac:dyDescent="0.2"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</row>
    <row r="519" spans="2:16" x14ac:dyDescent="0.2"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</row>
    <row r="520" spans="2:16" x14ac:dyDescent="0.2"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</row>
    <row r="521" spans="2:16" x14ac:dyDescent="0.2"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</row>
    <row r="522" spans="2:16" x14ac:dyDescent="0.2"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</row>
    <row r="523" spans="2:16" x14ac:dyDescent="0.2"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</row>
    <row r="524" spans="2:16" x14ac:dyDescent="0.2"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</row>
    <row r="525" spans="2:16" x14ac:dyDescent="0.2"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</row>
    <row r="526" spans="2:16" x14ac:dyDescent="0.2"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</row>
    <row r="527" spans="2:16" x14ac:dyDescent="0.2"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</row>
    <row r="528" spans="2:16" x14ac:dyDescent="0.2"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</row>
    <row r="529" spans="2:16" x14ac:dyDescent="0.2"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</row>
    <row r="530" spans="2:16" x14ac:dyDescent="0.2"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</row>
    <row r="531" spans="2:16" x14ac:dyDescent="0.2"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</row>
    <row r="532" spans="2:16" x14ac:dyDescent="0.2"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</row>
    <row r="533" spans="2:16" x14ac:dyDescent="0.2"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</row>
    <row r="534" spans="2:16" x14ac:dyDescent="0.2"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</row>
    <row r="535" spans="2:16" x14ac:dyDescent="0.2"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</row>
    <row r="536" spans="2:16" x14ac:dyDescent="0.2"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</row>
    <row r="537" spans="2:16" x14ac:dyDescent="0.2"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</row>
    <row r="538" spans="2:16" x14ac:dyDescent="0.2"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</row>
    <row r="539" spans="2:16" x14ac:dyDescent="0.2"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</row>
    <row r="540" spans="2:16" x14ac:dyDescent="0.2"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</row>
    <row r="541" spans="2:16" x14ac:dyDescent="0.2"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</row>
    <row r="542" spans="2:16" x14ac:dyDescent="0.2"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</row>
    <row r="543" spans="2:16" x14ac:dyDescent="0.2"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</row>
    <row r="544" spans="2:16" x14ac:dyDescent="0.2"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</row>
    <row r="545" spans="2:16" x14ac:dyDescent="0.2"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</row>
    <row r="546" spans="2:16" x14ac:dyDescent="0.2"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7">
    <tabColor theme="6" tint="-0.499984740745262"/>
  </sheetPr>
  <dimension ref="A2:DG546"/>
  <sheetViews>
    <sheetView showGridLines="0" topLeftCell="BN48" zoomScale="75" zoomScaleNormal="75" workbookViewId="0">
      <selection activeCell="BS67" sqref="BS67"/>
    </sheetView>
  </sheetViews>
  <sheetFormatPr defaultRowHeight="12.75" x14ac:dyDescent="0.2"/>
  <cols>
    <col min="1" max="1" width="22.140625" style="17" bestFit="1" customWidth="1"/>
    <col min="2" max="2" width="27.7109375" style="17" bestFit="1" customWidth="1"/>
    <col min="3" max="3" width="18.42578125" style="17" bestFit="1" customWidth="1"/>
    <col min="4" max="4" width="27" style="17" bestFit="1" customWidth="1"/>
    <col min="5" max="5" width="14" style="17" bestFit="1" customWidth="1"/>
    <col min="6" max="6" width="21.140625" style="17" bestFit="1" customWidth="1"/>
    <col min="7" max="7" width="29" style="17" bestFit="1" customWidth="1"/>
    <col min="8" max="8" width="18.7109375" style="17" bestFit="1" customWidth="1"/>
    <col min="9" max="10" width="10.85546875" style="40" customWidth="1"/>
    <col min="11" max="11" width="9.7109375" style="17" bestFit="1" customWidth="1"/>
    <col min="12" max="12" width="9.5703125" style="17" bestFit="1" customWidth="1"/>
    <col min="13" max="13" width="9.140625" style="17" bestFit="1" customWidth="1"/>
    <col min="14" max="14" width="13.85546875" style="17" bestFit="1" customWidth="1"/>
    <col min="15" max="15" width="13.5703125" style="17" bestFit="1" customWidth="1"/>
    <col min="16" max="16" width="7" style="17" bestFit="1" customWidth="1"/>
    <col min="17" max="17" width="9.140625" style="40"/>
    <col min="18" max="18" width="9.7109375" style="17" bestFit="1" customWidth="1"/>
    <col min="19" max="19" width="9.140625" style="17"/>
    <col min="20" max="20" width="13.42578125" style="40" bestFit="1" customWidth="1"/>
    <col min="21" max="22" width="8.7109375" style="40" bestFit="1" customWidth="1"/>
    <col min="23" max="23" width="9.28515625" style="17" bestFit="1" customWidth="1"/>
    <col min="24" max="24" width="9.85546875" style="17" bestFit="1" customWidth="1"/>
    <col min="25" max="25" width="7" style="17" bestFit="1" customWidth="1"/>
    <col min="26" max="26" width="21.7109375" style="40" bestFit="1" customWidth="1"/>
    <col min="27" max="27" width="9.42578125" style="17" bestFit="1" customWidth="1"/>
    <col min="28" max="29" width="9.140625" style="17"/>
    <col min="30" max="30" width="11.42578125" style="17" bestFit="1" customWidth="1"/>
    <col min="31" max="31" width="21.28515625" style="40" bestFit="1" customWidth="1"/>
    <col min="32" max="32" width="22.28515625" style="40" bestFit="1" customWidth="1"/>
    <col min="33" max="33" width="9.42578125" style="40" bestFit="1" customWidth="1"/>
    <col min="34" max="34" width="9.140625" style="40" bestFit="1" customWidth="1"/>
    <col min="35" max="35" width="9.140625" style="17"/>
    <col min="36" max="36" width="11.42578125" style="17" bestFit="1" customWidth="1"/>
    <col min="37" max="37" width="21.28515625" style="40" bestFit="1" customWidth="1"/>
    <col min="38" max="38" width="22.28515625" style="40" bestFit="1" customWidth="1"/>
    <col min="39" max="39" width="11.140625" style="40" bestFit="1" customWidth="1"/>
    <col min="40" max="40" width="11" style="40" bestFit="1" customWidth="1"/>
    <col min="41" max="41" width="8" style="40" bestFit="1" customWidth="1"/>
    <col min="42" max="42" width="12.5703125" style="93" bestFit="1" customWidth="1"/>
    <col min="43" max="43" width="4.140625" style="93" customWidth="1"/>
    <col min="44" max="44" width="27.85546875" style="93" customWidth="1"/>
    <col min="45" max="45" width="13.42578125" style="93" bestFit="1" customWidth="1"/>
    <col min="46" max="46" width="14.140625" style="93" bestFit="1" customWidth="1"/>
    <col min="47" max="48" width="13.85546875" style="93" bestFit="1" customWidth="1"/>
    <col min="49" max="49" width="14.140625" style="93" bestFit="1" customWidth="1"/>
    <col min="50" max="52" width="13.42578125" style="93" bestFit="1" customWidth="1"/>
    <col min="53" max="53" width="85.28515625" style="93" bestFit="1" customWidth="1"/>
    <col min="54" max="54" width="9.140625" style="93"/>
    <col min="55" max="55" width="19.85546875" style="93" bestFit="1" customWidth="1"/>
    <col min="56" max="56" width="31" style="93" bestFit="1" customWidth="1"/>
    <col min="57" max="57" width="9.140625" style="93"/>
    <col min="58" max="58" width="12.42578125" style="17" bestFit="1" customWidth="1"/>
    <col min="59" max="65" width="22.5703125" style="41" customWidth="1"/>
    <col min="66" max="68" width="9.140625" style="17"/>
    <col min="69" max="69" width="11.42578125" style="17" bestFit="1" customWidth="1"/>
    <col min="70" max="70" width="23.7109375" style="64" bestFit="1" customWidth="1"/>
    <col min="71" max="71" width="23.85546875" style="64" bestFit="1" customWidth="1"/>
    <col min="72" max="73" width="9.140625" style="17"/>
    <col min="74" max="74" width="11.5703125" style="17" bestFit="1" customWidth="1"/>
    <col min="75" max="76" width="21.85546875" style="17" bestFit="1" customWidth="1"/>
    <col min="77" max="77" width="22.5703125" style="17" bestFit="1" customWidth="1"/>
    <col min="78" max="78" width="21.85546875" style="17" bestFit="1" customWidth="1"/>
    <col min="79" max="79" width="22.5703125" style="17" bestFit="1" customWidth="1"/>
    <col min="80" max="80" width="21.85546875" style="17" bestFit="1" customWidth="1"/>
    <col min="81" max="103" width="9.140625" style="17"/>
    <col min="104" max="105" width="9.42578125" style="17" bestFit="1" customWidth="1"/>
    <col min="106" max="108" width="13.85546875" style="17" bestFit="1" customWidth="1"/>
    <col min="109" max="111" width="9.42578125" style="17" bestFit="1" customWidth="1"/>
    <col min="112" max="16384" width="9.140625" style="17"/>
  </cols>
  <sheetData>
    <row r="2" spans="2:40" x14ac:dyDescent="0.2">
      <c r="B2" s="38" t="s">
        <v>15</v>
      </c>
      <c r="C2" s="39" t="s">
        <v>60</v>
      </c>
    </row>
    <row r="3" spans="2:40" x14ac:dyDescent="0.2">
      <c r="B3" s="38" t="s">
        <v>16</v>
      </c>
      <c r="C3" s="38" t="s">
        <v>61</v>
      </c>
    </row>
    <row r="4" spans="2:40" x14ac:dyDescent="0.2">
      <c r="B4" s="38" t="s">
        <v>17</v>
      </c>
      <c r="C4" s="38" t="s">
        <v>61</v>
      </c>
    </row>
    <row r="5" spans="2:40" x14ac:dyDescent="0.2">
      <c r="B5" s="38" t="s">
        <v>19</v>
      </c>
      <c r="C5" s="38" t="s">
        <v>18</v>
      </c>
    </row>
    <row r="6" spans="2:40" x14ac:dyDescent="0.2">
      <c r="B6" s="38" t="s">
        <v>20</v>
      </c>
      <c r="C6" s="38" t="s">
        <v>18</v>
      </c>
    </row>
    <row r="7" spans="2:40" x14ac:dyDescent="0.2">
      <c r="B7" s="38" t="s">
        <v>21</v>
      </c>
      <c r="C7" s="38" t="s">
        <v>18</v>
      </c>
    </row>
    <row r="8" spans="2:40" x14ac:dyDescent="0.2">
      <c r="B8" s="38" t="s">
        <v>22</v>
      </c>
      <c r="C8" s="38" t="s">
        <v>23</v>
      </c>
      <c r="D8" s="17" t="s">
        <v>97</v>
      </c>
    </row>
    <row r="9" spans="2:40" x14ac:dyDescent="0.2">
      <c r="B9" s="38" t="s">
        <v>24</v>
      </c>
      <c r="C9" s="38" t="s">
        <v>25</v>
      </c>
      <c r="D9" s="17" t="s">
        <v>97</v>
      </c>
    </row>
    <row r="10" spans="2:40" x14ac:dyDescent="0.2">
      <c r="B10" s="38" t="s">
        <v>26</v>
      </c>
      <c r="C10" s="38" t="s">
        <v>25</v>
      </c>
      <c r="D10" s="17" t="s">
        <v>97</v>
      </c>
    </row>
    <row r="11" spans="2:40" x14ac:dyDescent="0.2">
      <c r="B11" s="38" t="s">
        <v>27</v>
      </c>
      <c r="C11" s="38" t="s">
        <v>25</v>
      </c>
      <c r="D11" s="17" t="s">
        <v>96</v>
      </c>
    </row>
    <row r="12" spans="2:40" x14ac:dyDescent="0.2">
      <c r="B12" s="38" t="s">
        <v>28</v>
      </c>
      <c r="C12" s="38" t="s">
        <v>18</v>
      </c>
      <c r="I12" s="40">
        <f>+CORREL(I19:I80,J19:J80)</f>
        <v>0.97655445648690187</v>
      </c>
    </row>
    <row r="13" spans="2:40" x14ac:dyDescent="0.2">
      <c r="B13" s="38" t="s">
        <v>29</v>
      </c>
      <c r="C13" s="38" t="s">
        <v>18</v>
      </c>
    </row>
    <row r="15" spans="2:40" ht="13.5" thickBot="1" x14ac:dyDescent="0.25">
      <c r="I15" s="278" t="s">
        <v>53</v>
      </c>
      <c r="J15" s="278"/>
      <c r="T15" s="282" t="s">
        <v>53</v>
      </c>
      <c r="U15" s="283"/>
      <c r="V15" s="284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</row>
    <row r="16" spans="2:40" ht="13.5" thickBot="1" x14ac:dyDescent="0.25">
      <c r="I16" s="42" t="s">
        <v>58</v>
      </c>
      <c r="J16" s="42" t="s">
        <v>59</v>
      </c>
      <c r="T16" s="121" t="s">
        <v>58</v>
      </c>
      <c r="U16" s="121" t="s">
        <v>59</v>
      </c>
      <c r="V16" s="121" t="s">
        <v>59</v>
      </c>
      <c r="AA16" s="43">
        <f>+MIN(Z19:Z108)</f>
        <v>0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</row>
    <row r="17" spans="1:108" x14ac:dyDescent="0.2"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x14ac:dyDescent="0.2">
      <c r="A19" s="105">
        <f t="shared" ref="A19:A82" si="0">+EOMONTH(B19,-1)</f>
        <v>39478</v>
      </c>
      <c r="B19" s="147">
        <v>39507</v>
      </c>
      <c r="C19" s="148">
        <v>167895928999</v>
      </c>
      <c r="D19" s="149">
        <v>13187923.000000045</v>
      </c>
      <c r="E19" s="150">
        <v>380726</v>
      </c>
      <c r="F19" s="149">
        <v>5789514793.0689659</v>
      </c>
      <c r="G19" s="149">
        <v>15206.512802038647</v>
      </c>
      <c r="H19" s="149">
        <v>13187923.000000045</v>
      </c>
      <c r="I19" s="273">
        <v>2.8748641177766522E-2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22.479314324168183</v>
      </c>
      <c r="O19" s="153">
        <v>9.6294790888840058</v>
      </c>
      <c r="P19" s="154"/>
      <c r="Q19" s="56"/>
      <c r="R19" s="96"/>
      <c r="T19" s="113">
        <f>+I19</f>
        <v>2.8748641177766522E-2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>+MAX(0,$AS$38+$AS$39*U19+$AS$40*V19)</f>
        <v>2.7799564947148192E-2</v>
      </c>
      <c r="AA19" s="123">
        <f t="shared" ref="AA19:AA50" si="2">+I19-Z19</f>
        <v>9.4907623061833007E-4</v>
      </c>
      <c r="AD19" s="129">
        <f t="shared" ref="AD19:AD50" si="3">+B19</f>
        <v>39507</v>
      </c>
      <c r="AE19" s="130"/>
      <c r="AF19" s="130"/>
      <c r="AG19" s="131"/>
      <c r="AH19" s="132"/>
      <c r="AJ19" s="129">
        <f>+G19</f>
        <v>15206.512802038647</v>
      </c>
      <c r="AK19" s="141"/>
      <c r="AL19" s="141"/>
      <c r="AM19" s="141"/>
      <c r="AN19" s="141"/>
      <c r="AO19" s="142"/>
      <c r="BF19" s="60">
        <f t="shared" ref="BF19:BF50" si="4">+B19</f>
        <v>39507</v>
      </c>
      <c r="BG19" s="71">
        <f t="shared" ref="BG19:BG50" si="5">+I19</f>
        <v>2.8748641177766522E-2</v>
      </c>
      <c r="BH19" s="71">
        <f t="shared" ref="BH19:BH50" si="6">+J19</f>
        <v>4.1820952380952389E-2</v>
      </c>
      <c r="BI19" s="71"/>
      <c r="BJ19" s="71"/>
      <c r="BK19" s="71"/>
      <c r="BL19" s="71">
        <f t="shared" ref="BL19:BL50" si="7">+V19</f>
        <v>8.463942857142857E-3</v>
      </c>
      <c r="BM19" s="71">
        <f t="shared" ref="BM19:BM50" si="8">+W19</f>
        <v>0</v>
      </c>
      <c r="BQ19" s="60">
        <f t="shared" ref="BQ19:BQ50" si="9">+B19</f>
        <v>39507</v>
      </c>
      <c r="BR19" s="63">
        <f t="shared" ref="BR19:BR50" si="10">+O19</f>
        <v>9.6294790888840058</v>
      </c>
      <c r="BS19" s="64">
        <f t="shared" ref="BS19:BS50" si="11">+E19</f>
        <v>380726</v>
      </c>
      <c r="BT19" s="17" t="s">
        <v>103</v>
      </c>
      <c r="BV19" s="60">
        <f t="shared" ref="BV19:BV50" si="12">+B20</f>
        <v>39538</v>
      </c>
      <c r="BW19" s="71">
        <f t="shared" ref="BW19:BW50" si="13">+I20</f>
        <v>2.8541656248685102E-2</v>
      </c>
      <c r="BX19" s="71">
        <f t="shared" ref="BX19:BX50" si="14">+I19</f>
        <v>2.8748641177766522E-2</v>
      </c>
      <c r="BY19" s="71">
        <f t="shared" ref="BY19:BY50" si="15">+J19</f>
        <v>4.1820952380952389E-2</v>
      </c>
      <c r="BZ19" s="71">
        <f t="shared" ref="BZ19:BZ50" si="16">+V19</f>
        <v>8.463942857142857E-3</v>
      </c>
      <c r="CA19" s="71">
        <f t="shared" ref="CA19:CA50" si="17">+M19</f>
        <v>1.2253634085213003E-3</v>
      </c>
      <c r="CB19" s="71">
        <f t="shared" ref="CB19:CB50" si="18">+W19</f>
        <v>0</v>
      </c>
      <c r="CC19" s="71"/>
    </row>
    <row r="20" spans="1:108" x14ac:dyDescent="0.2">
      <c r="A20" s="105">
        <f t="shared" si="0"/>
        <v>39507</v>
      </c>
      <c r="B20" s="147">
        <v>39538</v>
      </c>
      <c r="C20" s="148">
        <v>178455110906</v>
      </c>
      <c r="D20" s="149">
        <v>13916405.550000077</v>
      </c>
      <c r="E20" s="150">
        <v>376286</v>
      </c>
      <c r="F20" s="149">
        <v>5756616480.8387098</v>
      </c>
      <c r="G20" s="149">
        <v>15298.513579667353</v>
      </c>
      <c r="H20" s="149">
        <v>13916405.550000077</v>
      </c>
      <c r="I20" s="273">
        <v>2.8541656248685102E-2</v>
      </c>
      <c r="J20" s="151">
        <v>4.3046315789473689E-2</v>
      </c>
      <c r="K20" s="152">
        <v>6.4459330143539634E-4</v>
      </c>
      <c r="L20" s="152">
        <v>0</v>
      </c>
      <c r="M20" s="152">
        <v>6.4459330143539634E-4</v>
      </c>
      <c r="N20" s="153">
        <v>22.473615722536476</v>
      </c>
      <c r="O20" s="153">
        <v>9.635510951005271</v>
      </c>
      <c r="P20" s="154">
        <v>2.8748641177766522E-2</v>
      </c>
      <c r="Q20" s="69"/>
      <c r="R20" s="96"/>
      <c r="T20" s="113">
        <f t="shared" si="1"/>
        <v>2.8541656248685102E-2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ref="Z20:Z83" si="19">+MAX(0,$AS$38+$AS$39*U20+$AS$40*V20)</f>
        <v>2.8675297712298715E-2</v>
      </c>
      <c r="AA20" s="125">
        <f t="shared" si="2"/>
        <v>-1.3364146361361309E-4</v>
      </c>
      <c r="AD20" s="133">
        <f t="shared" si="3"/>
        <v>39538</v>
      </c>
      <c r="AE20" s="134">
        <f t="shared" ref="AE20:AE51" si="20">+I20-I19</f>
        <v>-2.0698492908141977E-4</v>
      </c>
      <c r="AF20" s="134">
        <f>+AA19</f>
        <v>9.4907623061833007E-4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275">
        <f>+AE20</f>
        <v>-2.0698492908141977E-4</v>
      </c>
      <c r="AL20" s="246">
        <f>+AF20</f>
        <v>9.4907623061833007E-4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BF20" s="60">
        <f t="shared" si="4"/>
        <v>39538</v>
      </c>
      <c r="BG20" s="71">
        <f t="shared" si="5"/>
        <v>2.8541656248685102E-2</v>
      </c>
      <c r="BH20" s="71">
        <f t="shared" si="6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7"/>
        <v>1.1663990476190478E-2</v>
      </c>
      <c r="BM20" s="71">
        <f t="shared" si="8"/>
        <v>0</v>
      </c>
      <c r="BQ20" s="60">
        <f t="shared" si="9"/>
        <v>39538</v>
      </c>
      <c r="BR20" s="63">
        <f t="shared" si="10"/>
        <v>9.635510951005271</v>
      </c>
      <c r="BS20" s="64">
        <f t="shared" si="11"/>
        <v>376286</v>
      </c>
      <c r="BT20" s="17" t="s">
        <v>103</v>
      </c>
      <c r="BV20" s="60">
        <f t="shared" si="12"/>
        <v>39568</v>
      </c>
      <c r="BW20" s="71">
        <f t="shared" si="13"/>
        <v>2.8866803820575646E-2</v>
      </c>
      <c r="BX20" s="71">
        <f t="shared" si="14"/>
        <v>2.8541656248685102E-2</v>
      </c>
      <c r="BY20" s="71">
        <f t="shared" si="15"/>
        <v>4.3046315789473689E-2</v>
      </c>
      <c r="BZ20" s="71">
        <f t="shared" si="16"/>
        <v>1.1663990476190478E-2</v>
      </c>
      <c r="CA20" s="71">
        <f t="shared" si="17"/>
        <v>6.4459330143539634E-4</v>
      </c>
      <c r="CB20" s="71">
        <f t="shared" si="18"/>
        <v>0</v>
      </c>
    </row>
    <row r="21" spans="1:108" x14ac:dyDescent="0.2">
      <c r="A21" s="106">
        <f t="shared" si="0"/>
        <v>39538</v>
      </c>
      <c r="B21" s="155">
        <v>39568</v>
      </c>
      <c r="C21" s="156">
        <v>179009386771</v>
      </c>
      <c r="D21" s="157">
        <v>14118658.060000015</v>
      </c>
      <c r="E21" s="158">
        <v>394145</v>
      </c>
      <c r="F21" s="157">
        <v>5966979559.0333338</v>
      </c>
      <c r="G21" s="157">
        <v>15139.046693560324</v>
      </c>
      <c r="H21" s="157">
        <v>14118658.060000015</v>
      </c>
      <c r="I21" s="164">
        <v>2.8866803820575646E-2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22.509506699811531</v>
      </c>
      <c r="O21" s="161">
        <v>9.625032558929755</v>
      </c>
      <c r="P21" s="162">
        <v>2.8541656248685102E-2</v>
      </c>
      <c r="Q21" s="69"/>
      <c r="R21" s="96"/>
      <c r="T21" s="113">
        <f t="shared" si="1"/>
        <v>2.8866803820575646E-2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19"/>
        <v>2.9102893716515265E-2</v>
      </c>
      <c r="AA21" s="125">
        <f t="shared" si="2"/>
        <v>-2.3608989593961946E-4</v>
      </c>
      <c r="AD21" s="133">
        <f t="shared" si="3"/>
        <v>39568</v>
      </c>
      <c r="AE21" s="134">
        <f t="shared" si="20"/>
        <v>3.2514757189054319E-4</v>
      </c>
      <c r="AF21" s="134">
        <f t="shared" ref="AF21:AF84" si="26">+AA20</f>
        <v>-1.3364146361361309E-4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275">
        <f t="shared" si="28"/>
        <v>3.2514757189054319E-4</v>
      </c>
      <c r="AL21" s="143">
        <f t="shared" si="28"/>
        <v>-1.3364146361361309E-4</v>
      </c>
      <c r="AM21" s="143">
        <f t="shared" ref="AM21:AN84" si="29">+K20</f>
        <v>6.4459330143539634E-4</v>
      </c>
      <c r="AN21" s="143">
        <f t="shared" si="29"/>
        <v>0</v>
      </c>
      <c r="AO21" s="144">
        <f t="shared" si="22"/>
        <v>-4.3864404761904787E-3</v>
      </c>
      <c r="AR21" s="17"/>
      <c r="AS21" s="17"/>
      <c r="AT21" s="17"/>
      <c r="AU21" s="17"/>
      <c r="AV21" s="17"/>
      <c r="AW21" s="17"/>
      <c r="AX21" s="17"/>
      <c r="AY21" s="17"/>
      <c r="AZ21" s="17"/>
      <c r="BF21" s="60">
        <f t="shared" si="4"/>
        <v>39568</v>
      </c>
      <c r="BG21" s="71">
        <f t="shared" si="5"/>
        <v>2.8866803820575646E-2</v>
      </c>
      <c r="BH21" s="71">
        <f t="shared" si="6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7"/>
        <v>7.2775499999999998E-3</v>
      </c>
      <c r="BM21" s="71">
        <f t="shared" si="8"/>
        <v>0</v>
      </c>
      <c r="BQ21" s="60">
        <f t="shared" si="9"/>
        <v>39568</v>
      </c>
      <c r="BR21" s="63">
        <f t="shared" si="10"/>
        <v>9.625032558929755</v>
      </c>
      <c r="BS21" s="64">
        <f t="shared" si="11"/>
        <v>394145</v>
      </c>
      <c r="BT21" s="17" t="s">
        <v>103</v>
      </c>
      <c r="BV21" s="60">
        <f t="shared" si="12"/>
        <v>39599</v>
      </c>
      <c r="BW21" s="71">
        <f t="shared" si="13"/>
        <v>2.9857517532259157E-2</v>
      </c>
      <c r="BX21" s="71">
        <f t="shared" si="14"/>
        <v>2.8866803820575646E-2</v>
      </c>
      <c r="BY21" s="71">
        <f t="shared" si="15"/>
        <v>4.3690909090909086E-2</v>
      </c>
      <c r="BZ21" s="71">
        <f t="shared" si="16"/>
        <v>7.2775499999999998E-3</v>
      </c>
      <c r="CA21" s="71">
        <f t="shared" si="17"/>
        <v>1.8290043290044439E-4</v>
      </c>
      <c r="CB21" s="71">
        <f t="shared" si="18"/>
        <v>0</v>
      </c>
      <c r="CY21" s="17" t="s">
        <v>30</v>
      </c>
    </row>
    <row r="22" spans="1:108" ht="15.75" thickBot="1" x14ac:dyDescent="0.3">
      <c r="A22" s="106">
        <f t="shared" si="0"/>
        <v>39568</v>
      </c>
      <c r="B22" s="155">
        <v>39599</v>
      </c>
      <c r="C22" s="156">
        <v>184842382839</v>
      </c>
      <c r="D22" s="157">
        <v>15079056.520000003</v>
      </c>
      <c r="E22" s="158">
        <v>390394</v>
      </c>
      <c r="F22" s="157">
        <v>5962657510.9354839</v>
      </c>
      <c r="G22" s="157">
        <v>15273.435326709641</v>
      </c>
      <c r="H22" s="157">
        <v>15079056.520000003</v>
      </c>
      <c r="I22" s="164">
        <v>2.9857517532259157E-2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22.508782109740334</v>
      </c>
      <c r="O22" s="161">
        <v>9.6338703451898198</v>
      </c>
      <c r="P22" s="162">
        <v>2.8866803820575646E-2</v>
      </c>
      <c r="Q22" s="69"/>
      <c r="R22" s="96"/>
      <c r="T22" s="113">
        <f t="shared" si="1"/>
        <v>2.9857517532259157E-2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19"/>
        <v>2.9223781941180346E-2</v>
      </c>
      <c r="AA22" s="125">
        <f t="shared" si="2"/>
        <v>6.3373559107881075E-4</v>
      </c>
      <c r="AD22" s="133">
        <f t="shared" si="3"/>
        <v>39599</v>
      </c>
      <c r="AE22" s="134">
        <f t="shared" si="20"/>
        <v>9.9071371168351144E-4</v>
      </c>
      <c r="AF22" s="134">
        <f t="shared" si="26"/>
        <v>-2.3608989593961946E-4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275">
        <f t="shared" si="28"/>
        <v>9.9071371168351144E-4</v>
      </c>
      <c r="AL22" s="143">
        <f t="shared" si="28"/>
        <v>-2.3608989593961946E-4</v>
      </c>
      <c r="AM22" s="143">
        <f t="shared" si="29"/>
        <v>1.8290043290044439E-4</v>
      </c>
      <c r="AN22" s="143">
        <f t="shared" si="29"/>
        <v>0</v>
      </c>
      <c r="AO22" s="144">
        <f t="shared" si="22"/>
        <v>-1.3254136363636364E-3</v>
      </c>
      <c r="AR22" t="s">
        <v>30</v>
      </c>
      <c r="AS22"/>
      <c r="AT22"/>
      <c r="AU22"/>
      <c r="AV22"/>
      <c r="AW22"/>
      <c r="AX22"/>
      <c r="AY22"/>
      <c r="AZ22"/>
      <c r="BF22" s="60">
        <f t="shared" si="4"/>
        <v>39599</v>
      </c>
      <c r="BG22" s="71">
        <f t="shared" si="5"/>
        <v>2.9857517532259157E-2</v>
      </c>
      <c r="BH22" s="71">
        <f t="shared" si="6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7"/>
        <v>5.9521363636363634E-3</v>
      </c>
      <c r="BM22" s="71">
        <f t="shared" si="8"/>
        <v>0</v>
      </c>
      <c r="BQ22" s="60">
        <f t="shared" si="9"/>
        <v>39599</v>
      </c>
      <c r="BR22" s="63">
        <f t="shared" si="10"/>
        <v>9.6338703451898198</v>
      </c>
      <c r="BS22" s="64">
        <f t="shared" si="11"/>
        <v>390394</v>
      </c>
      <c r="BT22" s="17" t="s">
        <v>103</v>
      </c>
      <c r="BV22" s="60">
        <f t="shared" si="12"/>
        <v>39629</v>
      </c>
      <c r="BW22" s="71">
        <f t="shared" si="13"/>
        <v>3.024113716597451E-2</v>
      </c>
      <c r="BX22" s="71">
        <f t="shared" si="14"/>
        <v>2.9857517532259157E-2</v>
      </c>
      <c r="BY22" s="71">
        <f t="shared" si="15"/>
        <v>4.387380952380953E-2</v>
      </c>
      <c r="BZ22" s="71">
        <f t="shared" si="16"/>
        <v>5.9521363636363634E-3</v>
      </c>
      <c r="CA22" s="71">
        <f t="shared" si="17"/>
        <v>8.4999999999999659E-4</v>
      </c>
      <c r="CB22" s="71">
        <f t="shared" si="18"/>
        <v>0</v>
      </c>
    </row>
    <row r="23" spans="1:108" ht="15.75" thickBot="1" x14ac:dyDescent="0.3">
      <c r="A23" s="106">
        <f t="shared" si="0"/>
        <v>39599</v>
      </c>
      <c r="B23" s="155">
        <v>39629</v>
      </c>
      <c r="C23" s="156">
        <v>177557225229</v>
      </c>
      <c r="D23" s="157">
        <v>14670853.560000053</v>
      </c>
      <c r="E23" s="158">
        <v>385736</v>
      </c>
      <c r="F23" s="157">
        <v>5918574174.3000002</v>
      </c>
      <c r="G23" s="157">
        <v>15343.587775836324</v>
      </c>
      <c r="H23" s="157">
        <v>14670853.560000053</v>
      </c>
      <c r="I23" s="164">
        <v>3.024113716597451E-2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22.50136140789775</v>
      </c>
      <c r="O23" s="161">
        <v>9.638452931266789</v>
      </c>
      <c r="P23" s="162">
        <v>2.9857517532259157E-2</v>
      </c>
      <c r="Q23" s="69"/>
      <c r="R23" s="96"/>
      <c r="T23" s="113">
        <f t="shared" si="1"/>
        <v>3.024113716597451E-2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19"/>
        <v>2.9826773016211578E-2</v>
      </c>
      <c r="AA23" s="125">
        <f t="shared" si="2"/>
        <v>4.1436414976293162E-4</v>
      </c>
      <c r="AD23" s="133">
        <f t="shared" si="3"/>
        <v>39629</v>
      </c>
      <c r="AE23" s="134">
        <f t="shared" si="20"/>
        <v>3.8361963371535274E-4</v>
      </c>
      <c r="AF23" s="134">
        <f t="shared" si="26"/>
        <v>6.3373559107881075E-4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275">
        <f t="shared" si="28"/>
        <v>3.8361963371535274E-4</v>
      </c>
      <c r="AL23" s="143">
        <f t="shared" si="28"/>
        <v>6.3373559107881075E-4</v>
      </c>
      <c r="AM23" s="143">
        <f t="shared" si="29"/>
        <v>8.4999999999999659E-4</v>
      </c>
      <c r="AN23" s="143">
        <f t="shared" si="29"/>
        <v>0</v>
      </c>
      <c r="AO23" s="144">
        <f t="shared" si="22"/>
        <v>1.3976683982683995E-3</v>
      </c>
      <c r="AR23"/>
      <c r="AS23"/>
      <c r="AT23"/>
      <c r="AU23"/>
      <c r="AV23"/>
      <c r="AW23"/>
      <c r="AX23"/>
      <c r="AY23"/>
      <c r="AZ23"/>
      <c r="BF23" s="60">
        <f t="shared" si="4"/>
        <v>39629</v>
      </c>
      <c r="BG23" s="71">
        <f t="shared" si="5"/>
        <v>3.024113716597451E-2</v>
      </c>
      <c r="BH23" s="71">
        <f t="shared" si="6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7"/>
        <v>7.349804761904763E-3</v>
      </c>
      <c r="BM23" s="71">
        <f t="shared" si="8"/>
        <v>0</v>
      </c>
      <c r="BQ23" s="60">
        <f t="shared" si="9"/>
        <v>39629</v>
      </c>
      <c r="BR23" s="63">
        <f t="shared" si="10"/>
        <v>9.638452931266789</v>
      </c>
      <c r="BS23" s="64">
        <f t="shared" si="11"/>
        <v>385736</v>
      </c>
      <c r="BT23" s="17" t="s">
        <v>103</v>
      </c>
      <c r="BV23" s="60">
        <f t="shared" si="12"/>
        <v>39660</v>
      </c>
      <c r="BW23" s="71">
        <f t="shared" si="13"/>
        <v>3.0709227235984335E-2</v>
      </c>
      <c r="BX23" s="71">
        <f t="shared" si="14"/>
        <v>3.024113716597451E-2</v>
      </c>
      <c r="BY23" s="71">
        <f t="shared" si="15"/>
        <v>4.4723809523809527E-2</v>
      </c>
      <c r="BZ23" s="71">
        <f t="shared" si="16"/>
        <v>7.349804761904763E-3</v>
      </c>
      <c r="CA23" s="71">
        <f t="shared" si="17"/>
        <v>-8.1573498964745972E-6</v>
      </c>
      <c r="CB23" s="71">
        <f t="shared" si="18"/>
        <v>0</v>
      </c>
      <c r="CY23" s="72" t="s">
        <v>31</v>
      </c>
      <c r="CZ23" s="72"/>
    </row>
    <row r="24" spans="1:108" ht="15" x14ac:dyDescent="0.25">
      <c r="A24" s="106">
        <f t="shared" si="0"/>
        <v>39629</v>
      </c>
      <c r="B24" s="155">
        <v>39660</v>
      </c>
      <c r="C24" s="156">
        <v>188078815212</v>
      </c>
      <c r="D24" s="157">
        <v>15780751.570000041</v>
      </c>
      <c r="E24" s="158">
        <v>409326</v>
      </c>
      <c r="F24" s="157">
        <v>6067058555.2258062</v>
      </c>
      <c r="G24" s="157">
        <v>14822.069829978565</v>
      </c>
      <c r="H24" s="157">
        <v>15780751.570000041</v>
      </c>
      <c r="I24" s="164">
        <v>3.0709227235984335E-2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22.526139737289995</v>
      </c>
      <c r="O24" s="161">
        <v>9.6038725537388085</v>
      </c>
      <c r="P24" s="162">
        <v>3.024113716597451E-2</v>
      </c>
      <c r="Q24" s="69"/>
      <c r="R24" s="96"/>
      <c r="T24" s="113">
        <f t="shared" si="1"/>
        <v>3.0709227235984335E-2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19"/>
        <v>2.9821899592852065E-2</v>
      </c>
      <c r="AA24" s="125">
        <f t="shared" si="2"/>
        <v>8.8732764313226992E-4</v>
      </c>
      <c r="AD24" s="133">
        <f t="shared" si="3"/>
        <v>39660</v>
      </c>
      <c r="AE24" s="134">
        <f t="shared" si="20"/>
        <v>4.6809007000982519E-4</v>
      </c>
      <c r="AF24" s="134">
        <f t="shared" si="26"/>
        <v>4.1436414976293162E-4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275">
        <f t="shared" si="28"/>
        <v>4.6809007000982519E-4</v>
      </c>
      <c r="AL24" s="143">
        <f t="shared" si="28"/>
        <v>4.1436414976293162E-4</v>
      </c>
      <c r="AM24" s="143">
        <f t="shared" si="29"/>
        <v>0</v>
      </c>
      <c r="AN24" s="143">
        <f t="shared" si="29"/>
        <v>-8.1573498964745972E-6</v>
      </c>
      <c r="AO24" s="144">
        <f t="shared" si="22"/>
        <v>1.5420393374741045E-4</v>
      </c>
      <c r="AR24" s="4" t="s">
        <v>31</v>
      </c>
      <c r="AS24" s="4"/>
      <c r="AT24"/>
      <c r="AU24"/>
      <c r="AV24"/>
      <c r="AW24"/>
      <c r="AX24"/>
      <c r="AY24"/>
      <c r="AZ24"/>
      <c r="BF24" s="60">
        <f t="shared" si="4"/>
        <v>39660</v>
      </c>
      <c r="BG24" s="71">
        <f t="shared" si="5"/>
        <v>3.0709227235984335E-2</v>
      </c>
      <c r="BH24" s="71">
        <f t="shared" si="6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7"/>
        <v>7.5040086956521734E-3</v>
      </c>
      <c r="BM24" s="71">
        <f t="shared" si="8"/>
        <v>0</v>
      </c>
      <c r="BQ24" s="60">
        <f t="shared" si="9"/>
        <v>39660</v>
      </c>
      <c r="BR24" s="63">
        <f t="shared" si="10"/>
        <v>9.6038725537388085</v>
      </c>
      <c r="BS24" s="64">
        <f t="shared" si="11"/>
        <v>409326</v>
      </c>
      <c r="BT24" s="17" t="s">
        <v>103</v>
      </c>
      <c r="BV24" s="60">
        <f t="shared" si="12"/>
        <v>39691</v>
      </c>
      <c r="BW24" s="71">
        <f t="shared" si="13"/>
        <v>3.1001812993274321E-2</v>
      </c>
      <c r="BX24" s="71">
        <f t="shared" si="14"/>
        <v>3.0709227235984335E-2</v>
      </c>
      <c r="BY24" s="71">
        <f t="shared" si="15"/>
        <v>4.4715652173913052E-2</v>
      </c>
      <c r="BZ24" s="71">
        <f t="shared" si="16"/>
        <v>7.5040086956521734E-3</v>
      </c>
      <c r="CA24" s="71">
        <f t="shared" si="17"/>
        <v>1.5910973084884428E-4</v>
      </c>
      <c r="CB24" s="71">
        <f t="shared" si="18"/>
        <v>0</v>
      </c>
      <c r="CY24" s="73" t="s">
        <v>32</v>
      </c>
      <c r="CZ24" s="73">
        <v>0.77918724599215017</v>
      </c>
    </row>
    <row r="25" spans="1:108" ht="15" x14ac:dyDescent="0.25">
      <c r="A25" s="106">
        <f t="shared" si="0"/>
        <v>39660</v>
      </c>
      <c r="B25" s="155">
        <v>39691</v>
      </c>
      <c r="C25" s="156">
        <v>185623011848</v>
      </c>
      <c r="D25" s="157">
        <v>15723087.160000108</v>
      </c>
      <c r="E25" s="158">
        <v>395640</v>
      </c>
      <c r="F25" s="157">
        <v>5987839091.8709679</v>
      </c>
      <c r="G25" s="157">
        <v>15134.564482537075</v>
      </c>
      <c r="H25" s="157">
        <v>15723087.160000108</v>
      </c>
      <c r="I25" s="164">
        <v>3.1001812993274321E-2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22.512996431377704</v>
      </c>
      <c r="O25" s="161">
        <v>9.6247364455239275</v>
      </c>
      <c r="P25" s="162">
        <v>3.0709227235984335E-2</v>
      </c>
      <c r="Q25" s="69"/>
      <c r="R25" s="96"/>
      <c r="T25" s="113">
        <f t="shared" si="1"/>
        <v>3.1001812993274321E-2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19"/>
        <v>2.9929950297114889E-2</v>
      </c>
      <c r="AA25" s="125">
        <f t="shared" si="2"/>
        <v>1.071862696159432E-3</v>
      </c>
      <c r="AD25" s="133">
        <f t="shared" si="3"/>
        <v>39691</v>
      </c>
      <c r="AE25" s="134">
        <f t="shared" si="20"/>
        <v>2.9258575728998565E-4</v>
      </c>
      <c r="AF25" s="134">
        <f t="shared" si="26"/>
        <v>8.8732764313226992E-4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275">
        <f t="shared" si="28"/>
        <v>2.9258575728998565E-4</v>
      </c>
      <c r="AL25" s="143">
        <f t="shared" si="28"/>
        <v>8.8732764313226992E-4</v>
      </c>
      <c r="AM25" s="143">
        <f t="shared" si="29"/>
        <v>1.5910973084884428E-4</v>
      </c>
      <c r="AN25" s="143">
        <f t="shared" si="29"/>
        <v>0</v>
      </c>
      <c r="AO25" s="144">
        <f t="shared" si="22"/>
        <v>-6.2323250517598312E-4</v>
      </c>
      <c r="AR25" s="1" t="s">
        <v>32</v>
      </c>
      <c r="AS25" s="1">
        <v>0.97453204267425431</v>
      </c>
      <c r="AT25"/>
      <c r="AU25"/>
      <c r="AV25"/>
      <c r="AW25"/>
      <c r="AX25"/>
      <c r="AY25"/>
      <c r="AZ25"/>
      <c r="BF25" s="60">
        <f t="shared" si="4"/>
        <v>39691</v>
      </c>
      <c r="BG25" s="71">
        <f t="shared" si="5"/>
        <v>3.1001812993274321E-2</v>
      </c>
      <c r="BH25" s="71">
        <f t="shared" si="6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7"/>
        <v>6.8807761904761903E-3</v>
      </c>
      <c r="BM25" s="71">
        <f t="shared" si="8"/>
        <v>0</v>
      </c>
      <c r="BQ25" s="60">
        <f t="shared" si="9"/>
        <v>39691</v>
      </c>
      <c r="BR25" s="63">
        <f t="shared" si="10"/>
        <v>9.6247364455239275</v>
      </c>
      <c r="BS25" s="64">
        <f t="shared" si="11"/>
        <v>395640</v>
      </c>
      <c r="BT25" s="17" t="s">
        <v>103</v>
      </c>
      <c r="BV25" s="60">
        <f t="shared" si="12"/>
        <v>39721</v>
      </c>
      <c r="BW25" s="71">
        <f t="shared" si="13"/>
        <v>3.0988606872785509E-2</v>
      </c>
      <c r="BX25" s="71">
        <f t="shared" si="14"/>
        <v>3.1001812993274321E-2</v>
      </c>
      <c r="BY25" s="71">
        <f t="shared" si="15"/>
        <v>4.4874761904761896E-2</v>
      </c>
      <c r="BZ25" s="71">
        <f t="shared" si="16"/>
        <v>6.8807761904761903E-3</v>
      </c>
      <c r="CA25" s="71">
        <f t="shared" si="17"/>
        <v>1.724329004329013E-3</v>
      </c>
      <c r="CB25" s="71">
        <f t="shared" si="18"/>
        <v>0</v>
      </c>
      <c r="CY25" s="73" t="s">
        <v>33</v>
      </c>
      <c r="CZ25" s="73">
        <v>0.6071327643168315</v>
      </c>
    </row>
    <row r="26" spans="1:108" ht="15" x14ac:dyDescent="0.25">
      <c r="A26" s="106">
        <f t="shared" si="0"/>
        <v>39691</v>
      </c>
      <c r="B26" s="155">
        <v>39721</v>
      </c>
      <c r="C26" s="156">
        <v>256074060093</v>
      </c>
      <c r="D26" s="157">
        <v>21681361.69000008</v>
      </c>
      <c r="E26" s="158">
        <v>583569</v>
      </c>
      <c r="F26" s="157">
        <v>8535802003.1000004</v>
      </c>
      <c r="G26" s="157">
        <v>14626.894168641584</v>
      </c>
      <c r="H26" s="157">
        <v>21681361.69000008</v>
      </c>
      <c r="I26" s="164">
        <v>3.0988606872785509E-2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22.867535155163722</v>
      </c>
      <c r="O26" s="161">
        <v>9.5906171795181621</v>
      </c>
      <c r="P26" s="162">
        <v>3.1001812993274321E-2</v>
      </c>
      <c r="Q26" s="69"/>
      <c r="R26" s="96"/>
      <c r="T26" s="113">
        <f t="shared" si="1"/>
        <v>3.0988606872785509E-2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19"/>
        <v>3.1153989614104535E-2</v>
      </c>
      <c r="AA26" s="125">
        <f t="shared" si="2"/>
        <v>-1.6538274131902564E-4</v>
      </c>
      <c r="AD26" s="133">
        <f t="shared" si="3"/>
        <v>39721</v>
      </c>
      <c r="AE26" s="134">
        <f t="shared" si="20"/>
        <v>-1.3206120488811618E-5</v>
      </c>
      <c r="AF26" s="134">
        <f t="shared" si="26"/>
        <v>1.071862696159432E-3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275">
        <f t="shared" si="28"/>
        <v>-1.3206120488811618E-5</v>
      </c>
      <c r="AL26" s="143">
        <f t="shared" si="28"/>
        <v>1.071862696159432E-3</v>
      </c>
      <c r="AM26" s="143">
        <f t="shared" si="29"/>
        <v>1.724329004329013E-3</v>
      </c>
      <c r="AN26" s="143">
        <f t="shared" si="29"/>
        <v>0</v>
      </c>
      <c r="AO26" s="144">
        <f t="shared" si="22"/>
        <v>2.9818056277056294E-3</v>
      </c>
      <c r="AR26" s="1" t="s">
        <v>33</v>
      </c>
      <c r="AS26" s="1">
        <v>0.94971270219885462</v>
      </c>
      <c r="AT26"/>
      <c r="AU26"/>
      <c r="AV26"/>
      <c r="AW26"/>
      <c r="AX26"/>
      <c r="AY26"/>
      <c r="AZ26"/>
      <c r="BF26" s="60">
        <f t="shared" si="4"/>
        <v>39721</v>
      </c>
      <c r="BG26" s="71">
        <f t="shared" si="5"/>
        <v>3.0988606872785509E-2</v>
      </c>
      <c r="BH26" s="71">
        <f t="shared" si="6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7"/>
        <v>9.8625818181818196E-3</v>
      </c>
      <c r="BM26" s="71">
        <f t="shared" si="8"/>
        <v>0</v>
      </c>
      <c r="BQ26" s="60">
        <f t="shared" si="9"/>
        <v>39721</v>
      </c>
      <c r="BR26" s="63">
        <f t="shared" si="10"/>
        <v>9.5906171795181621</v>
      </c>
      <c r="BS26" s="64">
        <f t="shared" si="11"/>
        <v>583569</v>
      </c>
      <c r="BT26" s="17" t="s">
        <v>103</v>
      </c>
      <c r="BV26" s="60">
        <f t="shared" si="12"/>
        <v>39752</v>
      </c>
      <c r="BW26" s="71">
        <f t="shared" si="13"/>
        <v>3.0935362800591788E-2</v>
      </c>
      <c r="BX26" s="71">
        <f t="shared" si="14"/>
        <v>3.0988606872785509E-2</v>
      </c>
      <c r="BY26" s="71">
        <f t="shared" si="15"/>
        <v>4.6599090909090909E-2</v>
      </c>
      <c r="BZ26" s="71">
        <f t="shared" si="16"/>
        <v>9.8625818181818196E-3</v>
      </c>
      <c r="CA26" s="71">
        <f t="shared" si="17"/>
        <v>1.7135177865612652E-3</v>
      </c>
      <c r="CB26" s="71">
        <f t="shared" si="18"/>
        <v>0</v>
      </c>
      <c r="CY26" s="73" t="s">
        <v>34</v>
      </c>
      <c r="CZ26" s="73">
        <v>0.60089677644884465</v>
      </c>
    </row>
    <row r="27" spans="1:108" ht="15" x14ac:dyDescent="0.25">
      <c r="A27" s="106">
        <f t="shared" si="0"/>
        <v>39721</v>
      </c>
      <c r="B27" s="155">
        <v>39752</v>
      </c>
      <c r="C27" s="156">
        <v>284325304583.38983</v>
      </c>
      <c r="D27" s="157">
        <v>24031984.83791237</v>
      </c>
      <c r="E27" s="158">
        <v>614738.04243188945</v>
      </c>
      <c r="F27" s="157">
        <v>9171784018.8190269</v>
      </c>
      <c r="G27" s="157">
        <v>14919.825007958938</v>
      </c>
      <c r="H27" s="157">
        <v>24031984.83791237</v>
      </c>
      <c r="I27" s="164">
        <v>3.0935362800591788E-2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22.93939765378202</v>
      </c>
      <c r="O27" s="161">
        <v>9.6104461449998908</v>
      </c>
      <c r="P27" s="162">
        <v>3.0988606872785509E-2</v>
      </c>
      <c r="Q27" s="69"/>
      <c r="R27" s="96"/>
      <c r="T27" s="113">
        <f t="shared" si="1"/>
        <v>3.0935362800591788E-2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19"/>
        <v>3.2343851929071708E-2</v>
      </c>
      <c r="AA27" s="125">
        <f t="shared" si="2"/>
        <v>-1.40848912847992E-3</v>
      </c>
      <c r="AD27" s="133">
        <f t="shared" si="3"/>
        <v>39752</v>
      </c>
      <c r="AE27" s="134">
        <f t="shared" si="20"/>
        <v>-5.3244072193720654E-5</v>
      </c>
      <c r="AF27" s="134">
        <f t="shared" si="26"/>
        <v>-1.6538274131902564E-4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275">
        <f t="shared" si="28"/>
        <v>-5.3244072193720654E-5</v>
      </c>
      <c r="AL27" s="143">
        <f t="shared" si="28"/>
        <v>-1.6538274131902564E-4</v>
      </c>
      <c r="AM27" s="143">
        <f t="shared" si="29"/>
        <v>1.7135177865612652E-3</v>
      </c>
      <c r="AN27" s="143">
        <f t="shared" si="29"/>
        <v>0</v>
      </c>
      <c r="AO27" s="144">
        <f t="shared" si="22"/>
        <v>-1.9002818181818176E-3</v>
      </c>
      <c r="AR27" s="1" t="s">
        <v>34</v>
      </c>
      <c r="AS27" s="1">
        <v>0.94855667236434549</v>
      </c>
      <c r="AT27"/>
      <c r="AU27"/>
      <c r="AV27"/>
      <c r="AW27"/>
      <c r="AX27"/>
      <c r="AY27"/>
      <c r="AZ27"/>
      <c r="BF27" s="60">
        <f t="shared" si="4"/>
        <v>39752</v>
      </c>
      <c r="BG27" s="71">
        <f t="shared" si="5"/>
        <v>3.0935362800591788E-2</v>
      </c>
      <c r="BH27" s="71">
        <f t="shared" si="6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7"/>
        <v>7.962300000000002E-3</v>
      </c>
      <c r="BM27" s="71">
        <f t="shared" si="8"/>
        <v>0</v>
      </c>
      <c r="BQ27" s="60">
        <f t="shared" si="9"/>
        <v>39752</v>
      </c>
      <c r="BR27" s="63">
        <f t="shared" si="10"/>
        <v>9.6104461449998908</v>
      </c>
      <c r="BS27" s="64">
        <f t="shared" si="11"/>
        <v>614738.04243188945</v>
      </c>
      <c r="BT27" s="17" t="s">
        <v>103</v>
      </c>
      <c r="BV27" s="60">
        <f t="shared" si="12"/>
        <v>39782</v>
      </c>
      <c r="BW27" s="71">
        <f t="shared" si="13"/>
        <v>3.0657972737322941E-2</v>
      </c>
      <c r="BX27" s="71">
        <f t="shared" si="14"/>
        <v>3.0935362800591788E-2</v>
      </c>
      <c r="BY27" s="71">
        <f t="shared" si="15"/>
        <v>4.8312608695652175E-2</v>
      </c>
      <c r="BZ27" s="71">
        <f t="shared" si="16"/>
        <v>7.962300000000002E-3</v>
      </c>
      <c r="CA27" s="71">
        <f t="shared" si="17"/>
        <v>-9.8801086956521733E-3</v>
      </c>
      <c r="CB27" s="71">
        <f t="shared" si="18"/>
        <v>0</v>
      </c>
      <c r="CY27" s="73" t="s">
        <v>35</v>
      </c>
      <c r="CZ27" s="73">
        <v>7.6110546293749496E-3</v>
      </c>
    </row>
    <row r="28" spans="1:108" ht="15.75" thickBot="1" x14ac:dyDescent="0.3">
      <c r="A28" s="106">
        <f t="shared" si="0"/>
        <v>39752</v>
      </c>
      <c r="B28" s="163">
        <v>39782</v>
      </c>
      <c r="C28" s="156">
        <v>283411080930.703</v>
      </c>
      <c r="D28" s="157">
        <v>23739915.826854419</v>
      </c>
      <c r="E28" s="158">
        <v>602864.88345217844</v>
      </c>
      <c r="F28" s="157">
        <v>9447036031.0234337</v>
      </c>
      <c r="G28" s="157">
        <v>15670.237710524747</v>
      </c>
      <c r="H28" s="157">
        <v>23739915.826854419</v>
      </c>
      <c r="I28" s="164">
        <v>3.0657972737322941E-2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22.968966881743647</v>
      </c>
      <c r="O28" s="161">
        <v>9.6595185050196104</v>
      </c>
      <c r="P28" s="162">
        <v>3.0935362800591788E-2</v>
      </c>
      <c r="Q28" s="69"/>
      <c r="R28" s="96"/>
      <c r="T28" s="113">
        <f t="shared" si="1"/>
        <v>3.0657972737322941E-2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19"/>
        <v>2.542089630407262E-2</v>
      </c>
      <c r="AA28" s="125">
        <f t="shared" si="2"/>
        <v>5.2370764332503213E-3</v>
      </c>
      <c r="AD28" s="133">
        <f t="shared" si="3"/>
        <v>39782</v>
      </c>
      <c r="AE28" s="134">
        <f t="shared" si="20"/>
        <v>-2.7739006326884738E-4</v>
      </c>
      <c r="AF28" s="134">
        <f t="shared" si="26"/>
        <v>-1.40848912847992E-3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275">
        <f t="shared" si="28"/>
        <v>-2.7739006326884738E-4</v>
      </c>
      <c r="AL28" s="143">
        <f t="shared" si="28"/>
        <v>-1.40848912847992E-3</v>
      </c>
      <c r="AM28" s="143">
        <f t="shared" si="29"/>
        <v>0</v>
      </c>
      <c r="AN28" s="143">
        <f t="shared" si="29"/>
        <v>-9.8801086956521733E-3</v>
      </c>
      <c r="AO28" s="144">
        <f t="shared" si="22"/>
        <v>-4.6333000000000225E-4</v>
      </c>
      <c r="AR28" s="1" t="s">
        <v>35</v>
      </c>
      <c r="AS28" s="1">
        <v>2.1655351928674352E-3</v>
      </c>
      <c r="AT28"/>
      <c r="AU28"/>
      <c r="AV28"/>
      <c r="AW28"/>
      <c r="AX28"/>
      <c r="AY28"/>
      <c r="AZ28"/>
      <c r="BF28" s="60">
        <f t="shared" si="4"/>
        <v>39782</v>
      </c>
      <c r="BG28" s="71">
        <f t="shared" si="5"/>
        <v>3.0657972737322941E-2</v>
      </c>
      <c r="BH28" s="71">
        <f t="shared" si="6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7"/>
        <v>7.4989699999999998E-3</v>
      </c>
      <c r="BM28" s="71">
        <f t="shared" si="8"/>
        <v>0</v>
      </c>
      <c r="BQ28" s="60">
        <f t="shared" si="9"/>
        <v>39782</v>
      </c>
      <c r="BR28" s="63">
        <f t="shared" si="10"/>
        <v>9.6595185050196104</v>
      </c>
      <c r="BS28" s="64">
        <f t="shared" si="11"/>
        <v>602864.88345217844</v>
      </c>
      <c r="BT28" s="17" t="s">
        <v>103</v>
      </c>
      <c r="BV28" s="60">
        <f t="shared" si="12"/>
        <v>39813</v>
      </c>
      <c r="BW28" s="71">
        <f t="shared" si="13"/>
        <v>3.0657972737323038E-2</v>
      </c>
      <c r="BX28" s="71">
        <f t="shared" si="14"/>
        <v>3.0657972737322941E-2</v>
      </c>
      <c r="BY28" s="71">
        <f t="shared" si="15"/>
        <v>3.8432500000000001E-2</v>
      </c>
      <c r="BZ28" s="71">
        <f t="shared" si="16"/>
        <v>7.4989699999999998E-3</v>
      </c>
      <c r="CA28" s="71">
        <f t="shared" si="17"/>
        <v>-8.503928571428572E-3</v>
      </c>
      <c r="CB28" s="71">
        <f t="shared" si="18"/>
        <v>0</v>
      </c>
      <c r="CY28" s="75" t="s">
        <v>36</v>
      </c>
      <c r="CZ28" s="75">
        <v>65</v>
      </c>
    </row>
    <row r="29" spans="1:108" ht="15.75" thickBot="1" x14ac:dyDescent="0.3">
      <c r="A29" s="106">
        <f t="shared" si="0"/>
        <v>39782</v>
      </c>
      <c r="B29" s="163">
        <v>39813</v>
      </c>
      <c r="C29" s="156">
        <v>283411080930.703</v>
      </c>
      <c r="D29" s="157">
        <v>23739915.826854497</v>
      </c>
      <c r="E29" s="158">
        <v>602087.21942503739</v>
      </c>
      <c r="F29" s="157">
        <v>9142292933.2484837</v>
      </c>
      <c r="G29" s="157">
        <v>15184.333163522235</v>
      </c>
      <c r="H29" s="157">
        <v>23739915.826854497</v>
      </c>
      <c r="I29" s="164">
        <v>3.0657972737323038E-2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22.936177058920656</v>
      </c>
      <c r="O29" s="161">
        <v>9.628019462358349</v>
      </c>
      <c r="P29" s="162">
        <v>3.0657972737322941E-2</v>
      </c>
      <c r="Q29" s="69"/>
      <c r="R29" s="96"/>
      <c r="T29" s="113">
        <f t="shared" si="1"/>
        <v>3.0657972737323038E-2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19"/>
        <v>1.948557314967379E-2</v>
      </c>
      <c r="AA29" s="125">
        <f t="shared" si="2"/>
        <v>1.1172399587649248E-2</v>
      </c>
      <c r="AD29" s="133">
        <f t="shared" si="3"/>
        <v>39813</v>
      </c>
      <c r="AE29" s="134">
        <f t="shared" si="20"/>
        <v>9.7144514654701197E-17</v>
      </c>
      <c r="AF29" s="134">
        <f t="shared" si="26"/>
        <v>5.2370764332503213E-3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275">
        <f t="shared" si="28"/>
        <v>9.7144514654701197E-17</v>
      </c>
      <c r="AL29" s="143">
        <f t="shared" si="28"/>
        <v>5.2370764332503213E-3</v>
      </c>
      <c r="AM29" s="143">
        <f t="shared" si="29"/>
        <v>0</v>
      </c>
      <c r="AN29" s="143">
        <f t="shared" si="29"/>
        <v>-8.503928571428572E-3</v>
      </c>
      <c r="AO29" s="144">
        <f t="shared" si="22"/>
        <v>3.8857517391304346E-3</v>
      </c>
      <c r="AR29" s="2" t="s">
        <v>36</v>
      </c>
      <c r="AS29" s="2">
        <v>90</v>
      </c>
      <c r="AT29"/>
      <c r="AU29"/>
      <c r="AV29"/>
      <c r="AW29"/>
      <c r="AX29"/>
      <c r="AY29"/>
      <c r="AZ29"/>
      <c r="BF29" s="60">
        <f t="shared" si="4"/>
        <v>39813</v>
      </c>
      <c r="BG29" s="71">
        <f t="shared" si="5"/>
        <v>3.0657972737323038E-2</v>
      </c>
      <c r="BH29" s="71">
        <f t="shared" si="6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7"/>
        <v>1.1384721739130434E-2</v>
      </c>
      <c r="BM29" s="71">
        <f t="shared" si="8"/>
        <v>0</v>
      </c>
      <c r="BQ29" s="60">
        <f t="shared" si="9"/>
        <v>39813</v>
      </c>
      <c r="BR29" s="63">
        <f t="shared" si="10"/>
        <v>9.628019462358349</v>
      </c>
      <c r="BS29" s="64">
        <f t="shared" si="11"/>
        <v>602087.21942503739</v>
      </c>
      <c r="BT29" s="17" t="s">
        <v>103</v>
      </c>
      <c r="BV29" s="60">
        <f t="shared" si="12"/>
        <v>39844</v>
      </c>
      <c r="BW29" s="71">
        <f t="shared" si="13"/>
        <v>1.5295912468599572E-2</v>
      </c>
      <c r="BX29" s="71">
        <f t="shared" si="14"/>
        <v>3.0657972737323038E-2</v>
      </c>
      <c r="BY29" s="71">
        <f t="shared" si="15"/>
        <v>2.9928571428571429E-2</v>
      </c>
      <c r="BZ29" s="71">
        <f t="shared" si="16"/>
        <v>1.1384721739130434E-2</v>
      </c>
      <c r="CA29" s="71">
        <f t="shared" si="17"/>
        <v>-8.5104761904761968E-3</v>
      </c>
      <c r="CB29" s="71">
        <f t="shared" si="18"/>
        <v>0</v>
      </c>
    </row>
    <row r="30" spans="1:108" ht="15.75" thickBot="1" x14ac:dyDescent="0.3">
      <c r="A30" s="106">
        <f t="shared" si="0"/>
        <v>39813</v>
      </c>
      <c r="B30" s="163">
        <v>39844</v>
      </c>
      <c r="C30" s="156">
        <v>328238938037</v>
      </c>
      <c r="D30" s="157">
        <v>13755381.000000086</v>
      </c>
      <c r="E30" s="158">
        <v>625908</v>
      </c>
      <c r="F30" s="157">
        <v>10588352839.903225</v>
      </c>
      <c r="G30" s="157">
        <v>16916.78783447923</v>
      </c>
      <c r="H30" s="157">
        <v>13755381.000000086</v>
      </c>
      <c r="I30" s="164">
        <v>1.5295912468599572E-2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23.083020445265198</v>
      </c>
      <c r="O30" s="161">
        <v>9.7360617708395871</v>
      </c>
      <c r="P30" s="162">
        <v>3.0657972737323038E-2</v>
      </c>
      <c r="Q30" s="69"/>
      <c r="R30" s="96"/>
      <c r="T30" s="113">
        <f t="shared" si="1"/>
        <v>1.5295912468599572E-2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19"/>
        <v>1.3523411348226138E-2</v>
      </c>
      <c r="AA30" s="125">
        <f t="shared" si="2"/>
        <v>1.7725011203734344E-3</v>
      </c>
      <c r="AD30" s="133">
        <f t="shared" si="3"/>
        <v>39844</v>
      </c>
      <c r="AE30" s="134">
        <f t="shared" si="20"/>
        <v>-1.5362060268723466E-2</v>
      </c>
      <c r="AF30" s="134">
        <f t="shared" si="26"/>
        <v>1.1172399587649248E-2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275">
        <f t="shared" si="28"/>
        <v>-1.5362060268723466E-2</v>
      </c>
      <c r="AL30" s="143">
        <f t="shared" si="28"/>
        <v>1.1172399587649248E-2</v>
      </c>
      <c r="AM30" s="143">
        <f t="shared" si="29"/>
        <v>0</v>
      </c>
      <c r="AN30" s="143">
        <f t="shared" si="29"/>
        <v>-8.5104761904761968E-3</v>
      </c>
      <c r="AO30" s="144">
        <f t="shared" si="22"/>
        <v>-1.9772173913043187E-4</v>
      </c>
      <c r="AR30"/>
      <c r="AS30"/>
      <c r="AT30"/>
      <c r="AU30"/>
      <c r="AV30"/>
      <c r="AW30"/>
      <c r="AX30"/>
      <c r="AY30"/>
      <c r="AZ30"/>
      <c r="BF30" s="60">
        <f t="shared" si="4"/>
        <v>39844</v>
      </c>
      <c r="BG30" s="71">
        <f t="shared" si="5"/>
        <v>1.5295912468599572E-2</v>
      </c>
      <c r="BH30" s="71">
        <f t="shared" si="6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7"/>
        <v>1.1187000000000002E-2</v>
      </c>
      <c r="BM30" s="71">
        <f t="shared" si="8"/>
        <v>0</v>
      </c>
      <c r="BQ30" s="60">
        <f t="shared" si="9"/>
        <v>39844</v>
      </c>
      <c r="BR30" s="63">
        <f t="shared" si="10"/>
        <v>9.7360617708395871</v>
      </c>
      <c r="BS30" s="64">
        <f t="shared" si="11"/>
        <v>625908</v>
      </c>
      <c r="BT30" s="17" t="s">
        <v>103</v>
      </c>
      <c r="BV30" s="60">
        <f t="shared" si="12"/>
        <v>39872</v>
      </c>
      <c r="BW30" s="71">
        <f t="shared" si="13"/>
        <v>9.1959264923527819E-3</v>
      </c>
      <c r="BX30" s="71">
        <f t="shared" si="14"/>
        <v>1.5295912468599572E-2</v>
      </c>
      <c r="BY30" s="71">
        <f t="shared" si="15"/>
        <v>2.1418095238095233E-2</v>
      </c>
      <c r="BZ30" s="71">
        <f t="shared" si="16"/>
        <v>1.1187000000000002E-2</v>
      </c>
      <c r="CA30" s="71">
        <f t="shared" si="17"/>
        <v>-5.1355952380952308E-3</v>
      </c>
      <c r="CB30" s="71">
        <f t="shared" si="18"/>
        <v>0</v>
      </c>
      <c r="CY30" s="17" t="s">
        <v>37</v>
      </c>
    </row>
    <row r="31" spans="1:108" ht="15.75" thickBot="1" x14ac:dyDescent="0.3">
      <c r="A31" s="106">
        <f t="shared" si="0"/>
        <v>39844</v>
      </c>
      <c r="B31" s="163">
        <v>39872</v>
      </c>
      <c r="C31" s="156">
        <v>298533171827</v>
      </c>
      <c r="D31" s="157">
        <v>7521340.0100000398</v>
      </c>
      <c r="E31" s="158">
        <v>618458</v>
      </c>
      <c r="F31" s="157">
        <v>10661898993.821428</v>
      </c>
      <c r="G31" s="157">
        <v>17239.487554242049</v>
      </c>
      <c r="H31" s="157">
        <v>7521340.0100000398</v>
      </c>
      <c r="I31" s="164">
        <v>9.1959264923527819E-3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23.089942381828219</v>
      </c>
      <c r="O31" s="161">
        <v>9.7549578195440105</v>
      </c>
      <c r="P31" s="162">
        <v>1.5295912468599572E-2</v>
      </c>
      <c r="Q31" s="69"/>
      <c r="R31" s="96"/>
      <c r="T31" s="113">
        <f t="shared" si="1"/>
        <v>9.1959264923527819E-3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19"/>
        <v>9.9366190540807579E-3</v>
      </c>
      <c r="AA31" s="125">
        <f t="shared" si="2"/>
        <v>-7.4069256172797603E-4</v>
      </c>
      <c r="AD31" s="133">
        <f t="shared" si="3"/>
        <v>39872</v>
      </c>
      <c r="AE31" s="134">
        <f t="shared" si="20"/>
        <v>-6.0999859762467905E-3</v>
      </c>
      <c r="AF31" s="134">
        <f t="shared" si="26"/>
        <v>1.7725011203734344E-3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275">
        <f t="shared" si="28"/>
        <v>-6.0999859762467905E-3</v>
      </c>
      <c r="AL31" s="143">
        <f t="shared" si="28"/>
        <v>1.7725011203734344E-3</v>
      </c>
      <c r="AM31" s="143">
        <f t="shared" si="29"/>
        <v>0</v>
      </c>
      <c r="AN31" s="143">
        <f t="shared" si="29"/>
        <v>-5.1355952380952308E-3</v>
      </c>
      <c r="AO31" s="144">
        <f t="shared" si="22"/>
        <v>1.90625E-3</v>
      </c>
      <c r="AR31" t="s">
        <v>37</v>
      </c>
      <c r="AS31"/>
      <c r="AT31"/>
      <c r="AU31"/>
      <c r="AV31"/>
      <c r="AW31"/>
      <c r="AX31"/>
      <c r="AY31"/>
      <c r="AZ31"/>
      <c r="BF31" s="60">
        <f t="shared" si="4"/>
        <v>39872</v>
      </c>
      <c r="BG31" s="71">
        <f t="shared" si="5"/>
        <v>9.1959264923527819E-3</v>
      </c>
      <c r="BH31" s="71">
        <f t="shared" si="6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7"/>
        <v>1.3093250000000002E-2</v>
      </c>
      <c r="BM31" s="71">
        <f t="shared" si="8"/>
        <v>0</v>
      </c>
      <c r="BQ31" s="60">
        <f t="shared" si="9"/>
        <v>39872</v>
      </c>
      <c r="BR31" s="63">
        <f t="shared" si="10"/>
        <v>9.7549578195440105</v>
      </c>
      <c r="BS31" s="64">
        <f t="shared" si="11"/>
        <v>618458</v>
      </c>
      <c r="BT31" s="17" t="s">
        <v>103</v>
      </c>
      <c r="BV31" s="60">
        <f t="shared" si="12"/>
        <v>39903</v>
      </c>
      <c r="BW31" s="71">
        <f t="shared" si="13"/>
        <v>5.767276240808283E-3</v>
      </c>
      <c r="BX31" s="71">
        <f t="shared" si="14"/>
        <v>9.1959264923527819E-3</v>
      </c>
      <c r="BY31" s="71">
        <f t="shared" si="15"/>
        <v>1.6282500000000002E-2</v>
      </c>
      <c r="BZ31" s="71">
        <f t="shared" si="16"/>
        <v>1.3093250000000002E-2</v>
      </c>
      <c r="CA31" s="71">
        <f t="shared" si="17"/>
        <v>-3.5915909090909089E-3</v>
      </c>
      <c r="CB31" s="71">
        <f t="shared" si="18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ht="15" x14ac:dyDescent="0.25">
      <c r="A32" s="106">
        <f t="shared" si="0"/>
        <v>39872</v>
      </c>
      <c r="B32" s="163">
        <v>39903</v>
      </c>
      <c r="C32" s="156">
        <v>393265853602</v>
      </c>
      <c r="D32" s="157">
        <v>6213898.1200000085</v>
      </c>
      <c r="E32" s="158">
        <v>713360</v>
      </c>
      <c r="F32" s="157">
        <v>12685995277.483871</v>
      </c>
      <c r="G32" s="157">
        <v>17783.440727660469</v>
      </c>
      <c r="H32" s="157">
        <v>6213898.1200000085</v>
      </c>
      <c r="I32" s="164">
        <v>5.767276240808283E-3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23.263764487896015</v>
      </c>
      <c r="O32" s="161">
        <v>9.7860230070872554</v>
      </c>
      <c r="P32" s="162">
        <v>9.1959264923527819E-3</v>
      </c>
      <c r="Q32" s="69"/>
      <c r="R32" s="96"/>
      <c r="T32" s="113">
        <f t="shared" si="1"/>
        <v>5.767276240808283E-3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19"/>
        <v>7.4269534532582946E-3</v>
      </c>
      <c r="AA32" s="125">
        <f t="shared" si="2"/>
        <v>-1.6596772124500116E-3</v>
      </c>
      <c r="AD32" s="133">
        <f t="shared" si="3"/>
        <v>39903</v>
      </c>
      <c r="AE32" s="134">
        <f t="shared" si="20"/>
        <v>-3.4286502515444989E-3</v>
      </c>
      <c r="AF32" s="134">
        <f t="shared" si="26"/>
        <v>-7.4069256172797603E-4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275">
        <f t="shared" si="28"/>
        <v>-3.4286502515444989E-3</v>
      </c>
      <c r="AL32" s="143">
        <f t="shared" si="28"/>
        <v>-7.4069256172797603E-4</v>
      </c>
      <c r="AM32" s="143">
        <f t="shared" si="29"/>
        <v>0</v>
      </c>
      <c r="AN32" s="143">
        <f t="shared" si="29"/>
        <v>-3.5915909090909089E-3</v>
      </c>
      <c r="AO32" s="144">
        <f t="shared" si="22"/>
        <v>1.1067363636363611E-3</v>
      </c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F32" s="60">
        <f t="shared" si="4"/>
        <v>39903</v>
      </c>
      <c r="BG32" s="71">
        <f t="shared" si="5"/>
        <v>5.767276240808283E-3</v>
      </c>
      <c r="BH32" s="71">
        <f t="shared" si="6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7"/>
        <v>1.4199986363636364E-2</v>
      </c>
      <c r="BM32" s="71">
        <f t="shared" si="8"/>
        <v>0</v>
      </c>
      <c r="BQ32" s="60">
        <f t="shared" si="9"/>
        <v>39903</v>
      </c>
      <c r="BR32" s="63">
        <f t="shared" si="10"/>
        <v>9.7860230070872554</v>
      </c>
      <c r="BS32" s="64">
        <f t="shared" si="11"/>
        <v>713360</v>
      </c>
      <c r="BT32" s="17" t="s">
        <v>103</v>
      </c>
      <c r="BV32" s="60">
        <f t="shared" si="12"/>
        <v>39933</v>
      </c>
      <c r="BW32" s="71">
        <f t="shared" si="13"/>
        <v>3.4690022381710646E-3</v>
      </c>
      <c r="BX32" s="71">
        <f t="shared" si="14"/>
        <v>5.767276240808283E-3</v>
      </c>
      <c r="BY32" s="71">
        <f t="shared" si="15"/>
        <v>1.2690909090909093E-2</v>
      </c>
      <c r="BZ32" s="71">
        <f t="shared" si="16"/>
        <v>1.4199986363636364E-2</v>
      </c>
      <c r="CA32" s="71">
        <f t="shared" si="17"/>
        <v>-2.5704090909090937E-3</v>
      </c>
      <c r="CB32" s="71">
        <f t="shared" si="18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ht="15" x14ac:dyDescent="0.25">
      <c r="A33" s="106">
        <f t="shared" si="0"/>
        <v>39903</v>
      </c>
      <c r="B33" s="163">
        <v>39933</v>
      </c>
      <c r="C33" s="156">
        <v>401537551943</v>
      </c>
      <c r="D33" s="157">
        <v>3816259.359999992</v>
      </c>
      <c r="E33" s="158">
        <v>753419</v>
      </c>
      <c r="F33" s="157">
        <v>13384585064.766666</v>
      </c>
      <c r="G33" s="157">
        <v>17765.128122288748</v>
      </c>
      <c r="H33" s="157">
        <v>3816259.359999992</v>
      </c>
      <c r="I33" s="164">
        <v>3.4690022381710646E-3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23.317369513420783</v>
      </c>
      <c r="O33" s="161">
        <v>9.7849927204915321</v>
      </c>
      <c r="P33" s="162">
        <v>5.767276240808283E-3</v>
      </c>
      <c r="Q33" s="69"/>
      <c r="R33" s="96"/>
      <c r="T33" s="113">
        <f t="shared" si="1"/>
        <v>3.4690022381710646E-3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19"/>
        <v>5.6103552445912917E-3</v>
      </c>
      <c r="AA33" s="125">
        <f t="shared" si="2"/>
        <v>-2.1413530064202271E-3</v>
      </c>
      <c r="AD33" s="133">
        <f t="shared" si="3"/>
        <v>39933</v>
      </c>
      <c r="AE33" s="134">
        <f t="shared" si="20"/>
        <v>-2.2982740026372185E-3</v>
      </c>
      <c r="AF33" s="134">
        <f t="shared" si="26"/>
        <v>-1.6596772124500116E-3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275">
        <f t="shared" si="28"/>
        <v>-2.2982740026372185E-3</v>
      </c>
      <c r="AL33" s="143">
        <f t="shared" si="28"/>
        <v>-1.6596772124500116E-3</v>
      </c>
      <c r="AM33" s="143">
        <f t="shared" si="29"/>
        <v>0</v>
      </c>
      <c r="AN33" s="143">
        <f t="shared" si="29"/>
        <v>-2.5704090909090937E-3</v>
      </c>
      <c r="AO33" s="144">
        <f t="shared" si="22"/>
        <v>-2.968945454545454E-3</v>
      </c>
      <c r="AR33" s="1" t="s">
        <v>38</v>
      </c>
      <c r="AS33" s="1">
        <v>2</v>
      </c>
      <c r="AT33" s="1">
        <v>7.7051960247434235E-3</v>
      </c>
      <c r="AU33" s="1">
        <v>3.8525980123717118E-3</v>
      </c>
      <c r="AV33" s="1">
        <v>821.52957808580447</v>
      </c>
      <c r="AW33" s="1">
        <v>3.2616399753227151E-57</v>
      </c>
      <c r="AX33"/>
      <c r="AY33"/>
      <c r="AZ33"/>
      <c r="BF33" s="60">
        <f t="shared" si="4"/>
        <v>39933</v>
      </c>
      <c r="BG33" s="71">
        <f t="shared" si="5"/>
        <v>3.4690022381710646E-3</v>
      </c>
      <c r="BH33" s="71">
        <f t="shared" si="6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7"/>
        <v>1.123104090909091E-2</v>
      </c>
      <c r="BM33" s="71">
        <f t="shared" si="8"/>
        <v>0</v>
      </c>
      <c r="BQ33" s="60">
        <f t="shared" si="9"/>
        <v>39933</v>
      </c>
      <c r="BR33" s="63">
        <f t="shared" si="10"/>
        <v>9.7849927204915321</v>
      </c>
      <c r="BS33" s="64">
        <f t="shared" si="11"/>
        <v>753419</v>
      </c>
      <c r="BT33" s="17" t="s">
        <v>103</v>
      </c>
      <c r="BV33" s="60">
        <f t="shared" si="12"/>
        <v>39964</v>
      </c>
      <c r="BW33" s="71">
        <f t="shared" si="13"/>
        <v>2.4049664684903083E-3</v>
      </c>
      <c r="BX33" s="71">
        <f t="shared" si="14"/>
        <v>3.4690022381710646E-3</v>
      </c>
      <c r="BY33" s="71">
        <f t="shared" si="15"/>
        <v>1.0120499999999999E-2</v>
      </c>
      <c r="BZ33" s="71">
        <f t="shared" si="16"/>
        <v>1.123104090909091E-2</v>
      </c>
      <c r="CA33" s="71">
        <f t="shared" si="17"/>
        <v>-1.2764999999999981E-3</v>
      </c>
      <c r="CB33" s="71">
        <f t="shared" si="18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ht="15.75" thickBot="1" x14ac:dyDescent="0.3">
      <c r="A34" s="106">
        <f t="shared" si="0"/>
        <v>39933</v>
      </c>
      <c r="B34" s="163">
        <v>39964</v>
      </c>
      <c r="C34" s="156">
        <v>418200704595</v>
      </c>
      <c r="D34" s="157">
        <v>2755503.2099999883</v>
      </c>
      <c r="E34" s="158">
        <v>743445</v>
      </c>
      <c r="F34" s="157">
        <v>13490345309.516129</v>
      </c>
      <c r="G34" s="157">
        <v>18145.720678081267</v>
      </c>
      <c r="H34" s="157">
        <v>2755503.2099999883</v>
      </c>
      <c r="I34" s="164">
        <v>2.4049664684903083E-3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23.325240104282212</v>
      </c>
      <c r="O34" s="161">
        <v>9.8061900365813006</v>
      </c>
      <c r="P34" s="162">
        <v>3.4690022381710646E-3</v>
      </c>
      <c r="Q34" s="69"/>
      <c r="R34" s="96"/>
      <c r="T34" s="113">
        <f t="shared" si="1"/>
        <v>2.4049664684903083E-3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19"/>
        <v>4.6995434300803676E-3</v>
      </c>
      <c r="AA34" s="125">
        <f t="shared" si="2"/>
        <v>-2.2945769615900593E-3</v>
      </c>
      <c r="AD34" s="133">
        <f t="shared" si="3"/>
        <v>39964</v>
      </c>
      <c r="AE34" s="134">
        <f t="shared" si="20"/>
        <v>-1.0640357696807563E-3</v>
      </c>
      <c r="AF34" s="134">
        <f t="shared" si="26"/>
        <v>-2.1413530064202271E-3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275">
        <f t="shared" si="28"/>
        <v>-1.0640357696807563E-3</v>
      </c>
      <c r="AL34" s="143">
        <f t="shared" si="28"/>
        <v>-2.1413530064202271E-3</v>
      </c>
      <c r="AM34" s="143">
        <f t="shared" si="29"/>
        <v>0</v>
      </c>
      <c r="AN34" s="143">
        <f t="shared" si="29"/>
        <v>-1.2764999999999981E-3</v>
      </c>
      <c r="AO34" s="144">
        <f t="shared" si="22"/>
        <v>-3.0644170995670992E-3</v>
      </c>
      <c r="AR34" s="1" t="s">
        <v>39</v>
      </c>
      <c r="AS34" s="1">
        <v>87</v>
      </c>
      <c r="AT34" s="1">
        <v>4.0799021242462385E-4</v>
      </c>
      <c r="AU34" s="1">
        <v>4.6895426715474002E-6</v>
      </c>
      <c r="AV34" s="1"/>
      <c r="AW34" s="1"/>
      <c r="AX34"/>
      <c r="AY34"/>
      <c r="AZ34"/>
      <c r="BF34" s="60">
        <f t="shared" si="4"/>
        <v>39964</v>
      </c>
      <c r="BG34" s="71">
        <f t="shared" si="5"/>
        <v>2.4049664684903083E-3</v>
      </c>
      <c r="BH34" s="71">
        <f t="shared" si="6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7"/>
        <v>8.1666238095238104E-3</v>
      </c>
      <c r="BM34" s="71">
        <f t="shared" si="8"/>
        <v>0</v>
      </c>
      <c r="BQ34" s="60">
        <f t="shared" si="9"/>
        <v>39964</v>
      </c>
      <c r="BR34" s="63">
        <f t="shared" si="10"/>
        <v>9.8061900365813006</v>
      </c>
      <c r="BS34" s="64">
        <f t="shared" si="11"/>
        <v>743445</v>
      </c>
      <c r="BT34" s="17" t="s">
        <v>103</v>
      </c>
      <c r="BV34" s="60">
        <f t="shared" si="12"/>
        <v>39994</v>
      </c>
      <c r="BW34" s="71">
        <f t="shared" si="13"/>
        <v>2.2724783302697396E-3</v>
      </c>
      <c r="BX34" s="71">
        <f t="shared" si="14"/>
        <v>2.4049664684903083E-3</v>
      </c>
      <c r="BY34" s="71">
        <f t="shared" si="15"/>
        <v>8.8440000000000012E-3</v>
      </c>
      <c r="BZ34" s="71">
        <f t="shared" si="16"/>
        <v>8.1666238095238104E-3</v>
      </c>
      <c r="CA34" s="71">
        <f t="shared" si="17"/>
        <v>2.9009090909090998E-4</v>
      </c>
      <c r="CB34" s="71">
        <f t="shared" si="18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ht="15.75" thickBot="1" x14ac:dyDescent="0.3">
      <c r="A35" s="106">
        <f t="shared" si="0"/>
        <v>39964</v>
      </c>
      <c r="B35" s="163">
        <v>39994</v>
      </c>
      <c r="C35" s="156">
        <v>400594747472</v>
      </c>
      <c r="D35" s="157">
        <v>2494090.0899999961</v>
      </c>
      <c r="E35" s="158">
        <v>736826</v>
      </c>
      <c r="F35" s="157">
        <v>13353158249.066668</v>
      </c>
      <c r="G35" s="157">
        <v>18122.539444952632</v>
      </c>
      <c r="H35" s="157">
        <v>2494090.0899999961</v>
      </c>
      <c r="I35" s="164">
        <v>2.2724783302697396E-3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23.315018766777495</v>
      </c>
      <c r="O35" s="161">
        <v>9.8049117157461296</v>
      </c>
      <c r="P35" s="162">
        <v>2.4049664684903083E-3</v>
      </c>
      <c r="Q35" s="69"/>
      <c r="R35" s="96"/>
      <c r="T35" s="113">
        <f t="shared" si="1"/>
        <v>2.2724783302697396E-3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19"/>
        <v>4.9047282548468308E-3</v>
      </c>
      <c r="AA35" s="125">
        <f t="shared" si="2"/>
        <v>-2.6322499245770912E-3</v>
      </c>
      <c r="AD35" s="133">
        <f t="shared" si="3"/>
        <v>39994</v>
      </c>
      <c r="AE35" s="134">
        <f t="shared" si="20"/>
        <v>-1.3248813822056872E-4</v>
      </c>
      <c r="AF35" s="134">
        <f t="shared" si="26"/>
        <v>-2.2945769615900593E-3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275">
        <f t="shared" si="28"/>
        <v>-1.3248813822056872E-4</v>
      </c>
      <c r="AL35" s="143">
        <f t="shared" si="28"/>
        <v>-2.2945769615900593E-3</v>
      </c>
      <c r="AM35" s="143">
        <f t="shared" si="29"/>
        <v>2.9009090909090998E-4</v>
      </c>
      <c r="AN35" s="143">
        <f t="shared" si="29"/>
        <v>0</v>
      </c>
      <c r="AO35" s="144">
        <f t="shared" si="22"/>
        <v>3.6578982683982582E-4</v>
      </c>
      <c r="AR35" s="2" t="s">
        <v>40</v>
      </c>
      <c r="AS35" s="2">
        <v>89</v>
      </c>
      <c r="AT35" s="2">
        <v>8.113186237168047E-3</v>
      </c>
      <c r="AU35" s="2"/>
      <c r="AV35" s="2"/>
      <c r="AW35" s="2"/>
      <c r="AX35"/>
      <c r="AY35"/>
      <c r="AZ35"/>
      <c r="BF35" s="60">
        <f t="shared" si="4"/>
        <v>39994</v>
      </c>
      <c r="BG35" s="71">
        <f t="shared" si="5"/>
        <v>2.2724783302697396E-3</v>
      </c>
      <c r="BH35" s="71">
        <f t="shared" si="6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7"/>
        <v>8.5324136363636362E-3</v>
      </c>
      <c r="BM35" s="71">
        <f t="shared" si="8"/>
        <v>0</v>
      </c>
      <c r="BQ35" s="60">
        <f t="shared" si="9"/>
        <v>39994</v>
      </c>
      <c r="BR35" s="63">
        <f t="shared" si="10"/>
        <v>9.8049117157461296</v>
      </c>
      <c r="BS35" s="64">
        <f t="shared" si="11"/>
        <v>736826</v>
      </c>
      <c r="BT35" s="17" t="s">
        <v>103</v>
      </c>
      <c r="BV35" s="60">
        <f t="shared" si="12"/>
        <v>40025</v>
      </c>
      <c r="BW35" s="71">
        <f t="shared" si="13"/>
        <v>2.0289082140371589E-3</v>
      </c>
      <c r="BX35" s="71">
        <f t="shared" si="14"/>
        <v>2.2724783302697396E-3</v>
      </c>
      <c r="BY35" s="71">
        <f t="shared" si="15"/>
        <v>9.1340909090909111E-3</v>
      </c>
      <c r="BZ35" s="71">
        <f t="shared" si="16"/>
        <v>8.5324136363636362E-3</v>
      </c>
      <c r="CA35" s="71">
        <f t="shared" si="17"/>
        <v>-3.0366996047430858E-3</v>
      </c>
      <c r="CB35" s="71">
        <f t="shared" si="18"/>
        <v>0</v>
      </c>
    </row>
    <row r="36" spans="1:111" ht="15.75" thickBot="1" x14ac:dyDescent="0.3">
      <c r="A36" s="106">
        <f t="shared" si="0"/>
        <v>39994</v>
      </c>
      <c r="B36" s="163">
        <v>40025</v>
      </c>
      <c r="C36" s="156">
        <v>413823800205</v>
      </c>
      <c r="D36" s="157">
        <v>2300302.7599999905</v>
      </c>
      <c r="E36" s="158">
        <v>778018</v>
      </c>
      <c r="F36" s="157">
        <v>13349154845.32258</v>
      </c>
      <c r="G36" s="157">
        <v>17157.899746950046</v>
      </c>
      <c r="H36" s="157">
        <v>2300302.7599999905</v>
      </c>
      <c r="I36" s="164">
        <v>2.0289082140371589E-3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23.314718912322196</v>
      </c>
      <c r="O36" s="161">
        <v>9.7502139731825181</v>
      </c>
      <c r="P36" s="162">
        <v>2.2724783302697396E-3</v>
      </c>
      <c r="Q36" s="69"/>
      <c r="R36" s="96"/>
      <c r="T36" s="113">
        <f t="shared" si="1"/>
        <v>2.0289082140371589E-3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19"/>
        <v>2.7715394949162932E-3</v>
      </c>
      <c r="AA36" s="125">
        <f t="shared" si="2"/>
        <v>-7.4263128087913429E-4</v>
      </c>
      <c r="AD36" s="133">
        <f t="shared" si="3"/>
        <v>40025</v>
      </c>
      <c r="AE36" s="134">
        <f t="shared" si="20"/>
        <v>-2.4357011623258066E-4</v>
      </c>
      <c r="AF36" s="134">
        <f t="shared" si="26"/>
        <v>-2.6322499245770912E-3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275">
        <f t="shared" si="28"/>
        <v>-2.4357011623258066E-4</v>
      </c>
      <c r="AL36" s="143">
        <f t="shared" si="28"/>
        <v>-2.6322499245770912E-3</v>
      </c>
      <c r="AM36" s="143">
        <f t="shared" si="29"/>
        <v>0</v>
      </c>
      <c r="AN36" s="143">
        <f t="shared" si="29"/>
        <v>-3.0366996047430858E-3</v>
      </c>
      <c r="AO36" s="144">
        <f t="shared" si="22"/>
        <v>-1.1305136363636359E-3</v>
      </c>
      <c r="AR36"/>
      <c r="AS36"/>
      <c r="AT36"/>
      <c r="AU36"/>
      <c r="AV36"/>
      <c r="AW36"/>
      <c r="AX36"/>
      <c r="AY36"/>
      <c r="AZ36"/>
      <c r="BF36" s="60">
        <f t="shared" si="4"/>
        <v>40025</v>
      </c>
      <c r="BG36" s="71">
        <f t="shared" si="5"/>
        <v>2.0289082140371589E-3</v>
      </c>
      <c r="BH36" s="71">
        <f t="shared" si="6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7"/>
        <v>7.4019000000000003E-3</v>
      </c>
      <c r="BM36" s="71">
        <f t="shared" si="8"/>
        <v>0</v>
      </c>
      <c r="BQ36" s="60">
        <f t="shared" si="9"/>
        <v>40025</v>
      </c>
      <c r="BR36" s="63">
        <f t="shared" si="10"/>
        <v>9.7502139731825181</v>
      </c>
      <c r="BS36" s="64">
        <f t="shared" si="11"/>
        <v>778018</v>
      </c>
      <c r="BT36" s="17" t="s">
        <v>103</v>
      </c>
      <c r="BV36" s="60">
        <f t="shared" si="12"/>
        <v>40056</v>
      </c>
      <c r="BW36" s="71">
        <f t="shared" si="13"/>
        <v>1.774985085498827E-3</v>
      </c>
      <c r="BX36" s="71">
        <f t="shared" si="14"/>
        <v>2.0289082140371589E-3</v>
      </c>
      <c r="BY36" s="71">
        <f t="shared" si="15"/>
        <v>6.0973913043478253E-3</v>
      </c>
      <c r="BZ36" s="71">
        <f t="shared" si="16"/>
        <v>7.4019000000000003E-3</v>
      </c>
      <c r="CA36" s="71">
        <f t="shared" si="17"/>
        <v>-1.0178674948240147E-3</v>
      </c>
      <c r="CB36" s="71">
        <f t="shared" si="18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ht="15" x14ac:dyDescent="0.25">
      <c r="A37" s="106">
        <f t="shared" si="0"/>
        <v>40025</v>
      </c>
      <c r="B37" s="163">
        <v>40056</v>
      </c>
      <c r="C37" s="156">
        <v>416452106127</v>
      </c>
      <c r="D37" s="157">
        <v>2025195.2799999991</v>
      </c>
      <c r="E37" s="158">
        <v>756215</v>
      </c>
      <c r="F37" s="157">
        <v>13433938907.32258</v>
      </c>
      <c r="G37" s="157">
        <v>17764.708326762335</v>
      </c>
      <c r="H37" s="157">
        <v>2025195.2799999991</v>
      </c>
      <c r="I37" s="164">
        <v>1.774985085498827E-3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23.321050096164441</v>
      </c>
      <c r="O37" s="161">
        <v>9.7849690898999846</v>
      </c>
      <c r="P37" s="162">
        <v>2.0289082140371589E-3</v>
      </c>
      <c r="Q37" s="69"/>
      <c r="R37" s="96"/>
      <c r="T37" s="113">
        <f t="shared" si="1"/>
        <v>1.774985085498827E-3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19"/>
        <v>2.0517736265288555E-3</v>
      </c>
      <c r="AA37" s="125">
        <f t="shared" si="2"/>
        <v>-2.7678854103002854E-4</v>
      </c>
      <c r="AD37" s="133">
        <f t="shared" si="3"/>
        <v>40056</v>
      </c>
      <c r="AE37" s="134">
        <f t="shared" si="20"/>
        <v>-2.5392312853833197E-4</v>
      </c>
      <c r="AF37" s="134">
        <f t="shared" si="26"/>
        <v>-7.4263128087913429E-4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275">
        <f t="shared" si="28"/>
        <v>-2.5392312853833197E-4</v>
      </c>
      <c r="AL37" s="143">
        <f t="shared" si="28"/>
        <v>-7.4263128087913429E-4</v>
      </c>
      <c r="AM37" s="143">
        <f t="shared" si="29"/>
        <v>0</v>
      </c>
      <c r="AN37" s="143">
        <f t="shared" si="29"/>
        <v>-1.0178674948240147E-3</v>
      </c>
      <c r="AO37" s="144">
        <f t="shared" si="22"/>
        <v>-1.2496809523809532E-3</v>
      </c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F37" s="60">
        <f t="shared" si="4"/>
        <v>40056</v>
      </c>
      <c r="BG37" s="71">
        <f t="shared" si="5"/>
        <v>1.774985085498827E-3</v>
      </c>
      <c r="BH37" s="71">
        <f t="shared" si="6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7"/>
        <v>6.1522190476190472E-3</v>
      </c>
      <c r="BM37" s="71">
        <f t="shared" si="8"/>
        <v>0</v>
      </c>
      <c r="BQ37" s="60">
        <f t="shared" si="9"/>
        <v>40056</v>
      </c>
      <c r="BR37" s="63">
        <f t="shared" si="10"/>
        <v>9.7849690898999846</v>
      </c>
      <c r="BS37" s="64">
        <f t="shared" si="11"/>
        <v>756215</v>
      </c>
      <c r="BT37" s="17" t="s">
        <v>103</v>
      </c>
      <c r="BV37" s="60">
        <f t="shared" si="12"/>
        <v>40086</v>
      </c>
      <c r="BW37" s="71">
        <f t="shared" si="13"/>
        <v>1.939568831593551E-3</v>
      </c>
      <c r="BX37" s="71">
        <f t="shared" si="14"/>
        <v>1.774985085498827E-3</v>
      </c>
      <c r="BY37" s="71">
        <f t="shared" si="15"/>
        <v>5.0795238095238107E-3</v>
      </c>
      <c r="BZ37" s="71">
        <f t="shared" si="16"/>
        <v>6.1522190476190472E-3</v>
      </c>
      <c r="CA37" s="71">
        <f t="shared" si="17"/>
        <v>-5.2816017316017431E-4</v>
      </c>
      <c r="CB37" s="71">
        <f t="shared" si="18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ht="15.75" thickBot="1" x14ac:dyDescent="0.3">
      <c r="A38" s="106">
        <f t="shared" si="0"/>
        <v>40056</v>
      </c>
      <c r="B38" s="163">
        <v>40086</v>
      </c>
      <c r="C38" s="156">
        <v>403484800360</v>
      </c>
      <c r="D38" s="157">
        <v>2144072.7200000067</v>
      </c>
      <c r="E38" s="158">
        <v>750297</v>
      </c>
      <c r="F38" s="157">
        <v>13449493345.333334</v>
      </c>
      <c r="G38" s="157">
        <v>17925.559272305945</v>
      </c>
      <c r="H38" s="157">
        <v>2144072.7200000067</v>
      </c>
      <c r="I38" s="164">
        <v>1.939568831593551E-3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23.322207272792802</v>
      </c>
      <c r="O38" s="161">
        <v>9.7939828656676138</v>
      </c>
      <c r="P38" s="162">
        <v>1.774985085498827E-3</v>
      </c>
      <c r="Q38" s="69"/>
      <c r="R38" s="96"/>
      <c r="T38" s="113">
        <f t="shared" si="1"/>
        <v>1.939568831593551E-3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19"/>
        <v>1.6809024907452543E-3</v>
      </c>
      <c r="AA38" s="125">
        <f t="shared" si="2"/>
        <v>2.586663408482967E-4</v>
      </c>
      <c r="AD38" s="133">
        <f t="shared" si="3"/>
        <v>40086</v>
      </c>
      <c r="AE38" s="134">
        <f t="shared" si="20"/>
        <v>1.6458374609472403E-4</v>
      </c>
      <c r="AF38" s="134">
        <f t="shared" si="26"/>
        <v>-2.7678854103002854E-4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275">
        <f t="shared" si="28"/>
        <v>1.6458374609472403E-4</v>
      </c>
      <c r="AL38" s="143">
        <f t="shared" si="28"/>
        <v>-2.7678854103002854E-4</v>
      </c>
      <c r="AM38" s="143">
        <f t="shared" si="29"/>
        <v>0</v>
      </c>
      <c r="AN38" s="143">
        <f t="shared" si="29"/>
        <v>-5.2816017316017431E-4</v>
      </c>
      <c r="AO38" s="144">
        <f t="shared" si="22"/>
        <v>-1.6996904761904571E-4</v>
      </c>
      <c r="AR38" s="1" t="s">
        <v>41</v>
      </c>
      <c r="AS38" s="1">
        <v>-1.5396576716087081E-3</v>
      </c>
      <c r="AT38" s="1">
        <v>5.1839612114216917E-4</v>
      </c>
      <c r="AU38" s="1">
        <v>-2.9700408795814655</v>
      </c>
      <c r="AV38" s="1">
        <v>3.8477856944486187E-3</v>
      </c>
      <c r="AW38" s="1">
        <v>-2.570026095134537E-3</v>
      </c>
      <c r="AX38" s="1">
        <v>-5.0928924808287955E-4</v>
      </c>
      <c r="AY38" s="1">
        <v>-2.570026095134537E-3</v>
      </c>
      <c r="AZ38" s="1">
        <v>-5.0928924808287955E-4</v>
      </c>
      <c r="BF38" s="60">
        <f t="shared" si="4"/>
        <v>40086</v>
      </c>
      <c r="BG38" s="71">
        <f t="shared" si="5"/>
        <v>1.939568831593551E-3</v>
      </c>
      <c r="BH38" s="71">
        <f t="shared" si="6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7"/>
        <v>5.9822500000000015E-3</v>
      </c>
      <c r="BM38" s="71">
        <f t="shared" si="8"/>
        <v>0</v>
      </c>
      <c r="BQ38" s="60">
        <f t="shared" si="9"/>
        <v>40086</v>
      </c>
      <c r="BR38" s="63">
        <f t="shared" si="10"/>
        <v>9.7939828656676138</v>
      </c>
      <c r="BS38" s="64">
        <f t="shared" si="11"/>
        <v>750297</v>
      </c>
      <c r="BT38" s="17" t="s">
        <v>103</v>
      </c>
      <c r="BV38" s="60">
        <f t="shared" si="12"/>
        <v>40117</v>
      </c>
      <c r="BW38" s="71">
        <f t="shared" si="13"/>
        <v>1.7229370805827767E-3</v>
      </c>
      <c r="BX38" s="71">
        <f t="shared" si="14"/>
        <v>1.939568831593551E-3</v>
      </c>
      <c r="BY38" s="71">
        <f t="shared" si="15"/>
        <v>4.5513636363636364E-3</v>
      </c>
      <c r="BZ38" s="71">
        <f t="shared" si="16"/>
        <v>5.9822500000000015E-3</v>
      </c>
      <c r="CA38" s="71">
        <f t="shared" si="17"/>
        <v>-2.5409090909090867E-4</v>
      </c>
      <c r="CB38" s="71">
        <f t="shared" si="18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ht="15" x14ac:dyDescent="0.25">
      <c r="A39" s="106">
        <f t="shared" si="0"/>
        <v>40086</v>
      </c>
      <c r="B39" s="163">
        <v>40117</v>
      </c>
      <c r="C39" s="156">
        <v>406402580536</v>
      </c>
      <c r="D39" s="157">
        <v>1918372.810000007</v>
      </c>
      <c r="E39" s="158">
        <v>763817</v>
      </c>
      <c r="F39" s="157">
        <v>13109760662.451612</v>
      </c>
      <c r="G39" s="157">
        <v>17163.483743424946</v>
      </c>
      <c r="H39" s="157">
        <v>1918372.810000007</v>
      </c>
      <c r="I39" s="164">
        <v>1.7229370805827767E-3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23.296622878449472</v>
      </c>
      <c r="O39" s="161">
        <v>9.7505393677882299</v>
      </c>
      <c r="P39" s="162">
        <v>1.939568831593551E-3</v>
      </c>
      <c r="Q39" s="69"/>
      <c r="R39" s="96"/>
      <c r="T39" s="113">
        <f t="shared" si="1"/>
        <v>1.7229370805827767E-3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19"/>
        <v>1.5068177010574794E-3</v>
      </c>
      <c r="AA39" s="125">
        <f t="shared" si="2"/>
        <v>2.1611937952529733E-4</v>
      </c>
      <c r="AD39" s="133">
        <f t="shared" si="3"/>
        <v>40117</v>
      </c>
      <c r="AE39" s="134">
        <f t="shared" si="20"/>
        <v>-2.166317510107743E-4</v>
      </c>
      <c r="AF39" s="134">
        <f t="shared" si="26"/>
        <v>2.586663408482967E-4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275">
        <f t="shared" si="28"/>
        <v>-2.166317510107743E-4</v>
      </c>
      <c r="AL39" s="143">
        <f t="shared" si="28"/>
        <v>2.586663408482967E-4</v>
      </c>
      <c r="AM39" s="143">
        <f t="shared" si="29"/>
        <v>0</v>
      </c>
      <c r="AN39" s="143">
        <f t="shared" si="29"/>
        <v>-2.5409090909090867E-4</v>
      </c>
      <c r="AO39" s="144">
        <f t="shared" si="22"/>
        <v>7.1399545454545361E-4</v>
      </c>
      <c r="AR39" s="1" t="s">
        <v>8</v>
      </c>
      <c r="AS39" s="1">
        <v>0.70044075157825103</v>
      </c>
      <c r="AT39" s="1">
        <v>1.8962007071446602E-2</v>
      </c>
      <c r="AU39" s="1">
        <v>36.939167301176141</v>
      </c>
      <c r="AV39" s="1">
        <v>5.9437808808589996E-55</v>
      </c>
      <c r="AW39" s="1">
        <v>0.66275170928749316</v>
      </c>
      <c r="AX39" s="1">
        <v>0.7381297938690089</v>
      </c>
      <c r="AY39" s="1">
        <v>0.66275170928749316</v>
      </c>
      <c r="AZ39" s="1">
        <v>0.7381297938690089</v>
      </c>
      <c r="BF39" s="60">
        <f t="shared" si="4"/>
        <v>40117</v>
      </c>
      <c r="BG39" s="71">
        <f t="shared" si="5"/>
        <v>1.7229370805827767E-3</v>
      </c>
      <c r="BH39" s="71">
        <f t="shared" si="6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7"/>
        <v>6.6962454545454551E-3</v>
      </c>
      <c r="BM39" s="71">
        <f t="shared" si="8"/>
        <v>0</v>
      </c>
      <c r="BQ39" s="60">
        <f t="shared" si="9"/>
        <v>40117</v>
      </c>
      <c r="BR39" s="63">
        <f t="shared" si="10"/>
        <v>9.7505393677882299</v>
      </c>
      <c r="BS39" s="64">
        <f t="shared" si="11"/>
        <v>763817</v>
      </c>
      <c r="BT39" s="17" t="s">
        <v>103</v>
      </c>
      <c r="BV39" s="60">
        <f t="shared" si="12"/>
        <v>40147</v>
      </c>
      <c r="BW39" s="71">
        <f t="shared" si="13"/>
        <v>1.7958602645466162E-3</v>
      </c>
      <c r="BX39" s="71">
        <f t="shared" si="14"/>
        <v>1.7229370805827767E-3</v>
      </c>
      <c r="BY39" s="71">
        <f t="shared" si="15"/>
        <v>4.2972727272727277E-3</v>
      </c>
      <c r="BZ39" s="71">
        <f t="shared" si="16"/>
        <v>6.6962454545454551E-3</v>
      </c>
      <c r="CA39" s="71">
        <f t="shared" si="17"/>
        <v>5.5108225108224489E-5</v>
      </c>
      <c r="CB39" s="71">
        <f t="shared" si="18"/>
        <v>0</v>
      </c>
    </row>
    <row r="40" spans="1:111" ht="15.75" thickBot="1" x14ac:dyDescent="0.3">
      <c r="A40" s="106">
        <f t="shared" si="0"/>
        <v>40117</v>
      </c>
      <c r="B40" s="163">
        <v>40147</v>
      </c>
      <c r="C40" s="156">
        <v>384308712891</v>
      </c>
      <c r="D40" s="157">
        <v>1890862.3200000024</v>
      </c>
      <c r="E40" s="158">
        <v>745187</v>
      </c>
      <c r="F40" s="157">
        <v>12810290429.700001</v>
      </c>
      <c r="G40" s="157">
        <v>17190.705728494995</v>
      </c>
      <c r="H40" s="157">
        <v>1890862.3200000024</v>
      </c>
      <c r="I40" s="164">
        <v>1.7958602645466162E-3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23.273514624705776</v>
      </c>
      <c r="O40" s="161">
        <v>9.7521241521295821</v>
      </c>
      <c r="P40" s="162">
        <v>1.7229370805827767E-3</v>
      </c>
      <c r="Q40" s="69"/>
      <c r="R40" s="96"/>
      <c r="T40" s="113">
        <f t="shared" si="1"/>
        <v>1.7958602645466162E-3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19"/>
        <v>1.5511444425583246E-3</v>
      </c>
      <c r="AA40" s="125">
        <f t="shared" si="2"/>
        <v>2.4471582198829162E-4</v>
      </c>
      <c r="AD40" s="133">
        <f t="shared" si="3"/>
        <v>40147</v>
      </c>
      <c r="AE40" s="134">
        <f t="shared" si="20"/>
        <v>7.2923183963839516E-5</v>
      </c>
      <c r="AF40" s="134">
        <f t="shared" si="26"/>
        <v>2.1611937952529733E-4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275">
        <f t="shared" si="28"/>
        <v>7.2923183963839516E-5</v>
      </c>
      <c r="AL40" s="143">
        <f t="shared" si="28"/>
        <v>2.1611937952529733E-4</v>
      </c>
      <c r="AM40" s="143">
        <f t="shared" si="29"/>
        <v>5.5108225108224489E-5</v>
      </c>
      <c r="AN40" s="143">
        <f t="shared" si="29"/>
        <v>0</v>
      </c>
      <c r="AO40" s="144">
        <f t="shared" si="22"/>
        <v>1.0508878787878779E-3</v>
      </c>
      <c r="AR40" s="2" t="s">
        <v>62</v>
      </c>
      <c r="AS40" s="2">
        <v>5.4493871358594599E-3</v>
      </c>
      <c r="AT40" s="2">
        <v>1.2402615193481311E-2</v>
      </c>
      <c r="AU40" s="2">
        <v>0.43937403933354335</v>
      </c>
      <c r="AV40" s="2">
        <v>0.66147994633650864</v>
      </c>
      <c r="AW40" s="2">
        <v>-1.9202153536066479E-2</v>
      </c>
      <c r="AX40" s="2">
        <v>3.0100927807785397E-2</v>
      </c>
      <c r="AY40" s="2">
        <v>-1.9202153536066479E-2</v>
      </c>
      <c r="AZ40" s="2">
        <v>3.0100927807785397E-2</v>
      </c>
      <c r="BF40" s="60">
        <f t="shared" si="4"/>
        <v>40147</v>
      </c>
      <c r="BG40" s="71">
        <f t="shared" si="5"/>
        <v>1.7958602645466162E-3</v>
      </c>
      <c r="BH40" s="71">
        <f t="shared" si="6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7"/>
        <v>7.747133333333333E-3</v>
      </c>
      <c r="BM40" s="71">
        <f t="shared" si="8"/>
        <v>0</v>
      </c>
      <c r="BQ40" s="60">
        <f t="shared" si="9"/>
        <v>40147</v>
      </c>
      <c r="BR40" s="63">
        <f t="shared" si="10"/>
        <v>9.7521241521295821</v>
      </c>
      <c r="BS40" s="64">
        <f t="shared" si="11"/>
        <v>745187</v>
      </c>
      <c r="BT40" s="17" t="s">
        <v>103</v>
      </c>
      <c r="BV40" s="60">
        <f t="shared" si="12"/>
        <v>40178</v>
      </c>
      <c r="BW40" s="71">
        <f t="shared" si="13"/>
        <v>1.8499926424943799E-3</v>
      </c>
      <c r="BX40" s="71">
        <f t="shared" si="14"/>
        <v>1.7958602645466162E-3</v>
      </c>
      <c r="BY40" s="71">
        <f t="shared" si="15"/>
        <v>4.3523809523809522E-3</v>
      </c>
      <c r="BZ40" s="71">
        <f t="shared" si="16"/>
        <v>7.747133333333333E-3</v>
      </c>
      <c r="CA40" s="71">
        <f t="shared" si="17"/>
        <v>4.2716450216450253E-4</v>
      </c>
      <c r="CB40" s="71">
        <f t="shared" si="18"/>
        <v>0</v>
      </c>
    </row>
    <row r="41" spans="1:111" ht="15" x14ac:dyDescent="0.25">
      <c r="A41" s="106">
        <f t="shared" si="0"/>
        <v>40147</v>
      </c>
      <c r="B41" s="163">
        <v>40178</v>
      </c>
      <c r="C41" s="156">
        <v>404895905094</v>
      </c>
      <c r="D41" s="157">
        <v>2052203.9600000076</v>
      </c>
      <c r="E41" s="158">
        <v>734134</v>
      </c>
      <c r="F41" s="157">
        <v>13061158228.838709</v>
      </c>
      <c r="G41" s="157">
        <v>17791.245506731346</v>
      </c>
      <c r="H41" s="157">
        <v>2052203.9600000076</v>
      </c>
      <c r="I41" s="164">
        <v>1.8499926424943799E-3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23.292908642072099</v>
      </c>
      <c r="O41" s="161">
        <v>9.7864617898298309</v>
      </c>
      <c r="P41" s="162">
        <v>1.7958602645466162E-3</v>
      </c>
      <c r="Q41" s="69"/>
      <c r="R41" s="96"/>
      <c r="T41" s="113">
        <f t="shared" si="1"/>
        <v>1.8499926424943799E-3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19"/>
        <v>1.850683131173434E-3</v>
      </c>
      <c r="AA41" s="125">
        <f t="shared" si="2"/>
        <v>-6.9048867905405903E-7</v>
      </c>
      <c r="AD41" s="133">
        <f t="shared" si="3"/>
        <v>40178</v>
      </c>
      <c r="AE41" s="134">
        <f t="shared" si="20"/>
        <v>5.4132377947763719E-5</v>
      </c>
      <c r="AF41" s="134">
        <f t="shared" si="26"/>
        <v>2.4471582198829162E-4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275">
        <f t="shared" si="28"/>
        <v>5.4132377947763719E-5</v>
      </c>
      <c r="AL41" s="143">
        <f t="shared" si="28"/>
        <v>2.4471582198829162E-4</v>
      </c>
      <c r="AM41" s="143">
        <f t="shared" si="29"/>
        <v>4.2716450216450253E-4</v>
      </c>
      <c r="AN41" s="143">
        <f t="shared" si="29"/>
        <v>0</v>
      </c>
      <c r="AO41" s="144">
        <f t="shared" si="22"/>
        <v>6.1523188405795265E-5</v>
      </c>
      <c r="AR41"/>
      <c r="AS41"/>
      <c r="AT41"/>
      <c r="AU41"/>
      <c r="AV41"/>
      <c r="AW41"/>
      <c r="AX41"/>
      <c r="AY41"/>
      <c r="AZ41"/>
      <c r="BF41" s="60">
        <f t="shared" si="4"/>
        <v>40178</v>
      </c>
      <c r="BG41" s="71">
        <f t="shared" si="5"/>
        <v>1.8499926424943799E-3</v>
      </c>
      <c r="BH41" s="71">
        <f t="shared" si="6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7"/>
        <v>7.8086565217391282E-3</v>
      </c>
      <c r="BM41" s="71">
        <f t="shared" si="8"/>
        <v>0</v>
      </c>
      <c r="BQ41" s="60">
        <f t="shared" si="9"/>
        <v>40178</v>
      </c>
      <c r="BR41" s="63">
        <f t="shared" si="10"/>
        <v>9.7864617898298309</v>
      </c>
      <c r="BS41" s="64">
        <f t="shared" si="11"/>
        <v>734134</v>
      </c>
      <c r="BT41" s="17" t="s">
        <v>103</v>
      </c>
      <c r="BV41" s="60">
        <f t="shared" si="12"/>
        <v>40209</v>
      </c>
      <c r="BW41" s="71">
        <f t="shared" si="13"/>
        <v>1.7330527814066459E-3</v>
      </c>
      <c r="BX41" s="71">
        <f t="shared" si="14"/>
        <v>1.8499926424943799E-3</v>
      </c>
      <c r="BY41" s="71">
        <f t="shared" si="15"/>
        <v>4.7795454545454547E-3</v>
      </c>
      <c r="BZ41" s="71">
        <f t="shared" si="16"/>
        <v>7.8086565217391282E-3</v>
      </c>
      <c r="CA41" s="71">
        <f t="shared" si="17"/>
        <v>-4.0954545454545497E-4</v>
      </c>
      <c r="CB41" s="71">
        <f t="shared" si="18"/>
        <v>0</v>
      </c>
    </row>
    <row r="42" spans="1:111" ht="15" x14ac:dyDescent="0.25">
      <c r="A42" s="106">
        <f t="shared" si="0"/>
        <v>40178</v>
      </c>
      <c r="B42" s="163">
        <v>40209</v>
      </c>
      <c r="C42" s="156">
        <v>435012696000</v>
      </c>
      <c r="D42" s="157">
        <v>2065479.3500000103</v>
      </c>
      <c r="E42" s="158">
        <v>831856</v>
      </c>
      <c r="F42" s="157">
        <v>14032667612.903225</v>
      </c>
      <c r="G42" s="157">
        <v>16869.106687820036</v>
      </c>
      <c r="H42" s="157">
        <v>2065479.3500000103</v>
      </c>
      <c r="I42" s="164">
        <v>1.7330527814066459E-3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23.364653849330935</v>
      </c>
      <c r="O42" s="161">
        <v>9.7332392214302068</v>
      </c>
      <c r="P42" s="162">
        <v>1.8499926424943799E-3</v>
      </c>
      <c r="Q42" s="69"/>
      <c r="R42" s="96"/>
      <c r="T42" s="113">
        <f t="shared" si="1"/>
        <v>1.7330527814066459E-3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19"/>
        <v>1.5650203224773242E-3</v>
      </c>
      <c r="AA42" s="125">
        <f t="shared" si="2"/>
        <v>1.6803245892932166E-4</v>
      </c>
      <c r="AD42" s="133">
        <f t="shared" si="3"/>
        <v>40209</v>
      </c>
      <c r="AE42" s="134">
        <f t="shared" si="20"/>
        <v>-1.1693986108773403E-4</v>
      </c>
      <c r="AF42" s="134">
        <f t="shared" si="26"/>
        <v>-6.9048867905405903E-7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275">
        <f t="shared" si="28"/>
        <v>-1.1693986108773403E-4</v>
      </c>
      <c r="AL42" s="143">
        <f t="shared" si="28"/>
        <v>-6.9048867905405903E-7</v>
      </c>
      <c r="AM42" s="143">
        <f t="shared" si="29"/>
        <v>0</v>
      </c>
      <c r="AN42" s="143">
        <f t="shared" si="29"/>
        <v>-4.0954545454545497E-4</v>
      </c>
      <c r="AO42" s="144">
        <f t="shared" si="22"/>
        <v>2.2011966873706178E-4</v>
      </c>
      <c r="AR42"/>
      <c r="AS42"/>
      <c r="AT42"/>
      <c r="AU42"/>
      <c r="AV42"/>
      <c r="AW42"/>
      <c r="AX42"/>
      <c r="AY42"/>
      <c r="AZ42"/>
      <c r="BF42" s="60">
        <f t="shared" si="4"/>
        <v>40209</v>
      </c>
      <c r="BG42" s="71">
        <f t="shared" si="5"/>
        <v>1.7330527814066459E-3</v>
      </c>
      <c r="BH42" s="71">
        <f t="shared" si="6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7"/>
        <v>8.02877619047619E-3</v>
      </c>
      <c r="BM42" s="71">
        <f t="shared" si="8"/>
        <v>0</v>
      </c>
      <c r="BQ42" s="60">
        <f t="shared" si="9"/>
        <v>40209</v>
      </c>
      <c r="BR42" s="63">
        <f t="shared" si="10"/>
        <v>9.7332392214302068</v>
      </c>
      <c r="BS42" s="64">
        <f t="shared" si="11"/>
        <v>831856</v>
      </c>
      <c r="BT42" s="17" t="s">
        <v>103</v>
      </c>
      <c r="BV42" s="60">
        <f t="shared" si="12"/>
        <v>40237</v>
      </c>
      <c r="BW42" s="71">
        <f t="shared" si="13"/>
        <v>1.7907310138840094E-3</v>
      </c>
      <c r="BX42" s="71">
        <f t="shared" si="14"/>
        <v>1.7330527814066459E-3</v>
      </c>
      <c r="BY42" s="71">
        <f t="shared" si="15"/>
        <v>4.3699999999999998E-3</v>
      </c>
      <c r="BZ42" s="71">
        <f t="shared" si="16"/>
        <v>8.02877619047619E-3</v>
      </c>
      <c r="CA42" s="71">
        <f t="shared" si="17"/>
        <v>-1.5550000000000026E-4</v>
      </c>
      <c r="CB42" s="71">
        <f t="shared" si="18"/>
        <v>0</v>
      </c>
    </row>
    <row r="43" spans="1:111" ht="15" x14ac:dyDescent="0.25">
      <c r="A43" s="106">
        <f t="shared" si="0"/>
        <v>40209</v>
      </c>
      <c r="B43" s="163">
        <v>40237</v>
      </c>
      <c r="C43" s="156">
        <v>391204362335</v>
      </c>
      <c r="D43" s="157">
        <v>1919292.5600000052</v>
      </c>
      <c r="E43" s="158">
        <v>832727</v>
      </c>
      <c r="F43" s="157">
        <v>13971584369.107143</v>
      </c>
      <c r="G43" s="157">
        <v>16778.108995033359</v>
      </c>
      <c r="H43" s="157">
        <v>1919292.5600000052</v>
      </c>
      <c r="I43" s="164">
        <v>1.7907310138840094E-3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23.360291416032783</v>
      </c>
      <c r="O43" s="161">
        <v>9.7278302796918119</v>
      </c>
      <c r="P43" s="162">
        <v>1.7330527814066459E-3</v>
      </c>
      <c r="Q43" s="69"/>
      <c r="R43" s="96"/>
      <c r="T43" s="113">
        <f t="shared" si="1"/>
        <v>1.7907310138840094E-3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19"/>
        <v>1.4755998225263239E-3</v>
      </c>
      <c r="AA43" s="125">
        <f t="shared" si="2"/>
        <v>3.1513119135768552E-4</v>
      </c>
      <c r="AD43" s="133">
        <f t="shared" si="3"/>
        <v>40237</v>
      </c>
      <c r="AE43" s="134">
        <f t="shared" si="20"/>
        <v>5.7678232477363558E-5</v>
      </c>
      <c r="AF43" s="134">
        <f t="shared" si="26"/>
        <v>1.6803245892932166E-4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275">
        <f t="shared" si="28"/>
        <v>5.7678232477363558E-5</v>
      </c>
      <c r="AL43" s="143">
        <f t="shared" si="28"/>
        <v>1.6803245892932166E-4</v>
      </c>
      <c r="AM43" s="143">
        <f t="shared" si="29"/>
        <v>0</v>
      </c>
      <c r="AN43" s="143">
        <f t="shared" si="29"/>
        <v>-1.5550000000000026E-4</v>
      </c>
      <c r="AO43" s="144">
        <f t="shared" si="22"/>
        <v>3.5780238095238122E-3</v>
      </c>
      <c r="AR43"/>
      <c r="AS43"/>
      <c r="AT43"/>
      <c r="AU43"/>
      <c r="AV43"/>
      <c r="AW43"/>
      <c r="AX43"/>
      <c r="AY43"/>
      <c r="AZ43"/>
      <c r="BF43" s="60">
        <f t="shared" si="4"/>
        <v>40237</v>
      </c>
      <c r="BG43" s="71">
        <f t="shared" si="5"/>
        <v>1.7907310138840094E-3</v>
      </c>
      <c r="BH43" s="71">
        <f t="shared" si="6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7"/>
        <v>1.1606800000000002E-2</v>
      </c>
      <c r="BM43" s="71">
        <f t="shared" si="8"/>
        <v>0</v>
      </c>
      <c r="BQ43" s="60">
        <f t="shared" si="9"/>
        <v>40237</v>
      </c>
      <c r="BR43" s="63">
        <f t="shared" si="10"/>
        <v>9.7278302796918119</v>
      </c>
      <c r="BS43" s="64">
        <f t="shared" si="11"/>
        <v>832727</v>
      </c>
      <c r="BT43" s="17" t="s">
        <v>103</v>
      </c>
      <c r="BV43" s="60">
        <f t="shared" si="12"/>
        <v>40268</v>
      </c>
      <c r="BW43" s="71">
        <f t="shared" si="13"/>
        <v>1.8332995647970269E-3</v>
      </c>
      <c r="BX43" s="71">
        <f t="shared" si="14"/>
        <v>1.7907310138840094E-3</v>
      </c>
      <c r="BY43" s="71">
        <f t="shared" si="15"/>
        <v>4.2144999999999995E-3</v>
      </c>
      <c r="BZ43" s="71">
        <f t="shared" si="16"/>
        <v>1.1606800000000002E-2</v>
      </c>
      <c r="CA43" s="71">
        <f t="shared" si="17"/>
        <v>-1.5276086956521676E-4</v>
      </c>
      <c r="CB43" s="71">
        <f t="shared" si="18"/>
        <v>0</v>
      </c>
    </row>
    <row r="44" spans="1:111" x14ac:dyDescent="0.2">
      <c r="A44" s="106">
        <f t="shared" si="0"/>
        <v>40237</v>
      </c>
      <c r="B44" s="163">
        <v>40268</v>
      </c>
      <c r="C44" s="156">
        <v>439965515859</v>
      </c>
      <c r="D44" s="157">
        <v>2209831.7500000112</v>
      </c>
      <c r="E44" s="158">
        <v>830189</v>
      </c>
      <c r="F44" s="157">
        <v>14192435995.451612</v>
      </c>
      <c r="G44" s="157">
        <v>17095.427662196937</v>
      </c>
      <c r="H44" s="157">
        <v>2209831.7500000112</v>
      </c>
      <c r="I44" s="164">
        <v>1.8332995647970269E-3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23.375974983254515</v>
      </c>
      <c r="O44" s="161">
        <v>9.7465663185605411</v>
      </c>
      <c r="P44" s="162">
        <v>1.7907310138840094E-3</v>
      </c>
      <c r="Q44" s="69"/>
      <c r="R44" s="96"/>
      <c r="T44" s="113">
        <f t="shared" si="1"/>
        <v>1.8332995647970269E-3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19"/>
        <v>1.355220406782429E-3</v>
      </c>
      <c r="AA44" s="125">
        <f t="shared" si="2"/>
        <v>4.7807915801459789E-4</v>
      </c>
      <c r="AD44" s="133">
        <f t="shared" si="3"/>
        <v>40268</v>
      </c>
      <c r="AE44" s="134">
        <f t="shared" si="20"/>
        <v>4.2568550913017452E-5</v>
      </c>
      <c r="AF44" s="134">
        <f t="shared" si="26"/>
        <v>3.1513119135768552E-4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275">
        <f t="shared" si="28"/>
        <v>4.2568550913017452E-5</v>
      </c>
      <c r="AL44" s="143">
        <f t="shared" si="28"/>
        <v>3.1513119135768552E-4</v>
      </c>
      <c r="AM44" s="143">
        <f t="shared" si="29"/>
        <v>0</v>
      </c>
      <c r="AN44" s="143">
        <f t="shared" si="29"/>
        <v>-1.5276086956521676E-4</v>
      </c>
      <c r="AO44" s="144">
        <f t="shared" si="22"/>
        <v>-2.4552260869565249E-3</v>
      </c>
      <c r="BF44" s="60">
        <f t="shared" si="4"/>
        <v>40268</v>
      </c>
      <c r="BG44" s="71">
        <f t="shared" si="5"/>
        <v>1.8332995647970269E-3</v>
      </c>
      <c r="BH44" s="71">
        <f t="shared" si="6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7"/>
        <v>9.1515739130434773E-3</v>
      </c>
      <c r="BM44" s="71">
        <f t="shared" si="8"/>
        <v>0</v>
      </c>
      <c r="BQ44" s="60">
        <f t="shared" si="9"/>
        <v>40268</v>
      </c>
      <c r="BR44" s="63">
        <f t="shared" si="10"/>
        <v>9.7465663185605411</v>
      </c>
      <c r="BS44" s="64">
        <f t="shared" si="11"/>
        <v>830189</v>
      </c>
      <c r="BT44" s="17" t="s">
        <v>103</v>
      </c>
      <c r="BV44" s="60">
        <f t="shared" si="12"/>
        <v>40298</v>
      </c>
      <c r="BW44" s="71">
        <f t="shared" si="13"/>
        <v>1.3041679444224046E-3</v>
      </c>
      <c r="BX44" s="71">
        <f t="shared" si="14"/>
        <v>1.8332995647970269E-3</v>
      </c>
      <c r="BY44" s="71">
        <f t="shared" si="15"/>
        <v>4.0617391304347827E-3</v>
      </c>
      <c r="BZ44" s="71">
        <f t="shared" si="16"/>
        <v>9.1515739130434773E-3</v>
      </c>
      <c r="CA44" s="71">
        <f t="shared" si="17"/>
        <v>-1.9466403162055057E-5</v>
      </c>
      <c r="CB44" s="71">
        <f t="shared" si="18"/>
        <v>0</v>
      </c>
    </row>
    <row r="45" spans="1:111" x14ac:dyDescent="0.2">
      <c r="A45" s="106">
        <f t="shared" si="0"/>
        <v>40268</v>
      </c>
      <c r="B45" s="163">
        <v>40298</v>
      </c>
      <c r="C45" s="156">
        <v>403189545180</v>
      </c>
      <c r="D45" s="157">
        <v>1440621.5900000131</v>
      </c>
      <c r="E45" s="158">
        <v>828656</v>
      </c>
      <c r="F45" s="157">
        <v>13439651506</v>
      </c>
      <c r="G45" s="157">
        <v>16218.61364184897</v>
      </c>
      <c r="H45" s="157">
        <v>1440621.5900000131</v>
      </c>
      <c r="I45" s="164">
        <v>1.3041679444224046E-3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23.321475242092141</v>
      </c>
      <c r="O45" s="161">
        <v>9.6939148518739717</v>
      </c>
      <c r="P45" s="162">
        <v>1.8332995647970269E-3</v>
      </c>
      <c r="Q45" s="69"/>
      <c r="R45" s="96"/>
      <c r="T45" s="113">
        <f t="shared" si="1"/>
        <v>1.3041679444224046E-3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19"/>
        <v>1.3459410086271008E-3</v>
      </c>
      <c r="AA45" s="125">
        <f t="shared" si="2"/>
        <v>-4.1773064204696187E-5</v>
      </c>
      <c r="AD45" s="133">
        <f t="shared" si="3"/>
        <v>40298</v>
      </c>
      <c r="AE45" s="134">
        <f t="shared" si="20"/>
        <v>-5.2913162037462229E-4</v>
      </c>
      <c r="AF45" s="134">
        <f t="shared" si="26"/>
        <v>4.7807915801459789E-4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275">
        <f t="shared" si="28"/>
        <v>-5.2913162037462229E-4</v>
      </c>
      <c r="AL45" s="143">
        <f t="shared" si="28"/>
        <v>4.7807915801459789E-4</v>
      </c>
      <c r="AM45" s="143">
        <f t="shared" si="29"/>
        <v>0</v>
      </c>
      <c r="AN45" s="143">
        <f t="shared" si="29"/>
        <v>-1.9466403162055057E-5</v>
      </c>
      <c r="AO45" s="144">
        <f t="shared" si="22"/>
        <v>7.9929426877470462E-4</v>
      </c>
      <c r="BF45" s="60">
        <f t="shared" si="4"/>
        <v>40298</v>
      </c>
      <c r="BG45" s="71">
        <f t="shared" si="5"/>
        <v>1.3041679444224046E-3</v>
      </c>
      <c r="BH45" s="71">
        <f t="shared" si="6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7"/>
        <v>9.9508681818181819E-3</v>
      </c>
      <c r="BM45" s="71">
        <f t="shared" si="8"/>
        <v>0</v>
      </c>
      <c r="BQ45" s="60">
        <f t="shared" si="9"/>
        <v>40298</v>
      </c>
      <c r="BR45" s="63">
        <f t="shared" si="10"/>
        <v>9.6939148518739717</v>
      </c>
      <c r="BS45" s="64">
        <f t="shared" si="11"/>
        <v>828656</v>
      </c>
      <c r="BT45" s="17" t="s">
        <v>103</v>
      </c>
      <c r="BV45" s="60">
        <f t="shared" si="12"/>
        <v>40329</v>
      </c>
      <c r="BW45" s="71">
        <f t="shared" si="13"/>
        <v>1.3500516739570951E-3</v>
      </c>
      <c r="BX45" s="71">
        <f t="shared" si="14"/>
        <v>1.3041679444224046E-3</v>
      </c>
      <c r="BY45" s="71">
        <f t="shared" si="15"/>
        <v>4.0422727272727277E-3</v>
      </c>
      <c r="BZ45" s="71">
        <f t="shared" si="16"/>
        <v>9.9508681818181819E-3</v>
      </c>
      <c r="CA45" s="71">
        <f t="shared" si="17"/>
        <v>1.8772727272727257E-4</v>
      </c>
      <c r="CB45" s="71">
        <f t="shared" si="18"/>
        <v>0</v>
      </c>
    </row>
    <row r="46" spans="1:111" x14ac:dyDescent="0.2">
      <c r="A46" s="106">
        <f t="shared" si="0"/>
        <v>40298</v>
      </c>
      <c r="B46" s="163">
        <v>40329</v>
      </c>
      <c r="C46" s="156">
        <v>384879598369</v>
      </c>
      <c r="D46" s="157">
        <v>1423581.7700000079</v>
      </c>
      <c r="E46" s="158">
        <v>823406</v>
      </c>
      <c r="F46" s="157">
        <v>12415470915.129032</v>
      </c>
      <c r="G46" s="157">
        <v>15078.188542625427</v>
      </c>
      <c r="H46" s="157">
        <v>1423581.7700000079</v>
      </c>
      <c r="I46" s="164">
        <v>1.3500516739570951E-3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23.242209186329262</v>
      </c>
      <c r="O46" s="161">
        <v>9.6210045111785067</v>
      </c>
      <c r="P46" s="162">
        <v>1.3041679444224046E-3</v>
      </c>
      <c r="Q46" s="69"/>
      <c r="R46" s="96"/>
      <c r="T46" s="113">
        <f t="shared" si="1"/>
        <v>1.3500516739570951E-3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19"/>
        <v>1.5098370420864923E-3</v>
      </c>
      <c r="AA46" s="125">
        <f t="shared" si="2"/>
        <v>-1.5978536812939715E-4</v>
      </c>
      <c r="AD46" s="133">
        <f t="shared" si="3"/>
        <v>40329</v>
      </c>
      <c r="AE46" s="134">
        <f t="shared" si="20"/>
        <v>4.5883729534690505E-5</v>
      </c>
      <c r="AF46" s="134">
        <f t="shared" si="26"/>
        <v>-4.1773064204696187E-5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275">
        <f t="shared" si="28"/>
        <v>4.5883729534690505E-5</v>
      </c>
      <c r="AL46" s="143">
        <f t="shared" si="28"/>
        <v>-4.1773064204696187E-5</v>
      </c>
      <c r="AM46" s="143">
        <f t="shared" si="29"/>
        <v>1.8772727272727257E-4</v>
      </c>
      <c r="AN46" s="143">
        <f t="shared" si="29"/>
        <v>0</v>
      </c>
      <c r="AO46" s="144">
        <f t="shared" si="22"/>
        <v>5.9463937229437252E-3</v>
      </c>
      <c r="BF46" s="60">
        <f t="shared" si="4"/>
        <v>40329</v>
      </c>
      <c r="BG46" s="71">
        <f t="shared" si="5"/>
        <v>1.3500516739570951E-3</v>
      </c>
      <c r="BH46" s="71">
        <f t="shared" si="6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7"/>
        <v>1.5897261904761907E-2</v>
      </c>
      <c r="BM46" s="71">
        <f t="shared" si="8"/>
        <v>0</v>
      </c>
      <c r="BQ46" s="60">
        <f t="shared" si="9"/>
        <v>40329</v>
      </c>
      <c r="BR46" s="63">
        <f t="shared" si="10"/>
        <v>9.6210045111785067</v>
      </c>
      <c r="BS46" s="64">
        <f t="shared" si="11"/>
        <v>823406</v>
      </c>
      <c r="BT46" s="17" t="s">
        <v>103</v>
      </c>
      <c r="BV46" s="60">
        <f t="shared" si="12"/>
        <v>40359</v>
      </c>
      <c r="BW46" s="71">
        <f t="shared" si="13"/>
        <v>1.3732667565650404E-3</v>
      </c>
      <c r="BX46" s="71">
        <f t="shared" si="14"/>
        <v>1.3500516739570951E-3</v>
      </c>
      <c r="BY46" s="71">
        <f t="shared" si="15"/>
        <v>4.2300000000000003E-3</v>
      </c>
      <c r="BZ46" s="71">
        <f t="shared" si="16"/>
        <v>1.5897261904761907E-2</v>
      </c>
      <c r="CA46" s="71">
        <f t="shared" si="17"/>
        <v>2.3363636363636295E-4</v>
      </c>
      <c r="CB46" s="71">
        <f t="shared" si="18"/>
        <v>0</v>
      </c>
    </row>
    <row r="47" spans="1:111" x14ac:dyDescent="0.2">
      <c r="A47" s="106">
        <f t="shared" si="0"/>
        <v>40329</v>
      </c>
      <c r="B47" s="163">
        <v>40359</v>
      </c>
      <c r="C47" s="156">
        <v>368514860846</v>
      </c>
      <c r="D47" s="157">
        <v>1386490.9800000098</v>
      </c>
      <c r="E47" s="158">
        <v>754138</v>
      </c>
      <c r="F47" s="157">
        <v>12283828694.866667</v>
      </c>
      <c r="G47" s="157">
        <v>16288.568796250376</v>
      </c>
      <c r="H47" s="157">
        <v>1386490.9800000098</v>
      </c>
      <c r="I47" s="164">
        <v>1.3732667565650404E-3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23.231549494040795</v>
      </c>
      <c r="O47" s="161">
        <v>9.6982188399248503</v>
      </c>
      <c r="P47" s="162">
        <v>1.3500516739570951E-3</v>
      </c>
      <c r="Q47" s="69"/>
      <c r="R47" s="96"/>
      <c r="T47" s="113">
        <f t="shared" si="1"/>
        <v>1.3732667565650404E-3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19"/>
        <v>1.6849966432002058E-3</v>
      </c>
      <c r="AA47" s="125">
        <f t="shared" si="2"/>
        <v>-3.1172988663516542E-4</v>
      </c>
      <c r="AD47" s="133">
        <f t="shared" si="3"/>
        <v>40359</v>
      </c>
      <c r="AE47" s="134">
        <f t="shared" si="20"/>
        <v>2.3215082607945265E-5</v>
      </c>
      <c r="AF47" s="134">
        <f t="shared" si="26"/>
        <v>-1.5978536812939715E-4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275">
        <f t="shared" si="28"/>
        <v>2.3215082607945265E-5</v>
      </c>
      <c r="AL47" s="143">
        <f t="shared" si="28"/>
        <v>-1.5978536812939715E-4</v>
      </c>
      <c r="AM47" s="143">
        <f t="shared" si="29"/>
        <v>2.3363636363636295E-4</v>
      </c>
      <c r="AN47" s="143">
        <f t="shared" si="29"/>
        <v>0</v>
      </c>
      <c r="AO47" s="144">
        <f t="shared" si="22"/>
        <v>2.1123790043290035E-3</v>
      </c>
      <c r="BF47" s="60">
        <f t="shared" si="4"/>
        <v>40359</v>
      </c>
      <c r="BG47" s="71">
        <f t="shared" si="5"/>
        <v>1.3732667565650404E-3</v>
      </c>
      <c r="BH47" s="71">
        <f t="shared" si="6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7"/>
        <v>1.8009640909090911E-2</v>
      </c>
      <c r="BM47" s="71">
        <f t="shared" si="8"/>
        <v>0</v>
      </c>
      <c r="BQ47" s="60">
        <f t="shared" si="9"/>
        <v>40359</v>
      </c>
      <c r="BR47" s="63">
        <f t="shared" si="10"/>
        <v>9.6982188399248503</v>
      </c>
      <c r="BS47" s="64">
        <f t="shared" si="11"/>
        <v>754138</v>
      </c>
      <c r="BT47" s="17" t="s">
        <v>103</v>
      </c>
      <c r="BV47" s="60">
        <f t="shared" si="12"/>
        <v>40390</v>
      </c>
      <c r="BW47" s="71">
        <f t="shared" si="13"/>
        <v>1.3633237016677383E-3</v>
      </c>
      <c r="BX47" s="71">
        <f t="shared" si="14"/>
        <v>1.3732667565650404E-3</v>
      </c>
      <c r="BY47" s="71">
        <f t="shared" si="15"/>
        <v>4.4636363636363632E-3</v>
      </c>
      <c r="BZ47" s="71">
        <f t="shared" si="16"/>
        <v>1.8009640909090911E-2</v>
      </c>
      <c r="CA47" s="71">
        <f t="shared" si="17"/>
        <v>1.3695454545454566E-3</v>
      </c>
      <c r="CB47" s="71">
        <f t="shared" si="18"/>
        <v>0</v>
      </c>
    </row>
    <row r="48" spans="1:111" x14ac:dyDescent="0.2">
      <c r="A48" s="106">
        <f t="shared" si="0"/>
        <v>40359</v>
      </c>
      <c r="B48" s="163">
        <v>40390</v>
      </c>
      <c r="C48" s="156">
        <v>377040851869</v>
      </c>
      <c r="D48" s="157">
        <v>1408297.8900000066</v>
      </c>
      <c r="E48" s="158">
        <v>783424</v>
      </c>
      <c r="F48" s="157">
        <v>12162608124.806452</v>
      </c>
      <c r="G48" s="157">
        <v>15524.936847488016</v>
      </c>
      <c r="H48" s="157">
        <v>1408297.8900000066</v>
      </c>
      <c r="I48" s="164">
        <v>1.3633237016677383E-3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23.221632174433939</v>
      </c>
      <c r="O48" s="161">
        <v>9.6502028389987533</v>
      </c>
      <c r="P48" s="162">
        <v>1.3732667565650404E-3</v>
      </c>
      <c r="Q48" s="69"/>
      <c r="R48" s="96"/>
      <c r="T48" s="113">
        <f t="shared" si="1"/>
        <v>1.3633237016677383E-3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19"/>
        <v>2.6310280170009411E-3</v>
      </c>
      <c r="AA48" s="125">
        <f t="shared" si="2"/>
        <v>-1.2677043153332028E-3</v>
      </c>
      <c r="AD48" s="133">
        <f t="shared" si="3"/>
        <v>40390</v>
      </c>
      <c r="AE48" s="134">
        <f t="shared" si="20"/>
        <v>-9.9430548973020866E-6</v>
      </c>
      <c r="AF48" s="134">
        <f t="shared" si="26"/>
        <v>-3.1172988663516542E-4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275">
        <f t="shared" si="28"/>
        <v>-9.9430548973020866E-6</v>
      </c>
      <c r="AL48" s="143">
        <f t="shared" si="28"/>
        <v>-3.1172988663516542E-4</v>
      </c>
      <c r="AM48" s="143">
        <f t="shared" si="29"/>
        <v>1.3695454545454566E-3</v>
      </c>
      <c r="AN48" s="143">
        <f t="shared" si="29"/>
        <v>0</v>
      </c>
      <c r="AO48" s="144">
        <f t="shared" si="22"/>
        <v>-2.4322136363636362E-3</v>
      </c>
      <c r="BF48" s="60">
        <f t="shared" si="4"/>
        <v>40390</v>
      </c>
      <c r="BG48" s="71">
        <f t="shared" si="5"/>
        <v>1.3633237016677383E-3</v>
      </c>
      <c r="BH48" s="71">
        <f t="shared" si="6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7"/>
        <v>1.5577427272727274E-2</v>
      </c>
      <c r="BM48" s="71">
        <f t="shared" si="8"/>
        <v>0</v>
      </c>
      <c r="BQ48" s="60">
        <f t="shared" si="9"/>
        <v>40390</v>
      </c>
      <c r="BR48" s="63">
        <f t="shared" si="10"/>
        <v>9.6502028389987533</v>
      </c>
      <c r="BS48" s="64">
        <f t="shared" si="11"/>
        <v>783424</v>
      </c>
      <c r="BT48" s="17" t="s">
        <v>103</v>
      </c>
      <c r="BV48" s="60">
        <f t="shared" si="12"/>
        <v>40421</v>
      </c>
      <c r="BW48" s="71">
        <f t="shared" si="13"/>
        <v>1.5038480559880203E-3</v>
      </c>
      <c r="BX48" s="71">
        <f t="shared" si="14"/>
        <v>1.3633237016677383E-3</v>
      </c>
      <c r="BY48" s="71">
        <f t="shared" si="15"/>
        <v>5.8331818181818198E-3</v>
      </c>
      <c r="BZ48" s="71">
        <f t="shared" si="16"/>
        <v>1.5577427272727274E-2</v>
      </c>
      <c r="CA48" s="71">
        <f t="shared" si="17"/>
        <v>5.6636363636363481E-4</v>
      </c>
      <c r="CB48" s="71">
        <f t="shared" si="18"/>
        <v>0</v>
      </c>
    </row>
    <row r="49" spans="1:80" x14ac:dyDescent="0.2">
      <c r="A49" s="106">
        <f t="shared" si="0"/>
        <v>40390</v>
      </c>
      <c r="B49" s="163">
        <v>40421</v>
      </c>
      <c r="C49" s="156">
        <v>376926226651</v>
      </c>
      <c r="D49" s="157">
        <v>1552985.6800000172</v>
      </c>
      <c r="E49" s="158">
        <v>758745</v>
      </c>
      <c r="F49" s="157">
        <v>12158910537.129032</v>
      </c>
      <c r="G49" s="157">
        <v>16025.028879437798</v>
      </c>
      <c r="H49" s="157">
        <v>1552985.6800000172</v>
      </c>
      <c r="I49" s="164">
        <v>1.5038480559880203E-3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23.221328115484553</v>
      </c>
      <c r="O49" s="161">
        <v>9.6819070839362507</v>
      </c>
      <c r="P49" s="162">
        <v>1.3633237016677383E-3</v>
      </c>
      <c r="Q49" s="69"/>
      <c r="R49" s="96"/>
      <c r="T49" s="113">
        <f t="shared" si="1"/>
        <v>1.5038480559880203E-3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19"/>
        <v>3.0458506077106801E-3</v>
      </c>
      <c r="AA49" s="125">
        <f t="shared" si="2"/>
        <v>-1.5420025517226597E-3</v>
      </c>
      <c r="AD49" s="133">
        <f t="shared" si="3"/>
        <v>40421</v>
      </c>
      <c r="AE49" s="134">
        <f t="shared" si="20"/>
        <v>1.4052435432028204E-4</v>
      </c>
      <c r="AF49" s="134">
        <f t="shared" si="26"/>
        <v>-1.2677043153332028E-3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275">
        <f t="shared" si="28"/>
        <v>1.4052435432028204E-4</v>
      </c>
      <c r="AL49" s="143">
        <f t="shared" si="28"/>
        <v>-1.2677043153332028E-3</v>
      </c>
      <c r="AM49" s="143">
        <f t="shared" si="29"/>
        <v>5.6636363636363481E-4</v>
      </c>
      <c r="AN49" s="143">
        <f t="shared" si="29"/>
        <v>0</v>
      </c>
      <c r="AO49" s="144">
        <f t="shared" si="22"/>
        <v>3.3248545454545465E-3</v>
      </c>
      <c r="BF49" s="60">
        <f t="shared" si="4"/>
        <v>40421</v>
      </c>
      <c r="BG49" s="71">
        <f t="shared" si="5"/>
        <v>1.5038480559880203E-3</v>
      </c>
      <c r="BH49" s="71">
        <f t="shared" si="6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7"/>
        <v>1.8902281818181821E-2</v>
      </c>
      <c r="BM49" s="71">
        <f t="shared" si="8"/>
        <v>0</v>
      </c>
      <c r="BQ49" s="60">
        <f t="shared" si="9"/>
        <v>40421</v>
      </c>
      <c r="BR49" s="63">
        <f t="shared" si="10"/>
        <v>9.6819070839362507</v>
      </c>
      <c r="BS49" s="64">
        <f t="shared" si="11"/>
        <v>758745</v>
      </c>
      <c r="BT49" s="17" t="s">
        <v>103</v>
      </c>
      <c r="BV49" s="60">
        <f t="shared" si="12"/>
        <v>40451</v>
      </c>
      <c r="BW49" s="71">
        <f t="shared" si="13"/>
        <v>1.5658513425456035E-3</v>
      </c>
      <c r="BX49" s="71">
        <f t="shared" si="14"/>
        <v>1.5038480559880203E-3</v>
      </c>
      <c r="BY49" s="71">
        <f t="shared" si="15"/>
        <v>6.3995454545454546E-3</v>
      </c>
      <c r="BZ49" s="71">
        <f t="shared" si="16"/>
        <v>1.8902281818181821E-2</v>
      </c>
      <c r="CA49" s="71">
        <f t="shared" si="17"/>
        <v>-2.1818181818181875E-4</v>
      </c>
      <c r="CB49" s="71">
        <f t="shared" si="18"/>
        <v>0</v>
      </c>
    </row>
    <row r="50" spans="1:80" ht="15" x14ac:dyDescent="0.25">
      <c r="A50" s="106">
        <f t="shared" si="0"/>
        <v>40421</v>
      </c>
      <c r="B50" s="163">
        <v>40451</v>
      </c>
      <c r="C50" s="156">
        <v>358109723263</v>
      </c>
      <c r="D50" s="157">
        <v>1536292.0300000086</v>
      </c>
      <c r="E50" s="158">
        <v>749784</v>
      </c>
      <c r="F50" s="157">
        <v>11936990775.433332</v>
      </c>
      <c r="G50" s="157">
        <v>15920.572825551535</v>
      </c>
      <c r="H50" s="157">
        <v>1536292.0300000086</v>
      </c>
      <c r="I50" s="164">
        <v>1.5658513425456035E-3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23.202907884288077</v>
      </c>
      <c r="O50" s="161">
        <v>9.675367440255549</v>
      </c>
      <c r="P50" s="162">
        <v>1.5038480559880203E-3</v>
      </c>
      <c r="Q50" s="69"/>
      <c r="R50" s="96"/>
      <c r="T50" s="113">
        <f t="shared" si="1"/>
        <v>1.5658513425456035E-3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19"/>
        <v>2.9019193570812857E-3</v>
      </c>
      <c r="AA50" s="125">
        <f t="shared" si="2"/>
        <v>-1.3360680145356823E-3</v>
      </c>
      <c r="AD50" s="133">
        <f t="shared" si="3"/>
        <v>40451</v>
      </c>
      <c r="AE50" s="134">
        <f t="shared" si="20"/>
        <v>6.2003286557583146E-5</v>
      </c>
      <c r="AF50" s="134">
        <f t="shared" si="26"/>
        <v>-1.5420025517226597E-3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275">
        <f t="shared" si="28"/>
        <v>6.2003286557583146E-5</v>
      </c>
      <c r="AL50" s="143">
        <f t="shared" si="28"/>
        <v>-1.5420025517226597E-3</v>
      </c>
      <c r="AM50" s="143">
        <f t="shared" si="29"/>
        <v>0</v>
      </c>
      <c r="AN50" s="143">
        <f t="shared" si="29"/>
        <v>-2.1818181818181875E-4</v>
      </c>
      <c r="AO50" s="144">
        <f t="shared" si="22"/>
        <v>1.6317772727272653E-3</v>
      </c>
      <c r="AR50" t="s">
        <v>30</v>
      </c>
      <c r="AS50"/>
      <c r="AT50"/>
      <c r="AU50"/>
      <c r="AV50"/>
      <c r="AW50"/>
      <c r="AX50"/>
      <c r="AY50"/>
      <c r="AZ50"/>
      <c r="BF50" s="60">
        <f t="shared" si="4"/>
        <v>40451</v>
      </c>
      <c r="BG50" s="71">
        <f t="shared" si="5"/>
        <v>1.5658513425456035E-3</v>
      </c>
      <c r="BH50" s="71">
        <f t="shared" si="6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7"/>
        <v>2.0534059090909086E-2</v>
      </c>
      <c r="BM50" s="71">
        <f t="shared" si="8"/>
        <v>0</v>
      </c>
      <c r="BQ50" s="60">
        <f t="shared" si="9"/>
        <v>40451</v>
      </c>
      <c r="BR50" s="63">
        <f t="shared" si="10"/>
        <v>9.675367440255549</v>
      </c>
      <c r="BS50" s="64">
        <f t="shared" si="11"/>
        <v>749784</v>
      </c>
      <c r="BT50" s="17" t="s">
        <v>103</v>
      </c>
      <c r="BV50" s="60">
        <f t="shared" si="12"/>
        <v>40482</v>
      </c>
      <c r="BW50" s="71">
        <f t="shared" si="13"/>
        <v>1.5648026655023348E-3</v>
      </c>
      <c r="BX50" s="71">
        <f t="shared" si="14"/>
        <v>1.5658513425456035E-3</v>
      </c>
      <c r="BY50" s="71">
        <f t="shared" si="15"/>
        <v>6.1813636363636359E-3</v>
      </c>
      <c r="BZ50" s="71">
        <f t="shared" si="16"/>
        <v>2.0534059090909086E-2</v>
      </c>
      <c r="CA50" s="71">
        <f t="shared" si="17"/>
        <v>1.6610173160173155E-3</v>
      </c>
      <c r="CB50" s="71">
        <f t="shared" si="18"/>
        <v>0</v>
      </c>
    </row>
    <row r="51" spans="1:80" ht="15.75" thickBot="1" x14ac:dyDescent="0.3">
      <c r="A51" s="106">
        <f t="shared" si="0"/>
        <v>40451</v>
      </c>
      <c r="B51" s="163">
        <v>40482</v>
      </c>
      <c r="C51" s="156">
        <v>369990742420</v>
      </c>
      <c r="D51" s="157">
        <v>1586198.6300000104</v>
      </c>
      <c r="E51" s="158">
        <v>784883</v>
      </c>
      <c r="F51" s="157">
        <v>11935185239.354839</v>
      </c>
      <c r="G51" s="157">
        <v>15206.324050023812</v>
      </c>
      <c r="H51" s="157">
        <v>1586198.6300000104</v>
      </c>
      <c r="I51" s="164">
        <v>1.5648026655023348E-3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23.202756617300032</v>
      </c>
      <c r="O51" s="161">
        <v>9.6294666762297201</v>
      </c>
      <c r="P51" s="162">
        <v>1.5658513425456035E-3</v>
      </c>
      <c r="Q51" s="69"/>
      <c r="R51" s="96"/>
      <c r="T51" s="113">
        <f t="shared" si="1"/>
        <v>1.5648026655023348E-3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si="19"/>
        <v>4.0545216187325246E-3</v>
      </c>
      <c r="AA51" s="125">
        <f t="shared" ref="AA51:AA82" si="30">+I51-Z51</f>
        <v>-2.4897189532301898E-3</v>
      </c>
      <c r="AD51" s="133">
        <f t="shared" ref="AD51:AD82" si="31">+B51</f>
        <v>40482</v>
      </c>
      <c r="AE51" s="134">
        <f t="shared" si="20"/>
        <v>-1.048677043268692E-6</v>
      </c>
      <c r="AF51" s="134">
        <f t="shared" si="26"/>
        <v>-1.3360680145356823E-3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275">
        <f t="shared" si="28"/>
        <v>-1.048677043268692E-6</v>
      </c>
      <c r="AL51" s="143">
        <f t="shared" si="28"/>
        <v>-1.3360680145356823E-3</v>
      </c>
      <c r="AM51" s="143">
        <f t="shared" si="29"/>
        <v>1.6610173160173155E-3</v>
      </c>
      <c r="AN51" s="143">
        <f t="shared" si="29"/>
        <v>0</v>
      </c>
      <c r="AO51" s="144">
        <f t="shared" si="22"/>
        <v>-1.9895733766233693E-3</v>
      </c>
      <c r="AR51"/>
      <c r="AS51"/>
      <c r="AT51"/>
      <c r="AU51"/>
      <c r="AV51"/>
      <c r="AW51"/>
      <c r="AX51"/>
      <c r="AY51"/>
      <c r="AZ51"/>
      <c r="BF51" s="60">
        <f t="shared" ref="BF51:BF82" si="32">+B51</f>
        <v>40482</v>
      </c>
      <c r="BG51" s="71">
        <f t="shared" ref="BG51:BG82" si="33">+I51</f>
        <v>1.5648026655023348E-3</v>
      </c>
      <c r="BH51" s="71">
        <f t="shared" ref="BH51:BH82" si="34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5">+V51</f>
        <v>1.8544485714285717E-2</v>
      </c>
      <c r="BM51" s="71">
        <f t="shared" ref="BM51:BM82" si="36">+W51</f>
        <v>0</v>
      </c>
      <c r="BQ51" s="60">
        <f t="shared" ref="BQ51:BQ82" si="37">+B51</f>
        <v>40482</v>
      </c>
      <c r="BR51" s="63">
        <f t="shared" ref="BR51:BR82" si="38">+O51</f>
        <v>9.6294666762297201</v>
      </c>
      <c r="BS51" s="64">
        <f t="shared" ref="BS51:BS82" si="39">+E51</f>
        <v>784883</v>
      </c>
      <c r="BT51" s="17" t="s">
        <v>103</v>
      </c>
      <c r="BV51" s="60">
        <f t="shared" ref="BV51:BV82" si="40">+B52</f>
        <v>40512</v>
      </c>
      <c r="BW51" s="71">
        <f t="shared" ref="BW51:BW82" si="41">+I52</f>
        <v>1.7075107840517989E-3</v>
      </c>
      <c r="BX51" s="71">
        <f t="shared" ref="BX51:BX82" si="42">+I51</f>
        <v>1.5648026655023348E-3</v>
      </c>
      <c r="BY51" s="71">
        <f t="shared" ref="BY51:BY82" si="43">+J51</f>
        <v>7.8423809523809514E-3</v>
      </c>
      <c r="BZ51" s="71">
        <f t="shared" ref="BZ51:BZ82" si="44">+V51</f>
        <v>1.8544485714285717E-2</v>
      </c>
      <c r="CA51" s="71">
        <f t="shared" ref="CA51:CA82" si="45">+M51</f>
        <v>4.9625541125541267E-4</v>
      </c>
      <c r="CB51" s="71">
        <f t="shared" ref="CB51:CB82" si="46">+W51</f>
        <v>0</v>
      </c>
    </row>
    <row r="52" spans="1:80" ht="15" x14ac:dyDescent="0.25">
      <c r="A52" s="106">
        <f t="shared" si="0"/>
        <v>40482</v>
      </c>
      <c r="B52" s="163">
        <v>40512</v>
      </c>
      <c r="C52" s="156">
        <v>351969925586</v>
      </c>
      <c r="D52" s="157">
        <v>1646554.6400000115</v>
      </c>
      <c r="E52" s="158">
        <v>759486</v>
      </c>
      <c r="F52" s="157">
        <v>11732330852.866667</v>
      </c>
      <c r="G52" s="157">
        <v>15447.724978296725</v>
      </c>
      <c r="H52" s="157">
        <v>1646554.6400000115</v>
      </c>
      <c r="I52" s="164">
        <v>1.7075107840517989E-3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23.185614188556126</v>
      </c>
      <c r="O52" s="161">
        <v>9.6452170208877774</v>
      </c>
      <c r="P52" s="162">
        <v>1.5648026655023348E-3</v>
      </c>
      <c r="Q52" s="69"/>
      <c r="R52" s="96"/>
      <c r="T52" s="113">
        <f t="shared" si="1"/>
        <v>1.7075107840517989E-3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19"/>
        <v>4.4169931633831049E-3</v>
      </c>
      <c r="AA52" s="125">
        <f t="shared" si="30"/>
        <v>-2.709482379331306E-3</v>
      </c>
      <c r="AD52" s="133">
        <f t="shared" si="31"/>
        <v>40512</v>
      </c>
      <c r="AE52" s="134">
        <f t="shared" ref="AE52:AE83" si="47">+I52-I51</f>
        <v>1.4270811854946415E-4</v>
      </c>
      <c r="AF52" s="134">
        <f t="shared" si="26"/>
        <v>-2.4897189532301898E-3</v>
      </c>
      <c r="AG52" s="135">
        <f t="shared" si="27"/>
        <v>4.9625541125541267E-4</v>
      </c>
      <c r="AH52" s="136">
        <f t="shared" ref="AH52:AH83" si="48">+V52-V51</f>
        <v>2.7294870129870134E-3</v>
      </c>
      <c r="AI52" s="57"/>
      <c r="AJ52" s="133">
        <f t="shared" si="28"/>
        <v>40512</v>
      </c>
      <c r="AK52" s="275">
        <f t="shared" si="28"/>
        <v>1.4270811854946415E-4</v>
      </c>
      <c r="AL52" s="143">
        <f t="shared" si="28"/>
        <v>-2.4897189532301898E-3</v>
      </c>
      <c r="AM52" s="143">
        <f t="shared" si="29"/>
        <v>4.9625541125541267E-4</v>
      </c>
      <c r="AN52" s="143">
        <f t="shared" si="29"/>
        <v>0</v>
      </c>
      <c r="AO52" s="144">
        <f t="shared" ref="AO52:AO83" si="49">+V52-V51</f>
        <v>2.7294870129870134E-3</v>
      </c>
      <c r="AR52" s="4" t="s">
        <v>31</v>
      </c>
      <c r="AS52" s="4"/>
      <c r="AT52"/>
      <c r="AU52"/>
      <c r="AV52"/>
      <c r="AW52"/>
      <c r="AX52"/>
      <c r="AY52"/>
      <c r="AZ52"/>
      <c r="BF52" s="60">
        <f t="shared" si="32"/>
        <v>40512</v>
      </c>
      <c r="BG52" s="71">
        <f t="shared" si="33"/>
        <v>1.7075107840517989E-3</v>
      </c>
      <c r="BH52" s="71">
        <f t="shared" si="34"/>
        <v>8.338636363636364E-3</v>
      </c>
      <c r="BI52" s="71">
        <f t="shared" ref="BI52:BI83" si="50">+K51</f>
        <v>4.9625541125541267E-4</v>
      </c>
      <c r="BJ52" s="71">
        <f t="shared" ref="BJ52:BJ83" si="51">+L51</f>
        <v>0</v>
      </c>
      <c r="BK52" s="71">
        <f t="shared" ref="BK52:BK83" si="52">+M51</f>
        <v>4.9625541125541267E-4</v>
      </c>
      <c r="BL52" s="71">
        <f t="shared" si="35"/>
        <v>2.127397272727273E-2</v>
      </c>
      <c r="BM52" s="71">
        <f t="shared" si="36"/>
        <v>0</v>
      </c>
      <c r="BQ52" s="60">
        <f t="shared" si="37"/>
        <v>40512</v>
      </c>
      <c r="BR52" s="63">
        <f t="shared" si="38"/>
        <v>9.6452170208877774</v>
      </c>
      <c r="BS52" s="64">
        <f t="shared" si="39"/>
        <v>759486</v>
      </c>
      <c r="BT52" s="17" t="s">
        <v>103</v>
      </c>
      <c r="BV52" s="60">
        <f t="shared" si="40"/>
        <v>40543</v>
      </c>
      <c r="BW52" s="71">
        <f t="shared" si="41"/>
        <v>1.7775088534547439E-3</v>
      </c>
      <c r="BX52" s="71">
        <f t="shared" si="42"/>
        <v>1.7075107840517989E-3</v>
      </c>
      <c r="BY52" s="71">
        <f t="shared" si="43"/>
        <v>8.338636363636364E-3</v>
      </c>
      <c r="BZ52" s="71">
        <f t="shared" si="44"/>
        <v>2.127397272727273E-2</v>
      </c>
      <c r="CA52" s="71">
        <f t="shared" si="45"/>
        <v>-2.3254940711462356E-4</v>
      </c>
      <c r="CB52" s="71">
        <f t="shared" si="46"/>
        <v>0</v>
      </c>
    </row>
    <row r="53" spans="1:80" ht="15" x14ac:dyDescent="0.25">
      <c r="A53" s="106">
        <f t="shared" si="0"/>
        <v>40512</v>
      </c>
      <c r="B53" s="163">
        <v>40543</v>
      </c>
      <c r="C53" s="156">
        <v>365139727371</v>
      </c>
      <c r="D53" s="157">
        <v>1778189.310000011</v>
      </c>
      <c r="E53" s="158">
        <v>752494</v>
      </c>
      <c r="F53" s="157">
        <v>11778700882.935484</v>
      </c>
      <c r="G53" s="157">
        <v>15652.88345546341</v>
      </c>
      <c r="H53" s="157">
        <v>1778189.310000011</v>
      </c>
      <c r="I53" s="164">
        <v>1.7775088534547439E-3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23.189558727503968</v>
      </c>
      <c r="O53" s="161">
        <v>9.658410425352514</v>
      </c>
      <c r="P53" s="162">
        <v>1.7075107840517989E-3</v>
      </c>
      <c r="Q53" s="69"/>
      <c r="R53" s="96"/>
      <c r="T53" s="113">
        <f t="shared" si="1"/>
        <v>1.7775088534547439E-3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19"/>
        <v>4.2752187436987978E-3</v>
      </c>
      <c r="AA53" s="125">
        <f t="shared" si="30"/>
        <v>-2.4977098902440537E-3</v>
      </c>
      <c r="AD53" s="133">
        <f t="shared" si="31"/>
        <v>40543</v>
      </c>
      <c r="AE53" s="134">
        <f t="shared" si="47"/>
        <v>6.9998069402944915E-5</v>
      </c>
      <c r="AF53" s="134">
        <f t="shared" si="26"/>
        <v>-2.709482379331306E-3</v>
      </c>
      <c r="AG53" s="135">
        <f t="shared" si="27"/>
        <v>-2.3254940711462356E-4</v>
      </c>
      <c r="AH53" s="136">
        <f t="shared" si="48"/>
        <v>3.8743185770751046E-3</v>
      </c>
      <c r="AI53" s="57"/>
      <c r="AJ53" s="133">
        <f t="shared" si="28"/>
        <v>40543</v>
      </c>
      <c r="AK53" s="275">
        <f t="shared" si="28"/>
        <v>6.9998069402944915E-5</v>
      </c>
      <c r="AL53" s="143">
        <f t="shared" si="28"/>
        <v>-2.709482379331306E-3</v>
      </c>
      <c r="AM53" s="143">
        <f t="shared" si="29"/>
        <v>0</v>
      </c>
      <c r="AN53" s="143">
        <f t="shared" si="29"/>
        <v>-2.3254940711462356E-4</v>
      </c>
      <c r="AO53" s="144">
        <f t="shared" si="49"/>
        <v>3.8743185770751046E-3</v>
      </c>
      <c r="AR53" s="1" t="s">
        <v>32</v>
      </c>
      <c r="AS53" s="1">
        <v>0.70779803729429913</v>
      </c>
      <c r="AT53"/>
      <c r="AU53"/>
      <c r="AV53"/>
      <c r="AW53"/>
      <c r="AX53"/>
      <c r="AY53"/>
      <c r="AZ53"/>
      <c r="BF53" s="60">
        <f t="shared" si="32"/>
        <v>40543</v>
      </c>
      <c r="BG53" s="71">
        <f t="shared" si="33"/>
        <v>1.7775088534547439E-3</v>
      </c>
      <c r="BH53" s="71">
        <f t="shared" si="34"/>
        <v>8.1060869565217405E-3</v>
      </c>
      <c r="BI53" s="71">
        <f t="shared" si="50"/>
        <v>0</v>
      </c>
      <c r="BJ53" s="71">
        <f t="shared" si="51"/>
        <v>-2.3254940711462356E-4</v>
      </c>
      <c r="BK53" s="71">
        <f t="shared" si="52"/>
        <v>-2.3254940711462356E-4</v>
      </c>
      <c r="BL53" s="71">
        <f t="shared" si="35"/>
        <v>2.5148291304347835E-2</v>
      </c>
      <c r="BM53" s="71">
        <f t="shared" si="36"/>
        <v>0</v>
      </c>
      <c r="BQ53" s="60">
        <f t="shared" si="37"/>
        <v>40543</v>
      </c>
      <c r="BR53" s="63">
        <f t="shared" si="38"/>
        <v>9.658410425352514</v>
      </c>
      <c r="BS53" s="64">
        <f t="shared" si="39"/>
        <v>752494</v>
      </c>
      <c r="BT53" s="17" t="s">
        <v>103</v>
      </c>
      <c r="BV53" s="60">
        <f t="shared" si="40"/>
        <v>40574</v>
      </c>
      <c r="BW53" s="71">
        <f t="shared" si="41"/>
        <v>1.6417693651098379E-3</v>
      </c>
      <c r="BX53" s="71">
        <f t="shared" si="42"/>
        <v>1.7775088534547439E-3</v>
      </c>
      <c r="BY53" s="71">
        <f t="shared" si="43"/>
        <v>8.1060869565217405E-3</v>
      </c>
      <c r="BZ53" s="71">
        <f t="shared" si="44"/>
        <v>2.5148291304347835E-2</v>
      </c>
      <c r="CA53" s="71">
        <f t="shared" si="45"/>
        <v>-1.7799171842650119E-4</v>
      </c>
      <c r="CB53" s="71">
        <f t="shared" si="46"/>
        <v>0</v>
      </c>
    </row>
    <row r="54" spans="1:80" ht="15" x14ac:dyDescent="0.25">
      <c r="A54" s="106">
        <f t="shared" si="0"/>
        <v>40543</v>
      </c>
      <c r="B54" s="163">
        <v>40574</v>
      </c>
      <c r="C54" s="156">
        <v>367677858948</v>
      </c>
      <c r="D54" s="157">
        <v>1653814.3700000069</v>
      </c>
      <c r="E54" s="158">
        <v>764291</v>
      </c>
      <c r="F54" s="157">
        <v>11860576095.096775</v>
      </c>
      <c r="G54" s="157">
        <v>15518.403455093381</v>
      </c>
      <c r="H54" s="157">
        <v>1653814.3700000069</v>
      </c>
      <c r="I54" s="164">
        <v>1.6417693651098379E-3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23.196485803965015</v>
      </c>
      <c r="O54" s="161">
        <v>9.6497819182842033</v>
      </c>
      <c r="P54" s="162">
        <v>1.7775088534547439E-3</v>
      </c>
      <c r="Q54" s="69"/>
      <c r="R54" s="96"/>
      <c r="T54" s="113">
        <f t="shared" si="1"/>
        <v>1.6417693651098379E-3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19"/>
        <v>4.1774341407686899E-3</v>
      </c>
      <c r="AA54" s="125">
        <f t="shared" si="30"/>
        <v>-2.5356647756588522E-3</v>
      </c>
      <c r="AD54" s="133">
        <f t="shared" si="31"/>
        <v>40574</v>
      </c>
      <c r="AE54" s="134">
        <f t="shared" si="47"/>
        <v>-1.3573948834490592E-4</v>
      </c>
      <c r="AF54" s="134">
        <f t="shared" si="26"/>
        <v>-2.4977098902440537E-3</v>
      </c>
      <c r="AG54" s="135">
        <f t="shared" si="27"/>
        <v>-1.7799171842650119E-4</v>
      </c>
      <c r="AH54" s="136">
        <f t="shared" si="48"/>
        <v>4.9341420289855074E-3</v>
      </c>
      <c r="AI54" s="57"/>
      <c r="AJ54" s="133">
        <f t="shared" si="28"/>
        <v>40574</v>
      </c>
      <c r="AK54" s="275">
        <f t="shared" si="28"/>
        <v>-1.3573948834490592E-4</v>
      </c>
      <c r="AL54" s="143">
        <f t="shared" si="28"/>
        <v>-2.4977098902440537E-3</v>
      </c>
      <c r="AM54" s="143">
        <f t="shared" si="29"/>
        <v>0</v>
      </c>
      <c r="AN54" s="143">
        <f t="shared" si="29"/>
        <v>-1.7799171842650119E-4</v>
      </c>
      <c r="AO54" s="144">
        <f t="shared" si="49"/>
        <v>4.9341420289855074E-3</v>
      </c>
      <c r="AR54" s="1" t="s">
        <v>33</v>
      </c>
      <c r="AS54" s="1">
        <v>0.50097806159766212</v>
      </c>
      <c r="AT54"/>
      <c r="AU54"/>
      <c r="AV54"/>
      <c r="AW54"/>
      <c r="AX54"/>
      <c r="AY54"/>
      <c r="AZ54"/>
      <c r="BF54" s="60">
        <f t="shared" si="32"/>
        <v>40574</v>
      </c>
      <c r="BG54" s="71">
        <f t="shared" si="33"/>
        <v>1.6417693651098379E-3</v>
      </c>
      <c r="BH54" s="71">
        <f t="shared" si="34"/>
        <v>7.9280952380952393E-3</v>
      </c>
      <c r="BI54" s="71">
        <f t="shared" si="50"/>
        <v>0</v>
      </c>
      <c r="BJ54" s="71">
        <f t="shared" si="51"/>
        <v>-1.7799171842650119E-4</v>
      </c>
      <c r="BK54" s="71">
        <f t="shared" si="52"/>
        <v>-1.7799171842650119E-4</v>
      </c>
      <c r="BL54" s="71">
        <f t="shared" si="35"/>
        <v>3.0082433333333342E-2</v>
      </c>
      <c r="BM54" s="71">
        <f t="shared" si="36"/>
        <v>0</v>
      </c>
      <c r="BQ54" s="60">
        <f t="shared" si="37"/>
        <v>40574</v>
      </c>
      <c r="BR54" s="63">
        <f t="shared" si="38"/>
        <v>9.6497819182842033</v>
      </c>
      <c r="BS54" s="64">
        <f t="shared" si="39"/>
        <v>764291</v>
      </c>
      <c r="BT54" s="17" t="s">
        <v>103</v>
      </c>
      <c r="BV54" s="60">
        <f t="shared" si="40"/>
        <v>40602</v>
      </c>
      <c r="BW54" s="71">
        <f t="shared" si="41"/>
        <v>1.8064266421695787E-3</v>
      </c>
      <c r="BX54" s="71">
        <f t="shared" si="42"/>
        <v>1.6417693651098379E-3</v>
      </c>
      <c r="BY54" s="71">
        <f t="shared" si="43"/>
        <v>7.9280952380952393E-3</v>
      </c>
      <c r="BZ54" s="71">
        <f t="shared" si="44"/>
        <v>3.0082433333333342E-2</v>
      </c>
      <c r="CA54" s="71">
        <f t="shared" si="45"/>
        <v>1.0084047619047607E-3</v>
      </c>
      <c r="CB54" s="71">
        <f t="shared" si="46"/>
        <v>0</v>
      </c>
    </row>
    <row r="55" spans="1:80" ht="15" x14ac:dyDescent="0.25">
      <c r="A55" s="106">
        <f t="shared" si="0"/>
        <v>40574</v>
      </c>
      <c r="B55" s="163">
        <v>40602</v>
      </c>
      <c r="C55" s="156">
        <v>330926396287</v>
      </c>
      <c r="D55" s="157">
        <v>1637792.490000013</v>
      </c>
      <c r="E55" s="158">
        <v>759120</v>
      </c>
      <c r="F55" s="157">
        <v>11818799867.392857</v>
      </c>
      <c r="G55" s="157">
        <v>15569.079812668428</v>
      </c>
      <c r="H55" s="157">
        <v>1637792.490000013</v>
      </c>
      <c r="I55" s="164">
        <v>1.8064266421695787E-3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23.192957309707914</v>
      </c>
      <c r="O55" s="161">
        <v>9.6530421630602739</v>
      </c>
      <c r="P55" s="162">
        <v>1.6417693651098379E-3</v>
      </c>
      <c r="Q55" s="69"/>
      <c r="R55" s="96"/>
      <c r="T55" s="113">
        <f t="shared" si="1"/>
        <v>1.8064266421695787E-3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19"/>
        <v>4.869406509654923E-3</v>
      </c>
      <c r="AA55" s="125">
        <f t="shared" si="30"/>
        <v>-3.0629798674853444E-3</v>
      </c>
      <c r="AD55" s="133">
        <f t="shared" si="31"/>
        <v>40602</v>
      </c>
      <c r="AE55" s="134">
        <f t="shared" si="47"/>
        <v>1.6465727705974073E-4</v>
      </c>
      <c r="AF55" s="134">
        <f t="shared" si="26"/>
        <v>-2.5356647756588522E-3</v>
      </c>
      <c r="AG55" s="135">
        <f t="shared" si="27"/>
        <v>1.0084047619047607E-3</v>
      </c>
      <c r="AH55" s="136">
        <f t="shared" si="48"/>
        <v>-2.6343183333333471E-3</v>
      </c>
      <c r="AI55" s="57"/>
      <c r="AJ55" s="133">
        <f t="shared" si="28"/>
        <v>40602</v>
      </c>
      <c r="AK55" s="275">
        <f t="shared" si="28"/>
        <v>1.6465727705974073E-4</v>
      </c>
      <c r="AL55" s="143">
        <f t="shared" si="28"/>
        <v>-2.5356647756588522E-3</v>
      </c>
      <c r="AM55" s="143">
        <f t="shared" si="29"/>
        <v>1.0084047619047607E-3</v>
      </c>
      <c r="AN55" s="143">
        <f t="shared" si="29"/>
        <v>0</v>
      </c>
      <c r="AO55" s="144">
        <f t="shared" si="49"/>
        <v>-2.6343183333333471E-3</v>
      </c>
      <c r="AR55" s="1" t="s">
        <v>34</v>
      </c>
      <c r="AS55" s="1">
        <v>0.4837479243746467</v>
      </c>
      <c r="AT55"/>
      <c r="AU55"/>
      <c r="AV55"/>
      <c r="AW55"/>
      <c r="AX55"/>
      <c r="AY55"/>
      <c r="AZ55"/>
      <c r="BF55" s="60">
        <f t="shared" si="32"/>
        <v>40602</v>
      </c>
      <c r="BG55" s="71">
        <f t="shared" si="33"/>
        <v>1.8064266421695787E-3</v>
      </c>
      <c r="BH55" s="71">
        <f t="shared" si="34"/>
        <v>8.9365E-3</v>
      </c>
      <c r="BI55" s="71">
        <f t="shared" si="50"/>
        <v>1.0084047619047607E-3</v>
      </c>
      <c r="BJ55" s="71">
        <f t="shared" si="51"/>
        <v>0</v>
      </c>
      <c r="BK55" s="71">
        <f t="shared" si="52"/>
        <v>1.0084047619047607E-3</v>
      </c>
      <c r="BL55" s="71">
        <f t="shared" si="35"/>
        <v>2.7448114999999995E-2</v>
      </c>
      <c r="BM55" s="71">
        <f t="shared" si="36"/>
        <v>0</v>
      </c>
      <c r="BQ55" s="60">
        <f t="shared" si="37"/>
        <v>40602</v>
      </c>
      <c r="BR55" s="63">
        <f t="shared" si="38"/>
        <v>9.6530421630602739</v>
      </c>
      <c r="BS55" s="64">
        <f t="shared" si="39"/>
        <v>759120</v>
      </c>
      <c r="BT55" s="17" t="s">
        <v>103</v>
      </c>
      <c r="BV55" s="60">
        <f t="shared" si="40"/>
        <v>40633</v>
      </c>
      <c r="BW55" s="71">
        <f t="shared" si="41"/>
        <v>2.0198264118959927E-3</v>
      </c>
      <c r="BX55" s="71">
        <f t="shared" si="42"/>
        <v>1.8064266421695787E-3</v>
      </c>
      <c r="BY55" s="71">
        <f t="shared" si="43"/>
        <v>8.9365E-3</v>
      </c>
      <c r="BZ55" s="71">
        <f t="shared" si="44"/>
        <v>2.7448114999999995E-2</v>
      </c>
      <c r="CA55" s="71">
        <f t="shared" si="45"/>
        <v>9.4804347826087793E-5</v>
      </c>
      <c r="CB55" s="71">
        <f t="shared" si="46"/>
        <v>0</v>
      </c>
    </row>
    <row r="56" spans="1:80" ht="15" x14ac:dyDescent="0.25">
      <c r="A56" s="106">
        <f t="shared" si="0"/>
        <v>40602</v>
      </c>
      <c r="B56" s="163">
        <v>40633</v>
      </c>
      <c r="C56" s="156">
        <v>357853735372</v>
      </c>
      <c r="D56" s="157">
        <v>1980280.6200000134</v>
      </c>
      <c r="E56" s="158">
        <v>750935</v>
      </c>
      <c r="F56" s="157">
        <v>11543668882.967741</v>
      </c>
      <c r="G56" s="157">
        <v>15372.394259113958</v>
      </c>
      <c r="H56" s="157">
        <v>1980280.6200000134</v>
      </c>
      <c r="I56" s="164">
        <v>2.0198264118959927E-3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23.169402974965013</v>
      </c>
      <c r="O56" s="161">
        <v>9.6403285992294965</v>
      </c>
      <c r="P56" s="162">
        <v>1.8064266421695787E-3</v>
      </c>
      <c r="Q56" s="100"/>
      <c r="R56" s="96"/>
      <c r="T56" s="113">
        <f t="shared" si="1"/>
        <v>2.0198264118959927E-3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19"/>
        <v>4.923568165866146E-3</v>
      </c>
      <c r="AA56" s="125">
        <f t="shared" si="30"/>
        <v>-2.9037417539701533E-3</v>
      </c>
      <c r="AD56" s="133">
        <f t="shared" si="31"/>
        <v>40633</v>
      </c>
      <c r="AE56" s="134">
        <f t="shared" si="47"/>
        <v>2.1339976972641408E-4</v>
      </c>
      <c r="AF56" s="134">
        <f t="shared" si="26"/>
        <v>-3.0629798674853444E-3</v>
      </c>
      <c r="AG56" s="135">
        <f t="shared" si="27"/>
        <v>9.4804347826087793E-5</v>
      </c>
      <c r="AH56" s="136">
        <f t="shared" si="48"/>
        <v>-2.2467063043478085E-3</v>
      </c>
      <c r="AI56" s="57"/>
      <c r="AJ56" s="133">
        <f t="shared" si="28"/>
        <v>40633</v>
      </c>
      <c r="AK56" s="275">
        <f t="shared" si="28"/>
        <v>2.1339976972641408E-4</v>
      </c>
      <c r="AL56" s="143">
        <f t="shared" si="28"/>
        <v>-3.0629798674853444E-3</v>
      </c>
      <c r="AM56" s="143">
        <f t="shared" si="29"/>
        <v>9.4804347826087793E-5</v>
      </c>
      <c r="AN56" s="143">
        <f t="shared" si="29"/>
        <v>0</v>
      </c>
      <c r="AO56" s="144">
        <f t="shared" si="49"/>
        <v>-2.2467063043478085E-3</v>
      </c>
      <c r="AR56" s="1" t="s">
        <v>35</v>
      </c>
      <c r="AS56" s="1">
        <v>1.3136004522473709E-3</v>
      </c>
      <c r="AT56"/>
      <c r="AU56"/>
      <c r="AV56"/>
      <c r="AW56"/>
      <c r="AX56"/>
      <c r="AY56"/>
      <c r="AZ56"/>
      <c r="BF56" s="60">
        <f t="shared" si="32"/>
        <v>40633</v>
      </c>
      <c r="BG56" s="71">
        <f t="shared" si="33"/>
        <v>2.0198264118959927E-3</v>
      </c>
      <c r="BH56" s="71">
        <f t="shared" si="34"/>
        <v>9.0313043478260878E-3</v>
      </c>
      <c r="BI56" s="71">
        <f t="shared" si="50"/>
        <v>9.4804347826087793E-5</v>
      </c>
      <c r="BJ56" s="71">
        <f t="shared" si="51"/>
        <v>0</v>
      </c>
      <c r="BK56" s="71">
        <f t="shared" si="52"/>
        <v>9.4804347826087793E-5</v>
      </c>
      <c r="BL56" s="71">
        <f t="shared" si="35"/>
        <v>2.5201408695652187E-2</v>
      </c>
      <c r="BM56" s="71">
        <f t="shared" si="36"/>
        <v>0</v>
      </c>
      <c r="BQ56" s="60">
        <f t="shared" si="37"/>
        <v>40633</v>
      </c>
      <c r="BR56" s="63">
        <f t="shared" si="38"/>
        <v>9.6403285992294965</v>
      </c>
      <c r="BS56" s="64">
        <f t="shared" si="39"/>
        <v>750935</v>
      </c>
      <c r="BT56" s="17" t="s">
        <v>103</v>
      </c>
      <c r="BV56" s="60">
        <f t="shared" si="40"/>
        <v>40663</v>
      </c>
      <c r="BW56" s="71">
        <f t="shared" si="41"/>
        <v>2.4391935006043155E-3</v>
      </c>
      <c r="BX56" s="71">
        <f t="shared" si="42"/>
        <v>2.0198264118959927E-3</v>
      </c>
      <c r="BY56" s="71">
        <f t="shared" si="43"/>
        <v>9.0313043478260878E-3</v>
      </c>
      <c r="BZ56" s="71">
        <f t="shared" si="44"/>
        <v>2.5201408695652187E-2</v>
      </c>
      <c r="CA56" s="71">
        <f t="shared" si="45"/>
        <v>2.3006004140786723E-3</v>
      </c>
      <c r="CB56" s="71">
        <f t="shared" si="46"/>
        <v>0</v>
      </c>
    </row>
    <row r="57" spans="1:80" ht="15.75" thickBot="1" x14ac:dyDescent="0.3">
      <c r="A57" s="106">
        <f t="shared" si="0"/>
        <v>40633</v>
      </c>
      <c r="B57" s="163">
        <v>40663</v>
      </c>
      <c r="C57" s="156">
        <v>343473439066</v>
      </c>
      <c r="D57" s="157">
        <v>2295337.4799999986</v>
      </c>
      <c r="E57" s="158">
        <v>763374</v>
      </c>
      <c r="F57" s="157">
        <v>11449114635.533333</v>
      </c>
      <c r="G57" s="157">
        <v>14998.0411116089</v>
      </c>
      <c r="H57" s="157">
        <v>2295337.4799999986</v>
      </c>
      <c r="I57" s="164">
        <v>2.4391935006043155E-3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23.161178239549404</v>
      </c>
      <c r="O57" s="161">
        <v>9.6156748789969892</v>
      </c>
      <c r="P57" s="162">
        <v>2.0198264118959927E-3</v>
      </c>
      <c r="Q57" s="100"/>
      <c r="R57" s="96"/>
      <c r="T57" s="113">
        <f t="shared" si="1"/>
        <v>2.4391935006043155E-3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19"/>
        <v>6.5010303253560855E-3</v>
      </c>
      <c r="AA57" s="125">
        <f t="shared" si="30"/>
        <v>-4.0618368247517696E-3</v>
      </c>
      <c r="AD57" s="133">
        <f t="shared" si="31"/>
        <v>40663</v>
      </c>
      <c r="AE57" s="134">
        <f t="shared" si="47"/>
        <v>4.1936708870832272E-4</v>
      </c>
      <c r="AF57" s="134">
        <f t="shared" si="26"/>
        <v>-2.9037417539701533E-3</v>
      </c>
      <c r="AG57" s="135">
        <f t="shared" si="27"/>
        <v>2.3006004140786723E-3</v>
      </c>
      <c r="AH57" s="136">
        <f t="shared" si="48"/>
        <v>-6.2341182194617095E-3</v>
      </c>
      <c r="AI57" s="57"/>
      <c r="AJ57" s="133">
        <f t="shared" si="28"/>
        <v>40663</v>
      </c>
      <c r="AK57" s="275">
        <f t="shared" si="28"/>
        <v>4.1936708870832272E-4</v>
      </c>
      <c r="AL57" s="143">
        <f t="shared" si="28"/>
        <v>-2.9037417539701533E-3</v>
      </c>
      <c r="AM57" s="143">
        <f t="shared" si="29"/>
        <v>2.3006004140786723E-3</v>
      </c>
      <c r="AN57" s="143">
        <f t="shared" si="29"/>
        <v>0</v>
      </c>
      <c r="AO57" s="144">
        <f t="shared" si="49"/>
        <v>-6.2341182194617095E-3</v>
      </c>
      <c r="AR57" s="2" t="s">
        <v>36</v>
      </c>
      <c r="AS57" s="2">
        <v>89</v>
      </c>
      <c r="AT57"/>
      <c r="AU57"/>
      <c r="AV57"/>
      <c r="AW57"/>
      <c r="AX57"/>
      <c r="AY57"/>
      <c r="AZ57"/>
      <c r="BF57" s="60">
        <f t="shared" si="32"/>
        <v>40663</v>
      </c>
      <c r="BG57" s="71">
        <f t="shared" si="33"/>
        <v>2.4391935006043155E-3</v>
      </c>
      <c r="BH57" s="71">
        <f t="shared" si="34"/>
        <v>1.133190476190476E-2</v>
      </c>
      <c r="BI57" s="71">
        <f t="shared" si="50"/>
        <v>2.3006004140786723E-3</v>
      </c>
      <c r="BJ57" s="71">
        <f t="shared" si="51"/>
        <v>0</v>
      </c>
      <c r="BK57" s="71">
        <f t="shared" si="52"/>
        <v>2.3006004140786723E-3</v>
      </c>
      <c r="BL57" s="71">
        <f t="shared" si="35"/>
        <v>1.8967290476190477E-2</v>
      </c>
      <c r="BM57" s="71">
        <f t="shared" si="36"/>
        <v>0</v>
      </c>
      <c r="BQ57" s="60">
        <f t="shared" si="37"/>
        <v>40663</v>
      </c>
      <c r="BR57" s="63">
        <f t="shared" si="38"/>
        <v>9.6156748789969892</v>
      </c>
      <c r="BS57" s="64">
        <f t="shared" si="39"/>
        <v>763374</v>
      </c>
      <c r="BT57" s="17" t="s">
        <v>103</v>
      </c>
      <c r="BV57" s="60">
        <f t="shared" si="40"/>
        <v>40694</v>
      </c>
      <c r="BW57" s="71">
        <f t="shared" si="41"/>
        <v>4.2049461781361692E-3</v>
      </c>
      <c r="BX57" s="71">
        <f t="shared" si="42"/>
        <v>2.4391935006043155E-3</v>
      </c>
      <c r="BY57" s="71">
        <f t="shared" si="43"/>
        <v>1.133190476190476E-2</v>
      </c>
      <c r="BZ57" s="71">
        <f t="shared" si="44"/>
        <v>1.8967290476190477E-2</v>
      </c>
      <c r="CA57" s="71">
        <f t="shared" si="45"/>
        <v>1.1017316017316019E-3</v>
      </c>
      <c r="CB57" s="71">
        <f t="shared" si="46"/>
        <v>0</v>
      </c>
    </row>
    <row r="58" spans="1:80" ht="15" x14ac:dyDescent="0.25">
      <c r="A58" s="106">
        <f t="shared" si="0"/>
        <v>40663</v>
      </c>
      <c r="B58" s="163">
        <v>40694</v>
      </c>
      <c r="C58" s="156">
        <v>347600380226</v>
      </c>
      <c r="D58" s="157">
        <v>4004495.5899999947</v>
      </c>
      <c r="E58" s="158">
        <v>757463</v>
      </c>
      <c r="F58" s="157">
        <v>11212915491.161291</v>
      </c>
      <c r="G58" s="157">
        <v>14803.251764325507</v>
      </c>
      <c r="H58" s="157">
        <v>4004495.5899999947</v>
      </c>
      <c r="I58" s="164">
        <v>4.2049461781361692E-3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23.140332119712664</v>
      </c>
      <c r="O58" s="161">
        <v>9.60260214942444</v>
      </c>
      <c r="P58" s="162">
        <v>2.4391935006043155E-3</v>
      </c>
      <c r="Q58" s="100"/>
      <c r="R58" s="96"/>
      <c r="T58" s="113">
        <f t="shared" si="1"/>
        <v>4.2049461781361692E-3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19"/>
        <v>7.2747265272917732E-3</v>
      </c>
      <c r="AA58" s="125">
        <f t="shared" si="30"/>
        <v>-3.069780349155604E-3</v>
      </c>
      <c r="AD58" s="133">
        <f t="shared" si="31"/>
        <v>40694</v>
      </c>
      <c r="AE58" s="134">
        <f t="shared" si="47"/>
        <v>1.7657526775318537E-3</v>
      </c>
      <c r="AF58" s="134">
        <f t="shared" si="26"/>
        <v>-4.0618368247517696E-3</v>
      </c>
      <c r="AG58" s="135">
        <f t="shared" si="27"/>
        <v>1.1017316017316019E-3</v>
      </c>
      <c r="AH58" s="136">
        <f t="shared" si="48"/>
        <v>3.6673679653679431E-4</v>
      </c>
      <c r="AI58" s="57"/>
      <c r="AJ58" s="133">
        <f t="shared" si="28"/>
        <v>40694</v>
      </c>
      <c r="AK58" s="275">
        <f t="shared" si="28"/>
        <v>1.7657526775318537E-3</v>
      </c>
      <c r="AL58" s="143">
        <f t="shared" si="28"/>
        <v>-4.0618368247517696E-3</v>
      </c>
      <c r="AM58" s="143">
        <f t="shared" si="29"/>
        <v>1.1017316017316019E-3</v>
      </c>
      <c r="AN58" s="143">
        <f t="shared" si="29"/>
        <v>0</v>
      </c>
      <c r="AO58" s="144">
        <f t="shared" si="49"/>
        <v>3.6673679653679431E-4</v>
      </c>
      <c r="AR58"/>
      <c r="AS58"/>
      <c r="AT58"/>
      <c r="AU58"/>
      <c r="AV58"/>
      <c r="AW58"/>
      <c r="AX58"/>
      <c r="AY58"/>
      <c r="AZ58"/>
      <c r="BF58" s="60">
        <f t="shared" si="32"/>
        <v>40694</v>
      </c>
      <c r="BG58" s="71">
        <f t="shared" si="33"/>
        <v>4.2049461781361692E-3</v>
      </c>
      <c r="BH58" s="71">
        <f t="shared" si="34"/>
        <v>1.2433636363636362E-2</v>
      </c>
      <c r="BI58" s="71">
        <f t="shared" si="50"/>
        <v>1.1017316017316019E-3</v>
      </c>
      <c r="BJ58" s="71">
        <f t="shared" si="51"/>
        <v>0</v>
      </c>
      <c r="BK58" s="71">
        <f t="shared" si="52"/>
        <v>1.1017316017316019E-3</v>
      </c>
      <c r="BL58" s="71">
        <f t="shared" si="35"/>
        <v>1.9334027272727271E-2</v>
      </c>
      <c r="BM58" s="71">
        <f t="shared" si="36"/>
        <v>0</v>
      </c>
      <c r="BQ58" s="60">
        <f t="shared" si="37"/>
        <v>40694</v>
      </c>
      <c r="BR58" s="63">
        <f t="shared" si="38"/>
        <v>9.60260214942444</v>
      </c>
      <c r="BS58" s="64">
        <f t="shared" si="39"/>
        <v>757463</v>
      </c>
      <c r="BT58" s="17" t="s">
        <v>103</v>
      </c>
      <c r="BV58" s="60">
        <f t="shared" si="40"/>
        <v>40724</v>
      </c>
      <c r="BW58" s="71">
        <f t="shared" si="41"/>
        <v>3.999908132621059E-3</v>
      </c>
      <c r="BX58" s="71">
        <f t="shared" si="42"/>
        <v>4.2049461781361692E-3</v>
      </c>
      <c r="BY58" s="71">
        <f t="shared" si="43"/>
        <v>1.2433636363636362E-2</v>
      </c>
      <c r="BZ58" s="71">
        <f t="shared" si="44"/>
        <v>1.9334027272727271E-2</v>
      </c>
      <c r="CA58" s="71">
        <f t="shared" si="45"/>
        <v>3.563636363636373E-4</v>
      </c>
      <c r="CB58" s="71">
        <f t="shared" si="46"/>
        <v>0</v>
      </c>
    </row>
    <row r="59" spans="1:80" ht="15.75" thickBot="1" x14ac:dyDescent="0.3">
      <c r="A59" s="106">
        <f t="shared" si="0"/>
        <v>40694</v>
      </c>
      <c r="B59" s="163">
        <v>40724</v>
      </c>
      <c r="C59" s="156">
        <v>334701178580</v>
      </c>
      <c r="D59" s="157">
        <v>3667873.8799999878</v>
      </c>
      <c r="E59" s="158">
        <v>746102</v>
      </c>
      <c r="F59" s="157">
        <v>11156705952.666666</v>
      </c>
      <c r="G59" s="157">
        <v>14953.325353191207</v>
      </c>
      <c r="H59" s="157">
        <v>3667873.8799999878</v>
      </c>
      <c r="I59" s="164">
        <v>3.999908132621059E-3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23.135306584797995</v>
      </c>
      <c r="O59" s="161">
        <v>9.6126889857361668</v>
      </c>
      <c r="P59" s="162">
        <v>4.2049461781361692E-3</v>
      </c>
      <c r="Q59" s="100"/>
      <c r="R59" s="96"/>
      <c r="T59" s="113">
        <f t="shared" si="1"/>
        <v>3.999908132621059E-3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19"/>
        <v>7.5565165486892556E-3</v>
      </c>
      <c r="AA59" s="125">
        <f t="shared" si="30"/>
        <v>-3.5566084160681966E-3</v>
      </c>
      <c r="AD59" s="133">
        <f t="shared" si="31"/>
        <v>40724</v>
      </c>
      <c r="AE59" s="134">
        <f t="shared" si="47"/>
        <v>-2.0503804551511018E-4</v>
      </c>
      <c r="AF59" s="134">
        <f t="shared" si="26"/>
        <v>-3.069780349155604E-3</v>
      </c>
      <c r="AG59" s="135">
        <f t="shared" si="27"/>
        <v>3.563636363636373E-4</v>
      </c>
      <c r="AH59" s="136">
        <f t="shared" si="48"/>
        <v>5.904959090909094E-3</v>
      </c>
      <c r="AI59" s="57"/>
      <c r="AJ59" s="133">
        <f t="shared" si="28"/>
        <v>40724</v>
      </c>
      <c r="AK59" s="275">
        <f t="shared" si="28"/>
        <v>-2.0503804551511018E-4</v>
      </c>
      <c r="AL59" s="143">
        <f t="shared" si="28"/>
        <v>-3.069780349155604E-3</v>
      </c>
      <c r="AM59" s="143">
        <f t="shared" si="29"/>
        <v>3.563636363636373E-4</v>
      </c>
      <c r="AN59" s="143">
        <f t="shared" si="29"/>
        <v>0</v>
      </c>
      <c r="AO59" s="144">
        <f t="shared" si="49"/>
        <v>5.904959090909094E-3</v>
      </c>
      <c r="AR59" t="s">
        <v>37</v>
      </c>
      <c r="AS59"/>
      <c r="AT59"/>
      <c r="AU59"/>
      <c r="AV59"/>
      <c r="AW59"/>
      <c r="AX59"/>
      <c r="AY59"/>
      <c r="AZ59"/>
      <c r="BF59" s="60">
        <f t="shared" si="32"/>
        <v>40724</v>
      </c>
      <c r="BG59" s="71">
        <f t="shared" si="33"/>
        <v>3.999908132621059E-3</v>
      </c>
      <c r="BH59" s="71">
        <f t="shared" si="34"/>
        <v>1.2789999999999999E-2</v>
      </c>
      <c r="BI59" s="71">
        <f t="shared" si="50"/>
        <v>3.563636363636373E-4</v>
      </c>
      <c r="BJ59" s="71">
        <f t="shared" si="51"/>
        <v>0</v>
      </c>
      <c r="BK59" s="71">
        <f t="shared" si="52"/>
        <v>3.563636363636373E-4</v>
      </c>
      <c r="BL59" s="71">
        <f t="shared" si="35"/>
        <v>2.5238986363636366E-2</v>
      </c>
      <c r="BM59" s="71">
        <f t="shared" si="36"/>
        <v>0</v>
      </c>
      <c r="BQ59" s="60">
        <f t="shared" si="37"/>
        <v>40724</v>
      </c>
      <c r="BR59" s="63">
        <f t="shared" si="38"/>
        <v>9.6126889857361668</v>
      </c>
      <c r="BS59" s="64">
        <f t="shared" si="39"/>
        <v>746102</v>
      </c>
      <c r="BT59" s="17" t="s">
        <v>103</v>
      </c>
      <c r="BV59" s="60">
        <f t="shared" si="40"/>
        <v>40755</v>
      </c>
      <c r="BW59" s="71">
        <f t="shared" si="41"/>
        <v>4.5990344606147609E-3</v>
      </c>
      <c r="BX59" s="71">
        <f t="shared" si="42"/>
        <v>3.999908132621059E-3</v>
      </c>
      <c r="BY59" s="71">
        <f t="shared" si="43"/>
        <v>1.2789999999999999E-2</v>
      </c>
      <c r="BZ59" s="71">
        <f t="shared" si="44"/>
        <v>2.5238986363636366E-2</v>
      </c>
      <c r="CA59" s="71">
        <f t="shared" si="45"/>
        <v>1.428095238095237E-3</v>
      </c>
      <c r="CB59" s="71">
        <f t="shared" si="46"/>
        <v>0</v>
      </c>
    </row>
    <row r="60" spans="1:80" ht="15" x14ac:dyDescent="0.25">
      <c r="A60" s="106">
        <f t="shared" si="0"/>
        <v>40724</v>
      </c>
      <c r="B60" s="163">
        <v>40755</v>
      </c>
      <c r="C60" s="156">
        <v>324519392164</v>
      </c>
      <c r="D60" s="157">
        <v>4088974.9799999776</v>
      </c>
      <c r="E60" s="158">
        <v>688076</v>
      </c>
      <c r="F60" s="157">
        <v>10468367489.161291</v>
      </c>
      <c r="G60" s="157">
        <v>15213.96980734874</v>
      </c>
      <c r="H60" s="157">
        <v>4088974.9799999776</v>
      </c>
      <c r="I60" s="164">
        <v>4.5990344606147609E-3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23.071623926955436</v>
      </c>
      <c r="O60" s="161">
        <v>9.6299693510244992</v>
      </c>
      <c r="P60" s="162">
        <v>3.999908132621059E-3</v>
      </c>
      <c r="Q60" s="100"/>
      <c r="R60" s="96"/>
      <c r="T60" s="113">
        <f t="shared" si="1"/>
        <v>4.5990344606147609E-3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19"/>
        <v>8.5893380148033081E-3</v>
      </c>
      <c r="AA60" s="125">
        <f t="shared" si="30"/>
        <v>-3.9903035541885472E-3</v>
      </c>
      <c r="AD60" s="133">
        <f t="shared" si="31"/>
        <v>40755</v>
      </c>
      <c r="AE60" s="134">
        <f t="shared" si="47"/>
        <v>5.9912632799370182E-4</v>
      </c>
      <c r="AF60" s="134">
        <f t="shared" si="26"/>
        <v>-3.5566084160681966E-3</v>
      </c>
      <c r="AG60" s="135">
        <f t="shared" si="27"/>
        <v>1.428095238095237E-3</v>
      </c>
      <c r="AH60" s="136">
        <f t="shared" si="48"/>
        <v>5.9686279220779216E-3</v>
      </c>
      <c r="AI60" s="57"/>
      <c r="AJ60" s="133">
        <f t="shared" si="28"/>
        <v>40755</v>
      </c>
      <c r="AK60" s="275">
        <f t="shared" si="28"/>
        <v>5.9912632799370182E-4</v>
      </c>
      <c r="AL60" s="143">
        <f t="shared" si="28"/>
        <v>-3.5566084160681966E-3</v>
      </c>
      <c r="AM60" s="143">
        <f t="shared" si="29"/>
        <v>1.428095238095237E-3</v>
      </c>
      <c r="AN60" s="143">
        <f t="shared" si="29"/>
        <v>0</v>
      </c>
      <c r="AO60" s="144">
        <f t="shared" si="49"/>
        <v>5.9686279220779216E-3</v>
      </c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F60" s="60">
        <f t="shared" si="32"/>
        <v>40755</v>
      </c>
      <c r="BG60" s="71">
        <f t="shared" si="33"/>
        <v>4.5990344606147609E-3</v>
      </c>
      <c r="BH60" s="71">
        <f t="shared" si="34"/>
        <v>1.4218095238095236E-2</v>
      </c>
      <c r="BI60" s="71">
        <f t="shared" si="50"/>
        <v>1.428095238095237E-3</v>
      </c>
      <c r="BJ60" s="71">
        <f t="shared" si="51"/>
        <v>0</v>
      </c>
      <c r="BK60" s="71">
        <f t="shared" si="52"/>
        <v>1.428095238095237E-3</v>
      </c>
      <c r="BL60" s="71">
        <f t="shared" si="35"/>
        <v>3.1207614285714287E-2</v>
      </c>
      <c r="BM60" s="71">
        <f t="shared" si="36"/>
        <v>0</v>
      </c>
      <c r="BQ60" s="60">
        <f t="shared" si="37"/>
        <v>40755</v>
      </c>
      <c r="BR60" s="63">
        <f t="shared" si="38"/>
        <v>9.6299693510244992</v>
      </c>
      <c r="BS60" s="64">
        <f t="shared" si="39"/>
        <v>688076</v>
      </c>
      <c r="BT60" s="17" t="s">
        <v>103</v>
      </c>
      <c r="BV60" s="60">
        <f t="shared" si="40"/>
        <v>40786</v>
      </c>
      <c r="BW60" s="71">
        <f t="shared" si="41"/>
        <v>5.037201108714702E-3</v>
      </c>
      <c r="BX60" s="71">
        <f t="shared" si="42"/>
        <v>4.5990344606147609E-3</v>
      </c>
      <c r="BY60" s="71">
        <f t="shared" si="43"/>
        <v>1.4218095238095236E-2</v>
      </c>
      <c r="BZ60" s="71">
        <f t="shared" si="44"/>
        <v>3.1207614285714287E-2</v>
      </c>
      <c r="CA60" s="71">
        <f t="shared" si="45"/>
        <v>-4.8374741200827957E-4</v>
      </c>
      <c r="CB60" s="71">
        <f t="shared" si="46"/>
        <v>0</v>
      </c>
    </row>
    <row r="61" spans="1:80" ht="15" x14ac:dyDescent="0.25">
      <c r="A61" s="106">
        <f t="shared" si="0"/>
        <v>40755</v>
      </c>
      <c r="B61" s="163">
        <v>40786</v>
      </c>
      <c r="C61" s="156">
        <v>329406733519</v>
      </c>
      <c r="D61" s="157">
        <v>4545994.4199999869</v>
      </c>
      <c r="E61" s="158">
        <v>685379</v>
      </c>
      <c r="F61" s="157">
        <v>10626023661.903225</v>
      </c>
      <c r="G61" s="157">
        <v>15503.865251055584</v>
      </c>
      <c r="H61" s="157">
        <v>4545994.4199999869</v>
      </c>
      <c r="I61" s="164">
        <v>5.037201108714702E-3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23.086571891765761</v>
      </c>
      <c r="O61" s="161">
        <v>9.6488446428553942</v>
      </c>
      <c r="P61" s="162">
        <v>4.5990344606147609E-3</v>
      </c>
      <c r="Q61" s="100"/>
      <c r="R61" s="96"/>
      <c r="T61" s="113">
        <f t="shared" si="1"/>
        <v>5.037201108714702E-3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19"/>
        <v>8.2973337350102944E-3</v>
      </c>
      <c r="AA61" s="125">
        <f t="shared" si="30"/>
        <v>-3.2601326262955924E-3</v>
      </c>
      <c r="AD61" s="133">
        <f t="shared" si="31"/>
        <v>40786</v>
      </c>
      <c r="AE61" s="134">
        <f t="shared" si="47"/>
        <v>4.3816664809994115E-4</v>
      </c>
      <c r="AF61" s="134">
        <f t="shared" si="26"/>
        <v>-3.9903035541885472E-3</v>
      </c>
      <c r="AG61" s="135">
        <f t="shared" si="27"/>
        <v>-4.8374741200827957E-4</v>
      </c>
      <c r="AH61" s="136">
        <f t="shared" si="48"/>
        <v>8.5940161490683162E-3</v>
      </c>
      <c r="AI61" s="57"/>
      <c r="AJ61" s="133">
        <f t="shared" si="28"/>
        <v>40786</v>
      </c>
      <c r="AK61" s="275">
        <f t="shared" si="28"/>
        <v>4.3816664809994115E-4</v>
      </c>
      <c r="AL61" s="143">
        <f t="shared" si="28"/>
        <v>-3.9903035541885472E-3</v>
      </c>
      <c r="AM61" s="143">
        <f t="shared" si="29"/>
        <v>0</v>
      </c>
      <c r="AN61" s="143">
        <f t="shared" si="29"/>
        <v>-4.8374741200827957E-4</v>
      </c>
      <c r="AO61" s="144">
        <f t="shared" si="49"/>
        <v>8.5940161490683162E-3</v>
      </c>
      <c r="AR61" s="1" t="s">
        <v>38</v>
      </c>
      <c r="AS61" s="1">
        <v>2</v>
      </c>
      <c r="AT61" s="1">
        <v>1.5071098227029424E-4</v>
      </c>
      <c r="AU61" s="1">
        <v>7.5355491135147118E-5</v>
      </c>
      <c r="AV61" s="1">
        <v>43.670516268821828</v>
      </c>
      <c r="AW61" s="1">
        <v>8.140931458863733E-14</v>
      </c>
      <c r="AX61"/>
      <c r="AY61"/>
      <c r="AZ61"/>
      <c r="BF61" s="60">
        <f t="shared" si="32"/>
        <v>40786</v>
      </c>
      <c r="BG61" s="71">
        <f t="shared" si="33"/>
        <v>5.037201108714702E-3</v>
      </c>
      <c r="BH61" s="71">
        <f t="shared" si="34"/>
        <v>1.3734347826086957E-2</v>
      </c>
      <c r="BI61" s="71">
        <f t="shared" si="50"/>
        <v>0</v>
      </c>
      <c r="BJ61" s="71">
        <f t="shared" si="51"/>
        <v>-4.8374741200827957E-4</v>
      </c>
      <c r="BK61" s="71">
        <f t="shared" si="52"/>
        <v>-4.8374741200827957E-4</v>
      </c>
      <c r="BL61" s="71">
        <f t="shared" si="35"/>
        <v>3.9801630434782603E-2</v>
      </c>
      <c r="BM61" s="71">
        <f t="shared" si="36"/>
        <v>0</v>
      </c>
      <c r="BQ61" s="60">
        <f t="shared" si="37"/>
        <v>40786</v>
      </c>
      <c r="BR61" s="63">
        <f t="shared" si="38"/>
        <v>9.6488446428553942</v>
      </c>
      <c r="BS61" s="64">
        <f t="shared" si="39"/>
        <v>685379</v>
      </c>
      <c r="BT61" s="17" t="s">
        <v>103</v>
      </c>
      <c r="BV61" s="60">
        <f t="shared" si="40"/>
        <v>40816</v>
      </c>
      <c r="BW61" s="71">
        <f t="shared" si="41"/>
        <v>4.9844680607144219E-3</v>
      </c>
      <c r="BX61" s="71">
        <f t="shared" si="42"/>
        <v>5.037201108714702E-3</v>
      </c>
      <c r="BY61" s="71">
        <f t="shared" si="43"/>
        <v>1.3734347826086957E-2</v>
      </c>
      <c r="BZ61" s="71">
        <f t="shared" si="44"/>
        <v>3.9801630434782603E-2</v>
      </c>
      <c r="CA61" s="71">
        <f t="shared" si="45"/>
        <v>-2.6252964426877121E-4</v>
      </c>
      <c r="CB61" s="71">
        <f t="shared" si="46"/>
        <v>0</v>
      </c>
    </row>
    <row r="62" spans="1:80" ht="15" x14ac:dyDescent="0.25">
      <c r="A62" s="106">
        <f t="shared" si="0"/>
        <v>40786</v>
      </c>
      <c r="B62" s="163">
        <v>40816</v>
      </c>
      <c r="C62" s="156">
        <v>319047187469</v>
      </c>
      <c r="D62" s="157">
        <v>4356932.9199999915</v>
      </c>
      <c r="E62" s="158">
        <v>685178</v>
      </c>
      <c r="F62" s="157">
        <v>10634906248.966667</v>
      </c>
      <c r="G62" s="157">
        <v>15521.377290232125</v>
      </c>
      <c r="H62" s="157">
        <v>4356932.9199999915</v>
      </c>
      <c r="I62" s="164">
        <v>4.9844680607144219E-3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23.08740747022987</v>
      </c>
      <c r="O62" s="161">
        <v>9.6499735327271168</v>
      </c>
      <c r="P62" s="162">
        <v>5.037201108714702E-3</v>
      </c>
      <c r="Q62" s="100"/>
      <c r="R62" s="96"/>
      <c r="T62" s="113">
        <f t="shared" si="1"/>
        <v>4.9844680607144219E-3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19"/>
        <v>8.1754393854136138E-3</v>
      </c>
      <c r="AA62" s="125">
        <f t="shared" si="30"/>
        <v>-3.1909713246991919E-3</v>
      </c>
      <c r="AD62" s="133">
        <f t="shared" si="31"/>
        <v>40816</v>
      </c>
      <c r="AE62" s="134">
        <f t="shared" si="47"/>
        <v>-5.2733048000280086E-5</v>
      </c>
      <c r="AF62" s="134">
        <f t="shared" si="26"/>
        <v>-3.2601326262955924E-3</v>
      </c>
      <c r="AG62" s="135">
        <f t="shared" si="27"/>
        <v>-2.6252964426877121E-4</v>
      </c>
      <c r="AH62" s="136">
        <f t="shared" si="48"/>
        <v>1.1375978656126481E-2</v>
      </c>
      <c r="AI62" s="57"/>
      <c r="AJ62" s="133">
        <f t="shared" si="28"/>
        <v>40816</v>
      </c>
      <c r="AK62" s="275">
        <f t="shared" si="28"/>
        <v>-5.2733048000280086E-5</v>
      </c>
      <c r="AL62" s="143">
        <f t="shared" si="28"/>
        <v>-3.2601326262955924E-3</v>
      </c>
      <c r="AM62" s="143">
        <f t="shared" si="29"/>
        <v>0</v>
      </c>
      <c r="AN62" s="143">
        <f t="shared" si="29"/>
        <v>-2.6252964426877121E-4</v>
      </c>
      <c r="AO62" s="144">
        <f t="shared" si="49"/>
        <v>1.1375978656126481E-2</v>
      </c>
      <c r="AR62" s="1" t="s">
        <v>39</v>
      </c>
      <c r="AS62" s="1">
        <v>87</v>
      </c>
      <c r="AT62" s="1">
        <v>1.501225148885713E-4</v>
      </c>
      <c r="AU62" s="1">
        <v>1.7255461481444976E-6</v>
      </c>
      <c r="AV62" s="1"/>
      <c r="AW62" s="1"/>
      <c r="AX62"/>
      <c r="AY62"/>
      <c r="AZ62"/>
      <c r="BF62" s="60">
        <f t="shared" si="32"/>
        <v>40816</v>
      </c>
      <c r="BG62" s="71">
        <f t="shared" si="33"/>
        <v>4.9844680607144219E-3</v>
      </c>
      <c r="BH62" s="71">
        <f t="shared" si="34"/>
        <v>1.3471818181818185E-2</v>
      </c>
      <c r="BI62" s="71">
        <f t="shared" si="50"/>
        <v>0</v>
      </c>
      <c r="BJ62" s="71">
        <f t="shared" si="51"/>
        <v>-2.6252964426877121E-4</v>
      </c>
      <c r="BK62" s="71">
        <f t="shared" si="52"/>
        <v>-2.6252964426877121E-4</v>
      </c>
      <c r="BL62" s="71">
        <f t="shared" si="35"/>
        <v>5.1177609090909085E-2</v>
      </c>
      <c r="BM62" s="71">
        <f t="shared" si="36"/>
        <v>0</v>
      </c>
      <c r="BQ62" s="60">
        <f t="shared" si="37"/>
        <v>40816</v>
      </c>
      <c r="BR62" s="63">
        <f t="shared" si="38"/>
        <v>9.6499735327271168</v>
      </c>
      <c r="BS62" s="64">
        <f t="shared" si="39"/>
        <v>685178</v>
      </c>
      <c r="BT62" s="17" t="s">
        <v>103</v>
      </c>
      <c r="BV62" s="60">
        <f t="shared" si="40"/>
        <v>40847</v>
      </c>
      <c r="BW62" s="71">
        <f t="shared" si="41"/>
        <v>4.8680793924926746E-3</v>
      </c>
      <c r="BX62" s="71">
        <f t="shared" si="42"/>
        <v>4.9844680607144219E-3</v>
      </c>
      <c r="BY62" s="71">
        <f t="shared" si="43"/>
        <v>1.3471818181818185E-2</v>
      </c>
      <c r="BZ62" s="71">
        <f t="shared" si="44"/>
        <v>5.1177609090909085E-2</v>
      </c>
      <c r="CA62" s="71">
        <f t="shared" si="45"/>
        <v>1.6294372294371751E-4</v>
      </c>
      <c r="CB62" s="71">
        <f t="shared" si="46"/>
        <v>0</v>
      </c>
    </row>
    <row r="63" spans="1:80" ht="15.75" thickBot="1" x14ac:dyDescent="0.3">
      <c r="A63" s="106">
        <f t="shared" si="0"/>
        <v>40816</v>
      </c>
      <c r="B63" s="163">
        <v>40847</v>
      </c>
      <c r="C63" s="156">
        <v>332292898231</v>
      </c>
      <c r="D63" s="157">
        <v>4431858.109999991</v>
      </c>
      <c r="E63" s="158">
        <v>684176</v>
      </c>
      <c r="F63" s="157">
        <v>10719125749.387096</v>
      </c>
      <c r="G63" s="157">
        <v>15667.205148071689</v>
      </c>
      <c r="H63" s="157">
        <v>4431858.109999991</v>
      </c>
      <c r="I63" s="164">
        <v>4.8680793924926746E-3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23.095295436034608</v>
      </c>
      <c r="O63" s="161">
        <v>9.6593249625869237</v>
      </c>
      <c r="P63" s="162">
        <v>4.9844680607144219E-3</v>
      </c>
      <c r="Q63" s="100"/>
      <c r="R63" s="96"/>
      <c r="T63" s="113">
        <f t="shared" si="1"/>
        <v>4.8680793924926746E-3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19"/>
        <v>8.2642278537437813E-3</v>
      </c>
      <c r="AA63" s="125">
        <f t="shared" si="30"/>
        <v>-3.3961484612511066E-3</v>
      </c>
      <c r="AD63" s="133">
        <f t="shared" si="31"/>
        <v>40847</v>
      </c>
      <c r="AE63" s="134">
        <f t="shared" si="47"/>
        <v>-1.1638866822174729E-4</v>
      </c>
      <c r="AF63" s="134">
        <f t="shared" si="26"/>
        <v>-3.1909713246991919E-3</v>
      </c>
      <c r="AG63" s="135">
        <f t="shared" si="27"/>
        <v>1.6294372294371751E-4</v>
      </c>
      <c r="AH63" s="136">
        <f t="shared" si="48"/>
        <v>-4.6507900432900262E-3</v>
      </c>
      <c r="AI63" s="57"/>
      <c r="AJ63" s="133">
        <f t="shared" si="28"/>
        <v>40847</v>
      </c>
      <c r="AK63" s="275">
        <f t="shared" si="28"/>
        <v>-1.1638866822174729E-4</v>
      </c>
      <c r="AL63" s="143">
        <f t="shared" si="28"/>
        <v>-3.1909713246991919E-3</v>
      </c>
      <c r="AM63" s="143">
        <f t="shared" si="29"/>
        <v>1.6294372294371751E-4</v>
      </c>
      <c r="AN63" s="143">
        <f t="shared" si="29"/>
        <v>0</v>
      </c>
      <c r="AO63" s="144">
        <f t="shared" si="49"/>
        <v>-4.6507900432900262E-3</v>
      </c>
      <c r="AR63" s="2" t="s">
        <v>40</v>
      </c>
      <c r="AS63" s="2">
        <v>89</v>
      </c>
      <c r="AT63" s="2">
        <v>3.0083349715886553E-4</v>
      </c>
      <c r="AU63" s="2"/>
      <c r="AV63" s="2"/>
      <c r="AW63" s="2"/>
      <c r="AX63"/>
      <c r="AY63"/>
      <c r="AZ63"/>
      <c r="BF63" s="60">
        <f t="shared" si="32"/>
        <v>40847</v>
      </c>
      <c r="BG63" s="71">
        <f t="shared" si="33"/>
        <v>4.8680793924926746E-3</v>
      </c>
      <c r="BH63" s="71">
        <f t="shared" si="34"/>
        <v>1.3634761904761903E-2</v>
      </c>
      <c r="BI63" s="71">
        <f t="shared" si="50"/>
        <v>1.6294372294371751E-4</v>
      </c>
      <c r="BJ63" s="71">
        <f t="shared" si="51"/>
        <v>0</v>
      </c>
      <c r="BK63" s="71">
        <f t="shared" si="52"/>
        <v>1.6294372294371751E-4</v>
      </c>
      <c r="BL63" s="71">
        <f t="shared" si="35"/>
        <v>4.6526819047619059E-2</v>
      </c>
      <c r="BM63" s="71">
        <f t="shared" si="36"/>
        <v>0</v>
      </c>
      <c r="BQ63" s="60">
        <f t="shared" si="37"/>
        <v>40847</v>
      </c>
      <c r="BR63" s="63">
        <f t="shared" si="38"/>
        <v>9.6593249625869237</v>
      </c>
      <c r="BS63" s="64">
        <f t="shared" si="39"/>
        <v>684176</v>
      </c>
      <c r="BT63" s="17" t="s">
        <v>103</v>
      </c>
      <c r="BV63" s="60">
        <f t="shared" si="40"/>
        <v>40877</v>
      </c>
      <c r="BW63" s="71">
        <f t="shared" si="41"/>
        <v>4.3379857723387016E-3</v>
      </c>
      <c r="BX63" s="71">
        <f t="shared" si="42"/>
        <v>4.8680793924926746E-3</v>
      </c>
      <c r="BY63" s="71">
        <f t="shared" si="43"/>
        <v>1.3634761904761903E-2</v>
      </c>
      <c r="BZ63" s="71">
        <f t="shared" si="44"/>
        <v>4.6526819047619059E-2</v>
      </c>
      <c r="CA63" s="71">
        <f t="shared" si="45"/>
        <v>-1.3688528138528101E-3</v>
      </c>
      <c r="CB63" s="71">
        <f t="shared" si="46"/>
        <v>0</v>
      </c>
    </row>
    <row r="64" spans="1:80" ht="15.75" thickBot="1" x14ac:dyDescent="0.3">
      <c r="A64" s="106">
        <f t="shared" si="0"/>
        <v>40847</v>
      </c>
      <c r="B64" s="163">
        <v>40877</v>
      </c>
      <c r="C64" s="156">
        <v>305588299748</v>
      </c>
      <c r="D64" s="157">
        <v>3631884.0999999954</v>
      </c>
      <c r="E64" s="158">
        <v>683167</v>
      </c>
      <c r="F64" s="157">
        <v>10186276658.266666</v>
      </c>
      <c r="G64" s="157">
        <v>14910.375732824721</v>
      </c>
      <c r="H64" s="157">
        <v>3631884.0999999954</v>
      </c>
      <c r="I64" s="164">
        <v>4.3379857723387016E-3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23.044307225678764</v>
      </c>
      <c r="O64" s="161">
        <v>9.6098126074965808</v>
      </c>
      <c r="P64" s="162">
        <v>4.8680793924926746E-3</v>
      </c>
      <c r="Q64" s="100"/>
      <c r="R64" s="96"/>
      <c r="T64" s="113">
        <f t="shared" si="1"/>
        <v>4.3379857723387016E-3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19"/>
        <v>7.3629103411834195E-3</v>
      </c>
      <c r="AA64" s="125">
        <f t="shared" si="30"/>
        <v>-3.0249245688447179E-3</v>
      </c>
      <c r="AD64" s="133">
        <f t="shared" si="31"/>
        <v>40877</v>
      </c>
      <c r="AE64" s="134">
        <f t="shared" si="47"/>
        <v>-5.3009362015397302E-4</v>
      </c>
      <c r="AF64" s="134">
        <f t="shared" si="26"/>
        <v>-3.3961484612511066E-3</v>
      </c>
      <c r="AG64" s="135">
        <f t="shared" si="27"/>
        <v>-1.3688528138528101E-3</v>
      </c>
      <c r="AH64" s="136">
        <f t="shared" si="48"/>
        <v>1.0548485497835478E-2</v>
      </c>
      <c r="AI64" s="57"/>
      <c r="AJ64" s="133">
        <f t="shared" si="28"/>
        <v>40877</v>
      </c>
      <c r="AK64" s="275">
        <f t="shared" si="28"/>
        <v>-5.3009362015397302E-4</v>
      </c>
      <c r="AL64" s="143">
        <f t="shared" si="28"/>
        <v>-3.3961484612511066E-3</v>
      </c>
      <c r="AM64" s="143">
        <f t="shared" si="29"/>
        <v>0</v>
      </c>
      <c r="AN64" s="143">
        <f t="shared" si="29"/>
        <v>-1.3688528138528101E-3</v>
      </c>
      <c r="AO64" s="144">
        <f t="shared" si="49"/>
        <v>1.0548485497835478E-2</v>
      </c>
      <c r="AR64"/>
      <c r="AS64"/>
      <c r="AT64"/>
      <c r="AU64"/>
      <c r="AV64"/>
      <c r="AW64"/>
      <c r="AX64"/>
      <c r="AY64"/>
      <c r="AZ64"/>
      <c r="BF64" s="60">
        <f t="shared" si="32"/>
        <v>40877</v>
      </c>
      <c r="BG64" s="71">
        <f t="shared" si="33"/>
        <v>4.3379857723387016E-3</v>
      </c>
      <c r="BH64" s="71">
        <f t="shared" si="34"/>
        <v>1.2265909090909093E-2</v>
      </c>
      <c r="BI64" s="71">
        <f t="shared" si="50"/>
        <v>0</v>
      </c>
      <c r="BJ64" s="71">
        <f t="shared" si="51"/>
        <v>-1.3688528138528101E-3</v>
      </c>
      <c r="BK64" s="71">
        <f t="shared" si="52"/>
        <v>-1.3688528138528101E-3</v>
      </c>
      <c r="BL64" s="71">
        <f t="shared" si="35"/>
        <v>5.7075304545454536E-2</v>
      </c>
      <c r="BM64" s="71">
        <f t="shared" si="36"/>
        <v>0</v>
      </c>
      <c r="BQ64" s="60">
        <f t="shared" si="37"/>
        <v>40877</v>
      </c>
      <c r="BR64" s="63">
        <f t="shared" si="38"/>
        <v>9.6098126074965808</v>
      </c>
      <c r="BS64" s="64">
        <f t="shared" si="39"/>
        <v>683167</v>
      </c>
      <c r="BT64" s="17" t="s">
        <v>103</v>
      </c>
      <c r="BV64" s="60">
        <f t="shared" si="40"/>
        <v>40908</v>
      </c>
      <c r="BW64" s="71">
        <f t="shared" si="41"/>
        <v>3.5383373764811894E-3</v>
      </c>
      <c r="BX64" s="71">
        <f t="shared" si="42"/>
        <v>4.3379857723387016E-3</v>
      </c>
      <c r="BY64" s="71">
        <f t="shared" si="43"/>
        <v>1.2265909090909093E-2</v>
      </c>
      <c r="BZ64" s="71">
        <f t="shared" si="44"/>
        <v>5.7075304545454536E-2</v>
      </c>
      <c r="CA64" s="71">
        <f t="shared" si="45"/>
        <v>-8.5181818181818275E-4</v>
      </c>
      <c r="CB64" s="71">
        <f t="shared" si="46"/>
        <v>0</v>
      </c>
    </row>
    <row r="65" spans="1:80" ht="15" x14ac:dyDescent="0.25">
      <c r="A65" s="106">
        <f t="shared" si="0"/>
        <v>40877</v>
      </c>
      <c r="B65" s="163">
        <v>40908</v>
      </c>
      <c r="C65" s="156">
        <v>316911409156</v>
      </c>
      <c r="D65" s="157">
        <v>3072162.9699999937</v>
      </c>
      <c r="E65" s="158">
        <v>690513</v>
      </c>
      <c r="F65" s="157">
        <v>10222948682.451612</v>
      </c>
      <c r="G65" s="157">
        <v>14804.860563742626</v>
      </c>
      <c r="H65" s="157">
        <v>3072162.9699999937</v>
      </c>
      <c r="I65" s="164">
        <v>3.5383373764811894E-3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23.04790090089568</v>
      </c>
      <c r="O65" s="161">
        <v>9.6027108223044184</v>
      </c>
      <c r="P65" s="162">
        <v>4.3379857723387016E-3</v>
      </c>
      <c r="Q65" s="100"/>
      <c r="R65" s="96"/>
      <c r="T65" s="113">
        <f t="shared" si="1"/>
        <v>3.5383373764811894E-3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19"/>
        <v>6.7725742235920806E-3</v>
      </c>
      <c r="AA65" s="125">
        <f t="shared" si="30"/>
        <v>-3.2342368471108911E-3</v>
      </c>
      <c r="AD65" s="133">
        <f t="shared" si="31"/>
        <v>40908</v>
      </c>
      <c r="AE65" s="134">
        <f t="shared" si="47"/>
        <v>-7.9964839585751216E-4</v>
      </c>
      <c r="AF65" s="134">
        <f t="shared" si="26"/>
        <v>-3.0249245688447179E-3</v>
      </c>
      <c r="AG65" s="135">
        <f t="shared" si="27"/>
        <v>-8.5181818181818275E-4</v>
      </c>
      <c r="AH65" s="136">
        <f t="shared" si="48"/>
        <v>1.1583045454545415E-3</v>
      </c>
      <c r="AI65" s="57"/>
      <c r="AJ65" s="133">
        <f t="shared" si="28"/>
        <v>40908</v>
      </c>
      <c r="AK65" s="275">
        <f t="shared" si="28"/>
        <v>-7.9964839585751216E-4</v>
      </c>
      <c r="AL65" s="143">
        <f t="shared" si="28"/>
        <v>-3.0249245688447179E-3</v>
      </c>
      <c r="AM65" s="143">
        <f t="shared" si="29"/>
        <v>0</v>
      </c>
      <c r="AN65" s="143">
        <f t="shared" si="29"/>
        <v>-8.5181818181818275E-4</v>
      </c>
      <c r="AO65" s="144">
        <f t="shared" si="49"/>
        <v>1.1583045454545415E-3</v>
      </c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F65" s="60">
        <f t="shared" si="32"/>
        <v>40908</v>
      </c>
      <c r="BG65" s="71">
        <f t="shared" si="33"/>
        <v>3.5383373764811894E-3</v>
      </c>
      <c r="BH65" s="71">
        <f t="shared" si="34"/>
        <v>1.141409090909091E-2</v>
      </c>
      <c r="BI65" s="71">
        <f t="shared" si="50"/>
        <v>0</v>
      </c>
      <c r="BJ65" s="71">
        <f t="shared" si="51"/>
        <v>-8.5181818181818275E-4</v>
      </c>
      <c r="BK65" s="71">
        <f t="shared" si="52"/>
        <v>-8.5181818181818275E-4</v>
      </c>
      <c r="BL65" s="71">
        <f t="shared" si="35"/>
        <v>5.8233609090909078E-2</v>
      </c>
      <c r="BM65" s="71">
        <f t="shared" si="36"/>
        <v>0</v>
      </c>
      <c r="BQ65" s="60">
        <f t="shared" si="37"/>
        <v>40908</v>
      </c>
      <c r="BR65" s="63">
        <f t="shared" si="38"/>
        <v>9.6027108223044184</v>
      </c>
      <c r="BS65" s="64">
        <f t="shared" si="39"/>
        <v>690513</v>
      </c>
      <c r="BT65" s="17" t="s">
        <v>103</v>
      </c>
      <c r="BV65" s="60">
        <f t="shared" si="40"/>
        <v>40939</v>
      </c>
      <c r="BW65" s="71">
        <f t="shared" si="41"/>
        <v>2.3930481866712987E-3</v>
      </c>
      <c r="BX65" s="71">
        <f t="shared" si="42"/>
        <v>3.5383373764811894E-3</v>
      </c>
      <c r="BY65" s="71">
        <f t="shared" si="43"/>
        <v>1.141409090909091E-2</v>
      </c>
      <c r="BZ65" s="71">
        <f t="shared" si="44"/>
        <v>5.8233609090909078E-2</v>
      </c>
      <c r="CA65" s="71">
        <f t="shared" si="45"/>
        <v>-3.0522727272727264E-3</v>
      </c>
      <c r="CB65" s="71">
        <f t="shared" si="46"/>
        <v>0</v>
      </c>
    </row>
    <row r="66" spans="1:80" ht="15" x14ac:dyDescent="0.25">
      <c r="A66" s="106">
        <f t="shared" si="0"/>
        <v>40908</v>
      </c>
      <c r="B66" s="163">
        <v>40939</v>
      </c>
      <c r="C66" s="156">
        <v>305681198663</v>
      </c>
      <c r="D66" s="157">
        <v>1998660.7600000033</v>
      </c>
      <c r="E66" s="158">
        <v>684324</v>
      </c>
      <c r="F66" s="157">
        <v>9860683827.8387089</v>
      </c>
      <c r="G66" s="157">
        <v>14409.378931381492</v>
      </c>
      <c r="H66" s="157">
        <v>1998660.7600000033</v>
      </c>
      <c r="I66" s="164">
        <v>2.3930481866712987E-3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23.011821356892273</v>
      </c>
      <c r="O66" s="161">
        <v>9.5756345882300096</v>
      </c>
      <c r="P66" s="162">
        <v>3.5383373764811894E-3</v>
      </c>
      <c r="Q66" s="100"/>
      <c r="R66" s="96"/>
      <c r="T66" s="113">
        <f t="shared" si="1"/>
        <v>2.3930481866712987E-3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19"/>
        <v>4.5929349258361264E-3</v>
      </c>
      <c r="AA66" s="125">
        <f t="shared" si="30"/>
        <v>-2.1998867391648277E-3</v>
      </c>
      <c r="AD66" s="133">
        <f t="shared" si="31"/>
        <v>40939</v>
      </c>
      <c r="AE66" s="134">
        <f t="shared" si="47"/>
        <v>-1.1452891898098908E-3</v>
      </c>
      <c r="AF66" s="134">
        <f t="shared" si="26"/>
        <v>-3.2342368471108911E-3</v>
      </c>
      <c r="AG66" s="135">
        <f t="shared" si="27"/>
        <v>-3.0522727272727264E-3</v>
      </c>
      <c r="AH66" s="136">
        <f t="shared" si="48"/>
        <v>-7.6528045454545349E-3</v>
      </c>
      <c r="AI66" s="57"/>
      <c r="AJ66" s="133">
        <f t="shared" si="28"/>
        <v>40939</v>
      </c>
      <c r="AK66" s="275">
        <f t="shared" si="28"/>
        <v>-1.1452891898098908E-3</v>
      </c>
      <c r="AL66" s="143">
        <f t="shared" si="28"/>
        <v>-3.2342368471108911E-3</v>
      </c>
      <c r="AM66" s="143">
        <f t="shared" si="29"/>
        <v>0</v>
      </c>
      <c r="AN66" s="143">
        <f t="shared" si="29"/>
        <v>-3.0522727272727264E-3</v>
      </c>
      <c r="AO66" s="144">
        <f t="shared" si="49"/>
        <v>-7.6528045454545349E-3</v>
      </c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F66" s="60">
        <f t="shared" si="32"/>
        <v>40939</v>
      </c>
      <c r="BG66" s="71">
        <f t="shared" si="33"/>
        <v>2.3930481866712987E-3</v>
      </c>
      <c r="BH66" s="71">
        <f t="shared" si="34"/>
        <v>8.3618181818181838E-3</v>
      </c>
      <c r="BI66" s="71">
        <f t="shared" si="50"/>
        <v>0</v>
      </c>
      <c r="BJ66" s="71">
        <f t="shared" si="51"/>
        <v>-3.0522727272727264E-3</v>
      </c>
      <c r="BK66" s="71">
        <f t="shared" si="52"/>
        <v>-3.0522727272727264E-3</v>
      </c>
      <c r="BL66" s="71">
        <f t="shared" si="35"/>
        <v>5.0580804545454543E-2</v>
      </c>
      <c r="BM66" s="71">
        <f t="shared" si="36"/>
        <v>0</v>
      </c>
      <c r="BQ66" s="60">
        <f t="shared" si="37"/>
        <v>40939</v>
      </c>
      <c r="BR66" s="63">
        <f t="shared" si="38"/>
        <v>9.5756345882300096</v>
      </c>
      <c r="BS66" s="64">
        <f t="shared" si="39"/>
        <v>684324</v>
      </c>
      <c r="BT66" s="17" t="s">
        <v>103</v>
      </c>
      <c r="BV66" s="60">
        <f t="shared" si="40"/>
        <v>40968</v>
      </c>
      <c r="BW66" s="71">
        <f t="shared" si="41"/>
        <v>1.8771353523216988E-3</v>
      </c>
      <c r="BX66" s="71">
        <f t="shared" si="42"/>
        <v>2.3930481866712987E-3</v>
      </c>
      <c r="BY66" s="71">
        <f t="shared" si="43"/>
        <v>8.3618181818181838E-3</v>
      </c>
      <c r="BZ66" s="71">
        <f t="shared" si="44"/>
        <v>5.0580804545454543E-2</v>
      </c>
      <c r="CA66" s="71">
        <f t="shared" si="45"/>
        <v>-2.1018181818181839E-3</v>
      </c>
      <c r="CB66" s="71">
        <f t="shared" si="46"/>
        <v>0</v>
      </c>
    </row>
    <row r="67" spans="1:80" ht="15" x14ac:dyDescent="0.25">
      <c r="A67" s="106">
        <f t="shared" si="0"/>
        <v>40939</v>
      </c>
      <c r="B67" s="163">
        <v>40968</v>
      </c>
      <c r="C67" s="156">
        <v>285660630533</v>
      </c>
      <c r="D67" s="157">
        <v>1465091.9900000042</v>
      </c>
      <c r="E67" s="158">
        <v>692526</v>
      </c>
      <c r="F67" s="157">
        <v>9850366570.1034489</v>
      </c>
      <c r="G67" s="157">
        <v>14223.82202271604</v>
      </c>
      <c r="H67" s="157">
        <v>1465091.9900000042</v>
      </c>
      <c r="I67" s="164">
        <v>1.8771353523216988E-3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23.010774506676867</v>
      </c>
      <c r="O67" s="161">
        <v>9.5626734452116846</v>
      </c>
      <c r="P67" s="162">
        <v>2.3930481866712987E-3</v>
      </c>
      <c r="Q67" s="100"/>
      <c r="R67" s="96"/>
      <c r="T67" s="113">
        <f t="shared" si="1"/>
        <v>1.8771353523216988E-3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19"/>
        <v>3.0612277859535493E-3</v>
      </c>
      <c r="AA67" s="125">
        <f t="shared" si="30"/>
        <v>-1.1840924336318506E-3</v>
      </c>
      <c r="AD67" s="133">
        <f t="shared" si="31"/>
        <v>40968</v>
      </c>
      <c r="AE67" s="134">
        <f t="shared" si="47"/>
        <v>-5.1591283434959992E-4</v>
      </c>
      <c r="AF67" s="134">
        <f t="shared" si="26"/>
        <v>-2.1998867391648277E-3</v>
      </c>
      <c r="AG67" s="135">
        <f t="shared" si="27"/>
        <v>-2.1018181818181839E-3</v>
      </c>
      <c r="AH67" s="136">
        <f t="shared" si="48"/>
        <v>-1.0920133116883113E-2</v>
      </c>
      <c r="AI67" s="57"/>
      <c r="AJ67" s="133">
        <f t="shared" si="28"/>
        <v>40968</v>
      </c>
      <c r="AK67" s="275">
        <f t="shared" si="28"/>
        <v>-5.1591283434959992E-4</v>
      </c>
      <c r="AL67" s="143">
        <f t="shared" si="28"/>
        <v>-2.1998867391648277E-3</v>
      </c>
      <c r="AM67" s="143">
        <f t="shared" si="29"/>
        <v>0</v>
      </c>
      <c r="AN67" s="143">
        <f t="shared" si="29"/>
        <v>-2.1018181818181839E-3</v>
      </c>
      <c r="AO67" s="144">
        <f t="shared" si="49"/>
        <v>-1.0920133116883113E-2</v>
      </c>
      <c r="AR67" s="1" t="s">
        <v>52</v>
      </c>
      <c r="AS67" s="1">
        <v>-0.35052430761918596</v>
      </c>
      <c r="AT67" s="1">
        <v>7.3097743967787204E-2</v>
      </c>
      <c r="AU67" s="1">
        <v>-4.7952821604679814</v>
      </c>
      <c r="AV67" s="1">
        <v>6.658280353957478E-6</v>
      </c>
      <c r="AW67" s="1">
        <v>-0.49581398889503758</v>
      </c>
      <c r="AX67" s="1">
        <v>-0.20523462634333431</v>
      </c>
      <c r="AY67" s="1">
        <v>-0.49581398889503758</v>
      </c>
      <c r="AZ67" s="1">
        <v>-0.20523462634333431</v>
      </c>
      <c r="BF67" s="60">
        <f t="shared" si="32"/>
        <v>40968</v>
      </c>
      <c r="BG67" s="71">
        <f t="shared" si="33"/>
        <v>1.8771353523216988E-3</v>
      </c>
      <c r="BH67" s="71">
        <f t="shared" si="34"/>
        <v>6.2599999999999999E-3</v>
      </c>
      <c r="BI67" s="71">
        <f t="shared" si="50"/>
        <v>0</v>
      </c>
      <c r="BJ67" s="71">
        <f t="shared" si="51"/>
        <v>-2.1018181818181839E-3</v>
      </c>
      <c r="BK67" s="71">
        <f t="shared" si="52"/>
        <v>-2.1018181818181839E-3</v>
      </c>
      <c r="BL67" s="71">
        <f t="shared" si="35"/>
        <v>3.966067142857143E-2</v>
      </c>
      <c r="BM67" s="71">
        <f t="shared" si="36"/>
        <v>0</v>
      </c>
      <c r="BQ67" s="60">
        <f t="shared" si="37"/>
        <v>40968</v>
      </c>
      <c r="BR67" s="63">
        <f t="shared" si="38"/>
        <v>9.5626734452116846</v>
      </c>
      <c r="BS67" s="64">
        <f t="shared" si="39"/>
        <v>692526</v>
      </c>
      <c r="BT67" s="17" t="s">
        <v>103</v>
      </c>
      <c r="BV67" s="60">
        <f t="shared" si="40"/>
        <v>40999</v>
      </c>
      <c r="BW67" s="71">
        <f t="shared" si="41"/>
        <v>1.6541565897486173E-3</v>
      </c>
      <c r="BX67" s="71">
        <f t="shared" si="42"/>
        <v>1.8771353523216988E-3</v>
      </c>
      <c r="BY67" s="71">
        <f t="shared" si="43"/>
        <v>6.2599999999999999E-3</v>
      </c>
      <c r="BZ67" s="71">
        <f t="shared" si="44"/>
        <v>3.966067142857143E-2</v>
      </c>
      <c r="CA67" s="71">
        <f t="shared" si="45"/>
        <v>-1.5859090909090892E-3</v>
      </c>
      <c r="CB67" s="71">
        <f t="shared" si="46"/>
        <v>0</v>
      </c>
    </row>
    <row r="68" spans="1:80" ht="15.75" thickBot="1" x14ac:dyDescent="0.3">
      <c r="A68" s="106">
        <f t="shared" si="0"/>
        <v>40968</v>
      </c>
      <c r="B68" s="163">
        <v>40999</v>
      </c>
      <c r="C68" s="156">
        <v>306410237798</v>
      </c>
      <c r="D68" s="157">
        <v>1384837.470000007</v>
      </c>
      <c r="E68" s="158">
        <v>702342</v>
      </c>
      <c r="F68" s="157">
        <v>9884201219.2903233</v>
      </c>
      <c r="G68" s="157">
        <v>14073.202541340719</v>
      </c>
      <c r="H68" s="157">
        <v>1384837.470000007</v>
      </c>
      <c r="I68" s="164">
        <v>1.6541565897486173E-3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23.014203482948343</v>
      </c>
      <c r="O68" s="161">
        <v>9.5520277390866148</v>
      </c>
      <c r="P68" s="162">
        <v>1.8771353523216988E-3</v>
      </c>
      <c r="Q68" s="100"/>
      <c r="R68" s="96"/>
      <c r="T68" s="113">
        <f t="shared" si="1"/>
        <v>1.6541565897486173E-3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19"/>
        <v>1.9473833106530521E-3</v>
      </c>
      <c r="AA68" s="125">
        <f t="shared" si="30"/>
        <v>-2.9322672090443484E-4</v>
      </c>
      <c r="AD68" s="133">
        <f t="shared" si="31"/>
        <v>40999</v>
      </c>
      <c r="AE68" s="134">
        <f t="shared" si="47"/>
        <v>-2.2297876257308148E-4</v>
      </c>
      <c r="AF68" s="134">
        <f t="shared" si="26"/>
        <v>-1.1840924336318506E-3</v>
      </c>
      <c r="AG68" s="135">
        <f t="shared" si="27"/>
        <v>-1.5859090909090892E-3</v>
      </c>
      <c r="AH68" s="136">
        <f t="shared" si="48"/>
        <v>-5.5219415584415593E-4</v>
      </c>
      <c r="AI68" s="57"/>
      <c r="AJ68" s="133">
        <f t="shared" si="28"/>
        <v>40999</v>
      </c>
      <c r="AK68" s="275">
        <f t="shared" si="28"/>
        <v>-2.2297876257308148E-4</v>
      </c>
      <c r="AL68" s="143">
        <f t="shared" si="28"/>
        <v>-1.1840924336318506E-3</v>
      </c>
      <c r="AM68" s="143">
        <f t="shared" si="29"/>
        <v>0</v>
      </c>
      <c r="AN68" s="143">
        <f t="shared" si="29"/>
        <v>-1.5859090909090892E-3</v>
      </c>
      <c r="AO68" s="144">
        <f t="shared" si="49"/>
        <v>-5.5219415584415593E-4</v>
      </c>
      <c r="AR68" s="2" t="s">
        <v>100</v>
      </c>
      <c r="AS68" s="2">
        <v>0.4505649883133</v>
      </c>
      <c r="AT68" s="2">
        <v>7.3971410967458406E-2</v>
      </c>
      <c r="AU68" s="2">
        <v>6.0910692714988643</v>
      </c>
      <c r="AV68" s="2">
        <v>2.966088141740187E-8</v>
      </c>
      <c r="AW68" s="2">
        <v>0.30353879927355076</v>
      </c>
      <c r="AX68" s="2">
        <v>0.59759117735304923</v>
      </c>
      <c r="AY68" s="2">
        <v>0.30353879927355076</v>
      </c>
      <c r="AZ68" s="2">
        <v>0.59759117735304923</v>
      </c>
      <c r="BF68" s="60">
        <f t="shared" si="32"/>
        <v>40999</v>
      </c>
      <c r="BG68" s="71">
        <f t="shared" si="33"/>
        <v>1.6541565897486173E-3</v>
      </c>
      <c r="BH68" s="71">
        <f t="shared" si="34"/>
        <v>4.6740909090909107E-3</v>
      </c>
      <c r="BI68" s="71">
        <f t="shared" si="50"/>
        <v>0</v>
      </c>
      <c r="BJ68" s="71">
        <f t="shared" si="51"/>
        <v>-1.5859090909090892E-3</v>
      </c>
      <c r="BK68" s="71">
        <f t="shared" si="52"/>
        <v>-1.5859090909090892E-3</v>
      </c>
      <c r="BL68" s="71">
        <f t="shared" si="35"/>
        <v>3.9108477272727274E-2</v>
      </c>
      <c r="BM68" s="71">
        <f t="shared" si="36"/>
        <v>0</v>
      </c>
      <c r="BQ68" s="60">
        <f t="shared" si="37"/>
        <v>40999</v>
      </c>
      <c r="BR68" s="63">
        <f t="shared" si="38"/>
        <v>9.5520277390866148</v>
      </c>
      <c r="BS68" s="64">
        <f t="shared" si="39"/>
        <v>702342</v>
      </c>
      <c r="BT68" s="17" t="s">
        <v>103</v>
      </c>
      <c r="BV68" s="60">
        <f t="shared" si="40"/>
        <v>41029</v>
      </c>
      <c r="BW68" s="71">
        <f t="shared" si="41"/>
        <v>1.4506514112183702E-3</v>
      </c>
      <c r="BX68" s="71">
        <f t="shared" si="42"/>
        <v>1.6541565897486173E-3</v>
      </c>
      <c r="BY68" s="71">
        <f t="shared" si="43"/>
        <v>4.6740909090909107E-3</v>
      </c>
      <c r="BZ68" s="71">
        <f t="shared" si="44"/>
        <v>3.9108477272727274E-2</v>
      </c>
      <c r="CA68" s="71">
        <f t="shared" si="45"/>
        <v>-5.8566985645933101E-4</v>
      </c>
      <c r="CB68" s="71">
        <f t="shared" si="46"/>
        <v>0</v>
      </c>
    </row>
    <row r="69" spans="1:80" ht="15" x14ac:dyDescent="0.25">
      <c r="A69" s="106">
        <f t="shared" si="0"/>
        <v>40999</v>
      </c>
      <c r="B69" s="163">
        <v>41029</v>
      </c>
      <c r="C69" s="156">
        <v>287200900794</v>
      </c>
      <c r="D69" s="157">
        <v>1138328.9400000088</v>
      </c>
      <c r="E69" s="158">
        <v>698909</v>
      </c>
      <c r="F69" s="157">
        <v>9573363359.7999992</v>
      </c>
      <c r="G69" s="157">
        <v>13697.582031137099</v>
      </c>
      <c r="H69" s="157">
        <v>1138328.9400000088</v>
      </c>
      <c r="I69" s="164">
        <v>1.4506514112183702E-3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22.982250428922764</v>
      </c>
      <c r="O69" s="161">
        <v>9.5249746021617199</v>
      </c>
      <c r="P69" s="162">
        <v>1.6541565897486173E-3</v>
      </c>
      <c r="Q69" s="100"/>
      <c r="R69" s="96"/>
      <c r="T69" s="113">
        <f t="shared" si="1"/>
        <v>1.4506514112183702E-3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19"/>
        <v>1.5934058044668026E-3</v>
      </c>
      <c r="AA69" s="125">
        <f t="shared" si="30"/>
        <v>-1.4275439324843244E-4</v>
      </c>
      <c r="AD69" s="133">
        <f t="shared" si="31"/>
        <v>41029</v>
      </c>
      <c r="AE69" s="134">
        <f t="shared" si="47"/>
        <v>-2.035051785302471E-4</v>
      </c>
      <c r="AF69" s="134">
        <f t="shared" si="26"/>
        <v>-2.9322672090443484E-4</v>
      </c>
      <c r="AG69" s="135">
        <f t="shared" si="27"/>
        <v>-5.8566985645933101E-4</v>
      </c>
      <c r="AH69" s="136">
        <f t="shared" si="48"/>
        <v>1.0322175108225105E-2</v>
      </c>
      <c r="AI69" s="57"/>
      <c r="AJ69" s="133">
        <f t="shared" si="28"/>
        <v>41029</v>
      </c>
      <c r="AK69" s="275">
        <f t="shared" si="28"/>
        <v>-2.035051785302471E-4</v>
      </c>
      <c r="AL69" s="143">
        <f t="shared" si="28"/>
        <v>-2.9322672090443484E-4</v>
      </c>
      <c r="AM69" s="143">
        <f t="shared" si="29"/>
        <v>0</v>
      </c>
      <c r="AN69" s="143">
        <f t="shared" si="29"/>
        <v>-5.8566985645933101E-4</v>
      </c>
      <c r="AO69" s="144">
        <f t="shared" si="49"/>
        <v>1.0322175108225105E-2</v>
      </c>
      <c r="AR69"/>
      <c r="AS69"/>
      <c r="AT69"/>
      <c r="AU69"/>
      <c r="AV69"/>
      <c r="AW69"/>
      <c r="AX69"/>
      <c r="AY69"/>
      <c r="AZ69"/>
      <c r="BF69" s="60">
        <f t="shared" si="32"/>
        <v>41029</v>
      </c>
      <c r="BG69" s="71">
        <f t="shared" si="33"/>
        <v>1.4506514112183702E-3</v>
      </c>
      <c r="BH69" s="71">
        <f t="shared" si="34"/>
        <v>4.0884210526315797E-3</v>
      </c>
      <c r="BI69" s="71">
        <f t="shared" si="50"/>
        <v>0</v>
      </c>
      <c r="BJ69" s="71">
        <f t="shared" si="51"/>
        <v>-5.8566985645933101E-4</v>
      </c>
      <c r="BK69" s="71">
        <f t="shared" si="52"/>
        <v>-5.8566985645933101E-4</v>
      </c>
      <c r="BL69" s="71">
        <f t="shared" si="35"/>
        <v>4.9430652380952379E-2</v>
      </c>
      <c r="BM69" s="71">
        <f t="shared" si="36"/>
        <v>0</v>
      </c>
      <c r="BQ69" s="60">
        <f t="shared" si="37"/>
        <v>41029</v>
      </c>
      <c r="BR69" s="63">
        <f t="shared" si="38"/>
        <v>9.5249746021617199</v>
      </c>
      <c r="BS69" s="64">
        <f t="shared" si="39"/>
        <v>698909</v>
      </c>
      <c r="BT69" s="17" t="s">
        <v>103</v>
      </c>
      <c r="BV69" s="60">
        <f t="shared" si="40"/>
        <v>41060</v>
      </c>
      <c r="BW69" s="71">
        <f t="shared" si="41"/>
        <v>1.4953492754471061E-3</v>
      </c>
      <c r="BX69" s="71">
        <f t="shared" si="42"/>
        <v>1.4506514112183702E-3</v>
      </c>
      <c r="BY69" s="71">
        <f t="shared" si="43"/>
        <v>4.0884210526315797E-3</v>
      </c>
      <c r="BZ69" s="71">
        <f t="shared" si="44"/>
        <v>4.9430652380952379E-2</v>
      </c>
      <c r="CA69" s="71">
        <f t="shared" si="45"/>
        <v>-1.5023923444976162E-4</v>
      </c>
      <c r="CB69" s="71">
        <f t="shared" si="46"/>
        <v>0</v>
      </c>
    </row>
    <row r="70" spans="1:80" ht="15" x14ac:dyDescent="0.25">
      <c r="A70" s="106">
        <f t="shared" si="0"/>
        <v>41029</v>
      </c>
      <c r="B70" s="163">
        <v>41060</v>
      </c>
      <c r="C70" s="156">
        <v>293336357159</v>
      </c>
      <c r="D70" s="157">
        <v>1198470.7900000114</v>
      </c>
      <c r="E70" s="158">
        <v>703588</v>
      </c>
      <c r="F70" s="157">
        <v>9462463134.1612911</v>
      </c>
      <c r="G70" s="157">
        <v>13448.869415284642</v>
      </c>
      <c r="H70" s="157">
        <v>1198470.7900000114</v>
      </c>
      <c r="I70" s="164">
        <v>1.4953492754471061E-3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22.970598559708865</v>
      </c>
      <c r="O70" s="161">
        <v>9.5066503231537354</v>
      </c>
      <c r="P70" s="162">
        <v>1.4506514112183702E-3</v>
      </c>
      <c r="Q70" s="100"/>
      <c r="R70" s="96"/>
      <c r="T70" s="113">
        <f t="shared" si="1"/>
        <v>1.4953492754471061E-3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19"/>
        <v>1.5472652988382802E-3</v>
      </c>
      <c r="AA70" s="125">
        <f t="shared" si="30"/>
        <v>-5.1916023391174139E-5</v>
      </c>
      <c r="AD70" s="133">
        <f t="shared" si="31"/>
        <v>41060</v>
      </c>
      <c r="AE70" s="134">
        <f t="shared" si="47"/>
        <v>4.4697864228735893E-5</v>
      </c>
      <c r="AF70" s="134">
        <f t="shared" si="26"/>
        <v>-1.4275439324843244E-4</v>
      </c>
      <c r="AG70" s="135">
        <f t="shared" si="27"/>
        <v>-1.5023923444976162E-4</v>
      </c>
      <c r="AH70" s="136">
        <f t="shared" si="48"/>
        <v>1.0844004140786741E-2</v>
      </c>
      <c r="AI70" s="57"/>
      <c r="AJ70" s="133">
        <f t="shared" si="28"/>
        <v>41060</v>
      </c>
      <c r="AK70" s="275">
        <f t="shared" si="28"/>
        <v>4.4697864228735893E-5</v>
      </c>
      <c r="AL70" s="143">
        <f t="shared" si="28"/>
        <v>-1.4275439324843244E-4</v>
      </c>
      <c r="AM70" s="143">
        <f t="shared" si="29"/>
        <v>0</v>
      </c>
      <c r="AN70" s="143">
        <f t="shared" si="29"/>
        <v>-1.5023923444976162E-4</v>
      </c>
      <c r="AO70" s="144">
        <f t="shared" si="49"/>
        <v>1.0844004140786741E-2</v>
      </c>
      <c r="AR70"/>
      <c r="AS70"/>
      <c r="AT70"/>
      <c r="AU70"/>
      <c r="AV70"/>
      <c r="AW70"/>
      <c r="AX70"/>
      <c r="AY70"/>
      <c r="AZ70"/>
      <c r="BF70" s="60">
        <f t="shared" si="32"/>
        <v>41060</v>
      </c>
      <c r="BG70" s="71">
        <f t="shared" si="33"/>
        <v>1.4953492754471061E-3</v>
      </c>
      <c r="BH70" s="71">
        <f t="shared" si="34"/>
        <v>3.9381818181818181E-3</v>
      </c>
      <c r="BI70" s="71">
        <f t="shared" si="50"/>
        <v>0</v>
      </c>
      <c r="BJ70" s="71">
        <f t="shared" si="51"/>
        <v>-1.5023923444976162E-4</v>
      </c>
      <c r="BK70" s="71">
        <f t="shared" si="52"/>
        <v>-1.5023923444976162E-4</v>
      </c>
      <c r="BL70" s="71">
        <f t="shared" si="35"/>
        <v>6.027465652173912E-2</v>
      </c>
      <c r="BM70" s="71">
        <f t="shared" si="36"/>
        <v>0</v>
      </c>
      <c r="BQ70" s="60">
        <f t="shared" si="37"/>
        <v>41060</v>
      </c>
      <c r="BR70" s="63">
        <f t="shared" si="38"/>
        <v>9.5066503231537354</v>
      </c>
      <c r="BS70" s="64">
        <f t="shared" si="39"/>
        <v>703588</v>
      </c>
      <c r="BT70" s="17" t="s">
        <v>103</v>
      </c>
      <c r="BV70" s="60">
        <f t="shared" si="40"/>
        <v>41090</v>
      </c>
      <c r="BW70" s="71">
        <f t="shared" si="41"/>
        <v>1.634821083987889E-3</v>
      </c>
      <c r="BX70" s="71">
        <f t="shared" si="42"/>
        <v>1.4953492754471061E-3</v>
      </c>
      <c r="BY70" s="71">
        <f t="shared" si="43"/>
        <v>3.9381818181818181E-3</v>
      </c>
      <c r="BZ70" s="71">
        <f t="shared" si="44"/>
        <v>6.027465652173912E-2</v>
      </c>
      <c r="CA70" s="71">
        <f t="shared" si="45"/>
        <v>-1.3865800865800817E-4</v>
      </c>
      <c r="CB70" s="71">
        <f t="shared" si="46"/>
        <v>0</v>
      </c>
    </row>
    <row r="71" spans="1:80" ht="15" x14ac:dyDescent="0.25">
      <c r="A71" s="106">
        <f t="shared" si="0"/>
        <v>41060</v>
      </c>
      <c r="B71" s="163">
        <v>41090</v>
      </c>
      <c r="C71" s="156">
        <v>279759072549</v>
      </c>
      <c r="D71" s="157">
        <v>1249606.6400000073</v>
      </c>
      <c r="E71" s="158">
        <v>705353</v>
      </c>
      <c r="F71" s="157">
        <v>9325302418.2999992</v>
      </c>
      <c r="G71" s="157">
        <v>13220.759560532102</v>
      </c>
      <c r="H71" s="157">
        <v>1249606.6400000073</v>
      </c>
      <c r="I71" s="164">
        <v>1.634821083987889E-3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22.955997232867311</v>
      </c>
      <c r="O71" s="161">
        <v>9.4895435671660788</v>
      </c>
      <c r="P71" s="162">
        <v>1.4953492754471061E-3</v>
      </c>
      <c r="Q71" s="100"/>
      <c r="R71" s="96"/>
      <c r="T71" s="113">
        <f t="shared" si="1"/>
        <v>1.634821083987889E-3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19"/>
        <v>1.488149320976246E-3</v>
      </c>
      <c r="AA71" s="125">
        <f t="shared" si="30"/>
        <v>1.4667176301164293E-4</v>
      </c>
      <c r="AD71" s="133">
        <f t="shared" si="31"/>
        <v>41090</v>
      </c>
      <c r="AE71" s="134">
        <f t="shared" si="47"/>
        <v>1.3947180854078289E-4</v>
      </c>
      <c r="AF71" s="134">
        <f t="shared" si="26"/>
        <v>-5.1916023391174139E-5</v>
      </c>
      <c r="AG71" s="135">
        <f t="shared" si="27"/>
        <v>-1.3865800865800817E-4</v>
      </c>
      <c r="AH71" s="136">
        <f t="shared" si="48"/>
        <v>6.974314906832299E-3</v>
      </c>
      <c r="AI71" s="57"/>
      <c r="AJ71" s="133">
        <f t="shared" si="28"/>
        <v>41090</v>
      </c>
      <c r="AK71" s="275">
        <f t="shared" si="28"/>
        <v>1.3947180854078289E-4</v>
      </c>
      <c r="AL71" s="143">
        <f t="shared" si="28"/>
        <v>-5.1916023391174139E-5</v>
      </c>
      <c r="AM71" s="143">
        <f t="shared" si="29"/>
        <v>0</v>
      </c>
      <c r="AN71" s="143">
        <f t="shared" si="29"/>
        <v>-1.3865800865800817E-4</v>
      </c>
      <c r="AO71" s="144">
        <f t="shared" si="49"/>
        <v>6.974314906832299E-3</v>
      </c>
      <c r="AR71"/>
      <c r="AS71"/>
      <c r="AT71"/>
      <c r="AU71"/>
      <c r="AV71"/>
      <c r="AW71"/>
      <c r="AX71"/>
      <c r="AY71"/>
      <c r="AZ71"/>
      <c r="BF71" s="60">
        <f t="shared" si="32"/>
        <v>41090</v>
      </c>
      <c r="BG71" s="71">
        <f t="shared" si="33"/>
        <v>1.634821083987889E-3</v>
      </c>
      <c r="BH71" s="71">
        <f t="shared" si="34"/>
        <v>3.7995238095238099E-3</v>
      </c>
      <c r="BI71" s="71">
        <f t="shared" si="50"/>
        <v>0</v>
      </c>
      <c r="BJ71" s="71">
        <f t="shared" si="51"/>
        <v>-1.3865800865800817E-4</v>
      </c>
      <c r="BK71" s="71">
        <f t="shared" si="52"/>
        <v>-1.3865800865800817E-4</v>
      </c>
      <c r="BL71" s="71">
        <f t="shared" si="35"/>
        <v>6.7248971428571419E-2</v>
      </c>
      <c r="BM71" s="71">
        <f t="shared" si="36"/>
        <v>0</v>
      </c>
      <c r="BQ71" s="60">
        <f t="shared" si="37"/>
        <v>41090</v>
      </c>
      <c r="BR71" s="63">
        <f t="shared" si="38"/>
        <v>9.4895435671660788</v>
      </c>
      <c r="BS71" s="64">
        <f t="shared" si="39"/>
        <v>705353</v>
      </c>
      <c r="BT71" s="17" t="s">
        <v>103</v>
      </c>
      <c r="BV71" s="60">
        <f t="shared" si="40"/>
        <v>41121</v>
      </c>
      <c r="BW71" s="71">
        <f t="shared" si="41"/>
        <v>1.1311419864125762E-3</v>
      </c>
      <c r="BX71" s="71">
        <f t="shared" si="42"/>
        <v>1.634821083987889E-3</v>
      </c>
      <c r="BY71" s="71">
        <f t="shared" si="43"/>
        <v>3.7995238095238099E-3</v>
      </c>
      <c r="BZ71" s="71">
        <f t="shared" si="44"/>
        <v>6.7248971428571419E-2</v>
      </c>
      <c r="CA71" s="71">
        <f t="shared" si="45"/>
        <v>-1.6054329004329014E-3</v>
      </c>
      <c r="CB71" s="71">
        <f t="shared" si="46"/>
        <v>0</v>
      </c>
    </row>
    <row r="72" spans="1:80" ht="15" x14ac:dyDescent="0.25">
      <c r="A72" s="106">
        <f t="shared" si="0"/>
        <v>41090</v>
      </c>
      <c r="B72" s="163">
        <v>41121</v>
      </c>
      <c r="C72" s="156">
        <v>282093637362</v>
      </c>
      <c r="D72" s="157">
        <v>871825.02000000444</v>
      </c>
      <c r="E72" s="158">
        <v>699544</v>
      </c>
      <c r="F72" s="157">
        <v>9099794753.6129036</v>
      </c>
      <c r="G72" s="157">
        <v>13008.180691440286</v>
      </c>
      <c r="H72" s="157">
        <v>871825.02000000444</v>
      </c>
      <c r="I72" s="164">
        <v>1.1311419864125762E-3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22.931517695666827</v>
      </c>
      <c r="O72" s="161">
        <v>9.4733337224844956</v>
      </c>
      <c r="P72" s="162">
        <v>1.634821083987889E-3</v>
      </c>
      <c r="Q72" s="100"/>
      <c r="R72" s="96"/>
      <c r="T72" s="113">
        <f t="shared" si="1"/>
        <v>1.1311419864125762E-3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19"/>
        <v>4.1140817691829288E-4</v>
      </c>
      <c r="AA72" s="125">
        <f t="shared" si="30"/>
        <v>7.1973380949428331E-4</v>
      </c>
      <c r="AD72" s="133">
        <f t="shared" si="31"/>
        <v>41121</v>
      </c>
      <c r="AE72" s="134">
        <f t="shared" si="47"/>
        <v>-5.0367909757531278E-4</v>
      </c>
      <c r="AF72" s="134">
        <f t="shared" si="26"/>
        <v>1.4667176301164293E-4</v>
      </c>
      <c r="AG72" s="135">
        <f t="shared" si="27"/>
        <v>-1.6054329004329014E-3</v>
      </c>
      <c r="AH72" s="136">
        <f t="shared" si="48"/>
        <v>8.766028571428594E-3</v>
      </c>
      <c r="AI72" s="57"/>
      <c r="AJ72" s="133">
        <f t="shared" si="28"/>
        <v>41121</v>
      </c>
      <c r="AK72" s="275">
        <f t="shared" si="28"/>
        <v>-5.0367909757531278E-4</v>
      </c>
      <c r="AL72" s="143">
        <f t="shared" si="28"/>
        <v>1.4667176301164293E-4</v>
      </c>
      <c r="AM72" s="143">
        <f t="shared" si="29"/>
        <v>0</v>
      </c>
      <c r="AN72" s="143">
        <f t="shared" si="29"/>
        <v>-1.6054329004329014E-3</v>
      </c>
      <c r="AO72" s="144">
        <f t="shared" si="49"/>
        <v>8.766028571428594E-3</v>
      </c>
      <c r="AR72"/>
      <c r="AS72"/>
      <c r="AT72"/>
      <c r="AU72"/>
      <c r="AV72"/>
      <c r="AW72"/>
      <c r="AX72"/>
      <c r="AY72"/>
      <c r="AZ72"/>
      <c r="BF72" s="60">
        <f t="shared" si="32"/>
        <v>41121</v>
      </c>
      <c r="BG72" s="71">
        <f t="shared" si="33"/>
        <v>1.1311419864125762E-3</v>
      </c>
      <c r="BH72" s="71">
        <f t="shared" si="34"/>
        <v>2.1940909090909086E-3</v>
      </c>
      <c r="BI72" s="71">
        <f t="shared" si="50"/>
        <v>0</v>
      </c>
      <c r="BJ72" s="71">
        <f t="shared" si="51"/>
        <v>-1.6054329004329014E-3</v>
      </c>
      <c r="BK72" s="71">
        <f t="shared" si="52"/>
        <v>-1.6054329004329014E-3</v>
      </c>
      <c r="BL72" s="71">
        <f t="shared" si="35"/>
        <v>7.6015000000000013E-2</v>
      </c>
      <c r="BM72" s="71">
        <f t="shared" si="36"/>
        <v>0</v>
      </c>
      <c r="BQ72" s="60">
        <f t="shared" si="37"/>
        <v>41121</v>
      </c>
      <c r="BR72" s="63">
        <f t="shared" si="38"/>
        <v>9.4733337224844956</v>
      </c>
      <c r="BS72" s="64">
        <f t="shared" si="39"/>
        <v>699544</v>
      </c>
      <c r="BT72" s="17" t="s">
        <v>103</v>
      </c>
      <c r="BV72" s="60">
        <f t="shared" si="40"/>
        <v>41152</v>
      </c>
      <c r="BW72" s="71">
        <f t="shared" si="41"/>
        <v>7.9464497320992753E-4</v>
      </c>
      <c r="BX72" s="71">
        <f t="shared" si="42"/>
        <v>1.1311419864125762E-3</v>
      </c>
      <c r="BY72" s="71">
        <f t="shared" si="43"/>
        <v>2.1940909090909086E-3</v>
      </c>
      <c r="BZ72" s="71">
        <f t="shared" si="44"/>
        <v>7.6015000000000013E-2</v>
      </c>
      <c r="CA72" s="71">
        <f t="shared" si="45"/>
        <v>-8.7843873517786525E-4</v>
      </c>
      <c r="CB72" s="71">
        <f t="shared" si="46"/>
        <v>0</v>
      </c>
    </row>
    <row r="73" spans="1:80" ht="15" x14ac:dyDescent="0.25">
      <c r="A73" s="106">
        <f t="shared" si="0"/>
        <v>41121</v>
      </c>
      <c r="B73" s="163">
        <v>41152</v>
      </c>
      <c r="C73" s="156">
        <v>281770386284</v>
      </c>
      <c r="D73" s="157">
        <v>611768.91000000027</v>
      </c>
      <c r="E73" s="158">
        <v>697650</v>
      </c>
      <c r="F73" s="157">
        <v>9089367299.4838715</v>
      </c>
      <c r="G73" s="157">
        <v>13028.549128479712</v>
      </c>
      <c r="H73" s="157">
        <v>611768.91000000027</v>
      </c>
      <c r="I73" s="164">
        <v>7.9464497320992753E-4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22.930371138696152</v>
      </c>
      <c r="O73" s="161">
        <v>9.474898315375798</v>
      </c>
      <c r="P73" s="162">
        <v>1.1311419864125762E-3</v>
      </c>
      <c r="Q73" s="100"/>
      <c r="R73" s="96"/>
      <c r="T73" s="113">
        <f t="shared" si="1"/>
        <v>7.9464497320992753E-4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19"/>
        <v>0</v>
      </c>
      <c r="AA73" s="125">
        <f t="shared" si="30"/>
        <v>7.9464497320992753E-4</v>
      </c>
      <c r="AD73" s="133">
        <f t="shared" si="31"/>
        <v>41152</v>
      </c>
      <c r="AE73" s="134">
        <f t="shared" si="47"/>
        <v>-3.3649701320264866E-4</v>
      </c>
      <c r="AF73" s="134">
        <f t="shared" si="26"/>
        <v>7.1973380949428331E-4</v>
      </c>
      <c r="AG73" s="135">
        <f t="shared" si="27"/>
        <v>-8.7843873517786525E-4</v>
      </c>
      <c r="AH73" s="136">
        <f t="shared" si="48"/>
        <v>1.1319521739130423E-3</v>
      </c>
      <c r="AI73" s="57"/>
      <c r="AJ73" s="133">
        <f t="shared" si="28"/>
        <v>41152</v>
      </c>
      <c r="AK73" s="275">
        <f t="shared" si="28"/>
        <v>-3.3649701320264866E-4</v>
      </c>
      <c r="AL73" s="143">
        <f t="shared" si="28"/>
        <v>7.1973380949428331E-4</v>
      </c>
      <c r="AM73" s="143">
        <f t="shared" si="29"/>
        <v>0</v>
      </c>
      <c r="AN73" s="143">
        <f t="shared" si="29"/>
        <v>-8.7843873517786525E-4</v>
      </c>
      <c r="AO73" s="144">
        <f t="shared" si="49"/>
        <v>1.1319521739130423E-3</v>
      </c>
      <c r="AR73"/>
      <c r="AS73"/>
      <c r="AT73"/>
      <c r="AU73"/>
      <c r="AV73"/>
      <c r="AW73"/>
      <c r="AX73"/>
      <c r="AY73"/>
      <c r="AZ73"/>
      <c r="BF73" s="60">
        <f t="shared" si="32"/>
        <v>41152</v>
      </c>
      <c r="BG73" s="71">
        <f t="shared" si="33"/>
        <v>7.9464497320992753E-4</v>
      </c>
      <c r="BH73" s="71">
        <f t="shared" si="34"/>
        <v>1.3156521739130433E-3</v>
      </c>
      <c r="BI73" s="71">
        <f t="shared" si="50"/>
        <v>0</v>
      </c>
      <c r="BJ73" s="71">
        <f t="shared" si="51"/>
        <v>-8.7843873517786525E-4</v>
      </c>
      <c r="BK73" s="71">
        <f t="shared" si="52"/>
        <v>-8.7843873517786525E-4</v>
      </c>
      <c r="BL73" s="71">
        <f t="shared" si="35"/>
        <v>7.7146952173913055E-2</v>
      </c>
      <c r="BM73" s="71">
        <f t="shared" si="36"/>
        <v>0</v>
      </c>
      <c r="BQ73" s="60">
        <f t="shared" si="37"/>
        <v>41152</v>
      </c>
      <c r="BR73" s="63">
        <f t="shared" si="38"/>
        <v>9.474898315375798</v>
      </c>
      <c r="BS73" s="64">
        <f t="shared" si="39"/>
        <v>697650</v>
      </c>
      <c r="BT73" s="17" t="s">
        <v>103</v>
      </c>
      <c r="BV73" s="60">
        <f t="shared" si="40"/>
        <v>41182</v>
      </c>
      <c r="BW73" s="71">
        <f t="shared" si="41"/>
        <v>8.9110966669668306E-4</v>
      </c>
      <c r="BX73" s="71">
        <f t="shared" si="42"/>
        <v>7.9464497320992753E-4</v>
      </c>
      <c r="BY73" s="71">
        <f t="shared" si="43"/>
        <v>1.3156521739130433E-3</v>
      </c>
      <c r="BZ73" s="71">
        <f t="shared" si="44"/>
        <v>7.7146952173913055E-2</v>
      </c>
      <c r="CA73" s="71">
        <f t="shared" si="45"/>
        <v>-1.281521739130429E-4</v>
      </c>
      <c r="CB73" s="71">
        <f t="shared" si="46"/>
        <v>0</v>
      </c>
    </row>
    <row r="74" spans="1:80" x14ac:dyDescent="0.2">
      <c r="A74" s="106">
        <f t="shared" si="0"/>
        <v>41152</v>
      </c>
      <c r="B74" s="163">
        <v>41182</v>
      </c>
      <c r="C74" s="156">
        <v>271152670373</v>
      </c>
      <c r="D74" s="157">
        <v>660182.41999999888</v>
      </c>
      <c r="E74" s="158">
        <v>696277</v>
      </c>
      <c r="F74" s="157">
        <v>9038422345.7666664</v>
      </c>
      <c r="G74" s="157">
        <v>12981.072684817489</v>
      </c>
      <c r="H74" s="157">
        <v>660182.41999999888</v>
      </c>
      <c r="I74" s="164">
        <v>8.9110966669668306E-4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22.924750476846636</v>
      </c>
      <c r="O74" s="161">
        <v>9.4712476282007518</v>
      </c>
      <c r="P74" s="162">
        <v>7.9464497320992753E-4</v>
      </c>
      <c r="Q74" s="100"/>
      <c r="R74" s="96"/>
      <c r="T74" s="113">
        <f t="shared" si="1"/>
        <v>8.9110966669668306E-4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19"/>
        <v>0</v>
      </c>
      <c r="AA74" s="125">
        <f t="shared" si="30"/>
        <v>8.9110966669668306E-4</v>
      </c>
      <c r="AD74" s="133">
        <f t="shared" si="31"/>
        <v>41182</v>
      </c>
      <c r="AE74" s="134">
        <f t="shared" si="47"/>
        <v>9.6464693486755532E-5</v>
      </c>
      <c r="AF74" s="134">
        <f t="shared" si="26"/>
        <v>7.9464497320992753E-4</v>
      </c>
      <c r="AG74" s="135">
        <f t="shared" si="27"/>
        <v>-1.281521739130429E-4</v>
      </c>
      <c r="AH74" s="136">
        <f t="shared" si="48"/>
        <v>-1.4665702173913046E-2</v>
      </c>
      <c r="AI74" s="57"/>
      <c r="AJ74" s="133">
        <f t="shared" si="28"/>
        <v>41182</v>
      </c>
      <c r="AK74" s="275">
        <f t="shared" si="28"/>
        <v>9.6464693486755532E-5</v>
      </c>
      <c r="AL74" s="143">
        <f t="shared" si="28"/>
        <v>7.9464497320992753E-4</v>
      </c>
      <c r="AM74" s="143">
        <f t="shared" si="29"/>
        <v>0</v>
      </c>
      <c r="AN74" s="143">
        <f t="shared" si="29"/>
        <v>-1.281521739130429E-4</v>
      </c>
      <c r="AO74" s="144">
        <f t="shared" si="49"/>
        <v>-1.4665702173913046E-2</v>
      </c>
      <c r="AR74" s="35"/>
      <c r="AW74" s="17"/>
      <c r="BF74" s="60">
        <f t="shared" si="32"/>
        <v>41182</v>
      </c>
      <c r="BG74" s="71">
        <f t="shared" si="33"/>
        <v>8.9110966669668306E-4</v>
      </c>
      <c r="BH74" s="71">
        <f t="shared" si="34"/>
        <v>1.1875000000000004E-3</v>
      </c>
      <c r="BI74" s="71">
        <f t="shared" si="50"/>
        <v>0</v>
      </c>
      <c r="BJ74" s="71">
        <f t="shared" si="51"/>
        <v>-1.281521739130429E-4</v>
      </c>
      <c r="BK74" s="71">
        <f t="shared" si="52"/>
        <v>-1.281521739130429E-4</v>
      </c>
      <c r="BL74" s="71">
        <f t="shared" si="35"/>
        <v>6.2481250000000009E-2</v>
      </c>
      <c r="BM74" s="71">
        <f t="shared" si="36"/>
        <v>0</v>
      </c>
      <c r="BQ74" s="60">
        <f t="shared" si="37"/>
        <v>41182</v>
      </c>
      <c r="BR74" s="63">
        <f t="shared" si="38"/>
        <v>9.4712476282007518</v>
      </c>
      <c r="BS74" s="64">
        <f t="shared" si="39"/>
        <v>696277</v>
      </c>
      <c r="BT74" s="17" t="s">
        <v>103</v>
      </c>
      <c r="BV74" s="60">
        <f t="shared" si="40"/>
        <v>41213</v>
      </c>
      <c r="BW74" s="71">
        <f t="shared" si="41"/>
        <v>8.1060448302355803E-4</v>
      </c>
      <c r="BX74" s="71">
        <f t="shared" si="42"/>
        <v>8.9110966669668306E-4</v>
      </c>
      <c r="BY74" s="71">
        <f t="shared" si="43"/>
        <v>1.1875000000000004E-3</v>
      </c>
      <c r="BZ74" s="71">
        <f t="shared" si="44"/>
        <v>6.2481250000000009E-2</v>
      </c>
      <c r="CA74" s="71">
        <f t="shared" si="45"/>
        <v>-7.5326086956522187E-5</v>
      </c>
      <c r="CB74" s="71">
        <f t="shared" si="46"/>
        <v>0</v>
      </c>
    </row>
    <row r="75" spans="1:80" x14ac:dyDescent="0.2">
      <c r="A75" s="106">
        <f t="shared" si="0"/>
        <v>41182</v>
      </c>
      <c r="B75" s="163">
        <v>41213</v>
      </c>
      <c r="C75" s="156">
        <v>270876036561</v>
      </c>
      <c r="D75" s="157">
        <v>599927.12999999954</v>
      </c>
      <c r="E75" s="158">
        <v>694036</v>
      </c>
      <c r="F75" s="157">
        <v>8737936663.2580643</v>
      </c>
      <c r="G75" s="157">
        <v>12590.033749341625</v>
      </c>
      <c r="H75" s="157">
        <v>599927.12999999954</v>
      </c>
      <c r="I75" s="164">
        <v>8.1060448302355803E-4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22.890939919023896</v>
      </c>
      <c r="O75" s="161">
        <v>9.4406608076814731</v>
      </c>
      <c r="P75" s="162">
        <v>8.9110966669668306E-4</v>
      </c>
      <c r="Q75" s="100"/>
      <c r="R75" s="96"/>
      <c r="T75" s="113">
        <f t="shared" si="1"/>
        <v>8.1060448302355803E-4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19"/>
        <v>0</v>
      </c>
      <c r="AA75" s="125">
        <f t="shared" si="30"/>
        <v>8.1060448302355803E-4</v>
      </c>
      <c r="AD75" s="133">
        <f t="shared" si="31"/>
        <v>41213</v>
      </c>
      <c r="AE75" s="134">
        <f t="shared" si="47"/>
        <v>-8.0505183673125025E-5</v>
      </c>
      <c r="AF75" s="134">
        <f t="shared" si="26"/>
        <v>8.9110966669668306E-4</v>
      </c>
      <c r="AG75" s="135">
        <f t="shared" si="27"/>
        <v>-7.5326086956522187E-5</v>
      </c>
      <c r="AH75" s="136">
        <f t="shared" si="48"/>
        <v>-6.5128673913043694E-3</v>
      </c>
      <c r="AI75" s="57"/>
      <c r="AJ75" s="133">
        <f t="shared" si="28"/>
        <v>41213</v>
      </c>
      <c r="AK75" s="275">
        <f t="shared" si="28"/>
        <v>-8.0505183673125025E-5</v>
      </c>
      <c r="AL75" s="143">
        <f t="shared" si="28"/>
        <v>8.9110966669668306E-4</v>
      </c>
      <c r="AM75" s="143">
        <f t="shared" si="29"/>
        <v>0</v>
      </c>
      <c r="AN75" s="143">
        <f t="shared" si="29"/>
        <v>-7.5326086956522187E-5</v>
      </c>
      <c r="AO75" s="144">
        <f t="shared" si="49"/>
        <v>-6.5128673913043694E-3</v>
      </c>
      <c r="AR75" s="17"/>
      <c r="AW75" s="35"/>
      <c r="BF75" s="60">
        <f t="shared" si="32"/>
        <v>41213</v>
      </c>
      <c r="BG75" s="71">
        <f t="shared" si="33"/>
        <v>8.1060448302355803E-4</v>
      </c>
      <c r="BH75" s="71">
        <f t="shared" si="34"/>
        <v>1.1121739130434782E-3</v>
      </c>
      <c r="BI75" s="71">
        <f t="shared" si="50"/>
        <v>0</v>
      </c>
      <c r="BJ75" s="71">
        <f t="shared" si="51"/>
        <v>-7.5326086956522187E-5</v>
      </c>
      <c r="BK75" s="71">
        <f t="shared" si="52"/>
        <v>-7.5326086956522187E-5</v>
      </c>
      <c r="BL75" s="71">
        <f t="shared" si="35"/>
        <v>5.596838260869564E-2</v>
      </c>
      <c r="BM75" s="71">
        <f t="shared" si="36"/>
        <v>0</v>
      </c>
      <c r="BQ75" s="60">
        <f t="shared" si="37"/>
        <v>41213</v>
      </c>
      <c r="BR75" s="63">
        <f t="shared" si="38"/>
        <v>9.4406608076814731</v>
      </c>
      <c r="BS75" s="64">
        <f t="shared" si="39"/>
        <v>694036</v>
      </c>
      <c r="BT75" s="17" t="s">
        <v>103</v>
      </c>
      <c r="BV75" s="60">
        <f t="shared" si="40"/>
        <v>41243</v>
      </c>
      <c r="BW75" s="71">
        <f t="shared" si="41"/>
        <v>8.6903776852130759E-4</v>
      </c>
      <c r="BX75" s="71">
        <f t="shared" si="42"/>
        <v>8.1060448302355803E-4</v>
      </c>
      <c r="BY75" s="71">
        <f t="shared" si="43"/>
        <v>1.1121739130434782E-3</v>
      </c>
      <c r="BZ75" s="71">
        <f t="shared" si="44"/>
        <v>5.596838260869564E-2</v>
      </c>
      <c r="CA75" s="71">
        <f t="shared" si="45"/>
        <v>-2.7173913043477974E-5</v>
      </c>
      <c r="CB75" s="71">
        <f t="shared" si="46"/>
        <v>0</v>
      </c>
    </row>
    <row r="76" spans="1:80" x14ac:dyDescent="0.2">
      <c r="A76" s="106">
        <f t="shared" si="0"/>
        <v>41213</v>
      </c>
      <c r="B76" s="163">
        <v>41243</v>
      </c>
      <c r="C76" s="156">
        <v>258513828947</v>
      </c>
      <c r="D76" s="157">
        <v>613820.43999999971</v>
      </c>
      <c r="E76" s="158">
        <v>686957</v>
      </c>
      <c r="F76" s="157">
        <v>8617127631.5666676</v>
      </c>
      <c r="G76" s="157">
        <v>12543.911236899352</v>
      </c>
      <c r="H76" s="157">
        <v>613820.43999999971</v>
      </c>
      <c r="I76" s="164">
        <v>8.6903776852130759E-4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22.877017644695449</v>
      </c>
      <c r="O76" s="161">
        <v>9.436990666425114</v>
      </c>
      <c r="P76" s="162">
        <v>8.1060448302355803E-4</v>
      </c>
      <c r="Q76" s="100"/>
      <c r="R76" s="96"/>
      <c r="T76" s="113">
        <f t="shared" si="1"/>
        <v>8.6903776852130759E-4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19"/>
        <v>0</v>
      </c>
      <c r="AA76" s="125">
        <f t="shared" si="30"/>
        <v>8.6903776852130759E-4</v>
      </c>
      <c r="AD76" s="133">
        <f t="shared" si="31"/>
        <v>41243</v>
      </c>
      <c r="AE76" s="134">
        <f t="shared" si="47"/>
        <v>5.8433285497749561E-5</v>
      </c>
      <c r="AF76" s="134">
        <f t="shared" si="26"/>
        <v>8.1060448302355803E-4</v>
      </c>
      <c r="AG76" s="135">
        <f t="shared" si="27"/>
        <v>-2.7173913043477974E-5</v>
      </c>
      <c r="AH76" s="136">
        <f t="shared" si="48"/>
        <v>-1.3916416996047273E-3</v>
      </c>
      <c r="AI76" s="57"/>
      <c r="AJ76" s="133">
        <f t="shared" si="28"/>
        <v>41243</v>
      </c>
      <c r="AK76" s="275">
        <f t="shared" si="28"/>
        <v>5.8433285497749561E-5</v>
      </c>
      <c r="AL76" s="143">
        <f t="shared" si="28"/>
        <v>8.1060448302355803E-4</v>
      </c>
      <c r="AM76" s="143">
        <f t="shared" si="29"/>
        <v>0</v>
      </c>
      <c r="AN76" s="143">
        <f t="shared" si="29"/>
        <v>-2.7173913043477974E-5</v>
      </c>
      <c r="AO76" s="144">
        <f t="shared" si="49"/>
        <v>-1.3916416996047273E-3</v>
      </c>
      <c r="AR76" s="35"/>
      <c r="AW76" s="17"/>
      <c r="BF76" s="60">
        <f t="shared" si="32"/>
        <v>41243</v>
      </c>
      <c r="BG76" s="71">
        <f t="shared" si="33"/>
        <v>8.6903776852130759E-4</v>
      </c>
      <c r="BH76" s="71">
        <f t="shared" si="34"/>
        <v>1.0850000000000002E-3</v>
      </c>
      <c r="BI76" s="71">
        <f t="shared" si="50"/>
        <v>0</v>
      </c>
      <c r="BJ76" s="71">
        <f t="shared" si="51"/>
        <v>-2.7173913043477974E-5</v>
      </c>
      <c r="BK76" s="71">
        <f t="shared" si="52"/>
        <v>-2.7173913043477974E-5</v>
      </c>
      <c r="BL76" s="71">
        <f t="shared" si="35"/>
        <v>5.4576740909090912E-2</v>
      </c>
      <c r="BM76" s="71">
        <f t="shared" si="36"/>
        <v>0</v>
      </c>
      <c r="BQ76" s="60">
        <f t="shared" si="37"/>
        <v>41243</v>
      </c>
      <c r="BR76" s="63">
        <f t="shared" si="38"/>
        <v>9.436990666425114</v>
      </c>
      <c r="BS76" s="64">
        <f t="shared" si="39"/>
        <v>686957</v>
      </c>
      <c r="BT76" s="17" t="s">
        <v>103</v>
      </c>
      <c r="BV76" s="60">
        <f t="shared" si="40"/>
        <v>41274</v>
      </c>
      <c r="BW76" s="71">
        <f t="shared" si="41"/>
        <v>9.9713957135805155E-4</v>
      </c>
      <c r="BX76" s="71">
        <f t="shared" si="42"/>
        <v>8.6903776852130759E-4</v>
      </c>
      <c r="BY76" s="71">
        <f t="shared" si="43"/>
        <v>1.0850000000000002E-3</v>
      </c>
      <c r="BZ76" s="71">
        <f t="shared" si="44"/>
        <v>5.4576740909090912E-2</v>
      </c>
      <c r="CA76" s="71">
        <f t="shared" si="45"/>
        <v>2.0238095238095518E-5</v>
      </c>
      <c r="CB76" s="71">
        <f t="shared" si="46"/>
        <v>0</v>
      </c>
    </row>
    <row r="77" spans="1:80" x14ac:dyDescent="0.2">
      <c r="A77" s="106">
        <f t="shared" si="0"/>
        <v>41243</v>
      </c>
      <c r="B77" s="163">
        <v>41274</v>
      </c>
      <c r="C77" s="156">
        <v>269675114662</v>
      </c>
      <c r="D77" s="157">
        <v>734709.64000000025</v>
      </c>
      <c r="E77" s="158">
        <v>690970</v>
      </c>
      <c r="F77" s="157">
        <v>8699197247.1612911</v>
      </c>
      <c r="G77" s="157">
        <v>12589.833490833598</v>
      </c>
      <c r="H77" s="157">
        <v>734709.64000000025</v>
      </c>
      <c r="I77" s="164">
        <v>9.9713957135805155E-4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22.886496587908539</v>
      </c>
      <c r="O77" s="161">
        <v>9.4406449014412921</v>
      </c>
      <c r="P77" s="162">
        <v>8.6903776852130759E-4</v>
      </c>
      <c r="Q77" s="100"/>
      <c r="R77" s="96"/>
      <c r="T77" s="113">
        <f t="shared" si="1"/>
        <v>9.9713957135805155E-4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19"/>
        <v>0</v>
      </c>
      <c r="AA77" s="125">
        <f t="shared" si="30"/>
        <v>9.9713957135805155E-4</v>
      </c>
      <c r="AD77" s="133">
        <f t="shared" si="31"/>
        <v>41274</v>
      </c>
      <c r="AE77" s="134">
        <f t="shared" si="47"/>
        <v>1.2810180283674396E-4</v>
      </c>
      <c r="AF77" s="134">
        <f t="shared" si="26"/>
        <v>8.6903776852130759E-4</v>
      </c>
      <c r="AG77" s="135">
        <f t="shared" si="27"/>
        <v>2.0238095238095518E-5</v>
      </c>
      <c r="AH77" s="136">
        <f t="shared" si="48"/>
        <v>-5.8790313852813969E-3</v>
      </c>
      <c r="AI77" s="57"/>
      <c r="AJ77" s="133">
        <f t="shared" si="28"/>
        <v>41274</v>
      </c>
      <c r="AK77" s="275">
        <f t="shared" si="28"/>
        <v>1.2810180283674396E-4</v>
      </c>
      <c r="AL77" s="143">
        <f t="shared" si="28"/>
        <v>8.6903776852130759E-4</v>
      </c>
      <c r="AM77" s="143">
        <f t="shared" si="29"/>
        <v>2.0238095238095518E-5</v>
      </c>
      <c r="AN77" s="143">
        <f t="shared" si="29"/>
        <v>0</v>
      </c>
      <c r="AO77" s="144">
        <f t="shared" si="49"/>
        <v>-5.8790313852813969E-3</v>
      </c>
      <c r="AR77" s="35"/>
      <c r="AW77" s="35"/>
      <c r="BF77" s="60">
        <f t="shared" si="32"/>
        <v>41274</v>
      </c>
      <c r="BG77" s="71">
        <f t="shared" si="33"/>
        <v>9.9713957135805155E-4</v>
      </c>
      <c r="BH77" s="71">
        <f t="shared" si="34"/>
        <v>1.1052380952380958E-3</v>
      </c>
      <c r="BI77" s="71">
        <f t="shared" si="50"/>
        <v>2.0238095238095518E-5</v>
      </c>
      <c r="BJ77" s="71">
        <f t="shared" si="51"/>
        <v>0</v>
      </c>
      <c r="BK77" s="71">
        <f t="shared" si="52"/>
        <v>2.0238095238095518E-5</v>
      </c>
      <c r="BL77" s="71">
        <f t="shared" si="35"/>
        <v>4.8697709523809515E-2</v>
      </c>
      <c r="BM77" s="71">
        <f t="shared" si="36"/>
        <v>0</v>
      </c>
      <c r="BQ77" s="60">
        <f t="shared" si="37"/>
        <v>41274</v>
      </c>
      <c r="BR77" s="63">
        <f t="shared" si="38"/>
        <v>9.4406449014412921</v>
      </c>
      <c r="BS77" s="64">
        <f t="shared" si="39"/>
        <v>690970</v>
      </c>
      <c r="BT77" s="17" t="s">
        <v>103</v>
      </c>
      <c r="BV77" s="60">
        <f t="shared" si="40"/>
        <v>41305</v>
      </c>
      <c r="BW77" s="71">
        <f t="shared" si="41"/>
        <v>9.4982499014586454E-4</v>
      </c>
      <c r="BX77" s="71">
        <f t="shared" si="42"/>
        <v>9.9713957135805155E-4</v>
      </c>
      <c r="BY77" s="71">
        <f t="shared" si="43"/>
        <v>1.1052380952380958E-3</v>
      </c>
      <c r="BZ77" s="71">
        <f t="shared" si="44"/>
        <v>4.8697709523809515E-2</v>
      </c>
      <c r="CA77" s="71">
        <f t="shared" si="45"/>
        <v>1.8674948240165416E-5</v>
      </c>
      <c r="CB77" s="71">
        <f t="shared" si="46"/>
        <v>0</v>
      </c>
    </row>
    <row r="78" spans="1:80" x14ac:dyDescent="0.2">
      <c r="A78" s="106">
        <f t="shared" si="0"/>
        <v>41274</v>
      </c>
      <c r="B78" s="163">
        <v>41305</v>
      </c>
      <c r="C78" s="156">
        <v>268000996753</v>
      </c>
      <c r="D78" s="157">
        <v>697408.34000000032</v>
      </c>
      <c r="E78" s="158">
        <v>685749</v>
      </c>
      <c r="F78" s="157">
        <v>8645193443.6451607</v>
      </c>
      <c r="G78" s="157">
        <v>12606.935545870516</v>
      </c>
      <c r="H78" s="157">
        <v>697408.34000000032</v>
      </c>
      <c r="I78" s="164">
        <v>9.4982499014586454E-4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22.880269332192817</v>
      </c>
      <c r="O78" s="161">
        <v>9.4420023816514131</v>
      </c>
      <c r="P78" s="162">
        <v>9.9713957135805155E-4</v>
      </c>
      <c r="Q78" s="100"/>
      <c r="R78" s="96"/>
      <c r="T78" s="113">
        <f t="shared" ref="T78:U93" si="53">+I78</f>
        <v>9.4982499014586454E-4</v>
      </c>
      <c r="U78" s="114">
        <f t="shared" si="53"/>
        <v>1.1239130434782612E-3</v>
      </c>
      <c r="V78" s="115">
        <f>VLOOKUP(B78,'cds bmps'!$E:$I,5,0)/10000</f>
        <v>4.3495743478260879E-2</v>
      </c>
      <c r="Z78" s="124">
        <f t="shared" si="19"/>
        <v>0</v>
      </c>
      <c r="AA78" s="125">
        <f t="shared" si="30"/>
        <v>9.4982499014586454E-4</v>
      </c>
      <c r="AD78" s="133">
        <f t="shared" si="31"/>
        <v>41305</v>
      </c>
      <c r="AE78" s="134">
        <f t="shared" si="47"/>
        <v>-4.7314581212187009E-5</v>
      </c>
      <c r="AF78" s="134">
        <f t="shared" si="26"/>
        <v>9.9713957135805155E-4</v>
      </c>
      <c r="AG78" s="135">
        <f t="shared" si="27"/>
        <v>1.8674948240165416E-5</v>
      </c>
      <c r="AH78" s="136">
        <f t="shared" si="48"/>
        <v>-5.2019660455486366E-3</v>
      </c>
      <c r="AI78" s="57"/>
      <c r="AJ78" s="133">
        <f t="shared" si="28"/>
        <v>41305</v>
      </c>
      <c r="AK78" s="275">
        <f t="shared" si="28"/>
        <v>-4.7314581212187009E-5</v>
      </c>
      <c r="AL78" s="143">
        <f t="shared" si="28"/>
        <v>9.9713957135805155E-4</v>
      </c>
      <c r="AM78" s="143">
        <f t="shared" si="29"/>
        <v>1.8674948240165416E-5</v>
      </c>
      <c r="AN78" s="143">
        <f t="shared" si="29"/>
        <v>0</v>
      </c>
      <c r="AO78" s="144">
        <f t="shared" si="49"/>
        <v>-5.2019660455486366E-3</v>
      </c>
      <c r="AR78" s="35"/>
      <c r="AW78" s="35"/>
      <c r="BF78" s="60">
        <f t="shared" si="32"/>
        <v>41305</v>
      </c>
      <c r="BG78" s="71">
        <f t="shared" si="33"/>
        <v>9.4982499014586454E-4</v>
      </c>
      <c r="BH78" s="71">
        <f t="shared" si="34"/>
        <v>1.1239130434782612E-3</v>
      </c>
      <c r="BI78" s="71">
        <f t="shared" si="50"/>
        <v>1.8674948240165416E-5</v>
      </c>
      <c r="BJ78" s="71">
        <f t="shared" si="51"/>
        <v>0</v>
      </c>
      <c r="BK78" s="71">
        <f t="shared" si="52"/>
        <v>1.8674948240165416E-5</v>
      </c>
      <c r="BL78" s="71">
        <f t="shared" si="35"/>
        <v>4.3495743478260879E-2</v>
      </c>
      <c r="BM78" s="71">
        <f t="shared" si="36"/>
        <v>0</v>
      </c>
      <c r="BQ78" s="60">
        <f t="shared" si="37"/>
        <v>41305</v>
      </c>
      <c r="BR78" s="63">
        <f t="shared" si="38"/>
        <v>9.4420023816514131</v>
      </c>
      <c r="BS78" s="64">
        <f t="shared" si="39"/>
        <v>685749</v>
      </c>
      <c r="BT78" s="17" t="s">
        <v>103</v>
      </c>
      <c r="BV78" s="60">
        <f t="shared" si="40"/>
        <v>41333</v>
      </c>
      <c r="BW78" s="71">
        <f t="shared" si="41"/>
        <v>1.1216017290423461E-3</v>
      </c>
      <c r="BX78" s="71">
        <f t="shared" si="42"/>
        <v>9.4982499014586454E-4</v>
      </c>
      <c r="BY78" s="71">
        <f t="shared" si="43"/>
        <v>1.1239130434782612E-3</v>
      </c>
      <c r="BZ78" s="71">
        <f t="shared" si="44"/>
        <v>4.3495743478260879E-2</v>
      </c>
      <c r="CA78" s="71">
        <f t="shared" si="45"/>
        <v>7.8586956521738832E-5</v>
      </c>
      <c r="CB78" s="71">
        <f t="shared" si="46"/>
        <v>0</v>
      </c>
    </row>
    <row r="79" spans="1:80" x14ac:dyDescent="0.2">
      <c r="A79" s="106">
        <f t="shared" si="0"/>
        <v>41305</v>
      </c>
      <c r="B79" s="163">
        <v>41333</v>
      </c>
      <c r="C79" s="156">
        <v>230913802461</v>
      </c>
      <c r="D79" s="157">
        <v>709570.74000000092</v>
      </c>
      <c r="E79" s="158">
        <v>686189</v>
      </c>
      <c r="F79" s="157">
        <v>8246921516.4642859</v>
      </c>
      <c r="G79" s="157">
        <v>12018.440278792412</v>
      </c>
      <c r="H79" s="157">
        <v>709570.74000000092</v>
      </c>
      <c r="I79" s="164">
        <v>1.1216017290423461E-3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22.833105818135913</v>
      </c>
      <c r="O79" s="161">
        <v>9.394197439169778</v>
      </c>
      <c r="P79" s="162">
        <v>9.4982499014586454E-4</v>
      </c>
      <c r="Q79" s="100"/>
      <c r="R79" s="96"/>
      <c r="T79" s="113">
        <f t="shared" si="53"/>
        <v>1.1216017290423461E-3</v>
      </c>
      <c r="U79" s="114">
        <f t="shared" si="53"/>
        <v>1.2025E-3</v>
      </c>
      <c r="V79" s="115">
        <f>VLOOKUP(B79,'cds bmps'!$E:$I,5,0)/10000</f>
        <v>5.650091500000002E-2</v>
      </c>
      <c r="Z79" s="124">
        <f t="shared" si="19"/>
        <v>0</v>
      </c>
      <c r="AA79" s="125">
        <f t="shared" si="30"/>
        <v>1.1216017290423461E-3</v>
      </c>
      <c r="AD79" s="133">
        <f t="shared" si="31"/>
        <v>41333</v>
      </c>
      <c r="AE79" s="134">
        <f t="shared" si="47"/>
        <v>1.7177673889648155E-4</v>
      </c>
      <c r="AF79" s="134">
        <f t="shared" si="26"/>
        <v>9.4982499014586454E-4</v>
      </c>
      <c r="AG79" s="135">
        <f t="shared" si="27"/>
        <v>7.8586956521738832E-5</v>
      </c>
      <c r="AH79" s="136">
        <f t="shared" si="48"/>
        <v>1.3005171521739141E-2</v>
      </c>
      <c r="AI79" s="57"/>
      <c r="AJ79" s="133">
        <f t="shared" si="28"/>
        <v>41333</v>
      </c>
      <c r="AK79" s="275">
        <f t="shared" si="28"/>
        <v>1.7177673889648155E-4</v>
      </c>
      <c r="AL79" s="143">
        <f t="shared" si="28"/>
        <v>9.4982499014586454E-4</v>
      </c>
      <c r="AM79" s="143">
        <f t="shared" si="29"/>
        <v>7.8586956521738832E-5</v>
      </c>
      <c r="AN79" s="143">
        <f t="shared" si="29"/>
        <v>0</v>
      </c>
      <c r="AO79" s="144">
        <f t="shared" si="49"/>
        <v>1.3005171521739141E-2</v>
      </c>
      <c r="AR79" s="35"/>
      <c r="AW79" s="17"/>
      <c r="BF79" s="60">
        <f t="shared" si="32"/>
        <v>41333</v>
      </c>
      <c r="BG79" s="71">
        <f t="shared" si="33"/>
        <v>1.1216017290423461E-3</v>
      </c>
      <c r="BH79" s="71">
        <f t="shared" si="34"/>
        <v>1.2025E-3</v>
      </c>
      <c r="BI79" s="71">
        <f t="shared" si="50"/>
        <v>7.8586956521738832E-5</v>
      </c>
      <c r="BJ79" s="71">
        <f t="shared" si="51"/>
        <v>0</v>
      </c>
      <c r="BK79" s="71">
        <f t="shared" si="52"/>
        <v>7.8586956521738832E-5</v>
      </c>
      <c r="BL79" s="71">
        <f t="shared" si="35"/>
        <v>5.650091500000002E-2</v>
      </c>
      <c r="BM79" s="71">
        <f t="shared" si="36"/>
        <v>0</v>
      </c>
      <c r="BQ79" s="60">
        <f t="shared" si="37"/>
        <v>41333</v>
      </c>
      <c r="BR79" s="63">
        <f t="shared" si="38"/>
        <v>9.394197439169778</v>
      </c>
      <c r="BS79" s="64">
        <f t="shared" si="39"/>
        <v>686189</v>
      </c>
      <c r="BT79" s="17" t="s">
        <v>103</v>
      </c>
      <c r="BV79" s="60">
        <f t="shared" si="40"/>
        <v>41364</v>
      </c>
      <c r="BW79" s="71">
        <f t="shared" si="41"/>
        <v>1.2074877499482488E-3</v>
      </c>
      <c r="BX79" s="71">
        <f t="shared" si="42"/>
        <v>1.1216017290423461E-3</v>
      </c>
      <c r="BY79" s="71">
        <f t="shared" si="43"/>
        <v>1.2025E-3</v>
      </c>
      <c r="BZ79" s="71">
        <f t="shared" si="44"/>
        <v>5.650091500000002E-2</v>
      </c>
      <c r="CA79" s="71">
        <f t="shared" si="45"/>
        <v>-2.3000000000000451E-5</v>
      </c>
      <c r="CB79" s="71">
        <f t="shared" si="46"/>
        <v>0</v>
      </c>
    </row>
    <row r="80" spans="1:80" x14ac:dyDescent="0.2">
      <c r="A80" s="106">
        <f t="shared" si="0"/>
        <v>41333</v>
      </c>
      <c r="B80" s="163">
        <v>41364</v>
      </c>
      <c r="C80" s="156">
        <v>245519678823</v>
      </c>
      <c r="D80" s="157">
        <v>812224.67000000272</v>
      </c>
      <c r="E80" s="158">
        <v>718562</v>
      </c>
      <c r="F80" s="157">
        <v>7919989639.4516125</v>
      </c>
      <c r="G80" s="157">
        <v>11021.998991668934</v>
      </c>
      <c r="H80" s="157">
        <v>812224.67000000272</v>
      </c>
      <c r="I80" s="164">
        <v>1.2074877499482488E-3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22.792655734621842</v>
      </c>
      <c r="O80" s="161">
        <v>9.3076484629596834</v>
      </c>
      <c r="P80" s="162">
        <v>1.1216017290423461E-3</v>
      </c>
      <c r="Q80" s="100"/>
      <c r="R80" s="96"/>
      <c r="T80" s="113">
        <f t="shared" si="53"/>
        <v>1.2074877499482488E-3</v>
      </c>
      <c r="U80" s="114">
        <f t="shared" si="53"/>
        <v>1.1794999999999996E-3</v>
      </c>
      <c r="V80" s="115">
        <f>VLOOKUP(B80,'cds bmps'!$E:$I,5,0)/10000</f>
        <v>5.8889761904761903E-2</v>
      </c>
      <c r="Z80" s="124">
        <f t="shared" si="19"/>
        <v>0</v>
      </c>
      <c r="AA80" s="125">
        <f t="shared" si="30"/>
        <v>1.2074877499482488E-3</v>
      </c>
      <c r="AD80" s="133">
        <f t="shared" si="31"/>
        <v>41364</v>
      </c>
      <c r="AE80" s="134">
        <f t="shared" si="47"/>
        <v>8.5886020905902739E-5</v>
      </c>
      <c r="AF80" s="134">
        <f t="shared" si="26"/>
        <v>1.1216017290423461E-3</v>
      </c>
      <c r="AG80" s="135">
        <f t="shared" si="27"/>
        <v>-2.3000000000000451E-5</v>
      </c>
      <c r="AH80" s="136">
        <f t="shared" si="48"/>
        <v>2.3888469047618835E-3</v>
      </c>
      <c r="AI80" s="57"/>
      <c r="AJ80" s="133">
        <f t="shared" si="28"/>
        <v>41364</v>
      </c>
      <c r="AK80" s="275">
        <f t="shared" si="28"/>
        <v>8.5886020905902739E-5</v>
      </c>
      <c r="AL80" s="143">
        <f t="shared" si="28"/>
        <v>1.1216017290423461E-3</v>
      </c>
      <c r="AM80" s="143">
        <f t="shared" si="29"/>
        <v>0</v>
      </c>
      <c r="AN80" s="143">
        <f t="shared" si="29"/>
        <v>-2.3000000000000451E-5</v>
      </c>
      <c r="AO80" s="144">
        <f t="shared" si="49"/>
        <v>2.3888469047618835E-3</v>
      </c>
      <c r="AR80" s="35"/>
      <c r="AW80" s="37"/>
      <c r="BF80" s="60">
        <f t="shared" si="32"/>
        <v>41364</v>
      </c>
      <c r="BG80" s="71">
        <f t="shared" si="33"/>
        <v>1.2074877499482488E-3</v>
      </c>
      <c r="BH80" s="71">
        <f t="shared" si="34"/>
        <v>1.1794999999999996E-3</v>
      </c>
      <c r="BI80" s="71">
        <f t="shared" si="50"/>
        <v>0</v>
      </c>
      <c r="BJ80" s="71">
        <f t="shared" si="51"/>
        <v>-2.3000000000000451E-5</v>
      </c>
      <c r="BK80" s="71">
        <f t="shared" si="52"/>
        <v>-2.3000000000000451E-5</v>
      </c>
      <c r="BL80" s="71">
        <f t="shared" si="35"/>
        <v>5.8889761904761903E-2</v>
      </c>
      <c r="BM80" s="71">
        <f t="shared" si="36"/>
        <v>0</v>
      </c>
      <c r="BQ80" s="60">
        <f t="shared" si="37"/>
        <v>41364</v>
      </c>
      <c r="BR80" s="63">
        <f t="shared" si="38"/>
        <v>9.3076484629596834</v>
      </c>
      <c r="BS80" s="64">
        <f t="shared" si="39"/>
        <v>718562</v>
      </c>
      <c r="BT80" s="17" t="s">
        <v>103</v>
      </c>
      <c r="BV80" s="60">
        <f t="shared" si="40"/>
        <v>41394</v>
      </c>
      <c r="BW80" s="71">
        <f t="shared" si="41"/>
        <v>1.1479904003039096E-3</v>
      </c>
      <c r="BX80" s="71">
        <f t="shared" si="42"/>
        <v>1.2074877499482488E-3</v>
      </c>
      <c r="BY80" s="71">
        <f t="shared" si="43"/>
        <v>1.1794999999999996E-3</v>
      </c>
      <c r="BZ80" s="71">
        <f t="shared" si="44"/>
        <v>5.8889761904761903E-2</v>
      </c>
      <c r="CA80" s="71">
        <f t="shared" si="45"/>
        <v>-4.5238095238071298E-7</v>
      </c>
      <c r="CB80" s="71">
        <f t="shared" si="46"/>
        <v>0</v>
      </c>
    </row>
    <row r="81" spans="1:80" x14ac:dyDescent="0.2">
      <c r="A81" s="106">
        <f t="shared" si="0"/>
        <v>41364</v>
      </c>
      <c r="B81" s="163">
        <v>41394</v>
      </c>
      <c r="C81" s="156">
        <v>233258532588</v>
      </c>
      <c r="D81" s="157">
        <v>733639.88000000187</v>
      </c>
      <c r="E81" s="158">
        <v>702668</v>
      </c>
      <c r="F81" s="157">
        <v>7775284419.6000004</v>
      </c>
      <c r="G81" s="157">
        <v>11065.374287145565</v>
      </c>
      <c r="H81" s="157">
        <v>733639.88000000187</v>
      </c>
      <c r="I81" s="164">
        <v>1.1479904003039096E-3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22.774215875641666</v>
      </c>
      <c r="O81" s="161">
        <v>9.3115760781349781</v>
      </c>
      <c r="P81" s="162">
        <v>1.2074877499482488E-3</v>
      </c>
      <c r="Q81" s="100"/>
      <c r="R81" s="96"/>
      <c r="T81" s="113">
        <f t="shared" si="53"/>
        <v>1.1479904003039096E-3</v>
      </c>
      <c r="U81" s="114">
        <f t="shared" si="53"/>
        <v>1.1790476190476188E-3</v>
      </c>
      <c r="V81" s="115">
        <f>VLOOKUP(B81,'cds bmps'!$E:$I,5,0)/10000</f>
        <v>6.6684945454545452E-2</v>
      </c>
      <c r="Z81" s="124">
        <f t="shared" si="19"/>
        <v>0</v>
      </c>
      <c r="AA81" s="125">
        <f t="shared" si="30"/>
        <v>1.1479904003039096E-3</v>
      </c>
      <c r="AD81" s="133">
        <f t="shared" si="31"/>
        <v>41394</v>
      </c>
      <c r="AE81" s="134">
        <f t="shared" si="47"/>
        <v>-5.9497349644339241E-5</v>
      </c>
      <c r="AF81" s="134">
        <f t="shared" si="26"/>
        <v>1.2074877499482488E-3</v>
      </c>
      <c r="AG81" s="135">
        <f t="shared" si="27"/>
        <v>-4.5238095238071298E-7</v>
      </c>
      <c r="AH81" s="136">
        <f t="shared" si="48"/>
        <v>7.7951835497835492E-3</v>
      </c>
      <c r="AI81" s="57"/>
      <c r="AJ81" s="133">
        <f t="shared" si="28"/>
        <v>41394</v>
      </c>
      <c r="AK81" s="275">
        <f t="shared" si="28"/>
        <v>-5.9497349644339241E-5</v>
      </c>
      <c r="AL81" s="143">
        <f t="shared" si="28"/>
        <v>1.2074877499482488E-3</v>
      </c>
      <c r="AM81" s="143">
        <f t="shared" si="29"/>
        <v>0</v>
      </c>
      <c r="AN81" s="143">
        <f t="shared" si="29"/>
        <v>-4.5238095238071298E-7</v>
      </c>
      <c r="AO81" s="144">
        <f t="shared" si="49"/>
        <v>7.7951835497835492E-3</v>
      </c>
      <c r="AR81" s="35"/>
      <c r="AW81" s="37"/>
      <c r="BF81" s="60">
        <f t="shared" si="32"/>
        <v>41394</v>
      </c>
      <c r="BG81" s="71">
        <f t="shared" si="33"/>
        <v>1.1479904003039096E-3</v>
      </c>
      <c r="BH81" s="71">
        <f t="shared" si="34"/>
        <v>1.1790476190476188E-3</v>
      </c>
      <c r="BI81" s="71">
        <f t="shared" si="50"/>
        <v>0</v>
      </c>
      <c r="BJ81" s="71">
        <f t="shared" si="51"/>
        <v>-4.5238095238071298E-7</v>
      </c>
      <c r="BK81" s="71">
        <f t="shared" si="52"/>
        <v>-4.5238095238071298E-7</v>
      </c>
      <c r="BL81" s="71">
        <f t="shared" si="35"/>
        <v>6.6684945454545452E-2</v>
      </c>
      <c r="BM81" s="71">
        <f t="shared" si="36"/>
        <v>0</v>
      </c>
      <c r="BQ81" s="60">
        <f t="shared" si="37"/>
        <v>41394</v>
      </c>
      <c r="BR81" s="63">
        <f t="shared" si="38"/>
        <v>9.3115760781349781</v>
      </c>
      <c r="BS81" s="64">
        <f t="shared" si="39"/>
        <v>702668</v>
      </c>
      <c r="BT81" s="17" t="s">
        <v>103</v>
      </c>
      <c r="BV81" s="60">
        <f t="shared" si="40"/>
        <v>41425</v>
      </c>
      <c r="BW81" s="71">
        <f t="shared" si="41"/>
        <v>9.5081430778757496E-4</v>
      </c>
      <c r="BX81" s="71">
        <f t="shared" si="42"/>
        <v>1.1479904003039096E-3</v>
      </c>
      <c r="BY81" s="71">
        <f t="shared" si="43"/>
        <v>1.1790476190476188E-3</v>
      </c>
      <c r="BZ81" s="71">
        <f t="shared" si="44"/>
        <v>6.6684945454545452E-2</v>
      </c>
      <c r="CA81" s="71">
        <f t="shared" si="45"/>
        <v>-5.5865800865800321E-5</v>
      </c>
      <c r="CB81" s="71">
        <f t="shared" si="46"/>
        <v>0</v>
      </c>
    </row>
    <row r="82" spans="1:80" x14ac:dyDescent="0.2">
      <c r="A82" s="106">
        <f t="shared" si="0"/>
        <v>41394</v>
      </c>
      <c r="B82" s="163">
        <v>41425</v>
      </c>
      <c r="C82" s="156">
        <v>239729812891</v>
      </c>
      <c r="D82" s="157">
        <v>624489.14000000281</v>
      </c>
      <c r="E82" s="158">
        <v>689965</v>
      </c>
      <c r="F82" s="157">
        <v>7733219770.6774197</v>
      </c>
      <c r="G82" s="157">
        <v>11208.133413546222</v>
      </c>
      <c r="H82" s="157">
        <v>624489.14000000281</v>
      </c>
      <c r="I82" s="164">
        <v>9.5081430778757496E-4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22.768791142016546</v>
      </c>
      <c r="O82" s="161">
        <v>9.3243949913673241</v>
      </c>
      <c r="P82" s="162">
        <v>1.1479904003039096E-3</v>
      </c>
      <c r="Q82" s="100"/>
      <c r="R82" s="96"/>
      <c r="T82" s="113">
        <f t="shared" si="53"/>
        <v>9.5081430778757496E-4</v>
      </c>
      <c r="U82" s="114">
        <f t="shared" si="53"/>
        <v>1.1231818181818185E-3</v>
      </c>
      <c r="V82" s="115">
        <f>VLOOKUP(B82,'cds bmps'!$E:$I,5,0)/10000</f>
        <v>5.7309269565217404E-2</v>
      </c>
      <c r="Z82" s="124">
        <f t="shared" si="19"/>
        <v>0</v>
      </c>
      <c r="AA82" s="125">
        <f t="shared" si="30"/>
        <v>9.5081430778757496E-4</v>
      </c>
      <c r="AD82" s="133">
        <f t="shared" si="31"/>
        <v>41425</v>
      </c>
      <c r="AE82" s="134">
        <f t="shared" si="47"/>
        <v>-1.9717609251633462E-4</v>
      </c>
      <c r="AF82" s="134">
        <f t="shared" si="26"/>
        <v>1.1479904003039096E-3</v>
      </c>
      <c r="AG82" s="135">
        <f t="shared" si="27"/>
        <v>-5.5865800865800321E-5</v>
      </c>
      <c r="AH82" s="136">
        <f t="shared" si="48"/>
        <v>-9.3756758893280487E-3</v>
      </c>
      <c r="AI82" s="57"/>
      <c r="AJ82" s="133">
        <f t="shared" si="28"/>
        <v>41425</v>
      </c>
      <c r="AK82" s="275">
        <f t="shared" si="28"/>
        <v>-1.9717609251633462E-4</v>
      </c>
      <c r="AL82" s="143">
        <f t="shared" si="28"/>
        <v>1.1479904003039096E-3</v>
      </c>
      <c r="AM82" s="143">
        <f t="shared" si="29"/>
        <v>0</v>
      </c>
      <c r="AN82" s="143">
        <f t="shared" si="29"/>
        <v>-5.5865800865800321E-5</v>
      </c>
      <c r="AO82" s="144">
        <f t="shared" si="49"/>
        <v>-9.3756758893280487E-3</v>
      </c>
      <c r="AR82" s="35"/>
      <c r="AW82" s="37"/>
      <c r="BF82" s="60">
        <f t="shared" si="32"/>
        <v>41425</v>
      </c>
      <c r="BG82" s="71">
        <f t="shared" si="33"/>
        <v>9.5081430778757496E-4</v>
      </c>
      <c r="BH82" s="71">
        <f t="shared" si="34"/>
        <v>1.1231818181818185E-3</v>
      </c>
      <c r="BI82" s="71">
        <f t="shared" si="50"/>
        <v>0</v>
      </c>
      <c r="BJ82" s="71">
        <f t="shared" si="51"/>
        <v>-5.5865800865800321E-5</v>
      </c>
      <c r="BK82" s="71">
        <f t="shared" si="52"/>
        <v>-5.5865800865800321E-5</v>
      </c>
      <c r="BL82" s="71">
        <f t="shared" si="35"/>
        <v>5.7309269565217404E-2</v>
      </c>
      <c r="BM82" s="71">
        <f t="shared" si="36"/>
        <v>0</v>
      </c>
      <c r="BQ82" s="60">
        <f t="shared" si="37"/>
        <v>41425</v>
      </c>
      <c r="BR82" s="63">
        <f t="shared" si="38"/>
        <v>9.3243949913673241</v>
      </c>
      <c r="BS82" s="64">
        <f t="shared" si="39"/>
        <v>689965</v>
      </c>
      <c r="BT82" s="17" t="s">
        <v>103</v>
      </c>
      <c r="BV82" s="60">
        <f t="shared" si="40"/>
        <v>41455</v>
      </c>
      <c r="BW82" s="71">
        <f t="shared" si="41"/>
        <v>8.3275794295441371E-4</v>
      </c>
      <c r="BX82" s="71">
        <f t="shared" si="42"/>
        <v>9.5081430778757496E-4</v>
      </c>
      <c r="BY82" s="71">
        <f t="shared" si="43"/>
        <v>1.1231818181818185E-3</v>
      </c>
      <c r="BZ82" s="71">
        <f t="shared" si="44"/>
        <v>5.7309269565217404E-2</v>
      </c>
      <c r="CA82" s="71">
        <f t="shared" si="45"/>
        <v>8.2318181818181665E-5</v>
      </c>
      <c r="CB82" s="71">
        <f t="shared" si="46"/>
        <v>0</v>
      </c>
    </row>
    <row r="83" spans="1:80" x14ac:dyDescent="0.2">
      <c r="A83" s="106">
        <f t="shared" ref="A83:A108" si="54">+EOMONTH(B83,-1)</f>
        <v>41425</v>
      </c>
      <c r="B83" s="163">
        <v>41455</v>
      </c>
      <c r="C83" s="156">
        <v>233089012110</v>
      </c>
      <c r="D83" s="157">
        <v>531799.25000000012</v>
      </c>
      <c r="E83" s="158">
        <v>689546</v>
      </c>
      <c r="F83" s="157">
        <v>7769633737</v>
      </c>
      <c r="G83" s="157">
        <v>11267.752603887195</v>
      </c>
      <c r="H83" s="157">
        <v>531799.25000000012</v>
      </c>
      <c r="I83" s="164">
        <v>8.3275794295441371E-4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22.773488862119695</v>
      </c>
      <c r="O83" s="161">
        <v>9.3297001731186704</v>
      </c>
      <c r="P83" s="162">
        <v>9.5081430778757496E-4</v>
      </c>
      <c r="Q83" s="100"/>
      <c r="R83" s="96"/>
      <c r="T83" s="113">
        <f t="shared" si="53"/>
        <v>8.3275794295441371E-4</v>
      </c>
      <c r="U83" s="114">
        <f t="shared" si="53"/>
        <v>1.2055000000000002E-3</v>
      </c>
      <c r="V83" s="115">
        <f>VLOOKUP(B83,'cds bmps'!$E:$I,5,0)/10000</f>
        <v>6.382926500000001E-2</v>
      </c>
      <c r="Z83" s="124">
        <f t="shared" si="19"/>
        <v>0</v>
      </c>
      <c r="AA83" s="125">
        <f t="shared" ref="AA83:AA108" si="55">+I83-Z83</f>
        <v>8.3275794295441371E-4</v>
      </c>
      <c r="AD83" s="133">
        <f t="shared" ref="AD83:AD108" si="56">+B83</f>
        <v>41455</v>
      </c>
      <c r="AE83" s="134">
        <f t="shared" si="47"/>
        <v>-1.1805636483316125E-4</v>
      </c>
      <c r="AF83" s="134">
        <f t="shared" si="26"/>
        <v>9.5081430778757496E-4</v>
      </c>
      <c r="AG83" s="135">
        <f t="shared" si="27"/>
        <v>8.2318181818181665E-5</v>
      </c>
      <c r="AH83" s="136">
        <f t="shared" si="48"/>
        <v>6.5199954347826064E-3</v>
      </c>
      <c r="AI83" s="57"/>
      <c r="AJ83" s="133">
        <f t="shared" si="28"/>
        <v>41455</v>
      </c>
      <c r="AK83" s="275">
        <f t="shared" si="28"/>
        <v>-1.1805636483316125E-4</v>
      </c>
      <c r="AL83" s="143">
        <f t="shared" si="28"/>
        <v>9.5081430778757496E-4</v>
      </c>
      <c r="AM83" s="143">
        <f t="shared" si="29"/>
        <v>8.2318181818181665E-5</v>
      </c>
      <c r="AN83" s="143">
        <f t="shared" si="29"/>
        <v>0</v>
      </c>
      <c r="AO83" s="144">
        <f t="shared" si="49"/>
        <v>6.5199954347826064E-3</v>
      </c>
      <c r="AR83" s="36"/>
      <c r="AW83" s="17"/>
      <c r="BF83" s="60">
        <f t="shared" ref="BF83:BF108" si="57">+B83</f>
        <v>41455</v>
      </c>
      <c r="BG83" s="71">
        <f t="shared" ref="BG83:BG108" si="58">+I83</f>
        <v>8.3275794295441371E-4</v>
      </c>
      <c r="BH83" s="71">
        <f t="shared" ref="BH83:BH108" si="59">+J83</f>
        <v>1.2055000000000002E-3</v>
      </c>
      <c r="BI83" s="71">
        <f t="shared" si="50"/>
        <v>8.2318181818181665E-5</v>
      </c>
      <c r="BJ83" s="71">
        <f t="shared" si="51"/>
        <v>0</v>
      </c>
      <c r="BK83" s="71">
        <f t="shared" si="52"/>
        <v>8.2318181818181665E-5</v>
      </c>
      <c r="BL83" s="71">
        <f t="shared" ref="BL83:BL108" si="60">+V83</f>
        <v>6.382926500000001E-2</v>
      </c>
      <c r="BM83" s="71">
        <f t="shared" ref="BM83:BM108" si="61">+W83</f>
        <v>0</v>
      </c>
      <c r="BQ83" s="60">
        <f t="shared" ref="BQ83:BQ104" si="62">+B83</f>
        <v>41455</v>
      </c>
      <c r="BR83" s="63">
        <f t="shared" ref="BR83:BR104" si="63">+O83</f>
        <v>9.3297001731186704</v>
      </c>
      <c r="BS83" s="64">
        <f t="shared" ref="BS83:BS104" si="64">+E83</f>
        <v>689546</v>
      </c>
      <c r="BT83" s="17" t="s">
        <v>103</v>
      </c>
      <c r="BV83" s="60">
        <f t="shared" ref="BV83:BV107" si="65">+B84</f>
        <v>41486</v>
      </c>
      <c r="BW83" s="71">
        <f t="shared" ref="BW83:BW107" si="66">+I84</f>
        <v>6.8024297765877269E-4</v>
      </c>
      <c r="BX83" s="71">
        <f t="shared" ref="BX83:BX107" si="67">+I83</f>
        <v>8.3275794295441371E-4</v>
      </c>
      <c r="BY83" s="71">
        <f t="shared" ref="BY83:BY107" si="68">+J83</f>
        <v>1.2055000000000002E-3</v>
      </c>
      <c r="BZ83" s="71">
        <f t="shared" ref="BZ83:BZ107" si="69">+V83</f>
        <v>6.382926500000001E-2</v>
      </c>
      <c r="CA83" s="71">
        <f t="shared" ref="CA83:CA107" si="70">+M83</f>
        <v>4.4499999999999835E-5</v>
      </c>
      <c r="CB83" s="71">
        <f t="shared" ref="CB83:CB107" si="71">+W83</f>
        <v>0</v>
      </c>
    </row>
    <row r="84" spans="1:80" x14ac:dyDescent="0.2">
      <c r="A84" s="106">
        <f t="shared" si="54"/>
        <v>41455</v>
      </c>
      <c r="B84" s="163">
        <v>41486</v>
      </c>
      <c r="C84" s="156">
        <v>243271735593</v>
      </c>
      <c r="D84" s="157">
        <v>453380.5199999999</v>
      </c>
      <c r="E84" s="158">
        <v>691363</v>
      </c>
      <c r="F84" s="157">
        <v>7847475341.7096777</v>
      </c>
      <c r="G84" s="157">
        <v>11350.730863106181</v>
      </c>
      <c r="H84" s="157">
        <v>453380.5199999999</v>
      </c>
      <c r="I84" s="164">
        <v>6.8024297765877269E-4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22.783457704491269</v>
      </c>
      <c r="O84" s="161">
        <v>9.3370374140616086</v>
      </c>
      <c r="P84" s="162">
        <v>8.3275794295441371E-4</v>
      </c>
      <c r="Q84" s="100"/>
      <c r="R84" s="96"/>
      <c r="T84" s="113">
        <f t="shared" si="53"/>
        <v>6.8024297765877269E-4</v>
      </c>
      <c r="U84" s="114">
        <f t="shared" si="53"/>
        <v>1.25E-3</v>
      </c>
      <c r="V84" s="115">
        <f>VLOOKUP(B84,'cds bmps'!$E:$I,5,0)/10000</f>
        <v>6.9793669565217389E-2</v>
      </c>
      <c r="Z84" s="124">
        <f t="shared" ref="Z84:Z108" si="72">+MAX(0,$AS$38+$AS$39*U84+$AS$40*V84)</f>
        <v>0</v>
      </c>
      <c r="AA84" s="125">
        <f t="shared" si="55"/>
        <v>6.8024297765877269E-4</v>
      </c>
      <c r="AD84" s="133">
        <f t="shared" si="56"/>
        <v>41486</v>
      </c>
      <c r="AE84" s="134">
        <f t="shared" ref="AE84:AE108" si="73">+I84-I83</f>
        <v>-1.5251496529564102E-4</v>
      </c>
      <c r="AF84" s="134">
        <f t="shared" si="26"/>
        <v>8.3275794295441371E-4</v>
      </c>
      <c r="AG84" s="135">
        <f t="shared" si="27"/>
        <v>4.4499999999999835E-5</v>
      </c>
      <c r="AH84" s="136">
        <f t="shared" ref="AH84:AH108" si="74">+V84-V83</f>
        <v>5.9644045652173794E-3</v>
      </c>
      <c r="AI84" s="57"/>
      <c r="AJ84" s="133">
        <f t="shared" si="28"/>
        <v>41486</v>
      </c>
      <c r="AK84" s="275">
        <f t="shared" si="28"/>
        <v>-1.5251496529564102E-4</v>
      </c>
      <c r="AL84" s="143">
        <f t="shared" si="28"/>
        <v>8.3275794295441371E-4</v>
      </c>
      <c r="AM84" s="143">
        <f t="shared" si="29"/>
        <v>4.4499999999999835E-5</v>
      </c>
      <c r="AN84" s="143">
        <f t="shared" si="29"/>
        <v>0</v>
      </c>
      <c r="AO84" s="144">
        <f t="shared" ref="AO84:AO108" si="75">+V84-V83</f>
        <v>5.9644045652173794E-3</v>
      </c>
      <c r="AR84" s="17"/>
      <c r="AW84" s="35"/>
      <c r="BF84" s="60">
        <f t="shared" si="57"/>
        <v>41486</v>
      </c>
      <c r="BG84" s="71">
        <f t="shared" si="58"/>
        <v>6.8024297765877269E-4</v>
      </c>
      <c r="BH84" s="71">
        <f t="shared" si="59"/>
        <v>1.25E-3</v>
      </c>
      <c r="BI84" s="71">
        <f t="shared" ref="BI84:BI108" si="76">+K83</f>
        <v>4.4499999999999835E-5</v>
      </c>
      <c r="BJ84" s="71">
        <f t="shared" ref="BJ84:BJ108" si="77">+L83</f>
        <v>0</v>
      </c>
      <c r="BK84" s="71">
        <f t="shared" ref="BK84:BK108" si="78">+M83</f>
        <v>4.4499999999999835E-5</v>
      </c>
      <c r="BL84" s="71">
        <f t="shared" si="60"/>
        <v>6.9793669565217389E-2</v>
      </c>
      <c r="BM84" s="71">
        <f t="shared" si="61"/>
        <v>0</v>
      </c>
      <c r="BQ84" s="60">
        <f t="shared" si="62"/>
        <v>41486</v>
      </c>
      <c r="BR84" s="63">
        <f t="shared" si="63"/>
        <v>9.3370374140616086</v>
      </c>
      <c r="BS84" s="64">
        <f t="shared" si="64"/>
        <v>691363</v>
      </c>
      <c r="BT84" s="17" t="s">
        <v>103</v>
      </c>
      <c r="BV84" s="60">
        <f t="shared" si="65"/>
        <v>41517</v>
      </c>
      <c r="BW84" s="71">
        <f t="shared" si="66"/>
        <v>5.6782190483127754E-4</v>
      </c>
      <c r="BX84" s="71">
        <f t="shared" si="67"/>
        <v>6.8024297765877269E-4</v>
      </c>
      <c r="BY84" s="71">
        <f t="shared" si="68"/>
        <v>1.25E-3</v>
      </c>
      <c r="BZ84" s="71">
        <f t="shared" si="69"/>
        <v>6.9793669565217389E-2</v>
      </c>
      <c r="CA84" s="71">
        <f t="shared" si="70"/>
        <v>2.8181818181818039E-5</v>
      </c>
      <c r="CB84" s="71">
        <f t="shared" si="71"/>
        <v>0</v>
      </c>
    </row>
    <row r="85" spans="1:80" x14ac:dyDescent="0.2">
      <c r="A85" s="106">
        <f t="shared" si="54"/>
        <v>41486</v>
      </c>
      <c r="B85" s="163">
        <v>41517</v>
      </c>
      <c r="C85" s="156">
        <v>245038606588</v>
      </c>
      <c r="D85" s="157">
        <v>381200.79000000056</v>
      </c>
      <c r="E85" s="158">
        <v>684144</v>
      </c>
      <c r="F85" s="157">
        <v>7904471180.2580643</v>
      </c>
      <c r="G85" s="157">
        <v>11553.812034101102</v>
      </c>
      <c r="H85" s="157">
        <v>381200.79000000056</v>
      </c>
      <c r="I85" s="164">
        <v>5.6782190483127754E-4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22.790694408502102</v>
      </c>
      <c r="O85" s="161">
        <v>9.3547707077391795</v>
      </c>
      <c r="P85" s="162">
        <v>6.8024297765877269E-4</v>
      </c>
      <c r="Q85" s="100"/>
      <c r="R85" s="96"/>
      <c r="T85" s="113">
        <f t="shared" si="53"/>
        <v>5.6782190483127754E-4</v>
      </c>
      <c r="U85" s="114">
        <f t="shared" si="53"/>
        <v>1.2781818181818181E-3</v>
      </c>
      <c r="V85" s="115">
        <f>VLOOKUP(B85,'cds bmps'!$E:$I,5,0)/10000</f>
        <v>6.8958627272727266E-2</v>
      </c>
      <c r="Z85" s="124">
        <f t="shared" si="72"/>
        <v>0</v>
      </c>
      <c r="AA85" s="125">
        <f t="shared" si="55"/>
        <v>5.6782190483127754E-4</v>
      </c>
      <c r="AD85" s="133">
        <f t="shared" si="56"/>
        <v>41517</v>
      </c>
      <c r="AE85" s="134">
        <f t="shared" si="73"/>
        <v>-1.1242107282749515E-4</v>
      </c>
      <c r="AF85" s="134">
        <f t="shared" ref="AF85:AF108" si="79">+AA84</f>
        <v>6.8024297765877269E-4</v>
      </c>
      <c r="AG85" s="135">
        <f t="shared" ref="AG85:AG108" si="80">+M84</f>
        <v>2.8181818181818039E-5</v>
      </c>
      <c r="AH85" s="136">
        <f t="shared" si="74"/>
        <v>-8.3504229249012352E-4</v>
      </c>
      <c r="AI85" s="57"/>
      <c r="AJ85" s="133">
        <f t="shared" ref="AJ85:AL104" si="81">+AD85</f>
        <v>41517</v>
      </c>
      <c r="AK85" s="275">
        <f t="shared" si="81"/>
        <v>-1.1242107282749515E-4</v>
      </c>
      <c r="AL85" s="143">
        <f t="shared" si="81"/>
        <v>6.8024297765877269E-4</v>
      </c>
      <c r="AM85" s="143">
        <f t="shared" ref="AM85:AN108" si="82">+K84</f>
        <v>2.8181818181818039E-5</v>
      </c>
      <c r="AN85" s="143">
        <f t="shared" si="82"/>
        <v>0</v>
      </c>
      <c r="AO85" s="144">
        <f t="shared" si="75"/>
        <v>-8.3504229249012352E-4</v>
      </c>
      <c r="AR85" s="37"/>
      <c r="AW85" s="17"/>
      <c r="BF85" s="60">
        <f t="shared" si="57"/>
        <v>41517</v>
      </c>
      <c r="BG85" s="71">
        <f t="shared" si="58"/>
        <v>5.6782190483127754E-4</v>
      </c>
      <c r="BH85" s="71">
        <f t="shared" si="59"/>
        <v>1.2781818181818181E-3</v>
      </c>
      <c r="BI85" s="71">
        <f t="shared" si="76"/>
        <v>2.8181818181818039E-5</v>
      </c>
      <c r="BJ85" s="71">
        <f t="shared" si="77"/>
        <v>0</v>
      </c>
      <c r="BK85" s="71">
        <f t="shared" si="78"/>
        <v>2.8181818181818039E-5</v>
      </c>
      <c r="BL85" s="71">
        <f t="shared" si="60"/>
        <v>6.8958627272727266E-2</v>
      </c>
      <c r="BM85" s="71">
        <f t="shared" si="61"/>
        <v>0</v>
      </c>
      <c r="BQ85" s="60">
        <f t="shared" si="62"/>
        <v>41517</v>
      </c>
      <c r="BR85" s="63">
        <f t="shared" si="63"/>
        <v>9.3547707077391795</v>
      </c>
      <c r="BS85" s="64">
        <f t="shared" si="64"/>
        <v>684144</v>
      </c>
      <c r="BT85" s="17" t="s">
        <v>103</v>
      </c>
      <c r="BV85" s="60">
        <f t="shared" si="65"/>
        <v>41547</v>
      </c>
      <c r="BW85" s="71">
        <f t="shared" si="66"/>
        <v>5.8244184014098375E-4</v>
      </c>
      <c r="BX85" s="71">
        <f t="shared" si="67"/>
        <v>5.6782190483127754E-4</v>
      </c>
      <c r="BY85" s="71">
        <f t="shared" si="68"/>
        <v>1.2781818181818181E-3</v>
      </c>
      <c r="BZ85" s="71">
        <f t="shared" si="69"/>
        <v>6.8958627272727266E-2</v>
      </c>
      <c r="CA85" s="71">
        <f t="shared" si="70"/>
        <v>3.2467532467535341E-6</v>
      </c>
      <c r="CB85" s="71">
        <f t="shared" si="71"/>
        <v>0</v>
      </c>
    </row>
    <row r="86" spans="1:80" x14ac:dyDescent="0.2">
      <c r="A86" s="106">
        <f t="shared" si="54"/>
        <v>41517</v>
      </c>
      <c r="B86" s="163">
        <v>41547</v>
      </c>
      <c r="C86" s="156">
        <v>237818268630</v>
      </c>
      <c r="D86" s="157">
        <v>379494</v>
      </c>
      <c r="E86" s="158">
        <v>679604</v>
      </c>
      <c r="F86" s="157">
        <v>7927275621</v>
      </c>
      <c r="G86" s="157">
        <v>11664.551151847252</v>
      </c>
      <c r="H86" s="157">
        <v>379494</v>
      </c>
      <c r="I86" s="164">
        <v>5.8244184014098375E-4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22.793575260097313</v>
      </c>
      <c r="O86" s="161">
        <v>9.364309705519533</v>
      </c>
      <c r="P86" s="162">
        <v>5.6782190483127754E-4</v>
      </c>
      <c r="Q86" s="100"/>
      <c r="R86" s="96"/>
      <c r="T86" s="113">
        <f t="shared" si="53"/>
        <v>5.8244184014098375E-4</v>
      </c>
      <c r="U86" s="114">
        <f t="shared" si="53"/>
        <v>1.2814285714285716E-3</v>
      </c>
      <c r="V86" s="115">
        <f>VLOOKUP(B86,'cds bmps'!$E:$I,5,0)/10000</f>
        <v>6.4340461904761906E-2</v>
      </c>
      <c r="Z86" s="124">
        <f t="shared" si="72"/>
        <v>0</v>
      </c>
      <c r="AA86" s="125">
        <f t="shared" si="55"/>
        <v>5.8244184014098375E-4</v>
      </c>
      <c r="AD86" s="133">
        <f t="shared" si="56"/>
        <v>41547</v>
      </c>
      <c r="AE86" s="134">
        <f t="shared" si="73"/>
        <v>1.4619935309706207E-5</v>
      </c>
      <c r="AF86" s="134">
        <f t="shared" si="79"/>
        <v>5.6782190483127754E-4</v>
      </c>
      <c r="AG86" s="135">
        <f t="shared" si="80"/>
        <v>3.2467532467535341E-6</v>
      </c>
      <c r="AH86" s="136">
        <f t="shared" si="74"/>
        <v>-4.61816536796536E-3</v>
      </c>
      <c r="AI86" s="57"/>
      <c r="AJ86" s="133">
        <f t="shared" si="81"/>
        <v>41547</v>
      </c>
      <c r="AK86" s="275">
        <f t="shared" si="81"/>
        <v>1.4619935309706207E-5</v>
      </c>
      <c r="AL86" s="143">
        <f t="shared" si="81"/>
        <v>5.6782190483127754E-4</v>
      </c>
      <c r="AM86" s="143">
        <f t="shared" si="82"/>
        <v>3.2467532467535341E-6</v>
      </c>
      <c r="AN86" s="143">
        <f t="shared" si="82"/>
        <v>0</v>
      </c>
      <c r="AO86" s="144">
        <f t="shared" si="75"/>
        <v>-4.61816536796536E-3</v>
      </c>
      <c r="AR86" s="37"/>
      <c r="AW86" s="35"/>
      <c r="BF86" s="60">
        <f t="shared" si="57"/>
        <v>41547</v>
      </c>
      <c r="BG86" s="71">
        <f t="shared" si="58"/>
        <v>5.8244184014098375E-4</v>
      </c>
      <c r="BH86" s="71">
        <f t="shared" si="59"/>
        <v>1.2814285714285716E-3</v>
      </c>
      <c r="BI86" s="71">
        <f t="shared" si="76"/>
        <v>3.2467532467535341E-6</v>
      </c>
      <c r="BJ86" s="71">
        <f t="shared" si="77"/>
        <v>0</v>
      </c>
      <c r="BK86" s="71">
        <f t="shared" si="78"/>
        <v>3.2467532467535341E-6</v>
      </c>
      <c r="BL86" s="71">
        <f t="shared" si="60"/>
        <v>6.4340461904761906E-2</v>
      </c>
      <c r="BM86" s="71">
        <f t="shared" si="61"/>
        <v>0</v>
      </c>
      <c r="BQ86" s="60">
        <f t="shared" si="62"/>
        <v>41547</v>
      </c>
      <c r="BR86" s="63">
        <f t="shared" si="63"/>
        <v>9.364309705519533</v>
      </c>
      <c r="BS86" s="64">
        <f t="shared" si="64"/>
        <v>679604</v>
      </c>
      <c r="BT86" s="17" t="s">
        <v>103</v>
      </c>
      <c r="BV86" s="60">
        <f t="shared" si="65"/>
        <v>41578</v>
      </c>
      <c r="BW86" s="71">
        <f t="shared" si="66"/>
        <v>5.3910353581521965E-4</v>
      </c>
      <c r="BX86" s="71">
        <f t="shared" si="67"/>
        <v>5.8244184014098375E-4</v>
      </c>
      <c r="BY86" s="71">
        <f t="shared" si="68"/>
        <v>1.2814285714285716E-3</v>
      </c>
      <c r="BZ86" s="71">
        <f t="shared" si="69"/>
        <v>6.4340461904761906E-2</v>
      </c>
      <c r="CA86" s="71">
        <f t="shared" si="70"/>
        <v>1.1801242236024728E-6</v>
      </c>
      <c r="CB86" s="71">
        <f t="shared" si="71"/>
        <v>0</v>
      </c>
    </row>
    <row r="87" spans="1:80" x14ac:dyDescent="0.2">
      <c r="A87" s="106">
        <f t="shared" si="54"/>
        <v>41547</v>
      </c>
      <c r="B87" s="163">
        <v>41578</v>
      </c>
      <c r="C87" s="156">
        <v>246845064462</v>
      </c>
      <c r="D87" s="157">
        <v>364589.17000000004</v>
      </c>
      <c r="E87" s="158">
        <v>682273</v>
      </c>
      <c r="F87" s="157">
        <v>7962744014.9032259</v>
      </c>
      <c r="G87" s="157">
        <v>11670.905949529331</v>
      </c>
      <c r="H87" s="157">
        <v>364589.17000000004</v>
      </c>
      <c r="I87" s="164">
        <v>5.3910353581521965E-4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22.798039502888876</v>
      </c>
      <c r="O87" s="161">
        <v>9.3648543529041177</v>
      </c>
      <c r="P87" s="162">
        <v>5.8244184014098375E-4</v>
      </c>
      <c r="Q87" s="100"/>
      <c r="R87" s="96"/>
      <c r="T87" s="113">
        <f t="shared" si="53"/>
        <v>5.3910353581521965E-4</v>
      </c>
      <c r="U87" s="114">
        <f t="shared" si="53"/>
        <v>1.2826086956521741E-3</v>
      </c>
      <c r="V87" s="115">
        <f>VLOOKUP(B87,'cds bmps'!$E:$I,5,0)/10000</f>
        <v>4.7221191304347827E-2</v>
      </c>
      <c r="Z87" s="124">
        <f t="shared" si="72"/>
        <v>0</v>
      </c>
      <c r="AA87" s="125">
        <f t="shared" si="55"/>
        <v>5.3910353581521965E-4</v>
      </c>
      <c r="AD87" s="133">
        <f t="shared" si="56"/>
        <v>41578</v>
      </c>
      <c r="AE87" s="134">
        <f t="shared" si="73"/>
        <v>-4.3338304325764103E-5</v>
      </c>
      <c r="AF87" s="134">
        <f t="shared" si="79"/>
        <v>5.8244184014098375E-4</v>
      </c>
      <c r="AG87" s="135">
        <f t="shared" si="80"/>
        <v>1.1801242236024728E-6</v>
      </c>
      <c r="AH87" s="136">
        <f t="shared" si="74"/>
        <v>-1.7119270600414078E-2</v>
      </c>
      <c r="AI87" s="57"/>
      <c r="AJ87" s="133">
        <f t="shared" si="81"/>
        <v>41578</v>
      </c>
      <c r="AK87" s="275">
        <f t="shared" si="81"/>
        <v>-4.3338304325764103E-5</v>
      </c>
      <c r="AL87" s="143">
        <f t="shared" si="81"/>
        <v>5.8244184014098375E-4</v>
      </c>
      <c r="AM87" s="143">
        <f t="shared" si="82"/>
        <v>1.1801242236024728E-6</v>
      </c>
      <c r="AN87" s="143">
        <f t="shared" si="82"/>
        <v>0</v>
      </c>
      <c r="AO87" s="144">
        <f t="shared" si="75"/>
        <v>-1.7119270600414078E-2</v>
      </c>
      <c r="AR87" s="17"/>
      <c r="AW87" s="35"/>
      <c r="BF87" s="60">
        <f t="shared" si="57"/>
        <v>41578</v>
      </c>
      <c r="BG87" s="71">
        <f t="shared" si="58"/>
        <v>5.3910353581521965E-4</v>
      </c>
      <c r="BH87" s="71">
        <f t="shared" si="59"/>
        <v>1.2826086956521741E-3</v>
      </c>
      <c r="BI87" s="71">
        <f t="shared" si="76"/>
        <v>1.1801242236024728E-6</v>
      </c>
      <c r="BJ87" s="71">
        <f t="shared" si="77"/>
        <v>0</v>
      </c>
      <c r="BK87" s="71">
        <f t="shared" si="78"/>
        <v>1.1801242236024728E-6</v>
      </c>
      <c r="BL87" s="71">
        <f t="shared" si="60"/>
        <v>4.7221191304347827E-2</v>
      </c>
      <c r="BM87" s="71">
        <f t="shared" si="61"/>
        <v>0</v>
      </c>
      <c r="BQ87" s="60">
        <f t="shared" si="62"/>
        <v>41578</v>
      </c>
      <c r="BR87" s="63">
        <f t="shared" si="63"/>
        <v>9.3648543529041177</v>
      </c>
      <c r="BS87" s="64">
        <f t="shared" si="64"/>
        <v>682273</v>
      </c>
      <c r="BT87" s="17" t="s">
        <v>103</v>
      </c>
      <c r="BV87" s="60">
        <f t="shared" si="65"/>
        <v>41608</v>
      </c>
      <c r="BW87" s="71">
        <f t="shared" si="66"/>
        <v>4.8173067138021123E-4</v>
      </c>
      <c r="BX87" s="71">
        <f t="shared" si="67"/>
        <v>5.3910353581521965E-4</v>
      </c>
      <c r="BY87" s="71">
        <f t="shared" si="68"/>
        <v>1.2826086956521741E-3</v>
      </c>
      <c r="BZ87" s="71">
        <f t="shared" si="69"/>
        <v>4.7221191304347827E-2</v>
      </c>
      <c r="CA87" s="71">
        <f t="shared" si="70"/>
        <v>3.7867494824016202E-5</v>
      </c>
      <c r="CB87" s="71">
        <f t="shared" si="71"/>
        <v>0</v>
      </c>
    </row>
    <row r="88" spans="1:80" x14ac:dyDescent="0.2">
      <c r="A88" s="106">
        <f t="shared" si="54"/>
        <v>41578</v>
      </c>
      <c r="B88" s="163">
        <v>41608</v>
      </c>
      <c r="C88" s="156">
        <v>240188039135</v>
      </c>
      <c r="D88" s="157">
        <v>317002.58999999997</v>
      </c>
      <c r="E88" s="158">
        <v>670180</v>
      </c>
      <c r="F88" s="157">
        <v>8006267971.166667</v>
      </c>
      <c r="G88" s="157">
        <v>11946.444195837934</v>
      </c>
      <c r="H88" s="157">
        <v>317002.58999999997</v>
      </c>
      <c r="I88" s="164">
        <v>4.8173067138021123E-4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22.803490568249007</v>
      </c>
      <c r="O88" s="161">
        <v>9.388188956247193</v>
      </c>
      <c r="P88" s="162">
        <v>5.3910353581521965E-4</v>
      </c>
      <c r="Q88" s="100"/>
      <c r="R88" s="96"/>
      <c r="T88" s="113">
        <f t="shared" si="53"/>
        <v>4.8173067138021123E-4</v>
      </c>
      <c r="U88" s="114">
        <f t="shared" si="53"/>
        <v>1.3204761904761903E-3</v>
      </c>
      <c r="V88" s="115">
        <f>VLOOKUP(B88,'cds bmps'!$E:$I,5,0)/10000</f>
        <v>3.7903714285714298E-2</v>
      </c>
      <c r="Z88" s="124">
        <f t="shared" si="72"/>
        <v>0</v>
      </c>
      <c r="AA88" s="125">
        <f t="shared" si="55"/>
        <v>4.8173067138021123E-4</v>
      </c>
      <c r="AD88" s="133">
        <f t="shared" si="56"/>
        <v>41608</v>
      </c>
      <c r="AE88" s="134">
        <f t="shared" si="73"/>
        <v>-5.7372864435008416E-5</v>
      </c>
      <c r="AF88" s="134">
        <f t="shared" si="79"/>
        <v>5.3910353581521965E-4</v>
      </c>
      <c r="AG88" s="135">
        <f t="shared" si="80"/>
        <v>3.7867494824016202E-5</v>
      </c>
      <c r="AH88" s="136">
        <f t="shared" si="74"/>
        <v>-9.3174770186335298E-3</v>
      </c>
      <c r="AI88" s="57"/>
      <c r="AJ88" s="133">
        <f t="shared" si="81"/>
        <v>41608</v>
      </c>
      <c r="AK88" s="275">
        <f t="shared" si="81"/>
        <v>-5.7372864435008416E-5</v>
      </c>
      <c r="AL88" s="143">
        <f t="shared" si="81"/>
        <v>5.3910353581521965E-4</v>
      </c>
      <c r="AM88" s="143">
        <f t="shared" si="82"/>
        <v>3.7867494824016202E-5</v>
      </c>
      <c r="AN88" s="143">
        <f t="shared" si="82"/>
        <v>0</v>
      </c>
      <c r="AO88" s="144">
        <f t="shared" si="75"/>
        <v>-9.3174770186335298E-3</v>
      </c>
      <c r="AR88" s="35"/>
      <c r="AW88" s="17"/>
      <c r="BF88" s="60">
        <f t="shared" si="57"/>
        <v>41608</v>
      </c>
      <c r="BG88" s="71">
        <f t="shared" si="58"/>
        <v>4.8173067138021123E-4</v>
      </c>
      <c r="BH88" s="71">
        <f t="shared" si="59"/>
        <v>1.3204761904761903E-3</v>
      </c>
      <c r="BI88" s="71">
        <f t="shared" si="76"/>
        <v>3.7867494824016202E-5</v>
      </c>
      <c r="BJ88" s="71">
        <f t="shared" si="77"/>
        <v>0</v>
      </c>
      <c r="BK88" s="71">
        <f t="shared" si="78"/>
        <v>3.7867494824016202E-5</v>
      </c>
      <c r="BL88" s="71">
        <f t="shared" si="60"/>
        <v>3.7903714285714298E-2</v>
      </c>
      <c r="BM88" s="71">
        <f t="shared" si="61"/>
        <v>0</v>
      </c>
      <c r="BQ88" s="60">
        <f t="shared" si="62"/>
        <v>41608</v>
      </c>
      <c r="BR88" s="63">
        <f t="shared" si="63"/>
        <v>9.388188956247193</v>
      </c>
      <c r="BS88" s="64">
        <f t="shared" si="64"/>
        <v>670180</v>
      </c>
      <c r="BT88" s="17" t="s">
        <v>103</v>
      </c>
      <c r="BV88" s="60">
        <f t="shared" si="65"/>
        <v>41639</v>
      </c>
      <c r="BW88" s="71">
        <f t="shared" si="66"/>
        <v>5.6161573264279637E-4</v>
      </c>
      <c r="BX88" s="71">
        <f t="shared" si="67"/>
        <v>4.8173067138021123E-4</v>
      </c>
      <c r="BY88" s="71">
        <f t="shared" si="68"/>
        <v>1.3204761904761903E-3</v>
      </c>
      <c r="BZ88" s="71">
        <f t="shared" si="69"/>
        <v>3.7903714285714298E-2</v>
      </c>
      <c r="CA88" s="71">
        <f t="shared" si="70"/>
        <v>8.3906926406926495E-4</v>
      </c>
      <c r="CB88" s="71">
        <f t="shared" si="71"/>
        <v>0</v>
      </c>
    </row>
    <row r="89" spans="1:80" x14ac:dyDescent="0.2">
      <c r="A89" s="106">
        <f t="shared" si="54"/>
        <v>41608</v>
      </c>
      <c r="B89" s="163">
        <v>41639</v>
      </c>
      <c r="C89" s="156">
        <v>246442772977</v>
      </c>
      <c r="D89" s="157">
        <v>379194.90000000049</v>
      </c>
      <c r="E89" s="158">
        <v>674526</v>
      </c>
      <c r="F89" s="157">
        <v>7949766870.2258062</v>
      </c>
      <c r="G89" s="157">
        <v>11785.70858680882</v>
      </c>
      <c r="H89" s="157">
        <v>379194.90000000049</v>
      </c>
      <c r="I89" s="164">
        <v>5.6161573264279637E-4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22.796408440682782</v>
      </c>
      <c r="O89" s="161">
        <v>9.3746429397238487</v>
      </c>
      <c r="P89" s="162">
        <v>4.8173067138021123E-4</v>
      </c>
      <c r="Q89" s="100"/>
      <c r="R89" s="96"/>
      <c r="T89" s="113">
        <f t="shared" si="53"/>
        <v>5.6161573264279637E-4</v>
      </c>
      <c r="U89" s="114">
        <f t="shared" si="53"/>
        <v>2.1595454545454552E-3</v>
      </c>
      <c r="V89" s="115">
        <f>VLOOKUP(B89,'cds bmps'!$E:$I,5,0)/10000</f>
        <v>3.5344265000000007E-2</v>
      </c>
      <c r="Z89" s="124">
        <f t="shared" si="72"/>
        <v>1.6558055265791395E-4</v>
      </c>
      <c r="AA89" s="125">
        <f t="shared" si="55"/>
        <v>3.9603517998488245E-4</v>
      </c>
      <c r="AD89" s="133">
        <f t="shared" si="56"/>
        <v>41639</v>
      </c>
      <c r="AE89" s="134">
        <f t="shared" si="73"/>
        <v>7.9885061262585145E-5</v>
      </c>
      <c r="AF89" s="134">
        <f t="shared" si="79"/>
        <v>4.8173067138021123E-4</v>
      </c>
      <c r="AG89" s="135">
        <f t="shared" si="80"/>
        <v>8.3906926406926495E-4</v>
      </c>
      <c r="AH89" s="136">
        <f t="shared" si="74"/>
        <v>-2.5594492857142909E-3</v>
      </c>
      <c r="AI89" s="57"/>
      <c r="AJ89" s="133">
        <f t="shared" si="81"/>
        <v>41639</v>
      </c>
      <c r="AK89" s="275">
        <f t="shared" si="81"/>
        <v>7.9885061262585145E-5</v>
      </c>
      <c r="AL89" s="143">
        <f t="shared" si="81"/>
        <v>4.8173067138021123E-4</v>
      </c>
      <c r="AM89" s="143">
        <f t="shared" si="82"/>
        <v>8.3906926406926495E-4</v>
      </c>
      <c r="AN89" s="143">
        <f t="shared" si="82"/>
        <v>0</v>
      </c>
      <c r="AO89" s="144">
        <f t="shared" si="75"/>
        <v>-2.5594492857142909E-3</v>
      </c>
      <c r="AR89" s="17"/>
      <c r="AW89" s="37"/>
      <c r="BF89" s="60">
        <f t="shared" si="57"/>
        <v>41639</v>
      </c>
      <c r="BG89" s="71">
        <f t="shared" si="58"/>
        <v>5.6161573264279637E-4</v>
      </c>
      <c r="BH89" s="71">
        <f t="shared" si="59"/>
        <v>2.1595454545454552E-3</v>
      </c>
      <c r="BI89" s="71">
        <f t="shared" si="76"/>
        <v>8.3906926406926495E-4</v>
      </c>
      <c r="BJ89" s="71">
        <f t="shared" si="77"/>
        <v>0</v>
      </c>
      <c r="BK89" s="71">
        <f t="shared" si="78"/>
        <v>8.3906926406926495E-4</v>
      </c>
      <c r="BL89" s="71">
        <f t="shared" si="60"/>
        <v>3.5344265000000007E-2</v>
      </c>
      <c r="BM89" s="71">
        <f t="shared" si="61"/>
        <v>0</v>
      </c>
      <c r="BQ89" s="60">
        <f t="shared" si="62"/>
        <v>41639</v>
      </c>
      <c r="BR89" s="63">
        <f t="shared" si="63"/>
        <v>9.3746429397238487</v>
      </c>
      <c r="BS89" s="64">
        <f t="shared" si="64"/>
        <v>674526</v>
      </c>
      <c r="BT89" s="17" t="s">
        <v>103</v>
      </c>
      <c r="BV89" s="60">
        <f t="shared" si="65"/>
        <v>41670</v>
      </c>
      <c r="BW89" s="71">
        <f t="shared" si="66"/>
        <v>3.8351903524362862E-4</v>
      </c>
      <c r="BX89" s="71">
        <f t="shared" si="67"/>
        <v>5.6161573264279637E-4</v>
      </c>
      <c r="BY89" s="71">
        <f t="shared" si="68"/>
        <v>2.1595454545454552E-3</v>
      </c>
      <c r="BZ89" s="71">
        <f t="shared" si="69"/>
        <v>3.5344265000000007E-2</v>
      </c>
      <c r="CA89" s="71">
        <f t="shared" si="70"/>
        <v>7.8715415019762515E-5</v>
      </c>
      <c r="CB89" s="71">
        <f t="shared" si="71"/>
        <v>0</v>
      </c>
    </row>
    <row r="90" spans="1:80" ht="13.5" customHeight="1" x14ac:dyDescent="0.2">
      <c r="A90" s="106">
        <f t="shared" si="54"/>
        <v>41639</v>
      </c>
      <c r="B90" s="163">
        <v>41670</v>
      </c>
      <c r="C90" s="156">
        <v>244690307589</v>
      </c>
      <c r="D90" s="157">
        <v>257105.18000000002</v>
      </c>
      <c r="E90" s="158">
        <v>661001</v>
      </c>
      <c r="F90" s="157">
        <v>7893235728.6774197</v>
      </c>
      <c r="G90" s="157">
        <v>11941.337045900716</v>
      </c>
      <c r="H90" s="157">
        <v>257105.18000000002</v>
      </c>
      <c r="I90" s="164">
        <v>3.8351903524362862E-4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22.789271992762934</v>
      </c>
      <c r="O90" s="161">
        <v>9.387761361070952</v>
      </c>
      <c r="P90" s="162">
        <v>5.6161573264279637E-4</v>
      </c>
      <c r="Q90" s="100"/>
      <c r="R90" s="96"/>
      <c r="T90" s="113">
        <f t="shared" si="53"/>
        <v>3.8351903524362862E-4</v>
      </c>
      <c r="U90" s="114">
        <f t="shared" si="53"/>
        <v>2.2382608695652177E-3</v>
      </c>
      <c r="V90" s="115">
        <f>VLOOKUP(B90,'cds bmps'!$E:$I,5,0)/10000</f>
        <v>3.672470869565217E-2</v>
      </c>
      <c r="Z90" s="124">
        <f t="shared" si="72"/>
        <v>2.282386092320156E-4</v>
      </c>
      <c r="AA90" s="125">
        <f t="shared" si="55"/>
        <v>1.5528042601161302E-4</v>
      </c>
      <c r="AD90" s="133">
        <f t="shared" si="56"/>
        <v>41670</v>
      </c>
      <c r="AE90" s="134">
        <f t="shared" si="73"/>
        <v>-1.7809669739916775E-4</v>
      </c>
      <c r="AF90" s="134">
        <f t="shared" si="79"/>
        <v>3.9603517998488245E-4</v>
      </c>
      <c r="AG90" s="135">
        <f t="shared" si="80"/>
        <v>7.8715415019762515E-5</v>
      </c>
      <c r="AH90" s="136">
        <f t="shared" si="74"/>
        <v>1.3804436956521629E-3</v>
      </c>
      <c r="AI90" s="57"/>
      <c r="AJ90" s="133">
        <f t="shared" si="81"/>
        <v>41670</v>
      </c>
      <c r="AK90" s="275">
        <f t="shared" si="81"/>
        <v>-1.7809669739916775E-4</v>
      </c>
      <c r="AL90" s="143">
        <f t="shared" si="81"/>
        <v>3.9603517998488245E-4</v>
      </c>
      <c r="AM90" s="143">
        <f t="shared" si="82"/>
        <v>7.8715415019762515E-5</v>
      </c>
      <c r="AN90" s="143">
        <f t="shared" si="82"/>
        <v>0</v>
      </c>
      <c r="AO90" s="144">
        <f t="shared" si="75"/>
        <v>1.3804436956521629E-3</v>
      </c>
      <c r="AR90" s="35"/>
      <c r="AW90" s="37"/>
      <c r="BF90" s="60">
        <f t="shared" si="57"/>
        <v>41670</v>
      </c>
      <c r="BG90" s="71">
        <f t="shared" si="58"/>
        <v>3.8351903524362862E-4</v>
      </c>
      <c r="BH90" s="71">
        <f t="shared" si="59"/>
        <v>2.2382608695652177E-3</v>
      </c>
      <c r="BI90" s="71">
        <f t="shared" si="76"/>
        <v>7.8715415019762515E-5</v>
      </c>
      <c r="BJ90" s="71">
        <f t="shared" si="77"/>
        <v>0</v>
      </c>
      <c r="BK90" s="71">
        <f t="shared" si="78"/>
        <v>7.8715415019762515E-5</v>
      </c>
      <c r="BL90" s="71">
        <f t="shared" si="60"/>
        <v>3.672470869565217E-2</v>
      </c>
      <c r="BM90" s="71">
        <f t="shared" si="61"/>
        <v>0</v>
      </c>
      <c r="BQ90" s="60">
        <f t="shared" si="62"/>
        <v>41670</v>
      </c>
      <c r="BR90" s="63">
        <f t="shared" si="63"/>
        <v>9.387761361070952</v>
      </c>
      <c r="BS90" s="64">
        <f t="shared" si="64"/>
        <v>661001</v>
      </c>
      <c r="BT90" s="17" t="s">
        <v>103</v>
      </c>
      <c r="BV90" s="60">
        <f t="shared" si="65"/>
        <v>41698</v>
      </c>
      <c r="BW90" s="71">
        <f t="shared" si="66"/>
        <v>4.4901196709228974E-4</v>
      </c>
      <c r="BX90" s="71">
        <f t="shared" si="67"/>
        <v>3.8351903524362862E-4</v>
      </c>
      <c r="BY90" s="71">
        <f t="shared" si="68"/>
        <v>2.2382608695652177E-3</v>
      </c>
      <c r="BZ90" s="71">
        <f t="shared" si="69"/>
        <v>3.672470869565217E-2</v>
      </c>
      <c r="CA90" s="71">
        <f t="shared" si="70"/>
        <v>7.3913043478280108E-7</v>
      </c>
      <c r="CB90" s="71">
        <f t="shared" si="71"/>
        <v>0</v>
      </c>
    </row>
    <row r="91" spans="1:80" x14ac:dyDescent="0.2">
      <c r="A91" s="106">
        <f t="shared" si="54"/>
        <v>41670</v>
      </c>
      <c r="B91" s="163">
        <v>41698</v>
      </c>
      <c r="C91" s="156">
        <v>221006129397</v>
      </c>
      <c r="D91" s="157">
        <v>271875.06000000023</v>
      </c>
      <c r="E91" s="158">
        <v>660637</v>
      </c>
      <c r="F91" s="157">
        <v>7893076049.8928576</v>
      </c>
      <c r="G91" s="157">
        <v>11947.674819746484</v>
      </c>
      <c r="H91" s="157">
        <v>271875.06000000023</v>
      </c>
      <c r="I91" s="164">
        <v>4.4901196709228974E-4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22.789251762732412</v>
      </c>
      <c r="O91" s="161">
        <v>9.3882919626739074</v>
      </c>
      <c r="P91" s="162">
        <v>3.8351903524362862E-4</v>
      </c>
      <c r="Q91" s="100"/>
      <c r="R91" s="96"/>
      <c r="T91" s="113">
        <f t="shared" si="53"/>
        <v>4.4901196709228974E-4</v>
      </c>
      <c r="U91" s="114">
        <f t="shared" si="53"/>
        <v>2.2390000000000005E-3</v>
      </c>
      <c r="V91" s="115">
        <f>VLOOKUP(B91,'cds bmps'!$E:$I,5,0)/10000</f>
        <v>3.2807865000000005E-2</v>
      </c>
      <c r="Z91" s="124">
        <f t="shared" si="72"/>
        <v>2.0741192866101019E-4</v>
      </c>
      <c r="AA91" s="125">
        <f t="shared" si="55"/>
        <v>2.4160003843127955E-4</v>
      </c>
      <c r="AD91" s="133">
        <f t="shared" si="56"/>
        <v>41698</v>
      </c>
      <c r="AE91" s="134">
        <f t="shared" si="73"/>
        <v>6.5492931848661117E-5</v>
      </c>
      <c r="AF91" s="134">
        <f t="shared" si="79"/>
        <v>1.5528042601161302E-4</v>
      </c>
      <c r="AG91" s="135">
        <f t="shared" si="80"/>
        <v>7.3913043478280108E-7</v>
      </c>
      <c r="AH91" s="136">
        <f t="shared" si="74"/>
        <v>-3.9168436956521641E-3</v>
      </c>
      <c r="AI91" s="57"/>
      <c r="AJ91" s="133">
        <f t="shared" si="81"/>
        <v>41698</v>
      </c>
      <c r="AK91" s="275">
        <f t="shared" si="81"/>
        <v>6.5492931848661117E-5</v>
      </c>
      <c r="AL91" s="143">
        <f t="shared" si="81"/>
        <v>1.5528042601161302E-4</v>
      </c>
      <c r="AM91" s="143">
        <f t="shared" si="82"/>
        <v>7.3913043478280108E-7</v>
      </c>
      <c r="AN91" s="143">
        <f t="shared" si="82"/>
        <v>0</v>
      </c>
      <c r="AO91" s="144">
        <f t="shared" si="75"/>
        <v>-3.9168436956521641E-3</v>
      </c>
      <c r="AR91" s="35"/>
      <c r="AW91" s="37"/>
      <c r="BF91" s="60">
        <f t="shared" si="57"/>
        <v>41698</v>
      </c>
      <c r="BG91" s="71">
        <f t="shared" si="58"/>
        <v>4.4901196709228974E-4</v>
      </c>
      <c r="BH91" s="71">
        <f t="shared" si="59"/>
        <v>2.2390000000000005E-3</v>
      </c>
      <c r="BI91" s="71">
        <f t="shared" si="76"/>
        <v>7.3913043478280108E-7</v>
      </c>
      <c r="BJ91" s="71">
        <f t="shared" si="77"/>
        <v>0</v>
      </c>
      <c r="BK91" s="71">
        <f t="shared" si="78"/>
        <v>7.3913043478280108E-7</v>
      </c>
      <c r="BL91" s="71">
        <f t="shared" si="60"/>
        <v>3.2807865000000005E-2</v>
      </c>
      <c r="BM91" s="71">
        <f t="shared" si="61"/>
        <v>0</v>
      </c>
      <c r="BQ91" s="60">
        <f t="shared" si="62"/>
        <v>41698</v>
      </c>
      <c r="BR91" s="63">
        <f t="shared" si="63"/>
        <v>9.3882919626739074</v>
      </c>
      <c r="BS91" s="64">
        <f t="shared" si="64"/>
        <v>660637</v>
      </c>
      <c r="BT91" s="17" t="s">
        <v>103</v>
      </c>
      <c r="BV91" s="60">
        <f t="shared" si="65"/>
        <v>41729</v>
      </c>
      <c r="BW91" s="71">
        <f t="shared" si="66"/>
        <v>4.9421625721088477E-4</v>
      </c>
      <c r="BX91" s="71">
        <f t="shared" si="67"/>
        <v>4.4901196709228974E-4</v>
      </c>
      <c r="BY91" s="71">
        <f t="shared" si="68"/>
        <v>2.2390000000000005E-3</v>
      </c>
      <c r="BZ91" s="71">
        <f t="shared" si="69"/>
        <v>3.2807865000000005E-2</v>
      </c>
      <c r="CA91" s="71">
        <f t="shared" si="70"/>
        <v>7.9095238095237917E-5</v>
      </c>
      <c r="CB91" s="71">
        <f t="shared" si="71"/>
        <v>0</v>
      </c>
    </row>
    <row r="92" spans="1:80" x14ac:dyDescent="0.2">
      <c r="A92" s="106">
        <f t="shared" si="54"/>
        <v>41698</v>
      </c>
      <c r="B92" s="163">
        <v>41729</v>
      </c>
      <c r="C92" s="156">
        <v>243173353965</v>
      </c>
      <c r="D92" s="157">
        <v>329260.88999999996</v>
      </c>
      <c r="E92" s="158">
        <v>661369</v>
      </c>
      <c r="F92" s="157">
        <v>7844301740.8064518</v>
      </c>
      <c r="G92" s="157">
        <v>11860.703693106952</v>
      </c>
      <c r="H92" s="157">
        <v>329260.88999999996</v>
      </c>
      <c r="I92" s="164">
        <v>4.9421625721088477E-4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22.783053212262022</v>
      </c>
      <c r="O92" s="161">
        <v>9.3809860041058108</v>
      </c>
      <c r="P92" s="162">
        <v>4.4901196709228974E-4</v>
      </c>
      <c r="Q92" s="100"/>
      <c r="R92" s="96"/>
      <c r="T92" s="113">
        <f t="shared" si="53"/>
        <v>4.9421625721088477E-4</v>
      </c>
      <c r="U92" s="114">
        <f t="shared" si="53"/>
        <v>2.3180952380952385E-3</v>
      </c>
      <c r="V92" s="115">
        <f>VLOOKUP(B92,'cds bmps'!$E:$I,5,0)/10000</f>
        <v>2.6218933333333343E-2</v>
      </c>
      <c r="Z92" s="124">
        <f t="shared" si="72"/>
        <v>2.2690781721530895E-4</v>
      </c>
      <c r="AA92" s="125">
        <f t="shared" si="55"/>
        <v>2.6730843999557584E-4</v>
      </c>
      <c r="AD92" s="133">
        <f t="shared" si="56"/>
        <v>41729</v>
      </c>
      <c r="AE92" s="134">
        <f t="shared" si="73"/>
        <v>4.5204290118595024E-5</v>
      </c>
      <c r="AF92" s="134">
        <f t="shared" si="79"/>
        <v>2.4160003843127955E-4</v>
      </c>
      <c r="AG92" s="135">
        <f t="shared" si="80"/>
        <v>7.9095238095237917E-5</v>
      </c>
      <c r="AH92" s="136">
        <f t="shared" si="74"/>
        <v>-6.5889316666666621E-3</v>
      </c>
      <c r="AI92" s="57"/>
      <c r="AJ92" s="133">
        <f t="shared" si="81"/>
        <v>41729</v>
      </c>
      <c r="AK92" s="275">
        <f t="shared" si="81"/>
        <v>4.5204290118595024E-5</v>
      </c>
      <c r="AL92" s="143">
        <f t="shared" si="81"/>
        <v>2.4160003843127955E-4</v>
      </c>
      <c r="AM92" s="143">
        <f t="shared" si="82"/>
        <v>7.9095238095237917E-5</v>
      </c>
      <c r="AN92" s="143">
        <f t="shared" si="82"/>
        <v>0</v>
      </c>
      <c r="AO92" s="144">
        <f t="shared" si="75"/>
        <v>-6.5889316666666621E-3</v>
      </c>
      <c r="AR92" s="17"/>
      <c r="AW92" s="17"/>
      <c r="BF92" s="60">
        <f t="shared" si="57"/>
        <v>41729</v>
      </c>
      <c r="BG92" s="71">
        <f t="shared" si="58"/>
        <v>4.9421625721088477E-4</v>
      </c>
      <c r="BH92" s="71">
        <f t="shared" si="59"/>
        <v>2.3180952380952385E-3</v>
      </c>
      <c r="BI92" s="71">
        <f t="shared" si="76"/>
        <v>7.9095238095237917E-5</v>
      </c>
      <c r="BJ92" s="71">
        <f t="shared" si="77"/>
        <v>0</v>
      </c>
      <c r="BK92" s="71">
        <f t="shared" si="78"/>
        <v>7.9095238095237917E-5</v>
      </c>
      <c r="BL92" s="71">
        <f t="shared" si="60"/>
        <v>2.6218933333333343E-2</v>
      </c>
      <c r="BM92" s="71">
        <f t="shared" si="61"/>
        <v>0</v>
      </c>
      <c r="BQ92" s="60">
        <f t="shared" si="62"/>
        <v>41729</v>
      </c>
      <c r="BR92" s="63">
        <f t="shared" si="63"/>
        <v>9.3809860041058108</v>
      </c>
      <c r="BS92" s="64">
        <f t="shared" si="64"/>
        <v>661369</v>
      </c>
      <c r="BT92" s="17" t="s">
        <v>103</v>
      </c>
      <c r="BV92" s="60">
        <f t="shared" si="65"/>
        <v>41759</v>
      </c>
      <c r="BW92" s="71">
        <f t="shared" si="66"/>
        <v>5.0794531884458842E-4</v>
      </c>
      <c r="BX92" s="71">
        <f t="shared" si="67"/>
        <v>4.9421625721088477E-4</v>
      </c>
      <c r="BY92" s="71">
        <f t="shared" si="68"/>
        <v>2.3180952380952385E-3</v>
      </c>
      <c r="BZ92" s="71">
        <f t="shared" si="69"/>
        <v>2.6218933333333343E-2</v>
      </c>
      <c r="CA92" s="71">
        <f t="shared" si="70"/>
        <v>2.0740476190476151E-4</v>
      </c>
      <c r="CB92" s="71">
        <f t="shared" si="71"/>
        <v>0</v>
      </c>
    </row>
    <row r="93" spans="1:80" x14ac:dyDescent="0.2">
      <c r="A93" s="106">
        <f t="shared" si="54"/>
        <v>41729</v>
      </c>
      <c r="B93" s="163">
        <v>41759</v>
      </c>
      <c r="C93" s="156">
        <v>236737251115</v>
      </c>
      <c r="D93" s="157">
        <v>329450.9000000002</v>
      </c>
      <c r="E93" s="158">
        <v>649149</v>
      </c>
      <c r="F93" s="157">
        <v>7891241703.833333</v>
      </c>
      <c r="G93" s="157">
        <v>12156.287237342018</v>
      </c>
      <c r="H93" s="157">
        <v>329450.9000000002</v>
      </c>
      <c r="I93" s="164">
        <v>5.0794531884458842E-4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22.78901933633345</v>
      </c>
      <c r="O93" s="161">
        <v>9.4056017830222434</v>
      </c>
      <c r="P93" s="162">
        <v>4.9421625721088477E-4</v>
      </c>
      <c r="Q93" s="100"/>
      <c r="R93" s="96"/>
      <c r="T93" s="113">
        <f t="shared" si="53"/>
        <v>5.0794531884458842E-4</v>
      </c>
      <c r="U93" s="114">
        <f t="shared" si="53"/>
        <v>2.5255E-3</v>
      </c>
      <c r="V93" s="115">
        <f>VLOOKUP(B93,'cds bmps'!$E:$I,5,0)/10000</f>
        <v>2.0012786363636362E-2</v>
      </c>
      <c r="Z93" s="124">
        <f t="shared" si="72"/>
        <v>3.3836286706486846E-4</v>
      </c>
      <c r="AA93" s="125">
        <f t="shared" si="55"/>
        <v>1.6958245177971996E-4</v>
      </c>
      <c r="AD93" s="133">
        <f t="shared" si="56"/>
        <v>41759</v>
      </c>
      <c r="AE93" s="134">
        <f t="shared" si="73"/>
        <v>1.3729061633703651E-5</v>
      </c>
      <c r="AF93" s="134">
        <f t="shared" si="79"/>
        <v>2.6730843999557584E-4</v>
      </c>
      <c r="AG93" s="135">
        <f t="shared" si="80"/>
        <v>2.0740476190476151E-4</v>
      </c>
      <c r="AH93" s="136">
        <f t="shared" si="74"/>
        <v>-6.2061469696969816E-3</v>
      </c>
      <c r="AI93" s="57"/>
      <c r="AJ93" s="133">
        <f t="shared" si="81"/>
        <v>41759</v>
      </c>
      <c r="AK93" s="275">
        <f t="shared" si="81"/>
        <v>1.3729061633703651E-5</v>
      </c>
      <c r="AL93" s="143">
        <f t="shared" si="81"/>
        <v>2.6730843999557584E-4</v>
      </c>
      <c r="AM93" s="143">
        <f t="shared" si="82"/>
        <v>2.0740476190476151E-4</v>
      </c>
      <c r="AN93" s="143">
        <f t="shared" si="82"/>
        <v>0</v>
      </c>
      <c r="AO93" s="144">
        <f t="shared" si="75"/>
        <v>-6.2061469696969816E-3</v>
      </c>
      <c r="AR93" s="37"/>
      <c r="AW93" s="35"/>
      <c r="BF93" s="60">
        <f t="shared" si="57"/>
        <v>41759</v>
      </c>
      <c r="BG93" s="71">
        <f t="shared" si="58"/>
        <v>5.0794531884458842E-4</v>
      </c>
      <c r="BH93" s="71">
        <f t="shared" si="59"/>
        <v>2.5255E-3</v>
      </c>
      <c r="BI93" s="71">
        <f t="shared" si="76"/>
        <v>2.0740476190476151E-4</v>
      </c>
      <c r="BJ93" s="71">
        <f t="shared" si="77"/>
        <v>0</v>
      </c>
      <c r="BK93" s="71">
        <f t="shared" si="78"/>
        <v>2.0740476190476151E-4</v>
      </c>
      <c r="BL93" s="71">
        <f t="shared" si="60"/>
        <v>2.0012786363636362E-2</v>
      </c>
      <c r="BM93" s="71">
        <f t="shared" si="61"/>
        <v>0</v>
      </c>
      <c r="BQ93" s="60">
        <f t="shared" si="62"/>
        <v>41759</v>
      </c>
      <c r="BR93" s="63">
        <f t="shared" si="63"/>
        <v>9.4056017830222434</v>
      </c>
      <c r="BS93" s="64">
        <f t="shared" si="64"/>
        <v>649149</v>
      </c>
      <c r="BT93" s="17" t="s">
        <v>103</v>
      </c>
      <c r="BV93" s="60">
        <f t="shared" si="65"/>
        <v>41790</v>
      </c>
      <c r="BW93" s="71">
        <f t="shared" si="66"/>
        <v>4.8632491191601942E-4</v>
      </c>
      <c r="BX93" s="71">
        <f t="shared" si="67"/>
        <v>5.0794531884458842E-4</v>
      </c>
      <c r="BY93" s="71">
        <f t="shared" si="68"/>
        <v>2.5255E-3</v>
      </c>
      <c r="BZ93" s="71">
        <f t="shared" si="69"/>
        <v>2.0012786363636362E-2</v>
      </c>
      <c r="CA93" s="71">
        <f t="shared" si="70"/>
        <v>6.6880952380951944E-5</v>
      </c>
      <c r="CB93" s="71">
        <f t="shared" si="71"/>
        <v>0</v>
      </c>
    </row>
    <row r="94" spans="1:80" x14ac:dyDescent="0.2">
      <c r="A94" s="106">
        <f t="shared" si="54"/>
        <v>41759</v>
      </c>
      <c r="B94" s="163">
        <v>41790</v>
      </c>
      <c r="C94" s="156">
        <v>242072989817</v>
      </c>
      <c r="D94" s="157">
        <v>322537.32999999996</v>
      </c>
      <c r="E94" s="158">
        <v>648825</v>
      </c>
      <c r="F94" s="157">
        <v>7808806123.1290321</v>
      </c>
      <c r="G94" s="157">
        <v>12035.304008213358</v>
      </c>
      <c r="H94" s="157">
        <v>322537.32999999996</v>
      </c>
      <c r="I94" s="164">
        <v>4.8632491191601942E-4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22.778517923956603</v>
      </c>
      <c r="O94" s="161">
        <v>9.395599610239918</v>
      </c>
      <c r="P94" s="162">
        <v>5.0794531884458842E-4</v>
      </c>
      <c r="Q94" s="100"/>
      <c r="R94" s="96"/>
      <c r="T94" s="113">
        <f t="shared" ref="T94:U108" si="83">+I94</f>
        <v>4.8632491191601942E-4</v>
      </c>
      <c r="U94" s="114">
        <f t="shared" si="83"/>
        <v>2.5923809523809519E-3</v>
      </c>
      <c r="V94" s="115">
        <f>VLOOKUP(B94,'cds bmps'!$E:$I,5,0)/10000</f>
        <v>1.8005336363636364E-2</v>
      </c>
      <c r="Z94" s="124">
        <f t="shared" si="72"/>
        <v>3.7426963941097056E-4</v>
      </c>
      <c r="AA94" s="125">
        <f t="shared" si="55"/>
        <v>1.1205527250504886E-4</v>
      </c>
      <c r="AD94" s="133">
        <f t="shared" si="56"/>
        <v>41790</v>
      </c>
      <c r="AE94" s="134">
        <f t="shared" si="73"/>
        <v>-2.1620406928568993E-5</v>
      </c>
      <c r="AF94" s="134">
        <f t="shared" si="79"/>
        <v>1.6958245177971996E-4</v>
      </c>
      <c r="AG94" s="135">
        <f t="shared" si="80"/>
        <v>6.6880952380951944E-5</v>
      </c>
      <c r="AH94" s="136">
        <f t="shared" si="74"/>
        <v>-2.0074499999999974E-3</v>
      </c>
      <c r="AI94" s="57"/>
      <c r="AJ94" s="133">
        <f t="shared" si="81"/>
        <v>41790</v>
      </c>
      <c r="AK94" s="275">
        <f t="shared" si="81"/>
        <v>-2.1620406928568993E-5</v>
      </c>
      <c r="AL94" s="143">
        <f t="shared" si="81"/>
        <v>1.6958245177971996E-4</v>
      </c>
      <c r="AM94" s="143">
        <f t="shared" si="82"/>
        <v>6.6880952380951944E-5</v>
      </c>
      <c r="AN94" s="143">
        <f t="shared" si="82"/>
        <v>0</v>
      </c>
      <c r="AO94" s="144">
        <f t="shared" si="75"/>
        <v>-2.0074499999999974E-3</v>
      </c>
      <c r="AR94" s="37"/>
      <c r="AW94" s="17"/>
      <c r="BF94" s="60">
        <f t="shared" si="57"/>
        <v>41790</v>
      </c>
      <c r="BG94" s="71">
        <f t="shared" si="58"/>
        <v>4.8632491191601942E-4</v>
      </c>
      <c r="BH94" s="71">
        <f t="shared" si="59"/>
        <v>2.5923809523809519E-3</v>
      </c>
      <c r="BI94" s="71">
        <f t="shared" si="76"/>
        <v>6.6880952380951944E-5</v>
      </c>
      <c r="BJ94" s="71">
        <f t="shared" si="77"/>
        <v>0</v>
      </c>
      <c r="BK94" s="71">
        <f t="shared" si="78"/>
        <v>6.6880952380951944E-5</v>
      </c>
      <c r="BL94" s="71">
        <f t="shared" si="60"/>
        <v>1.8005336363636364E-2</v>
      </c>
      <c r="BM94" s="71">
        <f t="shared" si="61"/>
        <v>0</v>
      </c>
      <c r="BQ94" s="60">
        <f t="shared" si="62"/>
        <v>41790</v>
      </c>
      <c r="BR94" s="63">
        <f t="shared" si="63"/>
        <v>9.395599610239918</v>
      </c>
      <c r="BS94" s="64">
        <f t="shared" si="64"/>
        <v>648825</v>
      </c>
      <c r="BT94" s="17" t="s">
        <v>103</v>
      </c>
      <c r="BV94" s="60">
        <f t="shared" si="65"/>
        <v>41820</v>
      </c>
      <c r="BW94" s="71">
        <f t="shared" si="66"/>
        <v>4.8733020210407454E-4</v>
      </c>
      <c r="BX94" s="71">
        <f t="shared" si="67"/>
        <v>4.8632491191601942E-4</v>
      </c>
      <c r="BY94" s="71">
        <f t="shared" si="68"/>
        <v>2.5923809523809519E-3</v>
      </c>
      <c r="BZ94" s="71">
        <f t="shared" si="69"/>
        <v>1.8005336363636364E-2</v>
      </c>
      <c r="CA94" s="71">
        <f t="shared" si="70"/>
        <v>-1.0633333333333326E-3</v>
      </c>
      <c r="CB94" s="71">
        <f t="shared" si="71"/>
        <v>0</v>
      </c>
    </row>
    <row r="95" spans="1:80" x14ac:dyDescent="0.2">
      <c r="A95" s="106">
        <f t="shared" si="54"/>
        <v>41790</v>
      </c>
      <c r="B95" s="163">
        <v>41820</v>
      </c>
      <c r="C95" s="156">
        <v>230104756007</v>
      </c>
      <c r="D95" s="157">
        <v>307224.6500000002</v>
      </c>
      <c r="E95" s="158">
        <v>647300</v>
      </c>
      <c r="F95" s="157">
        <v>7670158533.5666666</v>
      </c>
      <c r="G95" s="157">
        <v>11849.464751377516</v>
      </c>
      <c r="H95" s="157">
        <v>307224.6500000002</v>
      </c>
      <c r="I95" s="164">
        <v>4.8733020210407454E-4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22.760603121416619</v>
      </c>
      <c r="O95" s="161">
        <v>9.3800379768830169</v>
      </c>
      <c r="P95" s="162">
        <v>4.8632491191601942E-4</v>
      </c>
      <c r="Q95" s="100"/>
      <c r="R95" s="96"/>
      <c r="T95" s="113">
        <f t="shared" si="83"/>
        <v>4.8733020210407454E-4</v>
      </c>
      <c r="U95" s="114">
        <f t="shared" si="83"/>
        <v>1.5290476190476193E-3</v>
      </c>
      <c r="V95" s="115">
        <f>VLOOKUP(B95,'cds bmps'!$E:$I,5,0)/10000</f>
        <v>1.6739757142857137E-2</v>
      </c>
      <c r="Z95" s="124">
        <f t="shared" si="72"/>
        <v>0</v>
      </c>
      <c r="AA95" s="125">
        <f t="shared" si="55"/>
        <v>4.8733020210407454E-4</v>
      </c>
      <c r="AD95" s="133">
        <f t="shared" si="56"/>
        <v>41820</v>
      </c>
      <c r="AE95" s="134">
        <f t="shared" si="73"/>
        <v>1.0052901880551121E-6</v>
      </c>
      <c r="AF95" s="134">
        <f t="shared" si="79"/>
        <v>1.1205527250504886E-4</v>
      </c>
      <c r="AG95" s="135">
        <f t="shared" si="80"/>
        <v>-1.0633333333333326E-3</v>
      </c>
      <c r="AH95" s="136">
        <f t="shared" si="74"/>
        <v>-1.2655792207792275E-3</v>
      </c>
      <c r="AI95" s="57"/>
      <c r="AJ95" s="133">
        <f t="shared" si="81"/>
        <v>41820</v>
      </c>
      <c r="AK95" s="275">
        <f t="shared" si="81"/>
        <v>1.0052901880551121E-6</v>
      </c>
      <c r="AL95" s="143">
        <f t="shared" si="81"/>
        <v>1.1205527250504886E-4</v>
      </c>
      <c r="AM95" s="143">
        <f t="shared" si="82"/>
        <v>0</v>
      </c>
      <c r="AN95" s="143">
        <f t="shared" si="82"/>
        <v>-1.0633333333333326E-3</v>
      </c>
      <c r="AO95" s="144">
        <f t="shared" si="75"/>
        <v>-1.2655792207792275E-3</v>
      </c>
      <c r="AR95" s="37"/>
      <c r="AW95" s="35"/>
      <c r="BF95" s="60">
        <f t="shared" si="57"/>
        <v>41820</v>
      </c>
      <c r="BG95" s="71">
        <f t="shared" si="58"/>
        <v>4.8733020210407454E-4</v>
      </c>
      <c r="BH95" s="71">
        <f t="shared" si="59"/>
        <v>1.5290476190476193E-3</v>
      </c>
      <c r="BI95" s="71">
        <f t="shared" si="76"/>
        <v>0</v>
      </c>
      <c r="BJ95" s="71">
        <f t="shared" si="77"/>
        <v>-1.0633333333333326E-3</v>
      </c>
      <c r="BK95" s="71">
        <f t="shared" si="78"/>
        <v>-1.0633333333333326E-3</v>
      </c>
      <c r="BL95" s="71">
        <f t="shared" si="60"/>
        <v>1.6739757142857137E-2</v>
      </c>
      <c r="BM95" s="71">
        <f t="shared" si="61"/>
        <v>0</v>
      </c>
      <c r="BQ95" s="60">
        <f t="shared" si="62"/>
        <v>41820</v>
      </c>
      <c r="BR95" s="63">
        <f t="shared" si="63"/>
        <v>9.3800379768830169</v>
      </c>
      <c r="BS95" s="64">
        <f t="shared" si="64"/>
        <v>647300</v>
      </c>
      <c r="BT95" s="17" t="s">
        <v>103</v>
      </c>
      <c r="BV95" s="60">
        <f t="shared" si="65"/>
        <v>41851</v>
      </c>
      <c r="BW95" s="71">
        <f t="shared" si="66"/>
        <v>3.9962198310469023E-4</v>
      </c>
      <c r="BX95" s="71">
        <f t="shared" si="67"/>
        <v>4.8733020210407454E-4</v>
      </c>
      <c r="BY95" s="71">
        <f t="shared" si="68"/>
        <v>1.5290476190476193E-3</v>
      </c>
      <c r="BZ95" s="71">
        <f t="shared" si="69"/>
        <v>1.6739757142857137E-2</v>
      </c>
      <c r="CA95" s="71">
        <f t="shared" si="70"/>
        <v>-5.7078674948240191E-4</v>
      </c>
      <c r="CB95" s="71">
        <f t="shared" si="71"/>
        <v>0</v>
      </c>
    </row>
    <row r="96" spans="1:80" x14ac:dyDescent="0.2">
      <c r="A96" s="106">
        <f t="shared" si="54"/>
        <v>41820</v>
      </c>
      <c r="B96" s="163">
        <v>41851</v>
      </c>
      <c r="C96" s="156">
        <v>236336491592</v>
      </c>
      <c r="D96" s="157">
        <v>258754.12999999998</v>
      </c>
      <c r="E96" s="158">
        <v>650457</v>
      </c>
      <c r="F96" s="157">
        <v>7623757793.2903223</v>
      </c>
      <c r="G96" s="157">
        <v>11720.617647731246</v>
      </c>
      <c r="H96" s="157">
        <v>258754.12999999998</v>
      </c>
      <c r="I96" s="164">
        <v>3.9962198310469023E-4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22.754535233812859</v>
      </c>
      <c r="O96" s="161">
        <v>9.3691047620607559</v>
      </c>
      <c r="P96" s="162">
        <v>4.8733020210407454E-4</v>
      </c>
      <c r="Q96" s="100"/>
      <c r="R96" s="96"/>
      <c r="T96" s="113">
        <f t="shared" si="83"/>
        <v>3.9962198310469023E-4</v>
      </c>
      <c r="U96" s="114">
        <f t="shared" si="83"/>
        <v>9.5826086956521742E-4</v>
      </c>
      <c r="V96" s="115">
        <f>VLOOKUP(B96,'cds bmps'!$E:$I,5,0)/10000</f>
        <v>2.1330356521739129E-2</v>
      </c>
      <c r="Z96" s="124">
        <f t="shared" si="72"/>
        <v>0</v>
      </c>
      <c r="AA96" s="125">
        <f t="shared" si="55"/>
        <v>3.9962198310469023E-4</v>
      </c>
      <c r="AD96" s="133">
        <f t="shared" si="56"/>
        <v>41851</v>
      </c>
      <c r="AE96" s="134">
        <f t="shared" si="73"/>
        <v>-8.7708218999384309E-5</v>
      </c>
      <c r="AF96" s="134">
        <f t="shared" si="79"/>
        <v>4.8733020210407454E-4</v>
      </c>
      <c r="AG96" s="135">
        <f t="shared" si="80"/>
        <v>-5.7078674948240191E-4</v>
      </c>
      <c r="AH96" s="136">
        <f t="shared" si="74"/>
        <v>4.5905993788819925E-3</v>
      </c>
      <c r="AI96" s="57"/>
      <c r="AJ96" s="133">
        <f t="shared" si="81"/>
        <v>41851</v>
      </c>
      <c r="AK96" s="275">
        <f t="shared" si="81"/>
        <v>-8.7708218999384309E-5</v>
      </c>
      <c r="AL96" s="143">
        <f t="shared" si="81"/>
        <v>4.8733020210407454E-4</v>
      </c>
      <c r="AM96" s="143">
        <f t="shared" si="82"/>
        <v>0</v>
      </c>
      <c r="AN96" s="143">
        <f t="shared" si="82"/>
        <v>-5.7078674948240191E-4</v>
      </c>
      <c r="AO96" s="144">
        <f t="shared" si="75"/>
        <v>4.5905993788819925E-3</v>
      </c>
      <c r="AR96" s="17"/>
      <c r="AW96" s="35"/>
      <c r="BF96" s="60">
        <f t="shared" si="57"/>
        <v>41851</v>
      </c>
      <c r="BG96" s="71">
        <f t="shared" si="58"/>
        <v>3.9962198310469023E-4</v>
      </c>
      <c r="BH96" s="71">
        <f t="shared" si="59"/>
        <v>9.5826086956521742E-4</v>
      </c>
      <c r="BI96" s="71">
        <f t="shared" si="76"/>
        <v>0</v>
      </c>
      <c r="BJ96" s="71">
        <f t="shared" si="77"/>
        <v>-5.7078674948240191E-4</v>
      </c>
      <c r="BK96" s="71">
        <f t="shared" si="78"/>
        <v>-5.7078674948240191E-4</v>
      </c>
      <c r="BL96" s="71">
        <f t="shared" si="60"/>
        <v>2.1330356521739129E-2</v>
      </c>
      <c r="BM96" s="71">
        <f t="shared" si="61"/>
        <v>0</v>
      </c>
      <c r="BQ96" s="60">
        <f t="shared" si="62"/>
        <v>41851</v>
      </c>
      <c r="BR96" s="63">
        <f t="shared" si="63"/>
        <v>9.3691047620607559</v>
      </c>
      <c r="BS96" s="64">
        <f t="shared" si="64"/>
        <v>650457</v>
      </c>
      <c r="BT96" s="17" t="s">
        <v>103</v>
      </c>
      <c r="BV96" s="60">
        <f t="shared" si="65"/>
        <v>41882</v>
      </c>
      <c r="BW96" s="71">
        <f t="shared" si="66"/>
        <v>3.9423272662679433E-4</v>
      </c>
      <c r="BX96" s="71">
        <f t="shared" si="67"/>
        <v>3.9962198310469023E-4</v>
      </c>
      <c r="BY96" s="71">
        <f t="shared" si="68"/>
        <v>9.5826086956521742E-4</v>
      </c>
      <c r="BZ96" s="71">
        <f t="shared" si="69"/>
        <v>2.1330356521739129E-2</v>
      </c>
      <c r="CA96" s="71">
        <f t="shared" si="70"/>
        <v>-1.0826086956521735E-4</v>
      </c>
      <c r="CB96" s="71">
        <f t="shared" si="71"/>
        <v>0</v>
      </c>
    </row>
    <row r="97" spans="1:80" x14ac:dyDescent="0.2">
      <c r="A97" s="106">
        <f t="shared" si="54"/>
        <v>41851</v>
      </c>
      <c r="B97" s="163">
        <v>41882</v>
      </c>
      <c r="C97" s="156">
        <v>239902722078</v>
      </c>
      <c r="D97" s="157">
        <v>259116.44999999998</v>
      </c>
      <c r="E97" s="158">
        <v>646357</v>
      </c>
      <c r="F97" s="157">
        <v>7738797486.3870964</v>
      </c>
      <c r="G97" s="157">
        <v>11972.946044348706</v>
      </c>
      <c r="H97" s="157">
        <v>259116.44999999998</v>
      </c>
      <c r="I97" s="164">
        <v>3.9423272662679433E-4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22.769512148962008</v>
      </c>
      <c r="O97" s="161">
        <v>9.3904048872629158</v>
      </c>
      <c r="P97" s="162">
        <v>3.9962198310469023E-4</v>
      </c>
      <c r="Q97" s="100"/>
      <c r="R97" s="96"/>
      <c r="T97" s="113">
        <f t="shared" si="83"/>
        <v>3.9423272662679433E-4</v>
      </c>
      <c r="U97" s="114">
        <f t="shared" si="83"/>
        <v>8.5000000000000006E-4</v>
      </c>
      <c r="V97" s="115">
        <f>VLOOKUP(B97,'cds bmps'!$E:$I,5,0)/10000</f>
        <v>2.3160223809523806E-2</v>
      </c>
      <c r="Z97" s="124">
        <f t="shared" si="72"/>
        <v>0</v>
      </c>
      <c r="AA97" s="125">
        <f t="shared" si="55"/>
        <v>3.9423272662679433E-4</v>
      </c>
      <c r="AD97" s="133">
        <f t="shared" si="56"/>
        <v>41882</v>
      </c>
      <c r="AE97" s="134">
        <f t="shared" si="73"/>
        <v>-5.3892564778958998E-6</v>
      </c>
      <c r="AF97" s="134">
        <f t="shared" si="79"/>
        <v>3.9962198310469023E-4</v>
      </c>
      <c r="AG97" s="135">
        <f t="shared" si="80"/>
        <v>-1.0826086956521735E-4</v>
      </c>
      <c r="AH97" s="136">
        <f t="shared" si="74"/>
        <v>1.8298672877846769E-3</v>
      </c>
      <c r="AI97" s="57"/>
      <c r="AJ97" s="133">
        <f t="shared" si="81"/>
        <v>41882</v>
      </c>
      <c r="AK97" s="275">
        <f t="shared" si="81"/>
        <v>-5.3892564778958998E-6</v>
      </c>
      <c r="AL97" s="143">
        <f t="shared" si="81"/>
        <v>3.9962198310469023E-4</v>
      </c>
      <c r="AM97" s="143">
        <f t="shared" si="82"/>
        <v>0</v>
      </c>
      <c r="AN97" s="143">
        <f t="shared" si="82"/>
        <v>-1.0826086956521735E-4</v>
      </c>
      <c r="AO97" s="144">
        <f t="shared" si="75"/>
        <v>1.8298672877846769E-3</v>
      </c>
      <c r="AR97" s="35"/>
      <c r="BF97" s="60">
        <f t="shared" si="57"/>
        <v>41882</v>
      </c>
      <c r="BG97" s="71">
        <f t="shared" si="58"/>
        <v>3.9423272662679433E-4</v>
      </c>
      <c r="BH97" s="71">
        <f t="shared" si="59"/>
        <v>8.5000000000000006E-4</v>
      </c>
      <c r="BI97" s="71">
        <f t="shared" si="76"/>
        <v>0</v>
      </c>
      <c r="BJ97" s="71">
        <f t="shared" si="77"/>
        <v>-1.0826086956521735E-4</v>
      </c>
      <c r="BK97" s="71">
        <f t="shared" si="78"/>
        <v>-1.0826086956521735E-4</v>
      </c>
      <c r="BL97" s="71">
        <f t="shared" si="60"/>
        <v>2.3160223809523806E-2</v>
      </c>
      <c r="BM97" s="71">
        <f t="shared" si="61"/>
        <v>0</v>
      </c>
      <c r="BQ97" s="60">
        <f t="shared" si="62"/>
        <v>41882</v>
      </c>
      <c r="BR97" s="63">
        <f t="shared" si="63"/>
        <v>9.3904048872629158</v>
      </c>
      <c r="BS97" s="64">
        <f t="shared" si="64"/>
        <v>646357</v>
      </c>
      <c r="BT97" s="17" t="s">
        <v>103</v>
      </c>
      <c r="BV97" s="60">
        <f t="shared" si="65"/>
        <v>41912</v>
      </c>
      <c r="BW97" s="71">
        <f t="shared" si="66"/>
        <v>3.8028905528702785E-4</v>
      </c>
      <c r="BX97" s="71">
        <f t="shared" si="67"/>
        <v>3.9423272662679433E-4</v>
      </c>
      <c r="BY97" s="71">
        <f t="shared" si="68"/>
        <v>8.5000000000000006E-4</v>
      </c>
      <c r="BZ97" s="71">
        <f t="shared" si="69"/>
        <v>2.3160223809523806E-2</v>
      </c>
      <c r="CA97" s="71">
        <f t="shared" si="70"/>
        <v>-6.4590909000000003E-4</v>
      </c>
      <c r="CB97" s="71">
        <f t="shared" si="71"/>
        <v>0</v>
      </c>
    </row>
    <row r="98" spans="1:80" x14ac:dyDescent="0.2">
      <c r="A98" s="106">
        <f t="shared" si="54"/>
        <v>41882</v>
      </c>
      <c r="B98" s="163">
        <v>41912</v>
      </c>
      <c r="C98" s="156">
        <v>234303093558</v>
      </c>
      <c r="D98" s="157">
        <v>244117.5399999998</v>
      </c>
      <c r="E98" s="158">
        <v>641531</v>
      </c>
      <c r="F98" s="157">
        <v>7810103118.6000004</v>
      </c>
      <c r="G98" s="157">
        <v>12174.163241682787</v>
      </c>
      <c r="H98" s="157">
        <v>244117.5399999998</v>
      </c>
      <c r="I98" s="164">
        <v>3.8028905528702785E-4</v>
      </c>
      <c r="J98" s="165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22.77868400411673</v>
      </c>
      <c r="O98" s="161">
        <v>9.4070712180064202</v>
      </c>
      <c r="P98" s="162">
        <v>3.9423272662679433E-4</v>
      </c>
      <c r="T98" s="113">
        <f t="shared" si="83"/>
        <v>3.8028905528702785E-4</v>
      </c>
      <c r="U98" s="114">
        <f t="shared" si="83"/>
        <v>2.0409091E-4</v>
      </c>
      <c r="V98" s="115">
        <f>VLOOKUP(B98,'cds bmps'!$E:$I,5,0)/10000</f>
        <v>1.9146977272727274E-2</v>
      </c>
      <c r="Z98" s="124">
        <f t="shared" si="72"/>
        <v>0</v>
      </c>
      <c r="AA98" s="125">
        <f t="shared" si="55"/>
        <v>3.8028905528702785E-4</v>
      </c>
      <c r="AD98" s="133">
        <f t="shared" si="56"/>
        <v>41912</v>
      </c>
      <c r="AE98" s="134">
        <f t="shared" si="73"/>
        <v>-1.3943671339766478E-5</v>
      </c>
      <c r="AF98" s="134">
        <f t="shared" si="79"/>
        <v>3.9423272662679433E-4</v>
      </c>
      <c r="AG98" s="135">
        <f t="shared" si="80"/>
        <v>-6.4590909000000003E-4</v>
      </c>
      <c r="AH98" s="136">
        <f t="shared" si="74"/>
        <v>-4.0132465367965324E-3</v>
      </c>
      <c r="AI98" s="57"/>
      <c r="AJ98" s="133">
        <f t="shared" si="81"/>
        <v>41912</v>
      </c>
      <c r="AK98" s="275">
        <f t="shared" si="81"/>
        <v>-1.3943671339766478E-5</v>
      </c>
      <c r="AL98" s="143">
        <f t="shared" si="81"/>
        <v>3.9423272662679433E-4</v>
      </c>
      <c r="AM98" s="143">
        <f t="shared" si="82"/>
        <v>0</v>
      </c>
      <c r="AN98" s="143">
        <f t="shared" si="82"/>
        <v>-6.4590909000000003E-4</v>
      </c>
      <c r="AO98" s="144">
        <f t="shared" si="75"/>
        <v>-4.0132465367965324E-3</v>
      </c>
      <c r="AR98" s="17"/>
      <c r="BF98" s="60">
        <f t="shared" si="57"/>
        <v>41912</v>
      </c>
      <c r="BG98" s="71">
        <f t="shared" si="58"/>
        <v>3.8028905528702785E-4</v>
      </c>
      <c r="BH98" s="71">
        <f t="shared" si="59"/>
        <v>2.0409091E-4</v>
      </c>
      <c r="BI98" s="71">
        <f t="shared" si="76"/>
        <v>0</v>
      </c>
      <c r="BJ98" s="71">
        <f t="shared" si="77"/>
        <v>-6.4590909000000003E-4</v>
      </c>
      <c r="BK98" s="71">
        <f t="shared" si="78"/>
        <v>-6.4590909000000003E-4</v>
      </c>
      <c r="BL98" s="71">
        <f t="shared" si="60"/>
        <v>1.9146977272727274E-2</v>
      </c>
      <c r="BM98" s="71">
        <f t="shared" si="61"/>
        <v>0</v>
      </c>
      <c r="BQ98" s="60">
        <f t="shared" si="62"/>
        <v>41912</v>
      </c>
      <c r="BR98" s="63">
        <f t="shared" si="63"/>
        <v>9.4070712180064202</v>
      </c>
      <c r="BS98" s="64">
        <f t="shared" si="64"/>
        <v>641531</v>
      </c>
      <c r="BT98" s="17" t="s">
        <v>103</v>
      </c>
      <c r="BV98" s="60">
        <f t="shared" si="65"/>
        <v>41943</v>
      </c>
      <c r="BW98" s="71">
        <f t="shared" si="66"/>
        <v>2.8055454967949932E-4</v>
      </c>
      <c r="BX98" s="71">
        <f t="shared" si="67"/>
        <v>3.8028905528702785E-4</v>
      </c>
      <c r="BY98" s="71">
        <f t="shared" si="68"/>
        <v>2.0409091E-4</v>
      </c>
      <c r="BZ98" s="71">
        <f t="shared" si="69"/>
        <v>1.9146977272727274E-2</v>
      </c>
      <c r="CA98" s="71">
        <f t="shared" si="70"/>
        <v>-1.2626481999999999E-4</v>
      </c>
      <c r="CB98" s="71">
        <f t="shared" si="71"/>
        <v>0</v>
      </c>
    </row>
    <row r="99" spans="1:80" x14ac:dyDescent="0.2">
      <c r="A99" s="106">
        <f t="shared" si="54"/>
        <v>41912</v>
      </c>
      <c r="B99" s="163">
        <v>41943</v>
      </c>
      <c r="C99" s="156">
        <v>239883906452</v>
      </c>
      <c r="D99" s="157">
        <v>184384.99</v>
      </c>
      <c r="E99" s="158">
        <v>640166</v>
      </c>
      <c r="F99" s="157">
        <v>7738190530.7096777</v>
      </c>
      <c r="G99" s="157">
        <v>12087.787434368081</v>
      </c>
      <c r="H99" s="157">
        <v>184384.99</v>
      </c>
      <c r="I99" s="164">
        <v>2.8055454967949932E-4</v>
      </c>
      <c r="J99" s="165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22.76943371565482</v>
      </c>
      <c r="O99" s="161">
        <v>9.3999509189508466</v>
      </c>
      <c r="P99" s="162">
        <v>3.8028905528702785E-4</v>
      </c>
      <c r="T99" s="113">
        <f t="shared" si="83"/>
        <v>2.8055454967949932E-4</v>
      </c>
      <c r="U99" s="114">
        <f t="shared" si="83"/>
        <v>7.7826090000000003E-5</v>
      </c>
      <c r="V99" s="115">
        <f>VLOOKUP(B99,'cds bmps'!$E:$I,5,0)/10000</f>
        <v>2.5163552173913042E-2</v>
      </c>
      <c r="Z99" s="124">
        <f t="shared" si="72"/>
        <v>0</v>
      </c>
      <c r="AA99" s="125">
        <f t="shared" si="55"/>
        <v>2.8055454967949932E-4</v>
      </c>
      <c r="AD99" s="133">
        <f t="shared" si="56"/>
        <v>41943</v>
      </c>
      <c r="AE99" s="134">
        <f t="shared" si="73"/>
        <v>-9.9734505607528532E-5</v>
      </c>
      <c r="AF99" s="134">
        <f t="shared" si="79"/>
        <v>3.8028905528702785E-4</v>
      </c>
      <c r="AG99" s="135">
        <f t="shared" si="80"/>
        <v>-1.2626481999999999E-4</v>
      </c>
      <c r="AH99" s="136">
        <f t="shared" si="74"/>
        <v>6.0165749011857686E-3</v>
      </c>
      <c r="AI99" s="57"/>
      <c r="AJ99" s="133">
        <f t="shared" si="81"/>
        <v>41943</v>
      </c>
      <c r="AK99" s="275">
        <f t="shared" si="81"/>
        <v>-9.9734505607528532E-5</v>
      </c>
      <c r="AL99" s="143">
        <f t="shared" si="81"/>
        <v>3.8028905528702785E-4</v>
      </c>
      <c r="AM99" s="143">
        <f t="shared" si="82"/>
        <v>0</v>
      </c>
      <c r="AN99" s="143">
        <f t="shared" si="82"/>
        <v>-1.2626481999999999E-4</v>
      </c>
      <c r="AO99" s="144">
        <f t="shared" si="75"/>
        <v>6.0165749011857686E-3</v>
      </c>
      <c r="AR99" s="35"/>
      <c r="BF99" s="60">
        <f t="shared" si="57"/>
        <v>41943</v>
      </c>
      <c r="BG99" s="71">
        <f t="shared" si="58"/>
        <v>2.8055454967949932E-4</v>
      </c>
      <c r="BH99" s="71">
        <f t="shared" si="59"/>
        <v>7.7826090000000003E-5</v>
      </c>
      <c r="BI99" s="71">
        <f t="shared" si="76"/>
        <v>0</v>
      </c>
      <c r="BJ99" s="71">
        <f t="shared" si="77"/>
        <v>-1.2626481999999999E-4</v>
      </c>
      <c r="BK99" s="71">
        <f t="shared" si="78"/>
        <v>-1.2626481999999999E-4</v>
      </c>
      <c r="BL99" s="71">
        <f t="shared" si="60"/>
        <v>2.5163552173913042E-2</v>
      </c>
      <c r="BM99" s="71">
        <f t="shared" si="61"/>
        <v>0</v>
      </c>
      <c r="BQ99" s="60">
        <f t="shared" si="62"/>
        <v>41943</v>
      </c>
      <c r="BR99" s="63">
        <f t="shared" si="63"/>
        <v>9.3999509189508466</v>
      </c>
      <c r="BS99" s="64">
        <f t="shared" si="64"/>
        <v>640166</v>
      </c>
      <c r="BT99" s="17" t="s">
        <v>103</v>
      </c>
      <c r="BV99" s="60">
        <f t="shared" si="65"/>
        <v>41973</v>
      </c>
      <c r="BW99" s="71">
        <f t="shared" si="66"/>
        <v>2.7528507723111718E-4</v>
      </c>
      <c r="BX99" s="71">
        <f t="shared" si="67"/>
        <v>2.8055454967949932E-4</v>
      </c>
      <c r="BY99" s="71">
        <f t="shared" si="68"/>
        <v>7.7826090000000003E-5</v>
      </c>
      <c r="BZ99" s="71">
        <f t="shared" si="69"/>
        <v>2.5163552173913042E-2</v>
      </c>
      <c r="CA99" s="71">
        <f t="shared" si="70"/>
        <v>1.4673909999999996E-5</v>
      </c>
      <c r="CB99" s="71">
        <f t="shared" si="71"/>
        <v>0</v>
      </c>
    </row>
    <row r="100" spans="1:80" x14ac:dyDescent="0.2">
      <c r="A100" s="106">
        <f t="shared" si="54"/>
        <v>41943</v>
      </c>
      <c r="B100" s="163">
        <v>41973</v>
      </c>
      <c r="C100" s="156">
        <v>232176304262</v>
      </c>
      <c r="D100" s="157">
        <v>175108.69000000006</v>
      </c>
      <c r="E100" s="158">
        <v>632640</v>
      </c>
      <c r="F100" s="157">
        <v>7739210142.0666666</v>
      </c>
      <c r="G100" s="157">
        <v>12233.19761960462</v>
      </c>
      <c r="H100" s="157">
        <v>175108.69000000006</v>
      </c>
      <c r="I100" s="164">
        <v>2.7528507723111718E-4</v>
      </c>
      <c r="J100" s="165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22.769565470512116</v>
      </c>
      <c r="O100" s="161">
        <v>9.4119086515477264</v>
      </c>
      <c r="P100" s="162">
        <v>2.8055454967949932E-4</v>
      </c>
      <c r="T100" s="113">
        <f t="shared" si="83"/>
        <v>2.7528507723111718E-4</v>
      </c>
      <c r="U100" s="114">
        <f t="shared" si="83"/>
        <v>9.2499999999999999E-5</v>
      </c>
      <c r="V100" s="115">
        <f>VLOOKUP(B100,'cds bmps'!$E:$I,5,0)/10000</f>
        <v>2.1953339999999998E-2</v>
      </c>
      <c r="Z100" s="124">
        <f t="shared" si="72"/>
        <v>0</v>
      </c>
      <c r="AA100" s="125">
        <f t="shared" si="55"/>
        <v>2.7528507723111718E-4</v>
      </c>
      <c r="AD100" s="133">
        <f t="shared" si="56"/>
        <v>41973</v>
      </c>
      <c r="AE100" s="134">
        <f t="shared" si="73"/>
        <v>-5.2694724483821399E-6</v>
      </c>
      <c r="AF100" s="134">
        <f t="shared" si="79"/>
        <v>2.8055454967949932E-4</v>
      </c>
      <c r="AG100" s="135">
        <f t="shared" si="80"/>
        <v>1.4673909999999996E-5</v>
      </c>
      <c r="AH100" s="136">
        <f t="shared" si="74"/>
        <v>-3.2102121739130442E-3</v>
      </c>
      <c r="AI100" s="57"/>
      <c r="AJ100" s="133">
        <f t="shared" si="81"/>
        <v>41973</v>
      </c>
      <c r="AK100" s="275">
        <f t="shared" si="81"/>
        <v>-5.2694724483821399E-6</v>
      </c>
      <c r="AL100" s="143">
        <f t="shared" si="81"/>
        <v>2.8055454967949932E-4</v>
      </c>
      <c r="AM100" s="143">
        <f t="shared" si="82"/>
        <v>1.4673909999999996E-5</v>
      </c>
      <c r="AN100" s="143">
        <f t="shared" si="82"/>
        <v>0</v>
      </c>
      <c r="AO100" s="144">
        <f t="shared" si="75"/>
        <v>-3.2102121739130442E-3</v>
      </c>
      <c r="AR100" s="35"/>
      <c r="BF100" s="60">
        <f t="shared" si="57"/>
        <v>41973</v>
      </c>
      <c r="BG100" s="71">
        <f t="shared" si="58"/>
        <v>2.7528507723111718E-4</v>
      </c>
      <c r="BH100" s="71">
        <f t="shared" si="59"/>
        <v>9.2499999999999999E-5</v>
      </c>
      <c r="BI100" s="71">
        <f t="shared" si="76"/>
        <v>1.4673909999999996E-5</v>
      </c>
      <c r="BJ100" s="71">
        <f t="shared" si="77"/>
        <v>0</v>
      </c>
      <c r="BK100" s="71">
        <f t="shared" si="78"/>
        <v>1.4673909999999996E-5</v>
      </c>
      <c r="BL100" s="71">
        <f t="shared" si="60"/>
        <v>2.1953339999999998E-2</v>
      </c>
      <c r="BM100" s="71">
        <f t="shared" si="61"/>
        <v>0</v>
      </c>
      <c r="BQ100" s="60">
        <f t="shared" si="62"/>
        <v>41973</v>
      </c>
      <c r="BR100" s="63">
        <f t="shared" si="63"/>
        <v>9.4119086515477264</v>
      </c>
      <c r="BS100" s="64">
        <f t="shared" si="64"/>
        <v>632640</v>
      </c>
      <c r="BT100" s="17" t="s">
        <v>103</v>
      </c>
      <c r="BV100" s="60">
        <f t="shared" si="65"/>
        <v>42004</v>
      </c>
      <c r="BW100" s="71">
        <f t="shared" si="66"/>
        <v>2.841492323558831E-4</v>
      </c>
      <c r="BX100" s="71">
        <f t="shared" si="67"/>
        <v>2.7528507723111718E-4</v>
      </c>
      <c r="BY100" s="71">
        <f t="shared" si="68"/>
        <v>9.2499999999999999E-5</v>
      </c>
      <c r="BZ100" s="71">
        <f t="shared" si="69"/>
        <v>2.1953339999999998E-2</v>
      </c>
      <c r="CA100" s="71">
        <f t="shared" si="70"/>
        <v>1.3967391000000001E-4</v>
      </c>
      <c r="CB100" s="71">
        <f t="shared" si="71"/>
        <v>0</v>
      </c>
    </row>
    <row r="101" spans="1:80" x14ac:dyDescent="0.2">
      <c r="A101" s="106">
        <f t="shared" si="54"/>
        <v>41973</v>
      </c>
      <c r="B101" s="163">
        <v>42004</v>
      </c>
      <c r="C101" s="156">
        <v>240867586840</v>
      </c>
      <c r="D101" s="157">
        <v>187513.26</v>
      </c>
      <c r="E101" s="158">
        <v>637022</v>
      </c>
      <c r="F101" s="157">
        <v>7769922156.1290321</v>
      </c>
      <c r="G101" s="157">
        <v>12197.258738519286</v>
      </c>
      <c r="H101" s="157">
        <v>187513.26</v>
      </c>
      <c r="I101" s="164">
        <v>2.841492323558831E-4</v>
      </c>
      <c r="J101" s="165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22.773525982759569</v>
      </c>
      <c r="O101" s="161">
        <v>9.4089665119099735</v>
      </c>
      <c r="P101" s="162">
        <v>2.7528507723111718E-4</v>
      </c>
      <c r="T101" s="113">
        <f t="shared" si="83"/>
        <v>2.841492323558831E-4</v>
      </c>
      <c r="U101" s="114">
        <f t="shared" si="83"/>
        <v>2.3217391000000001E-4</v>
      </c>
      <c r="V101" s="115">
        <f>VLOOKUP(B101,'cds bmps'!$E:$I,5,0)/10000</f>
        <v>2.368588695652174E-2</v>
      </c>
      <c r="Z101" s="124">
        <f t="shared" si="72"/>
        <v>0</v>
      </c>
      <c r="AA101" s="125">
        <f t="shared" si="55"/>
        <v>2.841492323558831E-4</v>
      </c>
      <c r="AD101" s="133">
        <f t="shared" si="56"/>
        <v>42004</v>
      </c>
      <c r="AE101" s="134">
        <f t="shared" si="73"/>
        <v>8.8641551247659262E-6</v>
      </c>
      <c r="AF101" s="134">
        <f t="shared" si="79"/>
        <v>2.7528507723111718E-4</v>
      </c>
      <c r="AG101" s="135">
        <f t="shared" si="80"/>
        <v>1.3967391000000001E-4</v>
      </c>
      <c r="AH101" s="136">
        <f t="shared" si="74"/>
        <v>1.7325469565217418E-3</v>
      </c>
      <c r="AI101" s="57"/>
      <c r="AJ101" s="133">
        <f t="shared" si="81"/>
        <v>42004</v>
      </c>
      <c r="AK101" s="275">
        <f t="shared" si="81"/>
        <v>8.8641551247659262E-6</v>
      </c>
      <c r="AL101" s="143">
        <f t="shared" si="81"/>
        <v>2.7528507723111718E-4</v>
      </c>
      <c r="AM101" s="143">
        <f t="shared" si="82"/>
        <v>1.3967391000000001E-4</v>
      </c>
      <c r="AN101" s="143">
        <f t="shared" si="82"/>
        <v>0</v>
      </c>
      <c r="AO101" s="144">
        <f t="shared" si="75"/>
        <v>1.7325469565217418E-3</v>
      </c>
      <c r="AR101" s="17"/>
      <c r="BF101" s="60">
        <f t="shared" si="57"/>
        <v>42004</v>
      </c>
      <c r="BG101" s="71">
        <f t="shared" si="58"/>
        <v>2.841492323558831E-4</v>
      </c>
      <c r="BH101" s="71">
        <f t="shared" si="59"/>
        <v>2.3217391000000001E-4</v>
      </c>
      <c r="BI101" s="71">
        <f t="shared" si="76"/>
        <v>1.3967391000000001E-4</v>
      </c>
      <c r="BJ101" s="71">
        <f t="shared" si="77"/>
        <v>0</v>
      </c>
      <c r="BK101" s="71">
        <f t="shared" si="78"/>
        <v>1.3967391000000001E-4</v>
      </c>
      <c r="BL101" s="71">
        <f t="shared" si="60"/>
        <v>2.368588695652174E-2</v>
      </c>
      <c r="BM101" s="71">
        <f t="shared" si="61"/>
        <v>0</v>
      </c>
      <c r="BQ101" s="60">
        <f t="shared" si="62"/>
        <v>42004</v>
      </c>
      <c r="BR101" s="63">
        <f t="shared" si="63"/>
        <v>9.4089665119099735</v>
      </c>
      <c r="BS101" s="64">
        <f t="shared" si="64"/>
        <v>637022</v>
      </c>
      <c r="BT101" s="17" t="s">
        <v>103</v>
      </c>
      <c r="BV101" s="60">
        <f t="shared" si="65"/>
        <v>42035</v>
      </c>
      <c r="BW101" s="71">
        <f t="shared" si="66"/>
        <v>1.7741663663105526E-4</v>
      </c>
      <c r="BX101" s="71">
        <f t="shared" si="67"/>
        <v>2.841492323558831E-4</v>
      </c>
      <c r="BY101" s="71">
        <f t="shared" si="68"/>
        <v>2.3217391000000001E-4</v>
      </c>
      <c r="BZ101" s="71">
        <f t="shared" si="69"/>
        <v>2.368588695652174E-2</v>
      </c>
      <c r="CA101" s="71">
        <f t="shared" si="70"/>
        <v>-1.6671936000000001E-4</v>
      </c>
      <c r="CB101" s="71">
        <f t="shared" si="71"/>
        <v>0</v>
      </c>
    </row>
    <row r="102" spans="1:80" x14ac:dyDescent="0.2">
      <c r="A102" s="106">
        <f t="shared" si="54"/>
        <v>42004</v>
      </c>
      <c r="B102" s="163">
        <v>42035</v>
      </c>
      <c r="C102" s="156">
        <v>240760534982</v>
      </c>
      <c r="D102" s="157">
        <v>117027.1899999999</v>
      </c>
      <c r="E102" s="158">
        <v>620735</v>
      </c>
      <c r="F102" s="157">
        <v>7766468870.3870964</v>
      </c>
      <c r="G102" s="157">
        <v>12511.730239775583</v>
      </c>
      <c r="H102" s="157">
        <v>117027.1899999999</v>
      </c>
      <c r="I102" s="164">
        <v>1.7741663663105526E-4</v>
      </c>
      <c r="J102" s="165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22.773081441193526</v>
      </c>
      <c r="O102" s="161">
        <v>9.4344219024324314</v>
      </c>
      <c r="P102" s="162">
        <v>2.841492323558831E-4</v>
      </c>
      <c r="T102" s="113">
        <f t="shared" si="83"/>
        <v>1.7741663663105526E-4</v>
      </c>
      <c r="U102" s="114">
        <f t="shared" si="83"/>
        <v>6.5454549999999998E-5</v>
      </c>
      <c r="V102" s="115">
        <f>VLOOKUP(B102,'cds bmps'!$E:$I,5,0)/10000</f>
        <v>2.6615049999999998E-2</v>
      </c>
      <c r="Z102" s="124">
        <f t="shared" si="72"/>
        <v>0</v>
      </c>
      <c r="AA102" s="125">
        <f t="shared" si="55"/>
        <v>1.7741663663105526E-4</v>
      </c>
      <c r="AD102" s="133">
        <f t="shared" si="56"/>
        <v>42035</v>
      </c>
      <c r="AE102" s="134">
        <f t="shared" si="73"/>
        <v>-1.0673259572482785E-4</v>
      </c>
      <c r="AF102" s="134">
        <f t="shared" si="79"/>
        <v>2.841492323558831E-4</v>
      </c>
      <c r="AG102" s="135">
        <f t="shared" si="80"/>
        <v>-1.6671936000000001E-4</v>
      </c>
      <c r="AH102" s="136">
        <f t="shared" si="74"/>
        <v>2.9291630434782577E-3</v>
      </c>
      <c r="AI102" s="57"/>
      <c r="AJ102" s="133">
        <f t="shared" si="81"/>
        <v>42035</v>
      </c>
      <c r="AK102" s="275">
        <f t="shared" si="81"/>
        <v>-1.0673259572482785E-4</v>
      </c>
      <c r="AL102" s="143">
        <f t="shared" si="81"/>
        <v>2.841492323558831E-4</v>
      </c>
      <c r="AM102" s="143">
        <f t="shared" si="82"/>
        <v>0</v>
      </c>
      <c r="AN102" s="143">
        <f t="shared" si="82"/>
        <v>-1.6671936000000001E-4</v>
      </c>
      <c r="AO102" s="144">
        <f t="shared" si="75"/>
        <v>2.9291630434782577E-3</v>
      </c>
      <c r="AR102" s="37"/>
      <c r="BF102" s="60">
        <f t="shared" si="57"/>
        <v>42035</v>
      </c>
      <c r="BG102" s="71">
        <f t="shared" si="58"/>
        <v>1.7741663663105526E-4</v>
      </c>
      <c r="BH102" s="71">
        <f t="shared" si="59"/>
        <v>6.5454549999999998E-5</v>
      </c>
      <c r="BI102" s="71">
        <f t="shared" si="76"/>
        <v>0</v>
      </c>
      <c r="BJ102" s="71">
        <f t="shared" si="77"/>
        <v>-1.6671936000000001E-4</v>
      </c>
      <c r="BK102" s="71">
        <f t="shared" si="78"/>
        <v>-1.6671936000000001E-4</v>
      </c>
      <c r="BL102" s="71">
        <f t="shared" si="60"/>
        <v>2.6615049999999998E-2</v>
      </c>
      <c r="BM102" s="71">
        <f t="shared" si="61"/>
        <v>0</v>
      </c>
      <c r="BQ102" s="60">
        <f t="shared" si="62"/>
        <v>42035</v>
      </c>
      <c r="BR102" s="63">
        <f t="shared" si="63"/>
        <v>9.4344219024324314</v>
      </c>
      <c r="BS102" s="64">
        <f t="shared" si="64"/>
        <v>620735</v>
      </c>
      <c r="BT102" s="17" t="s">
        <v>103</v>
      </c>
      <c r="BV102" s="60">
        <f t="shared" si="65"/>
        <v>42063</v>
      </c>
      <c r="BW102" s="71">
        <f t="shared" si="66"/>
        <v>2.1202323247985721E-4</v>
      </c>
      <c r="BX102" s="71">
        <f t="shared" si="67"/>
        <v>1.7741663663105526E-4</v>
      </c>
      <c r="BY102" s="71">
        <f t="shared" si="68"/>
        <v>6.5454549999999998E-5</v>
      </c>
      <c r="BZ102" s="71">
        <f t="shared" si="69"/>
        <v>2.6615049999999998E-2</v>
      </c>
      <c r="CA102" s="71">
        <f t="shared" si="70"/>
        <v>-5.8454549999999998E-5</v>
      </c>
      <c r="CB102" s="71">
        <f t="shared" si="71"/>
        <v>0</v>
      </c>
    </row>
    <row r="103" spans="1:80" x14ac:dyDescent="0.2">
      <c r="A103" s="106">
        <f t="shared" si="54"/>
        <v>42035</v>
      </c>
      <c r="B103" s="163">
        <v>42063</v>
      </c>
      <c r="C103" s="156">
        <v>215444705119</v>
      </c>
      <c r="D103" s="157">
        <v>125148.72000000004</v>
      </c>
      <c r="E103" s="158">
        <v>614789</v>
      </c>
      <c r="F103" s="157">
        <v>7694453754.25</v>
      </c>
      <c r="G103" s="157">
        <v>12515.600887865592</v>
      </c>
      <c r="H103" s="157">
        <v>125148.72000000004</v>
      </c>
      <c r="I103" s="164">
        <v>2.1202323247985721E-4</v>
      </c>
      <c r="J103" s="165">
        <v>6.9999999999999999E-6</v>
      </c>
      <c r="K103" s="160">
        <v>0</v>
      </c>
      <c r="L103" s="160">
        <v>-1.0563636E-4</v>
      </c>
      <c r="M103" s="160">
        <v>-1.0563636E-4</v>
      </c>
      <c r="N103" s="161">
        <v>22.763765614615536</v>
      </c>
      <c r="O103" s="161">
        <v>9.4347312161264192</v>
      </c>
      <c r="P103" s="162">
        <v>1.7741663663105526E-4</v>
      </c>
      <c r="T103" s="113">
        <f t="shared" si="83"/>
        <v>2.1202323247985721E-4</v>
      </c>
      <c r="U103" s="114">
        <f t="shared" si="83"/>
        <v>6.9999999999999999E-6</v>
      </c>
      <c r="V103" s="115">
        <f>VLOOKUP(B103,'cds bmps'!$E:$I,5,0)/10000</f>
        <v>2.4227889999999995E-2</v>
      </c>
      <c r="Z103" s="124">
        <f t="shared" si="72"/>
        <v>0</v>
      </c>
      <c r="AA103" s="125">
        <f t="shared" si="55"/>
        <v>2.1202323247985721E-4</v>
      </c>
      <c r="AD103" s="133">
        <f t="shared" si="56"/>
        <v>42063</v>
      </c>
      <c r="AE103" s="134">
        <f t="shared" si="73"/>
        <v>3.4606595848801953E-5</v>
      </c>
      <c r="AF103" s="134">
        <f t="shared" si="79"/>
        <v>1.7741663663105526E-4</v>
      </c>
      <c r="AG103" s="135">
        <f t="shared" si="80"/>
        <v>-5.8454549999999998E-5</v>
      </c>
      <c r="AH103" s="136">
        <f t="shared" si="74"/>
        <v>-2.3871600000000028E-3</v>
      </c>
      <c r="AI103" s="57"/>
      <c r="AJ103" s="133">
        <f t="shared" si="81"/>
        <v>42063</v>
      </c>
      <c r="AK103" s="275">
        <f t="shared" si="81"/>
        <v>3.4606595848801953E-5</v>
      </c>
      <c r="AL103" s="143">
        <f t="shared" si="81"/>
        <v>1.7741663663105526E-4</v>
      </c>
      <c r="AM103" s="143">
        <f t="shared" si="82"/>
        <v>0</v>
      </c>
      <c r="AN103" s="143">
        <f t="shared" si="82"/>
        <v>-5.8454549999999998E-5</v>
      </c>
      <c r="AO103" s="144">
        <f t="shared" si="75"/>
        <v>-2.3871600000000028E-3</v>
      </c>
      <c r="AR103" s="37"/>
      <c r="BF103" s="60">
        <f t="shared" si="57"/>
        <v>42063</v>
      </c>
      <c r="BG103" s="71">
        <f t="shared" si="58"/>
        <v>2.1202323247985721E-4</v>
      </c>
      <c r="BH103" s="71">
        <f t="shared" si="59"/>
        <v>6.9999999999999999E-6</v>
      </c>
      <c r="BI103" s="71">
        <f t="shared" si="76"/>
        <v>0</v>
      </c>
      <c r="BJ103" s="71">
        <f t="shared" si="77"/>
        <v>-5.8454549999999998E-5</v>
      </c>
      <c r="BK103" s="71">
        <f t="shared" si="78"/>
        <v>-5.8454549999999998E-5</v>
      </c>
      <c r="BL103" s="71">
        <f t="shared" si="60"/>
        <v>2.4227889999999995E-2</v>
      </c>
      <c r="BM103" s="71">
        <f t="shared" si="61"/>
        <v>0</v>
      </c>
      <c r="BQ103" s="60">
        <f t="shared" si="62"/>
        <v>42063</v>
      </c>
      <c r="BR103" s="63">
        <f t="shared" si="63"/>
        <v>9.4347312161264192</v>
      </c>
      <c r="BS103" s="64">
        <f t="shared" si="64"/>
        <v>614789</v>
      </c>
      <c r="BT103" s="17" t="s">
        <v>103</v>
      </c>
      <c r="BV103" s="60">
        <f t="shared" si="65"/>
        <v>42094</v>
      </c>
      <c r="BW103" s="71">
        <f t="shared" si="66"/>
        <v>2.1346804738535874E-4</v>
      </c>
      <c r="BX103" s="71">
        <f t="shared" si="67"/>
        <v>2.1202323247985721E-4</v>
      </c>
      <c r="BY103" s="71">
        <f t="shared" si="68"/>
        <v>6.9999999999999999E-6</v>
      </c>
      <c r="BZ103" s="71">
        <f t="shared" si="69"/>
        <v>2.4227889999999995E-2</v>
      </c>
      <c r="CA103" s="71">
        <f t="shared" si="70"/>
        <v>-1.0563636E-4</v>
      </c>
      <c r="CB103" s="71">
        <f t="shared" si="71"/>
        <v>0</v>
      </c>
    </row>
    <row r="104" spans="1:80" x14ac:dyDescent="0.2">
      <c r="A104" s="106">
        <f t="shared" si="54"/>
        <v>42063</v>
      </c>
      <c r="B104" s="163">
        <v>42094</v>
      </c>
      <c r="C104" s="156">
        <v>233412787114</v>
      </c>
      <c r="D104" s="157">
        <v>136510.06</v>
      </c>
      <c r="E104" s="158">
        <v>608354</v>
      </c>
      <c r="F104" s="157">
        <v>7529444745.6129036</v>
      </c>
      <c r="G104" s="157">
        <v>12376.748974467011</v>
      </c>
      <c r="H104" s="157">
        <v>136510.06</v>
      </c>
      <c r="I104" s="164">
        <v>2.1346804738535874E-4</v>
      </c>
      <c r="J104" s="165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22.742087137076933</v>
      </c>
      <c r="O104" s="161">
        <v>9.4235749087206298</v>
      </c>
      <c r="P104" s="162">
        <v>2.1202323247985721E-4</v>
      </c>
      <c r="T104" s="113">
        <f t="shared" si="83"/>
        <v>2.1346804738535874E-4</v>
      </c>
      <c r="U104" s="114">
        <f t="shared" si="83"/>
        <v>-9.8636360000000007E-5</v>
      </c>
      <c r="V104" s="115">
        <f>VLOOKUP(B104,'cds bmps'!$E:$I,5,0)/10000</f>
        <v>1.951408181818182E-2</v>
      </c>
      <c r="Z104" s="124">
        <f t="shared" si="72"/>
        <v>0</v>
      </c>
      <c r="AA104" s="125">
        <f t="shared" si="55"/>
        <v>2.1346804738535874E-4</v>
      </c>
      <c r="AD104" s="133">
        <f t="shared" si="56"/>
        <v>42094</v>
      </c>
      <c r="AE104" s="134">
        <f t="shared" si="73"/>
        <v>1.444814905501526E-6</v>
      </c>
      <c r="AF104" s="134">
        <f t="shared" si="79"/>
        <v>2.1202323247985721E-4</v>
      </c>
      <c r="AG104" s="135">
        <f t="shared" si="80"/>
        <v>-1.0563636E-4</v>
      </c>
      <c r="AH104" s="136">
        <f t="shared" si="74"/>
        <v>-4.713808181818175E-3</v>
      </c>
      <c r="AI104" s="57"/>
      <c r="AJ104" s="133">
        <f t="shared" si="81"/>
        <v>42094</v>
      </c>
      <c r="AK104" s="275">
        <f t="shared" si="81"/>
        <v>1.444814905501526E-6</v>
      </c>
      <c r="AL104" s="143">
        <f t="shared" si="81"/>
        <v>2.1202323247985721E-4</v>
      </c>
      <c r="AM104" s="143">
        <f t="shared" si="82"/>
        <v>0</v>
      </c>
      <c r="AN104" s="143">
        <f t="shared" si="82"/>
        <v>-1.0563636E-4</v>
      </c>
      <c r="AO104" s="144">
        <f t="shared" si="75"/>
        <v>-4.713808181818175E-3</v>
      </c>
      <c r="AR104" s="37"/>
      <c r="BF104" s="60">
        <f t="shared" si="57"/>
        <v>42094</v>
      </c>
      <c r="BG104" s="71">
        <f t="shared" si="58"/>
        <v>2.1346804738535874E-4</v>
      </c>
      <c r="BH104" s="71">
        <f t="shared" si="59"/>
        <v>-9.8636360000000007E-5</v>
      </c>
      <c r="BI104" s="71">
        <f t="shared" si="76"/>
        <v>0</v>
      </c>
      <c r="BJ104" s="71">
        <f t="shared" si="77"/>
        <v>-1.0563636E-4</v>
      </c>
      <c r="BK104" s="71">
        <f t="shared" si="78"/>
        <v>-1.0563636E-4</v>
      </c>
      <c r="BL104" s="71">
        <f t="shared" si="60"/>
        <v>1.951408181818182E-2</v>
      </c>
      <c r="BM104" s="71">
        <f t="shared" si="61"/>
        <v>0</v>
      </c>
      <c r="BQ104" s="60">
        <f t="shared" si="62"/>
        <v>42094</v>
      </c>
      <c r="BR104" s="63">
        <f t="shared" si="63"/>
        <v>9.4235749087206298</v>
      </c>
      <c r="BS104" s="64">
        <f t="shared" si="64"/>
        <v>608354</v>
      </c>
      <c r="BT104" s="17" t="s">
        <v>103</v>
      </c>
      <c r="BV104" s="60">
        <f t="shared" si="65"/>
        <v>42124</v>
      </c>
      <c r="BW104" s="71">
        <f t="shared" si="66"/>
        <v>1.7672208034290619E-4</v>
      </c>
      <c r="BX104" s="71">
        <f t="shared" si="67"/>
        <v>2.1346804738535874E-4</v>
      </c>
      <c r="BY104" s="71">
        <f t="shared" si="68"/>
        <v>-9.8636360000000007E-5</v>
      </c>
      <c r="BZ104" s="71">
        <f t="shared" si="69"/>
        <v>1.951408181818182E-2</v>
      </c>
      <c r="CA104" s="71">
        <f t="shared" si="70"/>
        <v>-1.6863636999999999E-4</v>
      </c>
      <c r="CB104" s="71">
        <f t="shared" si="71"/>
        <v>0</v>
      </c>
    </row>
    <row r="105" spans="1:80" x14ac:dyDescent="0.2">
      <c r="A105" s="106">
        <f t="shared" si="54"/>
        <v>42094</v>
      </c>
      <c r="B105" s="163">
        <v>42124</v>
      </c>
      <c r="C105" s="156">
        <v>222082164401</v>
      </c>
      <c r="D105" s="157">
        <v>107525.54000000007</v>
      </c>
      <c r="E105" s="158">
        <v>596110</v>
      </c>
      <c r="F105" s="157">
        <v>7402738813.3666668</v>
      </c>
      <c r="G105" s="157">
        <v>12418.410718435636</v>
      </c>
      <c r="H105" s="157">
        <v>107525.54000000007</v>
      </c>
      <c r="I105" s="164">
        <v>1.7672208034290619E-4</v>
      </c>
      <c r="J105" s="165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22.725115878597169</v>
      </c>
      <c r="O105" s="161">
        <v>9.4269353858210891</v>
      </c>
      <c r="P105" s="162">
        <v>2.1346804738535874E-4</v>
      </c>
      <c r="T105" s="113">
        <f t="shared" si="83"/>
        <v>1.7672208034290619E-4</v>
      </c>
      <c r="U105" s="114">
        <f t="shared" si="83"/>
        <v>-2.6727273E-4</v>
      </c>
      <c r="V105" s="115">
        <f>VLOOKUP(B105,'cds bmps'!$E:$I,5,0)/10000</f>
        <v>1.9441727272727274E-2</v>
      </c>
      <c r="Z105" s="124">
        <f t="shared" si="72"/>
        <v>0</v>
      </c>
      <c r="AA105" s="125">
        <f t="shared" si="55"/>
        <v>1.7672208034290619E-4</v>
      </c>
      <c r="AD105" s="133">
        <f t="shared" si="56"/>
        <v>42124</v>
      </c>
      <c r="AE105" s="134">
        <f t="shared" si="73"/>
        <v>-3.6745967042452546E-5</v>
      </c>
      <c r="AF105" s="134">
        <f t="shared" si="79"/>
        <v>2.1346804738535874E-4</v>
      </c>
      <c r="AG105" s="135">
        <f t="shared" si="80"/>
        <v>-1.6863636999999999E-4</v>
      </c>
      <c r="AH105" s="136">
        <f t="shared" si="74"/>
        <v>-7.2354545454546282E-5</v>
      </c>
      <c r="AI105" s="57"/>
      <c r="AJ105" s="133">
        <f t="shared" ref="AJ105:AL108" si="84">+AD105</f>
        <v>42124</v>
      </c>
      <c r="AK105" s="275">
        <f t="shared" si="84"/>
        <v>-3.6745967042452546E-5</v>
      </c>
      <c r="AL105" s="143">
        <f t="shared" si="84"/>
        <v>2.1346804738535874E-4</v>
      </c>
      <c r="AM105" s="143">
        <f t="shared" si="82"/>
        <v>0</v>
      </c>
      <c r="AN105" s="143">
        <f t="shared" si="82"/>
        <v>-1.6863636999999999E-4</v>
      </c>
      <c r="AO105" s="144">
        <f t="shared" si="75"/>
        <v>-7.2354545454546282E-5</v>
      </c>
      <c r="AR105" s="37"/>
      <c r="BF105" s="60">
        <f t="shared" si="57"/>
        <v>42124</v>
      </c>
      <c r="BG105" s="71">
        <f t="shared" si="58"/>
        <v>1.7672208034290619E-4</v>
      </c>
      <c r="BH105" s="71">
        <f t="shared" si="59"/>
        <v>-2.6727273E-4</v>
      </c>
      <c r="BI105" s="71">
        <f t="shared" si="76"/>
        <v>0</v>
      </c>
      <c r="BJ105" s="71">
        <f t="shared" si="77"/>
        <v>-1.6863636999999999E-4</v>
      </c>
      <c r="BK105" s="71">
        <f t="shared" si="78"/>
        <v>-1.6863636999999999E-4</v>
      </c>
      <c r="BL105" s="71">
        <f t="shared" si="60"/>
        <v>1.9441727272727274E-2</v>
      </c>
      <c r="BM105" s="71">
        <f t="shared" si="61"/>
        <v>0</v>
      </c>
      <c r="BV105" s="60">
        <f t="shared" si="65"/>
        <v>42155</v>
      </c>
      <c r="BW105" s="71">
        <f t="shared" si="66"/>
        <v>1.819410285801559E-4</v>
      </c>
      <c r="BX105" s="71">
        <f t="shared" si="67"/>
        <v>1.7672208034290619E-4</v>
      </c>
      <c r="BY105" s="71">
        <f t="shared" si="68"/>
        <v>-2.6727273E-4</v>
      </c>
      <c r="BZ105" s="71">
        <f t="shared" si="69"/>
        <v>1.9441727272727274E-2</v>
      </c>
      <c r="CA105" s="71">
        <f t="shared" si="70"/>
        <v>-2.1415584142857162E-4</v>
      </c>
      <c r="CB105" s="71">
        <f t="shared" si="71"/>
        <v>0</v>
      </c>
    </row>
    <row r="106" spans="1:80" x14ac:dyDescent="0.2">
      <c r="A106" s="106">
        <f t="shared" si="54"/>
        <v>42124</v>
      </c>
      <c r="B106" s="163">
        <v>42155</v>
      </c>
      <c r="C106" s="156">
        <v>230752963351</v>
      </c>
      <c r="D106" s="157">
        <v>115023.09999999987</v>
      </c>
      <c r="E106" s="158">
        <v>595471</v>
      </c>
      <c r="F106" s="157">
        <v>7443643979.0645161</v>
      </c>
      <c r="G106" s="157">
        <v>12500.430716297715</v>
      </c>
      <c r="H106" s="157">
        <v>115023.09999999987</v>
      </c>
      <c r="I106" s="164">
        <v>1.819410285801559E-4</v>
      </c>
      <c r="J106" s="165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22.730626348019619</v>
      </c>
      <c r="O106" s="161">
        <v>9.4335183800005709</v>
      </c>
      <c r="P106" s="162">
        <v>1.7672208034290619E-4</v>
      </c>
      <c r="T106" s="113">
        <f t="shared" si="83"/>
        <v>1.819410285801559E-4</v>
      </c>
      <c r="U106" s="114">
        <f t="shared" si="83"/>
        <v>-4.8142857142857161E-4</v>
      </c>
      <c r="V106" s="115">
        <f>VLOOKUP(B106,'cds bmps'!$E:$I,5,0)/10000</f>
        <v>1.8832076190476194E-2</v>
      </c>
      <c r="Z106" s="124">
        <f t="shared" si="72"/>
        <v>0</v>
      </c>
      <c r="AA106" s="125">
        <f t="shared" si="55"/>
        <v>1.819410285801559E-4</v>
      </c>
      <c r="AD106" s="133">
        <f t="shared" si="56"/>
        <v>42155</v>
      </c>
      <c r="AE106" s="134">
        <f t="shared" si="73"/>
        <v>5.2189482372497101E-6</v>
      </c>
      <c r="AF106" s="134">
        <f t="shared" si="79"/>
        <v>1.7672208034290619E-4</v>
      </c>
      <c r="AG106" s="135">
        <f t="shared" si="80"/>
        <v>-2.1415584142857162E-4</v>
      </c>
      <c r="AH106" s="136">
        <f t="shared" si="74"/>
        <v>-6.096510822510802E-4</v>
      </c>
      <c r="AI106" s="57"/>
      <c r="AJ106" s="133">
        <f t="shared" si="84"/>
        <v>42155</v>
      </c>
      <c r="AK106" s="275">
        <f t="shared" si="84"/>
        <v>5.2189482372497101E-6</v>
      </c>
      <c r="AL106" s="143">
        <f t="shared" si="84"/>
        <v>1.7672208034290619E-4</v>
      </c>
      <c r="AM106" s="143">
        <f t="shared" si="82"/>
        <v>0</v>
      </c>
      <c r="AN106" s="143">
        <f t="shared" si="82"/>
        <v>-2.1415584142857162E-4</v>
      </c>
      <c r="AO106" s="144">
        <f t="shared" si="75"/>
        <v>-6.096510822510802E-4</v>
      </c>
      <c r="AR106" s="37"/>
      <c r="BF106" s="60">
        <f t="shared" si="57"/>
        <v>42155</v>
      </c>
      <c r="BG106" s="71">
        <f t="shared" si="58"/>
        <v>1.819410285801559E-4</v>
      </c>
      <c r="BH106" s="71">
        <f t="shared" si="59"/>
        <v>-4.8142857142857161E-4</v>
      </c>
      <c r="BI106" s="71">
        <f t="shared" si="76"/>
        <v>0</v>
      </c>
      <c r="BJ106" s="71">
        <f t="shared" si="77"/>
        <v>-2.1415584142857162E-4</v>
      </c>
      <c r="BK106" s="71">
        <f t="shared" si="78"/>
        <v>-2.1415584142857162E-4</v>
      </c>
      <c r="BL106" s="71">
        <f t="shared" si="60"/>
        <v>1.8832076190476194E-2</v>
      </c>
      <c r="BM106" s="71">
        <f t="shared" si="61"/>
        <v>0</v>
      </c>
      <c r="BV106" s="60">
        <f t="shared" si="65"/>
        <v>42185</v>
      </c>
      <c r="BW106" s="71">
        <f t="shared" si="66"/>
        <v>1.964157006401564E-4</v>
      </c>
      <c r="BX106" s="71">
        <f t="shared" si="67"/>
        <v>1.819410285801559E-4</v>
      </c>
      <c r="BY106" s="71">
        <f t="shared" si="68"/>
        <v>-4.8142857142857161E-4</v>
      </c>
      <c r="BZ106" s="71">
        <f t="shared" si="69"/>
        <v>1.8832076190476194E-2</v>
      </c>
      <c r="CA106" s="71">
        <f t="shared" si="70"/>
        <v>-1.49935064935065E-4</v>
      </c>
      <c r="CB106" s="71">
        <f t="shared" si="71"/>
        <v>0</v>
      </c>
    </row>
    <row r="107" spans="1:80" x14ac:dyDescent="0.2">
      <c r="A107" s="106">
        <f t="shared" si="54"/>
        <v>42155</v>
      </c>
      <c r="B107" s="163">
        <v>42185</v>
      </c>
      <c r="C107" s="156">
        <v>221136435165</v>
      </c>
      <c r="D107" s="157">
        <v>118999.08999999998</v>
      </c>
      <c r="E107" s="158">
        <v>594333</v>
      </c>
      <c r="F107" s="157">
        <v>7371214505.5</v>
      </c>
      <c r="G107" s="157">
        <v>12402.499113291708</v>
      </c>
      <c r="H107" s="157">
        <v>118999.08999999998</v>
      </c>
      <c r="I107" s="164">
        <v>1.964157006401564E-4</v>
      </c>
      <c r="J107" s="165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22.720848320005398</v>
      </c>
      <c r="O107" s="161">
        <v>9.4256532726808828</v>
      </c>
      <c r="P107" s="162">
        <v>1.819410285801559E-4</v>
      </c>
      <c r="T107" s="113">
        <f t="shared" si="83"/>
        <v>1.964157006401564E-4</v>
      </c>
      <c r="U107" s="114">
        <f t="shared" si="83"/>
        <v>-6.3136363636363661E-4</v>
      </c>
      <c r="V107" s="115">
        <f>VLOOKUP(B107,'cds bmps'!$E:$I,5,0)/10000</f>
        <v>2.1152890909090907E-2</v>
      </c>
      <c r="Z107" s="124">
        <f t="shared" si="72"/>
        <v>0</v>
      </c>
      <c r="AA107" s="125">
        <f t="shared" si="55"/>
        <v>1.964157006401564E-4</v>
      </c>
      <c r="AD107" s="133">
        <f t="shared" si="56"/>
        <v>42185</v>
      </c>
      <c r="AE107" s="134">
        <f t="shared" si="73"/>
        <v>1.4474672060000503E-5</v>
      </c>
      <c r="AF107" s="134">
        <f t="shared" si="79"/>
        <v>1.819410285801559E-4</v>
      </c>
      <c r="AG107" s="135">
        <f t="shared" si="80"/>
        <v>-1.49935064935065E-4</v>
      </c>
      <c r="AH107" s="136">
        <f t="shared" si="74"/>
        <v>2.3208147186147138E-3</v>
      </c>
      <c r="AI107" s="57"/>
      <c r="AJ107" s="133">
        <f t="shared" si="84"/>
        <v>42185</v>
      </c>
      <c r="AK107" s="275">
        <f t="shared" si="84"/>
        <v>1.4474672060000503E-5</v>
      </c>
      <c r="AL107" s="143">
        <f t="shared" si="84"/>
        <v>1.819410285801559E-4</v>
      </c>
      <c r="AM107" s="143">
        <f t="shared" si="82"/>
        <v>0</v>
      </c>
      <c r="AN107" s="143">
        <f t="shared" si="82"/>
        <v>-1.49935064935065E-4</v>
      </c>
      <c r="AO107" s="144">
        <f t="shared" si="75"/>
        <v>2.3208147186147138E-3</v>
      </c>
      <c r="AR107" s="37"/>
      <c r="BF107" s="60">
        <f t="shared" si="57"/>
        <v>42185</v>
      </c>
      <c r="BG107" s="71">
        <f t="shared" si="58"/>
        <v>1.964157006401564E-4</v>
      </c>
      <c r="BH107" s="71">
        <f t="shared" si="59"/>
        <v>-6.3136363636363661E-4</v>
      </c>
      <c r="BI107" s="71">
        <f t="shared" si="76"/>
        <v>0</v>
      </c>
      <c r="BJ107" s="71">
        <f t="shared" si="77"/>
        <v>-1.49935064935065E-4</v>
      </c>
      <c r="BK107" s="71">
        <f t="shared" si="78"/>
        <v>-1.49935064935065E-4</v>
      </c>
      <c r="BL107" s="71">
        <f t="shared" si="60"/>
        <v>2.1152890909090907E-2</v>
      </c>
      <c r="BM107" s="71">
        <f t="shared" si="61"/>
        <v>0</v>
      </c>
      <c r="BV107" s="60">
        <f t="shared" si="65"/>
        <v>42216</v>
      </c>
      <c r="BW107" s="71">
        <f t="shared" si="66"/>
        <v>1.3791824448261997E-4</v>
      </c>
      <c r="BX107" s="71">
        <f t="shared" si="67"/>
        <v>1.964157006401564E-4</v>
      </c>
      <c r="BY107" s="71">
        <f t="shared" si="68"/>
        <v>-6.3136363636363661E-4</v>
      </c>
      <c r="BZ107" s="71">
        <f t="shared" si="69"/>
        <v>2.1152890909090907E-2</v>
      </c>
      <c r="CA107" s="71">
        <f t="shared" si="70"/>
        <v>-7.6897233201580692E-5</v>
      </c>
      <c r="CB107" s="71">
        <f t="shared" si="71"/>
        <v>0</v>
      </c>
    </row>
    <row r="108" spans="1:80" x14ac:dyDescent="0.2">
      <c r="A108" s="108">
        <f t="shared" si="54"/>
        <v>42185</v>
      </c>
      <c r="B108" s="175">
        <v>42216</v>
      </c>
      <c r="C108" s="168">
        <v>230045766019</v>
      </c>
      <c r="D108" s="169">
        <v>86924.68000000008</v>
      </c>
      <c r="E108" s="170">
        <v>592740</v>
      </c>
      <c r="F108" s="169">
        <v>7420831161.9032259</v>
      </c>
      <c r="G108" s="169">
        <v>12519.538350546994</v>
      </c>
      <c r="H108" s="169">
        <v>86924.68000000008</v>
      </c>
      <c r="I108" s="274">
        <v>1.3791824448261997E-4</v>
      </c>
      <c r="J108" s="176">
        <v>-7.082608695652173E-4</v>
      </c>
      <c r="K108" s="172">
        <v>7.082608695652173E-4</v>
      </c>
      <c r="L108" s="172">
        <v>0</v>
      </c>
      <c r="M108" s="172">
        <v>7.082608695652173E-4</v>
      </c>
      <c r="N108" s="173">
        <v>22.727556904281336</v>
      </c>
      <c r="O108" s="173">
        <v>9.4350457710147602</v>
      </c>
      <c r="P108" s="174">
        <v>1.964157006401564E-4</v>
      </c>
      <c r="T108" s="116">
        <f t="shared" si="83"/>
        <v>1.3791824448261997E-4</v>
      </c>
      <c r="U108" s="117">
        <f t="shared" si="83"/>
        <v>-7.082608695652173E-4</v>
      </c>
      <c r="V108" s="118">
        <f>VLOOKUP(B108,'cds bmps'!$E:$I,5,0)/10000</f>
        <v>2.1922699999999996E-2</v>
      </c>
      <c r="Z108" s="126">
        <f t="shared" si="72"/>
        <v>0</v>
      </c>
      <c r="AA108" s="127">
        <f t="shared" si="55"/>
        <v>1.3791824448261997E-4</v>
      </c>
      <c r="AD108" s="137">
        <f t="shared" si="56"/>
        <v>42216</v>
      </c>
      <c r="AE108" s="138">
        <f t="shared" si="73"/>
        <v>-5.8497456157536432E-5</v>
      </c>
      <c r="AF108" s="138">
        <f t="shared" si="79"/>
        <v>1.964157006401564E-4</v>
      </c>
      <c r="AG108" s="135">
        <f t="shared" si="80"/>
        <v>-7.6897233201580692E-5</v>
      </c>
      <c r="AH108" s="140">
        <f t="shared" si="74"/>
        <v>7.6980909090908906E-4</v>
      </c>
      <c r="AI108" s="57"/>
      <c r="AJ108" s="137">
        <f t="shared" si="84"/>
        <v>42216</v>
      </c>
      <c r="AK108" s="276">
        <f t="shared" si="84"/>
        <v>-5.8497456157536432E-5</v>
      </c>
      <c r="AL108" s="145">
        <f t="shared" si="84"/>
        <v>1.964157006401564E-4</v>
      </c>
      <c r="AM108" s="143">
        <f t="shared" si="82"/>
        <v>0</v>
      </c>
      <c r="AN108" s="143">
        <f t="shared" si="82"/>
        <v>-7.6897233201580692E-5</v>
      </c>
      <c r="AO108" s="146">
        <f t="shared" si="75"/>
        <v>7.6980909090908906E-4</v>
      </c>
      <c r="AR108" s="37"/>
      <c r="BF108" s="60">
        <f t="shared" si="57"/>
        <v>42216</v>
      </c>
      <c r="BG108" s="71">
        <f t="shared" si="58"/>
        <v>1.3791824448261997E-4</v>
      </c>
      <c r="BH108" s="71">
        <f t="shared" si="59"/>
        <v>-7.082608695652173E-4</v>
      </c>
      <c r="BI108" s="71">
        <f t="shared" si="76"/>
        <v>0</v>
      </c>
      <c r="BJ108" s="71">
        <f t="shared" si="77"/>
        <v>-7.6897233201580692E-5</v>
      </c>
      <c r="BK108" s="71">
        <f t="shared" si="78"/>
        <v>-7.6897233201580692E-5</v>
      </c>
      <c r="BL108" s="71">
        <f t="shared" si="60"/>
        <v>2.1922699999999996E-2</v>
      </c>
      <c r="BM108" s="71">
        <f t="shared" si="61"/>
        <v>0</v>
      </c>
      <c r="BQ108" s="60"/>
      <c r="BR108" s="63"/>
      <c r="BV108" s="60"/>
      <c r="BW108" s="71"/>
      <c r="BX108" s="71"/>
      <c r="BY108" s="71"/>
      <c r="BZ108" s="71"/>
      <c r="CA108" s="71"/>
      <c r="CB108" s="71"/>
    </row>
    <row r="109" spans="1:80" s="109" customFormat="1" x14ac:dyDescent="0.2">
      <c r="T109" s="119"/>
      <c r="U109" s="119"/>
      <c r="V109" s="119"/>
    </row>
    <row r="110" spans="1:80" s="247" customFormat="1" x14ac:dyDescent="0.2"/>
    <row r="111" spans="1:80" s="247" customFormat="1" x14ac:dyDescent="0.2"/>
    <row r="112" spans="1:80" s="247" customFormat="1" x14ac:dyDescent="0.2"/>
    <row r="113" s="247" customFormat="1" x14ac:dyDescent="0.2"/>
    <row r="114" s="247" customFormat="1" x14ac:dyDescent="0.2"/>
    <row r="115" s="247" customFormat="1" x14ac:dyDescent="0.2"/>
    <row r="116" s="247" customFormat="1" x14ac:dyDescent="0.2"/>
    <row r="117" s="247" customFormat="1" x14ac:dyDescent="0.2"/>
    <row r="118" s="247" customFormat="1" x14ac:dyDescent="0.2"/>
    <row r="119" s="247" customFormat="1" x14ac:dyDescent="0.2"/>
    <row r="120" s="247" customFormat="1" x14ac:dyDescent="0.2"/>
    <row r="121" s="247" customFormat="1" x14ac:dyDescent="0.2"/>
    <row r="122" s="247" customFormat="1" x14ac:dyDescent="0.2"/>
    <row r="123" s="247" customFormat="1" x14ac:dyDescent="0.2"/>
    <row r="124" s="247" customFormat="1" x14ac:dyDescent="0.2"/>
    <row r="125" s="247" customFormat="1" x14ac:dyDescent="0.2"/>
    <row r="126" s="247" customFormat="1" x14ac:dyDescent="0.2"/>
    <row r="127" s="247" customFormat="1" x14ac:dyDescent="0.2"/>
    <row r="128" s="247" customFormat="1" x14ac:dyDescent="0.2"/>
    <row r="129" s="247" customFormat="1" x14ac:dyDescent="0.2"/>
    <row r="130" s="247" customFormat="1" x14ac:dyDescent="0.2"/>
    <row r="131" s="247" customFormat="1" x14ac:dyDescent="0.2"/>
    <row r="132" s="247" customFormat="1" x14ac:dyDescent="0.2"/>
    <row r="133" s="247" customFormat="1" x14ac:dyDescent="0.2"/>
    <row r="134" s="247" customFormat="1" x14ac:dyDescent="0.2"/>
    <row r="135" s="247" customFormat="1" x14ac:dyDescent="0.2"/>
    <row r="136" s="247" customFormat="1" x14ac:dyDescent="0.2"/>
    <row r="137" s="247" customFormat="1" x14ac:dyDescent="0.2"/>
    <row r="138" s="247" customFormat="1" x14ac:dyDescent="0.2"/>
    <row r="139" s="247" customFormat="1" x14ac:dyDescent="0.2"/>
    <row r="140" s="247" customFormat="1" x14ac:dyDescent="0.2"/>
    <row r="141" s="247" customFormat="1" x14ac:dyDescent="0.2"/>
    <row r="142" s="247" customFormat="1" x14ac:dyDescent="0.2"/>
    <row r="143" s="247" customFormat="1" x14ac:dyDescent="0.2"/>
    <row r="144" s="247" customFormat="1" x14ac:dyDescent="0.2"/>
    <row r="145" s="247" customFormat="1" x14ac:dyDescent="0.2"/>
    <row r="146" s="247" customFormat="1" x14ac:dyDescent="0.2"/>
    <row r="147" s="247" customFormat="1" x14ac:dyDescent="0.2"/>
    <row r="148" s="247" customFormat="1" x14ac:dyDescent="0.2"/>
    <row r="149" s="247" customFormat="1" x14ac:dyDescent="0.2"/>
    <row r="150" s="247" customFormat="1" x14ac:dyDescent="0.2"/>
    <row r="151" s="247" customFormat="1" x14ac:dyDescent="0.2"/>
    <row r="152" s="247" customFormat="1" x14ac:dyDescent="0.2"/>
    <row r="153" s="247" customFormat="1" x14ac:dyDescent="0.2"/>
    <row r="154" s="247" customFormat="1" x14ac:dyDescent="0.2"/>
    <row r="155" s="247" customFormat="1" x14ac:dyDescent="0.2"/>
    <row r="156" s="247" customFormat="1" x14ac:dyDescent="0.2"/>
    <row r="157" s="247" customFormat="1" x14ac:dyDescent="0.2"/>
    <row r="158" s="247" customFormat="1" x14ac:dyDescent="0.2"/>
    <row r="159" s="247" customFormat="1" x14ac:dyDescent="0.2"/>
    <row r="160" s="247" customFormat="1" x14ac:dyDescent="0.2"/>
    <row r="161" s="247" customFormat="1" x14ac:dyDescent="0.2"/>
    <row r="162" s="247" customFormat="1" x14ac:dyDescent="0.2"/>
    <row r="163" s="247" customFormat="1" x14ac:dyDescent="0.2"/>
    <row r="164" s="247" customFormat="1" x14ac:dyDescent="0.2"/>
    <row r="165" s="247" customFormat="1" x14ac:dyDescent="0.2"/>
    <row r="166" s="247" customFormat="1" x14ac:dyDescent="0.2"/>
    <row r="167" s="247" customFormat="1" x14ac:dyDescent="0.2"/>
    <row r="168" s="247" customFormat="1" x14ac:dyDescent="0.2"/>
    <row r="169" s="247" customFormat="1" x14ac:dyDescent="0.2"/>
    <row r="170" s="247" customFormat="1" x14ac:dyDescent="0.2"/>
    <row r="171" s="247" customFormat="1" x14ac:dyDescent="0.2"/>
    <row r="172" s="247" customFormat="1" x14ac:dyDescent="0.2"/>
    <row r="173" s="247" customFormat="1" x14ac:dyDescent="0.2"/>
    <row r="174" s="247" customFormat="1" x14ac:dyDescent="0.2"/>
    <row r="175" s="247" customFormat="1" x14ac:dyDescent="0.2"/>
    <row r="176" s="247" customFormat="1" x14ac:dyDescent="0.2"/>
    <row r="177" s="247" customFormat="1" x14ac:dyDescent="0.2"/>
    <row r="178" s="247" customFormat="1" x14ac:dyDescent="0.2"/>
    <row r="179" s="247" customFormat="1" x14ac:dyDescent="0.2"/>
    <row r="180" s="247" customFormat="1" x14ac:dyDescent="0.2"/>
    <row r="181" s="247" customFormat="1" x14ac:dyDescent="0.2"/>
    <row r="182" s="247" customFormat="1" x14ac:dyDescent="0.2"/>
    <row r="183" s="247" customFormat="1" x14ac:dyDescent="0.2"/>
    <row r="184" s="247" customFormat="1" x14ac:dyDescent="0.2"/>
    <row r="185" s="247" customFormat="1" x14ac:dyDescent="0.2"/>
    <row r="186" s="247" customFormat="1" x14ac:dyDescent="0.2"/>
    <row r="187" s="247" customFormat="1" x14ac:dyDescent="0.2"/>
    <row r="188" s="247" customFormat="1" x14ac:dyDescent="0.2"/>
    <row r="189" s="247" customFormat="1" x14ac:dyDescent="0.2"/>
    <row r="190" s="247" customFormat="1" x14ac:dyDescent="0.2"/>
    <row r="191" s="247" customFormat="1" x14ac:dyDescent="0.2"/>
    <row r="192" s="247" customFormat="1" x14ac:dyDescent="0.2"/>
    <row r="193" s="247" customFormat="1" x14ac:dyDescent="0.2"/>
    <row r="194" s="247" customFormat="1" x14ac:dyDescent="0.2"/>
    <row r="195" s="247" customFormat="1" x14ac:dyDescent="0.2"/>
    <row r="196" s="247" customFormat="1" x14ac:dyDescent="0.2"/>
    <row r="197" s="247" customFormat="1" x14ac:dyDescent="0.2"/>
    <row r="198" s="247" customFormat="1" x14ac:dyDescent="0.2"/>
    <row r="199" s="247" customFormat="1" x14ac:dyDescent="0.2"/>
    <row r="200" s="247" customFormat="1" x14ac:dyDescent="0.2"/>
    <row r="201" s="247" customFormat="1" x14ac:dyDescent="0.2"/>
    <row r="202" s="247" customFormat="1" x14ac:dyDescent="0.2"/>
    <row r="203" s="247" customFormat="1" x14ac:dyDescent="0.2"/>
    <row r="204" s="247" customFormat="1" x14ac:dyDescent="0.2"/>
    <row r="205" s="247" customFormat="1" x14ac:dyDescent="0.2"/>
    <row r="206" s="247" customFormat="1" x14ac:dyDescent="0.2"/>
    <row r="207" s="247" customFormat="1" x14ac:dyDescent="0.2"/>
    <row r="208" s="247" customFormat="1" x14ac:dyDescent="0.2"/>
    <row r="209" s="247" customFormat="1" x14ac:dyDescent="0.2"/>
    <row r="210" s="247" customFormat="1" x14ac:dyDescent="0.2"/>
    <row r="211" s="247" customFormat="1" x14ac:dyDescent="0.2"/>
    <row r="212" s="247" customFormat="1" x14ac:dyDescent="0.2"/>
    <row r="213" s="247" customFormat="1" x14ac:dyDescent="0.2"/>
    <row r="214" s="247" customFormat="1" x14ac:dyDescent="0.2"/>
    <row r="215" s="247" customFormat="1" x14ac:dyDescent="0.2"/>
    <row r="216" s="247" customFormat="1" x14ac:dyDescent="0.2"/>
    <row r="217" s="247" customFormat="1" x14ac:dyDescent="0.2"/>
    <row r="218" s="247" customFormat="1" x14ac:dyDescent="0.2"/>
    <row r="219" s="247" customFormat="1" x14ac:dyDescent="0.2"/>
    <row r="220" s="247" customFormat="1" x14ac:dyDescent="0.2"/>
    <row r="221" s="247" customFormat="1" x14ac:dyDescent="0.2"/>
    <row r="222" s="247" customFormat="1" x14ac:dyDescent="0.2"/>
    <row r="223" s="247" customFormat="1" x14ac:dyDescent="0.2"/>
    <row r="224" s="247" customFormat="1" x14ac:dyDescent="0.2"/>
    <row r="225" s="247" customFormat="1" x14ac:dyDescent="0.2"/>
    <row r="226" s="247" customFormat="1" x14ac:dyDescent="0.2"/>
    <row r="227" s="247" customFormat="1" x14ac:dyDescent="0.2"/>
    <row r="228" s="247" customFormat="1" x14ac:dyDescent="0.2"/>
    <row r="229" s="247" customFormat="1" x14ac:dyDescent="0.2"/>
    <row r="230" s="247" customFormat="1" x14ac:dyDescent="0.2"/>
    <row r="231" s="247" customFormat="1" x14ac:dyDescent="0.2"/>
    <row r="232" s="247" customFormat="1" x14ac:dyDescent="0.2"/>
    <row r="233" s="247" customFormat="1" x14ac:dyDescent="0.2"/>
    <row r="234" s="247" customFormat="1" x14ac:dyDescent="0.2"/>
    <row r="235" s="247" customFormat="1" x14ac:dyDescent="0.2"/>
    <row r="236" s="247" customFormat="1" x14ac:dyDescent="0.2"/>
    <row r="237" s="247" customFormat="1" x14ac:dyDescent="0.2"/>
    <row r="238" s="247" customFormat="1" x14ac:dyDescent="0.2"/>
    <row r="239" s="247" customFormat="1" x14ac:dyDescent="0.2"/>
    <row r="240" s="247" customFormat="1" x14ac:dyDescent="0.2"/>
    <row r="241" s="247" customFormat="1" x14ac:dyDescent="0.2"/>
    <row r="242" s="247" customFormat="1" x14ac:dyDescent="0.2"/>
    <row r="243" s="247" customFormat="1" x14ac:dyDescent="0.2"/>
    <row r="244" s="247" customFormat="1" x14ac:dyDescent="0.2"/>
    <row r="245" s="247" customFormat="1" x14ac:dyDescent="0.2"/>
    <row r="246" s="247" customFormat="1" x14ac:dyDescent="0.2"/>
    <row r="247" s="247" customFormat="1" x14ac:dyDescent="0.2"/>
    <row r="248" s="247" customFormat="1" x14ac:dyDescent="0.2"/>
    <row r="249" s="247" customFormat="1" x14ac:dyDescent="0.2"/>
    <row r="250" s="247" customFormat="1" x14ac:dyDescent="0.2"/>
    <row r="251" s="247" customFormat="1" x14ac:dyDescent="0.2"/>
    <row r="252" s="247" customFormat="1" x14ac:dyDescent="0.2"/>
    <row r="253" s="247" customFormat="1" x14ac:dyDescent="0.2"/>
    <row r="254" s="247" customFormat="1" x14ac:dyDescent="0.2"/>
    <row r="255" s="247" customFormat="1" x14ac:dyDescent="0.2"/>
    <row r="256" s="247" customFormat="1" x14ac:dyDescent="0.2"/>
    <row r="257" s="247" customFormat="1" x14ac:dyDescent="0.2"/>
    <row r="258" s="247" customFormat="1" x14ac:dyDescent="0.2"/>
    <row r="259" s="247" customFormat="1" x14ac:dyDescent="0.2"/>
    <row r="260" s="247" customFormat="1" x14ac:dyDescent="0.2"/>
    <row r="261" s="247" customFormat="1" x14ac:dyDescent="0.2"/>
    <row r="262" s="247" customFormat="1" x14ac:dyDescent="0.2"/>
    <row r="263" s="247" customFormat="1" x14ac:dyDescent="0.2"/>
    <row r="264" s="247" customFormat="1" x14ac:dyDescent="0.2"/>
    <row r="265" s="247" customFormat="1" x14ac:dyDescent="0.2"/>
    <row r="266" s="247" customFormat="1" x14ac:dyDescent="0.2"/>
    <row r="267" s="247" customFormat="1" x14ac:dyDescent="0.2"/>
    <row r="268" s="247" customFormat="1" x14ac:dyDescent="0.2"/>
    <row r="269" s="247" customFormat="1" x14ac:dyDescent="0.2"/>
    <row r="270" s="247" customFormat="1" x14ac:dyDescent="0.2"/>
    <row r="271" s="247" customFormat="1" x14ac:dyDescent="0.2"/>
    <row r="272" s="247" customFormat="1" x14ac:dyDescent="0.2"/>
    <row r="273" s="247" customFormat="1" x14ac:dyDescent="0.2"/>
    <row r="274" s="247" customFormat="1" x14ac:dyDescent="0.2"/>
    <row r="275" s="247" customFormat="1" x14ac:dyDescent="0.2"/>
    <row r="276" s="247" customFormat="1" x14ac:dyDescent="0.2"/>
    <row r="277" s="247" customFormat="1" x14ac:dyDescent="0.2"/>
    <row r="278" s="247" customFormat="1" x14ac:dyDescent="0.2"/>
    <row r="279" s="247" customFormat="1" x14ac:dyDescent="0.2"/>
    <row r="280" s="247" customFormat="1" x14ac:dyDescent="0.2"/>
    <row r="281" s="247" customFormat="1" x14ac:dyDescent="0.2"/>
    <row r="282" s="247" customFormat="1" x14ac:dyDescent="0.2"/>
    <row r="283" s="247" customFormat="1" x14ac:dyDescent="0.2"/>
    <row r="284" s="247" customFormat="1" x14ac:dyDescent="0.2"/>
    <row r="285" s="247" customFormat="1" x14ac:dyDescent="0.2"/>
    <row r="286" s="247" customFormat="1" x14ac:dyDescent="0.2"/>
    <row r="287" s="247" customFormat="1" x14ac:dyDescent="0.2"/>
    <row r="288" s="247" customFormat="1" x14ac:dyDescent="0.2"/>
    <row r="289" s="247" customFormat="1" x14ac:dyDescent="0.2"/>
    <row r="290" s="247" customFormat="1" x14ac:dyDescent="0.2"/>
    <row r="291" s="247" customFormat="1" x14ac:dyDescent="0.2"/>
    <row r="292" s="247" customFormat="1" x14ac:dyDescent="0.2"/>
    <row r="293" s="247" customFormat="1" x14ac:dyDescent="0.2"/>
    <row r="294" s="247" customFormat="1" x14ac:dyDescent="0.2"/>
    <row r="295" s="247" customFormat="1" x14ac:dyDescent="0.2"/>
    <row r="296" s="247" customFormat="1" x14ac:dyDescent="0.2"/>
    <row r="297" s="247" customFormat="1" x14ac:dyDescent="0.2"/>
    <row r="298" s="247" customFormat="1" x14ac:dyDescent="0.2"/>
    <row r="299" s="247" customFormat="1" x14ac:dyDescent="0.2"/>
    <row r="300" s="247" customFormat="1" x14ac:dyDescent="0.2"/>
    <row r="301" s="247" customFormat="1" x14ac:dyDescent="0.2"/>
    <row r="302" s="247" customFormat="1" x14ac:dyDescent="0.2"/>
    <row r="303" s="247" customFormat="1" x14ac:dyDescent="0.2"/>
    <row r="304" s="247" customFormat="1" x14ac:dyDescent="0.2"/>
    <row r="305" s="247" customFormat="1" x14ac:dyDescent="0.2"/>
    <row r="306" s="247" customFormat="1" x14ac:dyDescent="0.2"/>
    <row r="307" s="247" customFormat="1" x14ac:dyDescent="0.2"/>
    <row r="308" s="247" customFormat="1" x14ac:dyDescent="0.2"/>
    <row r="309" s="247" customFormat="1" x14ac:dyDescent="0.2"/>
    <row r="310" s="247" customFormat="1" x14ac:dyDescent="0.2"/>
    <row r="311" s="247" customFormat="1" x14ac:dyDescent="0.2"/>
    <row r="312" s="247" customFormat="1" x14ac:dyDescent="0.2"/>
    <row r="313" s="247" customFormat="1" x14ac:dyDescent="0.2"/>
    <row r="314" s="247" customFormat="1" x14ac:dyDescent="0.2"/>
    <row r="315" s="247" customFormat="1" x14ac:dyDescent="0.2"/>
    <row r="316" s="247" customFormat="1" x14ac:dyDescent="0.2"/>
    <row r="317" s="247" customFormat="1" x14ac:dyDescent="0.2"/>
    <row r="318" s="247" customFormat="1" x14ac:dyDescent="0.2"/>
    <row r="319" s="247" customFormat="1" x14ac:dyDescent="0.2"/>
    <row r="320" s="247" customFormat="1" x14ac:dyDescent="0.2"/>
    <row r="321" s="247" customFormat="1" x14ac:dyDescent="0.2"/>
    <row r="322" s="247" customFormat="1" x14ac:dyDescent="0.2"/>
    <row r="323" s="247" customFormat="1" x14ac:dyDescent="0.2"/>
    <row r="324" s="247" customFormat="1" x14ac:dyDescent="0.2"/>
    <row r="325" s="247" customFormat="1" x14ac:dyDescent="0.2"/>
    <row r="326" s="247" customFormat="1" x14ac:dyDescent="0.2"/>
    <row r="327" s="247" customFormat="1" x14ac:dyDescent="0.2"/>
    <row r="328" s="247" customFormat="1" x14ac:dyDescent="0.2"/>
    <row r="329" s="247" customFormat="1" x14ac:dyDescent="0.2"/>
    <row r="330" s="247" customFormat="1" x14ac:dyDescent="0.2"/>
    <row r="331" s="247" customFormat="1" x14ac:dyDescent="0.2"/>
    <row r="332" s="247" customFormat="1" x14ac:dyDescent="0.2"/>
    <row r="333" s="247" customFormat="1" x14ac:dyDescent="0.2"/>
    <row r="334" s="247" customFormat="1" x14ac:dyDescent="0.2"/>
    <row r="335" s="247" customFormat="1" x14ac:dyDescent="0.2"/>
    <row r="336" s="247" customFormat="1" x14ac:dyDescent="0.2"/>
    <row r="337" s="247" customFormat="1" x14ac:dyDescent="0.2"/>
    <row r="338" s="247" customFormat="1" x14ac:dyDescent="0.2"/>
    <row r="339" s="247" customFormat="1" x14ac:dyDescent="0.2"/>
    <row r="340" s="247" customFormat="1" x14ac:dyDescent="0.2"/>
    <row r="341" s="247" customFormat="1" x14ac:dyDescent="0.2"/>
    <row r="342" s="247" customFormat="1" x14ac:dyDescent="0.2"/>
    <row r="343" s="247" customFormat="1" x14ac:dyDescent="0.2"/>
    <row r="344" s="247" customFormat="1" x14ac:dyDescent="0.2"/>
    <row r="345" s="247" customFormat="1" x14ac:dyDescent="0.2"/>
    <row r="346" s="247" customFormat="1" x14ac:dyDescent="0.2"/>
    <row r="347" s="247" customFormat="1" x14ac:dyDescent="0.2"/>
    <row r="348" s="247" customFormat="1" x14ac:dyDescent="0.2"/>
    <row r="349" s="247" customFormat="1" x14ac:dyDescent="0.2"/>
    <row r="350" s="247" customFormat="1" x14ac:dyDescent="0.2"/>
    <row r="351" s="247" customFormat="1" x14ac:dyDescent="0.2"/>
    <row r="352" s="247" customFormat="1" x14ac:dyDescent="0.2"/>
    <row r="353" s="247" customFormat="1" x14ac:dyDescent="0.2"/>
    <row r="354" s="247" customFormat="1" x14ac:dyDescent="0.2"/>
    <row r="355" s="247" customFormat="1" x14ac:dyDescent="0.2"/>
    <row r="356" s="247" customFormat="1" x14ac:dyDescent="0.2"/>
    <row r="357" s="247" customFormat="1" x14ac:dyDescent="0.2"/>
    <row r="358" s="247" customFormat="1" x14ac:dyDescent="0.2"/>
    <row r="359" s="247" customFormat="1" x14ac:dyDescent="0.2"/>
    <row r="360" s="247" customFormat="1" x14ac:dyDescent="0.2"/>
    <row r="361" s="247" customFormat="1" x14ac:dyDescent="0.2"/>
    <row r="362" s="247" customFormat="1" x14ac:dyDescent="0.2"/>
    <row r="363" s="247" customFormat="1" x14ac:dyDescent="0.2"/>
    <row r="364" s="247" customFormat="1" x14ac:dyDescent="0.2"/>
    <row r="365" s="247" customFormat="1" x14ac:dyDescent="0.2"/>
    <row r="366" s="247" customFormat="1" x14ac:dyDescent="0.2"/>
    <row r="367" s="247" customFormat="1" x14ac:dyDescent="0.2"/>
    <row r="368" s="247" customFormat="1" x14ac:dyDescent="0.2"/>
    <row r="369" s="247" customFormat="1" x14ac:dyDescent="0.2"/>
    <row r="370" s="247" customFormat="1" x14ac:dyDescent="0.2"/>
    <row r="371" s="247" customFormat="1" x14ac:dyDescent="0.2"/>
    <row r="372" s="247" customFormat="1" x14ac:dyDescent="0.2"/>
    <row r="373" s="247" customFormat="1" x14ac:dyDescent="0.2"/>
    <row r="374" s="247" customFormat="1" x14ac:dyDescent="0.2"/>
    <row r="375" s="247" customFormat="1" x14ac:dyDescent="0.2"/>
    <row r="376" s="247" customFormat="1" x14ac:dyDescent="0.2"/>
    <row r="377" s="247" customFormat="1" x14ac:dyDescent="0.2"/>
    <row r="378" s="247" customFormat="1" x14ac:dyDescent="0.2"/>
    <row r="379" s="247" customFormat="1" x14ac:dyDescent="0.2"/>
    <row r="380" s="247" customFormat="1" x14ac:dyDescent="0.2"/>
    <row r="381" s="247" customFormat="1" x14ac:dyDescent="0.2"/>
    <row r="382" s="247" customFormat="1" x14ac:dyDescent="0.2"/>
    <row r="383" s="247" customFormat="1" x14ac:dyDescent="0.2"/>
    <row r="384" s="247" customFormat="1" x14ac:dyDescent="0.2"/>
    <row r="385" s="247" customFormat="1" x14ac:dyDescent="0.2"/>
    <row r="386" s="247" customFormat="1" x14ac:dyDescent="0.2"/>
    <row r="387" s="247" customFormat="1" x14ac:dyDescent="0.2"/>
    <row r="388" s="247" customFormat="1" x14ac:dyDescent="0.2"/>
    <row r="389" s="247" customFormat="1" x14ac:dyDescent="0.2"/>
    <row r="390" s="247" customFormat="1" x14ac:dyDescent="0.2"/>
    <row r="391" s="247" customFormat="1" x14ac:dyDescent="0.2"/>
    <row r="392" s="247" customFormat="1" x14ac:dyDescent="0.2"/>
    <row r="393" s="247" customFormat="1" x14ac:dyDescent="0.2"/>
    <row r="394" s="247" customFormat="1" x14ac:dyDescent="0.2"/>
    <row r="395" s="247" customFormat="1" x14ac:dyDescent="0.2"/>
    <row r="396" s="247" customFormat="1" x14ac:dyDescent="0.2"/>
    <row r="397" s="247" customFormat="1" x14ac:dyDescent="0.2"/>
    <row r="398" s="247" customFormat="1" x14ac:dyDescent="0.2"/>
    <row r="399" s="247" customFormat="1" x14ac:dyDescent="0.2"/>
    <row r="400" s="247" customFormat="1" x14ac:dyDescent="0.2"/>
    <row r="401" s="247" customFormat="1" x14ac:dyDescent="0.2"/>
    <row r="402" s="247" customFormat="1" x14ac:dyDescent="0.2"/>
    <row r="403" s="247" customFormat="1" x14ac:dyDescent="0.2"/>
    <row r="404" s="247" customFormat="1" x14ac:dyDescent="0.2"/>
    <row r="405" s="247" customFormat="1" x14ac:dyDescent="0.2"/>
    <row r="406" s="247" customFormat="1" x14ac:dyDescent="0.2"/>
    <row r="407" s="247" customFormat="1" x14ac:dyDescent="0.2"/>
    <row r="408" s="247" customFormat="1" x14ac:dyDescent="0.2"/>
    <row r="409" s="247" customFormat="1" x14ac:dyDescent="0.2"/>
    <row r="410" s="247" customFormat="1" x14ac:dyDescent="0.2"/>
    <row r="411" s="247" customFormat="1" x14ac:dyDescent="0.2"/>
    <row r="412" s="247" customFormat="1" x14ac:dyDescent="0.2"/>
    <row r="413" s="247" customFormat="1" x14ac:dyDescent="0.2"/>
    <row r="414" s="247" customFormat="1" x14ac:dyDescent="0.2"/>
    <row r="415" s="247" customFormat="1" x14ac:dyDescent="0.2"/>
    <row r="416" s="247" customFormat="1" x14ac:dyDescent="0.2"/>
    <row r="417" s="247" customFormat="1" x14ac:dyDescent="0.2"/>
    <row r="418" s="247" customFormat="1" x14ac:dyDescent="0.2"/>
    <row r="419" s="247" customFormat="1" x14ac:dyDescent="0.2"/>
    <row r="420" s="247" customFormat="1" x14ac:dyDescent="0.2"/>
    <row r="421" s="247" customFormat="1" x14ac:dyDescent="0.2"/>
    <row r="422" s="247" customFormat="1" x14ac:dyDescent="0.2"/>
    <row r="423" s="247" customFormat="1" x14ac:dyDescent="0.2"/>
    <row r="424" s="247" customFormat="1" x14ac:dyDescent="0.2"/>
    <row r="425" s="247" customFormat="1" x14ac:dyDescent="0.2"/>
    <row r="426" s="247" customFormat="1" x14ac:dyDescent="0.2"/>
    <row r="427" s="247" customFormat="1" x14ac:dyDescent="0.2"/>
    <row r="428" s="247" customFormat="1" x14ac:dyDescent="0.2"/>
    <row r="429" s="247" customFormat="1" x14ac:dyDescent="0.2"/>
    <row r="430" s="247" customFormat="1" x14ac:dyDescent="0.2"/>
    <row r="431" s="247" customFormat="1" x14ac:dyDescent="0.2"/>
    <row r="432" s="247" customFormat="1" x14ac:dyDescent="0.2"/>
    <row r="433" s="247" customFormat="1" x14ac:dyDescent="0.2"/>
    <row r="434" s="247" customFormat="1" x14ac:dyDescent="0.2"/>
    <row r="435" s="247" customFormat="1" x14ac:dyDescent="0.2"/>
    <row r="436" s="247" customFormat="1" x14ac:dyDescent="0.2"/>
    <row r="437" s="247" customFormat="1" x14ac:dyDescent="0.2"/>
    <row r="438" s="247" customFormat="1" x14ac:dyDescent="0.2"/>
    <row r="439" s="247" customFormat="1" x14ac:dyDescent="0.2"/>
    <row r="440" s="247" customFormat="1" x14ac:dyDescent="0.2"/>
    <row r="441" s="247" customFormat="1" x14ac:dyDescent="0.2"/>
    <row r="442" s="247" customFormat="1" x14ac:dyDescent="0.2"/>
    <row r="443" s="247" customFormat="1" x14ac:dyDescent="0.2"/>
    <row r="444" s="247" customFormat="1" x14ac:dyDescent="0.2"/>
    <row r="445" s="247" customFormat="1" x14ac:dyDescent="0.2"/>
    <row r="446" s="247" customFormat="1" x14ac:dyDescent="0.2"/>
    <row r="447" s="247" customFormat="1" x14ac:dyDescent="0.2"/>
    <row r="448" s="247" customFormat="1" x14ac:dyDescent="0.2"/>
    <row r="449" s="247" customFormat="1" x14ac:dyDescent="0.2"/>
    <row r="450" s="247" customFormat="1" x14ac:dyDescent="0.2"/>
    <row r="451" s="247" customFormat="1" x14ac:dyDescent="0.2"/>
    <row r="452" s="247" customFormat="1" x14ac:dyDescent="0.2"/>
    <row r="453" s="247" customFormat="1" x14ac:dyDescent="0.2"/>
    <row r="454" s="247" customFormat="1" x14ac:dyDescent="0.2"/>
    <row r="455" s="247" customFormat="1" x14ac:dyDescent="0.2"/>
    <row r="456" s="247" customFormat="1" x14ac:dyDescent="0.2"/>
    <row r="457" s="247" customFormat="1" x14ac:dyDescent="0.2"/>
    <row r="458" s="247" customFormat="1" x14ac:dyDescent="0.2"/>
    <row r="459" s="247" customFormat="1" x14ac:dyDescent="0.2"/>
    <row r="460" s="247" customFormat="1" x14ac:dyDescent="0.2"/>
    <row r="461" s="247" customFormat="1" x14ac:dyDescent="0.2"/>
    <row r="462" s="247" customFormat="1" x14ac:dyDescent="0.2"/>
    <row r="463" s="247" customFormat="1" x14ac:dyDescent="0.2"/>
    <row r="464" s="247" customFormat="1" x14ac:dyDescent="0.2"/>
    <row r="465" s="247" customFormat="1" x14ac:dyDescent="0.2"/>
    <row r="466" s="247" customFormat="1" x14ac:dyDescent="0.2"/>
    <row r="467" s="247" customFormat="1" x14ac:dyDescent="0.2"/>
    <row r="468" s="247" customFormat="1" x14ac:dyDescent="0.2"/>
    <row r="469" s="247" customFormat="1" x14ac:dyDescent="0.2"/>
    <row r="470" s="247" customFormat="1" x14ac:dyDescent="0.2"/>
    <row r="471" s="247" customFormat="1" x14ac:dyDescent="0.2"/>
    <row r="472" s="247" customFormat="1" x14ac:dyDescent="0.2"/>
    <row r="473" s="247" customFormat="1" x14ac:dyDescent="0.2"/>
    <row r="474" s="247" customFormat="1" x14ac:dyDescent="0.2"/>
    <row r="475" s="247" customFormat="1" x14ac:dyDescent="0.2"/>
    <row r="476" s="247" customFormat="1" x14ac:dyDescent="0.2"/>
    <row r="477" s="247" customFormat="1" x14ac:dyDescent="0.2"/>
    <row r="478" s="247" customFormat="1" x14ac:dyDescent="0.2"/>
    <row r="479" s="247" customFormat="1" x14ac:dyDescent="0.2"/>
    <row r="480" s="247" customFormat="1" x14ac:dyDescent="0.2"/>
    <row r="481" s="247" customFormat="1" x14ac:dyDescent="0.2"/>
    <row r="482" s="247" customFormat="1" x14ac:dyDescent="0.2"/>
    <row r="483" s="247" customFormat="1" x14ac:dyDescent="0.2"/>
    <row r="484" s="247" customFormat="1" x14ac:dyDescent="0.2"/>
    <row r="485" s="247" customFormat="1" x14ac:dyDescent="0.2"/>
    <row r="486" s="247" customFormat="1" x14ac:dyDescent="0.2"/>
    <row r="487" s="247" customFormat="1" x14ac:dyDescent="0.2"/>
    <row r="488" s="247" customFormat="1" x14ac:dyDescent="0.2"/>
    <row r="489" s="247" customFormat="1" x14ac:dyDescent="0.2"/>
    <row r="490" s="247" customFormat="1" x14ac:dyDescent="0.2"/>
    <row r="491" s="247" customFormat="1" x14ac:dyDescent="0.2"/>
    <row r="492" s="247" customFormat="1" x14ac:dyDescent="0.2"/>
    <row r="493" s="247" customFormat="1" x14ac:dyDescent="0.2"/>
    <row r="494" s="247" customFormat="1" x14ac:dyDescent="0.2"/>
    <row r="495" s="247" customFormat="1" x14ac:dyDescent="0.2"/>
    <row r="496" s="247" customFormat="1" x14ac:dyDescent="0.2"/>
    <row r="497" s="247" customFormat="1" x14ac:dyDescent="0.2"/>
    <row r="498" s="247" customFormat="1" x14ac:dyDescent="0.2"/>
    <row r="499" s="247" customFormat="1" x14ac:dyDescent="0.2"/>
    <row r="500" s="247" customFormat="1" x14ac:dyDescent="0.2"/>
    <row r="501" s="247" customFormat="1" x14ac:dyDescent="0.2"/>
    <row r="502" s="247" customFormat="1" x14ac:dyDescent="0.2"/>
    <row r="503" s="247" customFormat="1" x14ac:dyDescent="0.2"/>
    <row r="504" s="247" customFormat="1" x14ac:dyDescent="0.2"/>
    <row r="505" s="247" customFormat="1" x14ac:dyDescent="0.2"/>
    <row r="506" s="247" customFormat="1" x14ac:dyDescent="0.2"/>
    <row r="507" s="247" customFormat="1" x14ac:dyDescent="0.2"/>
    <row r="508" s="247" customFormat="1" x14ac:dyDescent="0.2"/>
    <row r="509" s="247" customFormat="1" x14ac:dyDescent="0.2"/>
    <row r="510" s="247" customFormat="1" x14ac:dyDescent="0.2"/>
    <row r="511" s="247" customFormat="1" x14ac:dyDescent="0.2"/>
    <row r="512" s="247" customFormat="1" x14ac:dyDescent="0.2"/>
    <row r="513" s="247" customFormat="1" x14ac:dyDescent="0.2"/>
    <row r="514" s="247" customFormat="1" x14ac:dyDescent="0.2"/>
    <row r="515" s="247" customFormat="1" x14ac:dyDescent="0.2"/>
    <row r="516" s="247" customFormat="1" x14ac:dyDescent="0.2"/>
    <row r="517" s="247" customFormat="1" x14ac:dyDescent="0.2"/>
    <row r="518" s="247" customFormat="1" x14ac:dyDescent="0.2"/>
    <row r="519" s="247" customFormat="1" x14ac:dyDescent="0.2"/>
    <row r="520" s="247" customFormat="1" x14ac:dyDescent="0.2"/>
    <row r="521" s="247" customFormat="1" x14ac:dyDescent="0.2"/>
    <row r="522" s="247" customFormat="1" x14ac:dyDescent="0.2"/>
    <row r="523" s="247" customFormat="1" x14ac:dyDescent="0.2"/>
    <row r="524" s="247" customFormat="1" x14ac:dyDescent="0.2"/>
    <row r="525" s="247" customFormat="1" x14ac:dyDescent="0.2"/>
    <row r="526" s="247" customFormat="1" x14ac:dyDescent="0.2"/>
    <row r="527" s="247" customFormat="1" x14ac:dyDescent="0.2"/>
    <row r="528" s="247" customFormat="1" x14ac:dyDescent="0.2"/>
    <row r="529" spans="2:16" s="247" customFormat="1" x14ac:dyDescent="0.2"/>
    <row r="530" spans="2:16" s="247" customFormat="1" x14ac:dyDescent="0.2"/>
    <row r="531" spans="2:16" s="247" customFormat="1" x14ac:dyDescent="0.2"/>
    <row r="532" spans="2:16" s="247" customFormat="1" x14ac:dyDescent="0.2"/>
    <row r="533" spans="2:16" s="247" customFormat="1" x14ac:dyDescent="0.2"/>
    <row r="534" spans="2:16" s="247" customFormat="1" x14ac:dyDescent="0.2"/>
    <row r="535" spans="2:16" s="247" customFormat="1" x14ac:dyDescent="0.2"/>
    <row r="536" spans="2:16" s="247" customFormat="1" x14ac:dyDescent="0.2"/>
    <row r="537" spans="2:16" s="247" customFormat="1" x14ac:dyDescent="0.2"/>
    <row r="538" spans="2:16" s="247" customFormat="1" x14ac:dyDescent="0.2"/>
    <row r="539" spans="2:16" x14ac:dyDescent="0.2"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2:16" x14ac:dyDescent="0.2"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2:16" x14ac:dyDescent="0.2"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2:16" x14ac:dyDescent="0.2"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2:16" x14ac:dyDescent="0.2"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2:16" x14ac:dyDescent="0.2"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2:16" x14ac:dyDescent="0.2"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2:16" x14ac:dyDescent="0.2"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9">
    <tabColor theme="6" tint="-0.499984740745262"/>
  </sheetPr>
  <dimension ref="A1:DG546"/>
  <sheetViews>
    <sheetView showGridLines="0" topLeftCell="BM18" zoomScale="75" zoomScaleNormal="75" workbookViewId="0">
      <selection activeCell="BR108" sqref="BR19:BS108"/>
    </sheetView>
  </sheetViews>
  <sheetFormatPr defaultRowHeight="12.75" x14ac:dyDescent="0.2"/>
  <cols>
    <col min="1" max="1" width="22.140625" style="255" bestFit="1" customWidth="1"/>
    <col min="2" max="2" width="27.7109375" style="255" bestFit="1" customWidth="1"/>
    <col min="3" max="3" width="18.42578125" style="255" bestFit="1" customWidth="1"/>
    <col min="4" max="4" width="27" style="255" bestFit="1" customWidth="1"/>
    <col min="5" max="5" width="14" style="255" bestFit="1" customWidth="1"/>
    <col min="6" max="6" width="21.140625" style="255" bestFit="1" customWidth="1"/>
    <col min="7" max="7" width="29" style="255" bestFit="1" customWidth="1"/>
    <col min="8" max="8" width="18.7109375" style="255" bestFit="1" customWidth="1"/>
    <col min="9" max="9" width="10.85546875" style="251" customWidth="1"/>
    <col min="10" max="10" width="10.85546875" style="272" customWidth="1"/>
    <col min="11" max="11" width="9.7109375" style="255" bestFit="1" customWidth="1"/>
    <col min="12" max="12" width="9.5703125" style="255" bestFit="1" customWidth="1"/>
    <col min="13" max="13" width="9.140625" style="255" bestFit="1" customWidth="1"/>
    <col min="14" max="14" width="13.85546875" style="255" bestFit="1" customWidth="1"/>
    <col min="15" max="15" width="13.5703125" style="255" bestFit="1" customWidth="1"/>
    <col min="16" max="16" width="7" style="255" bestFit="1" customWidth="1"/>
    <col min="17" max="17" width="9.140625" style="251"/>
    <col min="18" max="18" width="9.7109375" style="255" bestFit="1" customWidth="1"/>
    <col min="19" max="19" width="9.140625" style="255"/>
    <col min="20" max="20" width="13.42578125" style="251" bestFit="1" customWidth="1"/>
    <col min="21" max="22" width="8.7109375" style="251" bestFit="1" customWidth="1"/>
    <col min="23" max="23" width="9.28515625" style="255" bestFit="1" customWidth="1"/>
    <col min="24" max="24" width="9.85546875" style="255" bestFit="1" customWidth="1"/>
    <col min="25" max="25" width="7" style="255" bestFit="1" customWidth="1"/>
    <col min="26" max="26" width="21.7109375" style="251" bestFit="1" customWidth="1"/>
    <col min="27" max="27" width="9.42578125" style="255" bestFit="1" customWidth="1"/>
    <col min="28" max="29" width="9.140625" style="255"/>
    <col min="30" max="30" width="11.42578125" style="255" bestFit="1" customWidth="1"/>
    <col min="31" max="31" width="21.28515625" style="251" bestFit="1" customWidth="1"/>
    <col min="32" max="32" width="22.28515625" style="251" bestFit="1" customWidth="1"/>
    <col min="33" max="33" width="9.42578125" style="251" bestFit="1" customWidth="1"/>
    <col min="34" max="34" width="9.140625" style="251" bestFit="1" customWidth="1"/>
    <col min="35" max="35" width="9.140625" style="255"/>
    <col min="36" max="36" width="11.42578125" style="255" bestFit="1" customWidth="1"/>
    <col min="37" max="37" width="21.28515625" style="251" bestFit="1" customWidth="1"/>
    <col min="38" max="38" width="22.28515625" style="251" bestFit="1" customWidth="1"/>
    <col min="39" max="39" width="11.140625" style="251" bestFit="1" customWidth="1"/>
    <col min="40" max="40" width="11" style="251" bestFit="1" customWidth="1"/>
    <col min="41" max="41" width="8" style="251" bestFit="1" customWidth="1"/>
    <col min="42" max="42" width="12.5703125" style="251" bestFit="1" customWidth="1"/>
    <col min="43" max="43" width="4.140625" style="251" customWidth="1"/>
    <col min="44" max="44" width="27.85546875" style="251" customWidth="1"/>
    <col min="45" max="45" width="13.42578125" style="251" bestFit="1" customWidth="1"/>
    <col min="46" max="46" width="14.140625" style="251" bestFit="1" customWidth="1"/>
    <col min="47" max="48" width="13.85546875" style="251" bestFit="1" customWidth="1"/>
    <col min="49" max="49" width="14.140625" style="251" bestFit="1" customWidth="1"/>
    <col min="50" max="52" width="13.42578125" style="251" bestFit="1" customWidth="1"/>
    <col min="53" max="53" width="85.28515625" style="251" bestFit="1" customWidth="1"/>
    <col min="54" max="54" width="9.140625" style="251"/>
    <col min="55" max="55" width="19.85546875" style="251" bestFit="1" customWidth="1"/>
    <col min="56" max="56" width="31" style="251" bestFit="1" customWidth="1"/>
    <col min="57" max="57" width="9.140625" style="251"/>
    <col min="58" max="58" width="12.42578125" style="255" bestFit="1" customWidth="1"/>
    <col min="59" max="65" width="22.5703125" style="263" customWidth="1"/>
    <col min="66" max="68" width="9.140625" style="255"/>
    <col min="69" max="69" width="11.42578125" style="255" bestFit="1" customWidth="1"/>
    <col min="70" max="70" width="23.7109375" style="265" bestFit="1" customWidth="1"/>
    <col min="71" max="71" width="23.85546875" style="265" bestFit="1" customWidth="1"/>
    <col min="72" max="73" width="9.140625" style="255"/>
    <col min="74" max="74" width="11.5703125" style="255" bestFit="1" customWidth="1"/>
    <col min="75" max="76" width="21.85546875" style="255" bestFit="1" customWidth="1"/>
    <col min="77" max="77" width="22.5703125" style="255" bestFit="1" customWidth="1"/>
    <col min="78" max="78" width="21.85546875" style="255" bestFit="1" customWidth="1"/>
    <col min="79" max="79" width="22.5703125" style="255" bestFit="1" customWidth="1"/>
    <col min="80" max="80" width="21.85546875" style="255" bestFit="1" customWidth="1"/>
    <col min="81" max="103" width="9.140625" style="255"/>
    <col min="104" max="105" width="9.42578125" style="255" bestFit="1" customWidth="1"/>
    <col min="106" max="108" width="13.85546875" style="255" bestFit="1" customWidth="1"/>
    <col min="109" max="111" width="9.42578125" style="255" bestFit="1" customWidth="1"/>
    <col min="112" max="16384" width="9.140625" style="255"/>
  </cols>
  <sheetData>
    <row r="1" spans="2:71" s="17" customFormat="1" x14ac:dyDescent="0.2">
      <c r="I1" s="40"/>
      <c r="J1" s="196"/>
      <c r="Q1" s="40"/>
      <c r="T1" s="40"/>
      <c r="U1" s="40"/>
      <c r="V1" s="40"/>
      <c r="Z1" s="40"/>
      <c r="AE1" s="40"/>
      <c r="AF1" s="40"/>
      <c r="AG1" s="40"/>
      <c r="AH1" s="40"/>
      <c r="AK1" s="40"/>
      <c r="AL1" s="40"/>
      <c r="AM1" s="40"/>
      <c r="AN1" s="40"/>
      <c r="AO1" s="4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G1" s="41"/>
      <c r="BH1" s="41"/>
      <c r="BI1" s="41"/>
      <c r="BJ1" s="41"/>
      <c r="BK1" s="41"/>
      <c r="BL1" s="41"/>
      <c r="BM1" s="41"/>
      <c r="BR1" s="64"/>
      <c r="BS1" s="64"/>
    </row>
    <row r="2" spans="2:71" s="17" customFormat="1" x14ac:dyDescent="0.2">
      <c r="B2" s="38" t="s">
        <v>15</v>
      </c>
      <c r="C2" s="39" t="s">
        <v>60</v>
      </c>
      <c r="I2" s="40"/>
      <c r="J2" s="196"/>
      <c r="Q2" s="40"/>
      <c r="T2" s="40"/>
      <c r="U2" s="40"/>
      <c r="V2" s="40"/>
      <c r="Z2" s="40"/>
      <c r="AE2" s="40"/>
      <c r="AF2" s="40"/>
      <c r="AG2" s="40"/>
      <c r="AH2" s="40"/>
      <c r="AK2" s="40"/>
      <c r="AL2" s="40"/>
      <c r="AM2" s="40"/>
      <c r="AN2" s="40"/>
      <c r="AO2" s="40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G2" s="41"/>
      <c r="BH2" s="41"/>
      <c r="BI2" s="41"/>
      <c r="BJ2" s="41"/>
      <c r="BK2" s="41"/>
      <c r="BL2" s="41"/>
      <c r="BM2" s="41"/>
      <c r="BR2" s="64"/>
      <c r="BS2" s="64"/>
    </row>
    <row r="3" spans="2:71" s="17" customFormat="1" x14ac:dyDescent="0.2">
      <c r="B3" s="38" t="s">
        <v>16</v>
      </c>
      <c r="C3" s="38" t="s">
        <v>61</v>
      </c>
      <c r="I3" s="40"/>
      <c r="J3" s="196"/>
      <c r="Q3" s="40"/>
      <c r="T3" s="40"/>
      <c r="U3" s="40"/>
      <c r="V3" s="40"/>
      <c r="Z3" s="40"/>
      <c r="AE3" s="40"/>
      <c r="AF3" s="40"/>
      <c r="AG3" s="40"/>
      <c r="AH3" s="40"/>
      <c r="AK3" s="40"/>
      <c r="AL3" s="40"/>
      <c r="AM3" s="40"/>
      <c r="AN3" s="40"/>
      <c r="AO3" s="40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G3" s="41"/>
      <c r="BH3" s="41"/>
      <c r="BI3" s="41"/>
      <c r="BJ3" s="41"/>
      <c r="BK3" s="41"/>
      <c r="BL3" s="41"/>
      <c r="BM3" s="41"/>
      <c r="BR3" s="64"/>
      <c r="BS3" s="64"/>
    </row>
    <row r="4" spans="2:71" s="17" customFormat="1" x14ac:dyDescent="0.2">
      <c r="B4" s="38" t="s">
        <v>17</v>
      </c>
      <c r="C4" s="38" t="s">
        <v>61</v>
      </c>
      <c r="I4" s="40"/>
      <c r="J4" s="196"/>
      <c r="Q4" s="40"/>
      <c r="T4" s="40"/>
      <c r="U4" s="40"/>
      <c r="V4" s="40"/>
      <c r="Z4" s="40"/>
      <c r="AE4" s="40"/>
      <c r="AF4" s="40"/>
      <c r="AG4" s="40"/>
      <c r="AH4" s="40"/>
      <c r="AK4" s="40"/>
      <c r="AL4" s="40"/>
      <c r="AM4" s="40"/>
      <c r="AN4" s="40"/>
      <c r="AO4" s="40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G4" s="41"/>
      <c r="BH4" s="41"/>
      <c r="BI4" s="41"/>
      <c r="BJ4" s="41"/>
      <c r="BK4" s="41"/>
      <c r="BL4" s="41"/>
      <c r="BM4" s="41"/>
      <c r="BR4" s="64"/>
      <c r="BS4" s="64"/>
    </row>
    <row r="5" spans="2:71" s="17" customFormat="1" x14ac:dyDescent="0.2">
      <c r="B5" s="38" t="s">
        <v>19</v>
      </c>
      <c r="C5" s="38" t="s">
        <v>18</v>
      </c>
      <c r="I5" s="40"/>
      <c r="J5" s="196"/>
      <c r="Q5" s="40"/>
      <c r="T5" s="40"/>
      <c r="U5" s="40"/>
      <c r="V5" s="40"/>
      <c r="Z5" s="40"/>
      <c r="AE5" s="40"/>
      <c r="AF5" s="40"/>
      <c r="AG5" s="40"/>
      <c r="AH5" s="40"/>
      <c r="AK5" s="40"/>
      <c r="AL5" s="40"/>
      <c r="AM5" s="40"/>
      <c r="AN5" s="40"/>
      <c r="AO5" s="40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G5" s="41"/>
      <c r="BH5" s="41"/>
      <c r="BI5" s="41"/>
      <c r="BJ5" s="41"/>
      <c r="BK5" s="41"/>
      <c r="BL5" s="41"/>
      <c r="BM5" s="41"/>
      <c r="BR5" s="64"/>
      <c r="BS5" s="64"/>
    </row>
    <row r="6" spans="2:71" s="17" customFormat="1" x14ac:dyDescent="0.2">
      <c r="B6" s="38" t="s">
        <v>20</v>
      </c>
      <c r="C6" s="38" t="s">
        <v>18</v>
      </c>
      <c r="I6" s="40"/>
      <c r="J6" s="196"/>
      <c r="Q6" s="40"/>
      <c r="T6" s="40"/>
      <c r="U6" s="40"/>
      <c r="V6" s="40"/>
      <c r="Z6" s="40"/>
      <c r="AE6" s="40"/>
      <c r="AF6" s="40"/>
      <c r="AG6" s="40"/>
      <c r="AH6" s="40"/>
      <c r="AK6" s="40"/>
      <c r="AL6" s="40"/>
      <c r="AM6" s="40"/>
      <c r="AN6" s="40"/>
      <c r="AO6" s="40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G6" s="41"/>
      <c r="BH6" s="41"/>
      <c r="BI6" s="41"/>
      <c r="BJ6" s="41"/>
      <c r="BK6" s="41"/>
      <c r="BL6" s="41"/>
      <c r="BM6" s="41"/>
      <c r="BR6" s="64"/>
      <c r="BS6" s="64"/>
    </row>
    <row r="7" spans="2:71" s="17" customFormat="1" x14ac:dyDescent="0.2">
      <c r="B7" s="38" t="s">
        <v>21</v>
      </c>
      <c r="C7" s="38" t="s">
        <v>18</v>
      </c>
      <c r="I7" s="40"/>
      <c r="J7" s="196"/>
      <c r="Q7" s="40"/>
      <c r="T7" s="40"/>
      <c r="U7" s="40"/>
      <c r="V7" s="40"/>
      <c r="Z7" s="40"/>
      <c r="AE7" s="40"/>
      <c r="AF7" s="40"/>
      <c r="AG7" s="40"/>
      <c r="AH7" s="40"/>
      <c r="AK7" s="40"/>
      <c r="AL7" s="40"/>
      <c r="AM7" s="40"/>
      <c r="AN7" s="40"/>
      <c r="AO7" s="40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G7" s="41"/>
      <c r="BH7" s="41"/>
      <c r="BI7" s="41"/>
      <c r="BJ7" s="41"/>
      <c r="BK7" s="41"/>
      <c r="BL7" s="41"/>
      <c r="BM7" s="41"/>
      <c r="BR7" s="64"/>
      <c r="BS7" s="64"/>
    </row>
    <row r="8" spans="2:71" s="17" customFormat="1" x14ac:dyDescent="0.2">
      <c r="B8" s="38" t="s">
        <v>22</v>
      </c>
      <c r="C8" s="38" t="s">
        <v>23</v>
      </c>
      <c r="D8" s="17" t="s">
        <v>97</v>
      </c>
      <c r="I8" s="40"/>
      <c r="J8" s="196"/>
      <c r="Q8" s="40"/>
      <c r="T8" s="40"/>
      <c r="U8" s="40"/>
      <c r="V8" s="40"/>
      <c r="Z8" s="40"/>
      <c r="AE8" s="40"/>
      <c r="AF8" s="40"/>
      <c r="AG8" s="40"/>
      <c r="AH8" s="40"/>
      <c r="AK8" s="40"/>
      <c r="AL8" s="40"/>
      <c r="AM8" s="40"/>
      <c r="AN8" s="40"/>
      <c r="AO8" s="40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G8" s="41"/>
      <c r="BH8" s="41"/>
      <c r="BI8" s="41"/>
      <c r="BJ8" s="41"/>
      <c r="BK8" s="41"/>
      <c r="BL8" s="41"/>
      <c r="BM8" s="41"/>
      <c r="BR8" s="64"/>
      <c r="BS8" s="64"/>
    </row>
    <row r="9" spans="2:71" s="17" customFormat="1" x14ac:dyDescent="0.2">
      <c r="B9" s="38" t="s">
        <v>24</v>
      </c>
      <c r="C9" s="38" t="s">
        <v>25</v>
      </c>
      <c r="D9" s="17" t="s">
        <v>97</v>
      </c>
      <c r="I9" s="40"/>
      <c r="J9" s="196"/>
      <c r="Q9" s="40"/>
      <c r="T9" s="40"/>
      <c r="U9" s="40"/>
      <c r="V9" s="40"/>
      <c r="Z9" s="40"/>
      <c r="AE9" s="40"/>
      <c r="AF9" s="40"/>
      <c r="AG9" s="40"/>
      <c r="AH9" s="40"/>
      <c r="AK9" s="40"/>
      <c r="AL9" s="40"/>
      <c r="AM9" s="40"/>
      <c r="AN9" s="40"/>
      <c r="AO9" s="40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G9" s="41"/>
      <c r="BH9" s="41"/>
      <c r="BI9" s="41"/>
      <c r="BJ9" s="41"/>
      <c r="BK9" s="41"/>
      <c r="BL9" s="41"/>
      <c r="BM9" s="41"/>
      <c r="BR9" s="64"/>
      <c r="BS9" s="64"/>
    </row>
    <row r="10" spans="2:71" s="17" customFormat="1" x14ac:dyDescent="0.2">
      <c r="B10" s="38" t="s">
        <v>26</v>
      </c>
      <c r="C10" s="38" t="s">
        <v>25</v>
      </c>
      <c r="D10" s="17" t="s">
        <v>97</v>
      </c>
      <c r="I10" s="40"/>
      <c r="J10" s="196"/>
      <c r="Q10" s="40"/>
      <c r="T10" s="40"/>
      <c r="U10" s="40"/>
      <c r="V10" s="40"/>
      <c r="Z10" s="40"/>
      <c r="AE10" s="40"/>
      <c r="AF10" s="40"/>
      <c r="AG10" s="40"/>
      <c r="AH10" s="40"/>
      <c r="AK10" s="40"/>
      <c r="AL10" s="40"/>
      <c r="AM10" s="40"/>
      <c r="AN10" s="40"/>
      <c r="AO10" s="40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G10" s="41"/>
      <c r="BH10" s="41"/>
      <c r="BI10" s="41"/>
      <c r="BJ10" s="41"/>
      <c r="BK10" s="41"/>
      <c r="BL10" s="41"/>
      <c r="BM10" s="41"/>
      <c r="BR10" s="64"/>
      <c r="BS10" s="64"/>
    </row>
    <row r="11" spans="2:71" s="17" customFormat="1" x14ac:dyDescent="0.2">
      <c r="B11" s="38" t="s">
        <v>27</v>
      </c>
      <c r="C11" s="38" t="s">
        <v>25</v>
      </c>
      <c r="D11" s="17" t="s">
        <v>96</v>
      </c>
      <c r="I11" s="40"/>
      <c r="J11" s="196"/>
      <c r="Q11" s="40"/>
      <c r="T11" s="40"/>
      <c r="U11" s="40"/>
      <c r="V11" s="40"/>
      <c r="Z11" s="40"/>
      <c r="AE11" s="40"/>
      <c r="AF11" s="40"/>
      <c r="AG11" s="40"/>
      <c r="AH11" s="40"/>
      <c r="AK11" s="40"/>
      <c r="AL11" s="40"/>
      <c r="AM11" s="40"/>
      <c r="AN11" s="40"/>
      <c r="AO11" s="40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G11" s="41"/>
      <c r="BH11" s="41"/>
      <c r="BI11" s="41"/>
      <c r="BJ11" s="41"/>
      <c r="BK11" s="41"/>
      <c r="BL11" s="41"/>
      <c r="BM11" s="41"/>
      <c r="BR11" s="64"/>
      <c r="BS11" s="64"/>
    </row>
    <row r="12" spans="2:71" s="17" customFormat="1" x14ac:dyDescent="0.2">
      <c r="B12" s="38" t="s">
        <v>28</v>
      </c>
      <c r="C12" s="38" t="s">
        <v>18</v>
      </c>
      <c r="I12" s="40"/>
      <c r="J12" s="196"/>
      <c r="Q12" s="40"/>
      <c r="T12" s="40"/>
      <c r="U12" s="40"/>
      <c r="V12" s="40"/>
      <c r="Z12" s="40"/>
      <c r="AE12" s="40"/>
      <c r="AF12" s="40"/>
      <c r="AG12" s="40"/>
      <c r="AH12" s="40"/>
      <c r="AK12" s="40"/>
      <c r="AL12" s="40"/>
      <c r="AM12" s="40"/>
      <c r="AN12" s="40"/>
      <c r="AO12" s="40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G12" s="41"/>
      <c r="BH12" s="41"/>
      <c r="BI12" s="41"/>
      <c r="BJ12" s="41"/>
      <c r="BK12" s="41"/>
      <c r="BL12" s="41"/>
      <c r="BM12" s="41"/>
      <c r="BR12" s="64"/>
      <c r="BS12" s="64"/>
    </row>
    <row r="13" spans="2:71" s="17" customFormat="1" x14ac:dyDescent="0.2">
      <c r="B13" s="38" t="s">
        <v>29</v>
      </c>
      <c r="C13" s="38" t="s">
        <v>18</v>
      </c>
      <c r="I13" s="40"/>
      <c r="J13" s="196"/>
      <c r="Q13" s="40"/>
      <c r="T13" s="40"/>
      <c r="U13" s="40"/>
      <c r="V13" s="40"/>
      <c r="Z13" s="40"/>
      <c r="AE13" s="40"/>
      <c r="AF13" s="40"/>
      <c r="AG13" s="40"/>
      <c r="AH13" s="40"/>
      <c r="AK13" s="40"/>
      <c r="AL13" s="40"/>
      <c r="AM13" s="40"/>
      <c r="AN13" s="40"/>
      <c r="AO13" s="40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G13" s="41"/>
      <c r="BH13" s="41"/>
      <c r="BI13" s="41"/>
      <c r="BJ13" s="41"/>
      <c r="BK13" s="41"/>
      <c r="BL13" s="41"/>
      <c r="BM13" s="41"/>
      <c r="BR13" s="64"/>
      <c r="BS13" s="64"/>
    </row>
    <row r="14" spans="2:71" s="17" customFormat="1" x14ac:dyDescent="0.2">
      <c r="I14" s="40"/>
      <c r="J14" s="196"/>
      <c r="Q14" s="40"/>
      <c r="T14" s="40"/>
      <c r="U14" s="40"/>
      <c r="V14" s="40"/>
      <c r="Z14" s="40"/>
      <c r="AE14" s="40"/>
      <c r="AF14" s="40"/>
      <c r="AG14" s="40"/>
      <c r="AH14" s="40"/>
      <c r="AK14" s="40"/>
      <c r="AL14" s="40"/>
      <c r="AM14" s="40"/>
      <c r="AN14" s="40"/>
      <c r="AO14" s="40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G14" s="41"/>
      <c r="BH14" s="41"/>
      <c r="BI14" s="41"/>
      <c r="BJ14" s="41"/>
      <c r="BK14" s="41"/>
      <c r="BL14" s="41"/>
      <c r="BM14" s="41"/>
      <c r="BR14" s="64"/>
      <c r="BS14" s="64"/>
    </row>
    <row r="15" spans="2:71" s="17" customFormat="1" ht="13.5" thickBot="1" x14ac:dyDescent="0.25">
      <c r="I15" s="278" t="s">
        <v>53</v>
      </c>
      <c r="J15" s="278"/>
      <c r="Q15" s="40"/>
      <c r="T15" s="282" t="s">
        <v>53</v>
      </c>
      <c r="U15" s="283"/>
      <c r="V15" s="284"/>
      <c r="Z15" s="40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  <c r="AO15" s="40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G15" s="41"/>
      <c r="BH15" s="41"/>
      <c r="BI15" s="41"/>
      <c r="BJ15" s="41"/>
      <c r="BK15" s="41"/>
      <c r="BL15" s="41"/>
      <c r="BM15" s="41"/>
      <c r="BR15" s="64"/>
      <c r="BS15" s="64"/>
    </row>
    <row r="16" spans="2:71" s="17" customFormat="1" ht="13.5" thickBot="1" x14ac:dyDescent="0.25">
      <c r="I16" s="42" t="s">
        <v>58</v>
      </c>
      <c r="J16" s="197" t="s">
        <v>59</v>
      </c>
      <c r="Q16" s="40"/>
      <c r="T16" s="121" t="s">
        <v>58</v>
      </c>
      <c r="U16" s="121" t="s">
        <v>59</v>
      </c>
      <c r="V16" s="121" t="s">
        <v>59</v>
      </c>
      <c r="Z16" s="40"/>
      <c r="AA16" s="43">
        <f>+MIN(Z19:Z108)</f>
        <v>6.5675262488634235E-4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  <c r="AO16" s="40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G16" s="41"/>
      <c r="BH16" s="41"/>
      <c r="BI16" s="41"/>
      <c r="BJ16" s="41"/>
      <c r="BK16" s="41"/>
      <c r="BL16" s="41"/>
      <c r="BM16" s="41"/>
      <c r="BR16" s="64"/>
      <c r="BS16" s="64"/>
    </row>
    <row r="17" spans="1:108" s="17" customFormat="1" x14ac:dyDescent="0.2">
      <c r="I17" s="40"/>
      <c r="J17" s="196"/>
      <c r="Q17" s="40"/>
      <c r="T17" s="40"/>
      <c r="U17" s="40"/>
      <c r="V17" s="40"/>
      <c r="Z17" s="40"/>
      <c r="AE17" s="40"/>
      <c r="AF17" s="40"/>
      <c r="AG17" s="40"/>
      <c r="AH17" s="40"/>
      <c r="AK17" s="40"/>
      <c r="AL17" s="40"/>
      <c r="AM17" s="40"/>
      <c r="AN17" s="40"/>
      <c r="AO17" s="40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s="17" customFormat="1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198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Q18" s="40"/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s="17" customFormat="1" x14ac:dyDescent="0.2">
      <c r="A19" s="105">
        <f t="shared" ref="A19:A82" si="0">+EOMONTH(B19,-1)</f>
        <v>39478</v>
      </c>
      <c r="B19" s="147">
        <v>39507</v>
      </c>
      <c r="C19" s="148">
        <v>41440470244</v>
      </c>
      <c r="D19" s="149">
        <v>744597.07999994326</v>
      </c>
      <c r="E19" s="150">
        <v>354739</v>
      </c>
      <c r="F19" s="149">
        <v>1428981732.5517242</v>
      </c>
      <c r="G19" s="149">
        <v>4028.2622788915914</v>
      </c>
      <c r="H19" s="149">
        <v>744597.07999994326</v>
      </c>
      <c r="I19" s="151">
        <v>6.5762412847966342E-3</v>
      </c>
      <c r="J19" s="199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21.080227952433653</v>
      </c>
      <c r="O19" s="153">
        <v>8.301090365644054</v>
      </c>
      <c r="P19" s="154"/>
      <c r="Q19" s="40"/>
      <c r="R19" s="223"/>
      <c r="T19" s="113">
        <f>+I19</f>
        <v>6.5762412847966342E-3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 t="shared" ref="Z19:Z50" si="2">+$AS$38+$AS$39*U19+$AS$40*V19</f>
        <v>8.1513084542541685E-3</v>
      </c>
      <c r="AA19" s="123">
        <f t="shared" ref="AA19:AA50" si="3">+I19-Z19</f>
        <v>-1.5750671694575342E-3</v>
      </c>
      <c r="AD19" s="129">
        <f t="shared" ref="AD19:AD50" si="4">+B19</f>
        <v>39507</v>
      </c>
      <c r="AE19" s="130"/>
      <c r="AF19" s="130"/>
      <c r="AG19" s="131"/>
      <c r="AH19" s="132"/>
      <c r="AJ19" s="129">
        <f>+G19</f>
        <v>4028.2622788915914</v>
      </c>
      <c r="AK19" s="141"/>
      <c r="AL19" s="141"/>
      <c r="AM19" s="141"/>
      <c r="AN19" s="141"/>
      <c r="AO19" s="142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60">
        <f t="shared" ref="BF19:BF50" si="5">+B19</f>
        <v>39507</v>
      </c>
      <c r="BG19" s="71">
        <f t="shared" ref="BG19:BG50" si="6">+I19</f>
        <v>6.5762412847966342E-3</v>
      </c>
      <c r="BH19" s="71">
        <f t="shared" ref="BH19:BH50" si="7">+J19</f>
        <v>4.1820952380952389E-2</v>
      </c>
      <c r="BI19" s="71"/>
      <c r="BJ19" s="71"/>
      <c r="BK19" s="71"/>
      <c r="BL19" s="71">
        <f t="shared" ref="BL19:BL50" si="8">+V19</f>
        <v>8.463942857142857E-3</v>
      </c>
      <c r="BM19" s="71">
        <f t="shared" ref="BM19:BM50" si="9">+W19</f>
        <v>0</v>
      </c>
      <c r="BQ19" s="60">
        <f t="shared" ref="BQ19:BQ50" si="10">+B19</f>
        <v>39507</v>
      </c>
      <c r="BR19" s="63">
        <f t="shared" ref="BR19:BR50" si="11">+O19</f>
        <v>8.301090365644054</v>
      </c>
      <c r="BS19" s="64">
        <f t="shared" ref="BS19:BS50" si="12">+E19</f>
        <v>354739</v>
      </c>
      <c r="BT19" s="17" t="s">
        <v>101</v>
      </c>
      <c r="BV19" s="60">
        <f t="shared" ref="BV19:BV50" si="13">+B20</f>
        <v>39538</v>
      </c>
      <c r="BW19" s="71">
        <f t="shared" ref="BW19:BW50" si="14">+I20</f>
        <v>6.687380214967069E-3</v>
      </c>
      <c r="BX19" s="71">
        <f t="shared" ref="BX19:BX50" si="15">+I19</f>
        <v>6.5762412847966342E-3</v>
      </c>
      <c r="BY19" s="71">
        <f t="shared" ref="BY19:BY50" si="16">+J19</f>
        <v>4.1820952380952389E-2</v>
      </c>
      <c r="BZ19" s="71">
        <f t="shared" ref="BZ19:BZ50" si="17">+V19</f>
        <v>8.463942857142857E-3</v>
      </c>
      <c r="CA19" s="71">
        <f t="shared" ref="CA19:CA50" si="18">+M19</f>
        <v>1.2253634085213003E-3</v>
      </c>
      <c r="CB19" s="71">
        <f t="shared" ref="CB19:CB50" si="19">+W19</f>
        <v>0</v>
      </c>
      <c r="CC19" s="71"/>
    </row>
    <row r="20" spans="1:108" s="17" customFormat="1" x14ac:dyDescent="0.2">
      <c r="A20" s="106">
        <f t="shared" si="0"/>
        <v>39507</v>
      </c>
      <c r="B20" s="155">
        <v>39538</v>
      </c>
      <c r="C20" s="156">
        <v>43490176908</v>
      </c>
      <c r="D20" s="157">
        <v>794632.09999993688</v>
      </c>
      <c r="E20" s="158">
        <v>352219</v>
      </c>
      <c r="F20" s="157">
        <v>1402908932.516129</v>
      </c>
      <c r="G20" s="157">
        <v>3983.0586439576768</v>
      </c>
      <c r="H20" s="157">
        <v>794632.09999993688</v>
      </c>
      <c r="I20" s="159">
        <v>6.687380214967069E-3</v>
      </c>
      <c r="J20" s="200">
        <v>4.3046315789473689E-2</v>
      </c>
      <c r="K20" s="160">
        <v>6.4459330143539634E-4</v>
      </c>
      <c r="L20" s="160">
        <v>0</v>
      </c>
      <c r="M20" s="160">
        <v>6.4459330143539634E-4</v>
      </c>
      <c r="N20" s="161">
        <v>21.061813726848236</v>
      </c>
      <c r="O20" s="161">
        <v>8.2898053066378221</v>
      </c>
      <c r="P20" s="162">
        <v>6.5762412847966342E-3</v>
      </c>
      <c r="Q20" s="40"/>
      <c r="R20" s="223"/>
      <c r="T20" s="113">
        <f t="shared" si="1"/>
        <v>6.687380214967069E-3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si="2"/>
        <v>8.5071976020693121E-3</v>
      </c>
      <c r="AA20" s="125">
        <f t="shared" si="3"/>
        <v>-1.8198173871022431E-3</v>
      </c>
      <c r="AD20" s="133">
        <f t="shared" si="4"/>
        <v>39538</v>
      </c>
      <c r="AE20" s="134">
        <f t="shared" ref="AE20:AE51" si="20">+I20-I19</f>
        <v>1.1113893017043481E-4</v>
      </c>
      <c r="AF20" s="134">
        <f>+AA19</f>
        <v>-1.5750671694575342E-3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143">
        <f>+AE20</f>
        <v>1.1113893017043481E-4</v>
      </c>
      <c r="AL20" s="143">
        <f>+AF20</f>
        <v>-1.5750671694575342E-3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AP20" s="177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60">
        <f t="shared" si="5"/>
        <v>39538</v>
      </c>
      <c r="BG20" s="71">
        <f t="shared" si="6"/>
        <v>6.687380214967069E-3</v>
      </c>
      <c r="BH20" s="71">
        <f t="shared" si="7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8"/>
        <v>1.1663990476190478E-2</v>
      </c>
      <c r="BM20" s="71">
        <f t="shared" si="9"/>
        <v>0</v>
      </c>
      <c r="BQ20" s="60">
        <f t="shared" si="10"/>
        <v>39538</v>
      </c>
      <c r="BR20" s="63">
        <f t="shared" si="11"/>
        <v>8.2898053066378221</v>
      </c>
      <c r="BS20" s="64">
        <f t="shared" si="12"/>
        <v>352219</v>
      </c>
      <c r="BT20" s="17" t="s">
        <v>101</v>
      </c>
      <c r="BV20" s="60">
        <f t="shared" si="13"/>
        <v>39568</v>
      </c>
      <c r="BW20" s="71">
        <f t="shared" si="14"/>
        <v>6.7541804475392255E-3</v>
      </c>
      <c r="BX20" s="71">
        <f t="shared" si="15"/>
        <v>6.687380214967069E-3</v>
      </c>
      <c r="BY20" s="71">
        <f t="shared" si="16"/>
        <v>4.3046315789473689E-2</v>
      </c>
      <c r="BZ20" s="71">
        <f t="shared" si="17"/>
        <v>1.1663990476190478E-2</v>
      </c>
      <c r="CA20" s="71">
        <f t="shared" si="18"/>
        <v>6.4459330143539634E-4</v>
      </c>
      <c r="CB20" s="71">
        <f t="shared" si="19"/>
        <v>0</v>
      </c>
    </row>
    <row r="21" spans="1:108" s="17" customFormat="1" x14ac:dyDescent="0.2">
      <c r="A21" s="106">
        <f t="shared" si="0"/>
        <v>39538</v>
      </c>
      <c r="B21" s="155">
        <v>39568</v>
      </c>
      <c r="C21" s="156">
        <v>41462623644</v>
      </c>
      <c r="D21" s="157">
        <v>765153.11999995192</v>
      </c>
      <c r="E21" s="158">
        <v>352619</v>
      </c>
      <c r="F21" s="157">
        <v>1382087454.8</v>
      </c>
      <c r="G21" s="157">
        <v>3919.4922984864684</v>
      </c>
      <c r="H21" s="157">
        <v>765153.11999995192</v>
      </c>
      <c r="I21" s="159">
        <v>6.7541804475392255E-3</v>
      </c>
      <c r="J21" s="200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21.046860841621115</v>
      </c>
      <c r="O21" s="161">
        <v>8.2737174087043996</v>
      </c>
      <c r="P21" s="162">
        <v>6.687380214967069E-3</v>
      </c>
      <c r="Q21" s="69"/>
      <c r="R21" s="223"/>
      <c r="T21" s="113">
        <f t="shared" si="1"/>
        <v>6.7541804475392255E-3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2"/>
        <v>8.4537323377638363E-3</v>
      </c>
      <c r="AA21" s="125">
        <f t="shared" si="3"/>
        <v>-1.6995518902246107E-3</v>
      </c>
      <c r="AD21" s="133">
        <f t="shared" si="4"/>
        <v>39568</v>
      </c>
      <c r="AE21" s="134">
        <f t="shared" si="20"/>
        <v>6.6800232572156518E-5</v>
      </c>
      <c r="AF21" s="134">
        <f t="shared" ref="AF21:AF84" si="26">+AA20</f>
        <v>-1.8198173871022431E-3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143">
        <f t="shared" si="28"/>
        <v>6.6800232572156518E-5</v>
      </c>
      <c r="AL21" s="143">
        <f t="shared" si="28"/>
        <v>-1.8198173871022431E-3</v>
      </c>
      <c r="AM21" s="143">
        <f t="shared" ref="AM21:AN84" si="29">+K20</f>
        <v>6.4459330143539634E-4</v>
      </c>
      <c r="AN21" s="143">
        <f t="shared" si="29"/>
        <v>0</v>
      </c>
      <c r="AO21" s="144">
        <f t="shared" si="22"/>
        <v>-4.3864404761904787E-3</v>
      </c>
      <c r="AP21" s="177"/>
      <c r="AQ21" s="93"/>
      <c r="BA21" s="93"/>
      <c r="BB21" s="93"/>
      <c r="BC21" s="93"/>
      <c r="BD21" s="93"/>
      <c r="BE21" s="93"/>
      <c r="BF21" s="60">
        <f t="shared" si="5"/>
        <v>39568</v>
      </c>
      <c r="BG21" s="71">
        <f t="shared" si="6"/>
        <v>6.7541804475392255E-3</v>
      </c>
      <c r="BH21" s="71">
        <f t="shared" si="7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8"/>
        <v>7.2775499999999998E-3</v>
      </c>
      <c r="BM21" s="71">
        <f t="shared" si="9"/>
        <v>0</v>
      </c>
      <c r="BQ21" s="60">
        <f t="shared" si="10"/>
        <v>39568</v>
      </c>
      <c r="BR21" s="63">
        <f t="shared" si="11"/>
        <v>8.2737174087043996</v>
      </c>
      <c r="BS21" s="64">
        <f t="shared" si="12"/>
        <v>352619</v>
      </c>
      <c r="BT21" s="17" t="s">
        <v>101</v>
      </c>
      <c r="BV21" s="60">
        <f t="shared" si="13"/>
        <v>39599</v>
      </c>
      <c r="BW21" s="71">
        <f t="shared" si="14"/>
        <v>6.773663338513777E-3</v>
      </c>
      <c r="BX21" s="71">
        <f t="shared" si="15"/>
        <v>6.7541804475392255E-3</v>
      </c>
      <c r="BY21" s="71">
        <f t="shared" si="16"/>
        <v>4.3690909090909086E-2</v>
      </c>
      <c r="BZ21" s="71">
        <f t="shared" si="17"/>
        <v>7.2775499999999998E-3</v>
      </c>
      <c r="CA21" s="71">
        <f t="shared" si="18"/>
        <v>1.8290043290044439E-4</v>
      </c>
      <c r="CB21" s="71">
        <f t="shared" si="19"/>
        <v>0</v>
      </c>
      <c r="CY21" s="17" t="s">
        <v>30</v>
      </c>
    </row>
    <row r="22" spans="1:108" s="17" customFormat="1" ht="15.75" thickBot="1" x14ac:dyDescent="0.3">
      <c r="A22" s="106">
        <f t="shared" si="0"/>
        <v>39568</v>
      </c>
      <c r="B22" s="155">
        <v>39599</v>
      </c>
      <c r="C22" s="156">
        <v>41811256457</v>
      </c>
      <c r="D22" s="157">
        <v>773812.49999994074</v>
      </c>
      <c r="E22" s="158">
        <v>351332</v>
      </c>
      <c r="F22" s="157">
        <v>1348750208.2903225</v>
      </c>
      <c r="G22" s="157">
        <v>3838.9620310427817</v>
      </c>
      <c r="H22" s="157">
        <v>773812.49999994074</v>
      </c>
      <c r="I22" s="159">
        <v>6.773663338513777E-3</v>
      </c>
      <c r="J22" s="200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21.022444228968727</v>
      </c>
      <c r="O22" s="161">
        <v>8.2529573046270066</v>
      </c>
      <c r="P22" s="162">
        <v>6.7541804475392255E-3</v>
      </c>
      <c r="Q22" s="69"/>
      <c r="R22" s="223"/>
      <c r="T22" s="113">
        <f t="shared" si="1"/>
        <v>6.773663338513777E-3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2"/>
        <v>8.4353587051147153E-3</v>
      </c>
      <c r="AA22" s="125">
        <f t="shared" si="3"/>
        <v>-1.6616953666009383E-3</v>
      </c>
      <c r="AD22" s="133">
        <f t="shared" si="4"/>
        <v>39599</v>
      </c>
      <c r="AE22" s="134">
        <f t="shared" si="20"/>
        <v>1.9482890974551435E-5</v>
      </c>
      <c r="AF22" s="134">
        <f t="shared" si="26"/>
        <v>-1.6995518902246107E-3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143">
        <f t="shared" si="28"/>
        <v>1.9482890974551435E-5</v>
      </c>
      <c r="AL22" s="143">
        <f t="shared" si="28"/>
        <v>-1.6995518902246107E-3</v>
      </c>
      <c r="AM22" s="143">
        <f t="shared" si="29"/>
        <v>1.8290043290044439E-4</v>
      </c>
      <c r="AN22" s="143">
        <f t="shared" si="29"/>
        <v>0</v>
      </c>
      <c r="AO22" s="144">
        <f t="shared" si="22"/>
        <v>-1.3254136363636364E-3</v>
      </c>
      <c r="AP22" s="177"/>
      <c r="AQ22" s="93"/>
      <c r="AR22" t="s">
        <v>30</v>
      </c>
      <c r="AS22"/>
      <c r="AT22"/>
      <c r="AU22"/>
      <c r="AV22"/>
      <c r="AW22"/>
      <c r="AX22"/>
      <c r="AY22"/>
      <c r="AZ22"/>
      <c r="BA22" s="93"/>
      <c r="BB22" s="93"/>
      <c r="BC22" s="93"/>
      <c r="BD22" s="93"/>
      <c r="BE22" s="93"/>
      <c r="BF22" s="60">
        <f t="shared" si="5"/>
        <v>39599</v>
      </c>
      <c r="BG22" s="71">
        <f t="shared" si="6"/>
        <v>6.773663338513777E-3</v>
      </c>
      <c r="BH22" s="71">
        <f t="shared" si="7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8"/>
        <v>5.9521363636363634E-3</v>
      </c>
      <c r="BM22" s="71">
        <f t="shared" si="9"/>
        <v>0</v>
      </c>
      <c r="BQ22" s="60">
        <f t="shared" si="10"/>
        <v>39599</v>
      </c>
      <c r="BR22" s="63">
        <f t="shared" si="11"/>
        <v>8.2529573046270066</v>
      </c>
      <c r="BS22" s="64">
        <f t="shared" si="12"/>
        <v>351332</v>
      </c>
      <c r="BT22" s="17" t="s">
        <v>101</v>
      </c>
      <c r="BV22" s="60">
        <f t="shared" si="13"/>
        <v>39629</v>
      </c>
      <c r="BW22" s="71">
        <f t="shared" si="14"/>
        <v>6.8069905272473176E-3</v>
      </c>
      <c r="BX22" s="71">
        <f t="shared" si="15"/>
        <v>6.773663338513777E-3</v>
      </c>
      <c r="BY22" s="71">
        <f t="shared" si="16"/>
        <v>4.387380952380953E-2</v>
      </c>
      <c r="BZ22" s="71">
        <f t="shared" si="17"/>
        <v>5.9521363636363634E-3</v>
      </c>
      <c r="CA22" s="71">
        <f t="shared" si="18"/>
        <v>8.4999999999999659E-4</v>
      </c>
      <c r="CB22" s="71">
        <f t="shared" si="19"/>
        <v>0</v>
      </c>
    </row>
    <row r="23" spans="1:108" s="17" customFormat="1" ht="15.75" thickBot="1" x14ac:dyDescent="0.3">
      <c r="A23" s="106">
        <f t="shared" si="0"/>
        <v>39599</v>
      </c>
      <c r="B23" s="155">
        <v>39629</v>
      </c>
      <c r="C23" s="156">
        <v>39714689459</v>
      </c>
      <c r="D23" s="157">
        <v>738627.08999995049</v>
      </c>
      <c r="E23" s="158">
        <v>349975</v>
      </c>
      <c r="F23" s="157">
        <v>1323822981.9666667</v>
      </c>
      <c r="G23" s="157">
        <v>3782.6215643022119</v>
      </c>
      <c r="H23" s="157">
        <v>738627.08999995049</v>
      </c>
      <c r="I23" s="159">
        <v>6.8069905272473176E-3</v>
      </c>
      <c r="J23" s="200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21.003789586101718</v>
      </c>
      <c r="O23" s="161">
        <v>8.2381725837586899</v>
      </c>
      <c r="P23" s="162">
        <v>6.773663338513777E-3</v>
      </c>
      <c r="Q23" s="69"/>
      <c r="R23" s="223"/>
      <c r="T23" s="113">
        <f t="shared" si="1"/>
        <v>6.8069905272473176E-3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2"/>
        <v>8.6496307101762652E-3</v>
      </c>
      <c r="AA23" s="125">
        <f t="shared" si="3"/>
        <v>-1.8426401829289476E-3</v>
      </c>
      <c r="AD23" s="133">
        <f t="shared" si="4"/>
        <v>39629</v>
      </c>
      <c r="AE23" s="134">
        <f t="shared" si="20"/>
        <v>3.3327188733540611E-5</v>
      </c>
      <c r="AF23" s="134">
        <f t="shared" si="26"/>
        <v>-1.6616953666009383E-3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143">
        <f t="shared" si="28"/>
        <v>3.3327188733540611E-5</v>
      </c>
      <c r="AL23" s="143">
        <f t="shared" si="28"/>
        <v>-1.6616953666009383E-3</v>
      </c>
      <c r="AM23" s="143">
        <f t="shared" si="29"/>
        <v>8.4999999999999659E-4</v>
      </c>
      <c r="AN23" s="143">
        <f t="shared" si="29"/>
        <v>0</v>
      </c>
      <c r="AO23" s="144">
        <f t="shared" si="22"/>
        <v>1.3976683982683995E-3</v>
      </c>
      <c r="AP23" s="177"/>
      <c r="AQ23" s="93"/>
      <c r="AR23"/>
      <c r="AS23"/>
      <c r="AT23"/>
      <c r="AU23"/>
      <c r="AV23"/>
      <c r="AW23"/>
      <c r="AX23"/>
      <c r="AY23"/>
      <c r="AZ23"/>
      <c r="BA23" s="93"/>
      <c r="BB23" s="93"/>
      <c r="BC23" s="93"/>
      <c r="BD23" s="93"/>
      <c r="BE23" s="93"/>
      <c r="BF23" s="60">
        <f t="shared" si="5"/>
        <v>39629</v>
      </c>
      <c r="BG23" s="71">
        <f t="shared" si="6"/>
        <v>6.8069905272473176E-3</v>
      </c>
      <c r="BH23" s="71">
        <f t="shared" si="7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8"/>
        <v>7.349804761904763E-3</v>
      </c>
      <c r="BM23" s="71">
        <f t="shared" si="9"/>
        <v>0</v>
      </c>
      <c r="BQ23" s="60">
        <f t="shared" si="10"/>
        <v>39629</v>
      </c>
      <c r="BR23" s="63">
        <f t="shared" si="11"/>
        <v>8.2381725837586899</v>
      </c>
      <c r="BS23" s="64">
        <f t="shared" si="12"/>
        <v>349975</v>
      </c>
      <c r="BT23" s="17" t="s">
        <v>101</v>
      </c>
      <c r="BV23" s="60">
        <f t="shared" si="13"/>
        <v>39660</v>
      </c>
      <c r="BW23" s="71">
        <f t="shared" si="14"/>
        <v>6.8630414102235741E-3</v>
      </c>
      <c r="BX23" s="71">
        <f t="shared" si="15"/>
        <v>6.8069905272473176E-3</v>
      </c>
      <c r="BY23" s="71">
        <f t="shared" si="16"/>
        <v>4.4723809523809527E-2</v>
      </c>
      <c r="BZ23" s="71">
        <f t="shared" si="17"/>
        <v>7.349804761904763E-3</v>
      </c>
      <c r="CA23" s="71">
        <f t="shared" si="18"/>
        <v>-8.1573498964745972E-6</v>
      </c>
      <c r="CB23" s="71">
        <f t="shared" si="19"/>
        <v>0</v>
      </c>
      <c r="CY23" s="72" t="s">
        <v>31</v>
      </c>
      <c r="CZ23" s="72"/>
    </row>
    <row r="24" spans="1:108" s="17" customFormat="1" ht="15" x14ac:dyDescent="0.25">
      <c r="A24" s="106">
        <f t="shared" si="0"/>
        <v>39629</v>
      </c>
      <c r="B24" s="155">
        <v>39660</v>
      </c>
      <c r="C24" s="156">
        <v>40356619304</v>
      </c>
      <c r="D24" s="157">
        <v>756746.30999994557</v>
      </c>
      <c r="E24" s="158">
        <v>350434</v>
      </c>
      <c r="F24" s="157">
        <v>1301826429.1612904</v>
      </c>
      <c r="G24" s="157">
        <v>3714.8976102812239</v>
      </c>
      <c r="H24" s="157">
        <v>756746.30999994557</v>
      </c>
      <c r="I24" s="159">
        <v>6.8630414102235741E-3</v>
      </c>
      <c r="J24" s="200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20.987034060910066</v>
      </c>
      <c r="O24" s="161">
        <v>8.2201063956095197</v>
      </c>
      <c r="P24" s="162">
        <v>6.8069905272473176E-3</v>
      </c>
      <c r="Q24" s="69"/>
      <c r="R24" s="223"/>
      <c r="T24" s="113">
        <f t="shared" si="1"/>
        <v>6.8630414102235741E-3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2"/>
        <v>8.6542206776351969E-3</v>
      </c>
      <c r="AA24" s="125">
        <f t="shared" si="3"/>
        <v>-1.7911792674116227E-3</v>
      </c>
      <c r="AD24" s="133">
        <f t="shared" si="4"/>
        <v>39660</v>
      </c>
      <c r="AE24" s="134">
        <f t="shared" si="20"/>
        <v>5.6050882976256544E-5</v>
      </c>
      <c r="AF24" s="134">
        <f t="shared" si="26"/>
        <v>-1.8426401829289476E-3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143">
        <f t="shared" si="28"/>
        <v>5.6050882976256544E-5</v>
      </c>
      <c r="AL24" s="143">
        <f t="shared" si="28"/>
        <v>-1.8426401829289476E-3</v>
      </c>
      <c r="AM24" s="143">
        <f t="shared" si="29"/>
        <v>0</v>
      </c>
      <c r="AN24" s="143">
        <f t="shared" si="29"/>
        <v>-8.1573498964745972E-6</v>
      </c>
      <c r="AO24" s="144">
        <f t="shared" si="22"/>
        <v>1.5420393374741045E-4</v>
      </c>
      <c r="AP24" s="177"/>
      <c r="AQ24" s="93"/>
      <c r="AR24" s="4" t="s">
        <v>31</v>
      </c>
      <c r="AS24" s="4"/>
      <c r="AT24"/>
      <c r="AU24"/>
      <c r="AV24"/>
      <c r="AW24"/>
      <c r="AX24"/>
      <c r="AY24"/>
      <c r="AZ24"/>
      <c r="BA24" s="93"/>
      <c r="BB24" s="93"/>
      <c r="BC24" s="93"/>
      <c r="BD24" s="93"/>
      <c r="BE24" s="93"/>
      <c r="BF24" s="60">
        <f t="shared" si="5"/>
        <v>39660</v>
      </c>
      <c r="BG24" s="71">
        <f t="shared" si="6"/>
        <v>6.8630414102235741E-3</v>
      </c>
      <c r="BH24" s="71">
        <f t="shared" si="7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8"/>
        <v>7.5040086956521734E-3</v>
      </c>
      <c r="BM24" s="71">
        <f t="shared" si="9"/>
        <v>0</v>
      </c>
      <c r="BQ24" s="60">
        <f t="shared" si="10"/>
        <v>39660</v>
      </c>
      <c r="BR24" s="63">
        <f t="shared" si="11"/>
        <v>8.2201063956095197</v>
      </c>
      <c r="BS24" s="64">
        <f t="shared" si="12"/>
        <v>350434</v>
      </c>
      <c r="BT24" s="17" t="s">
        <v>101</v>
      </c>
      <c r="BV24" s="60">
        <f t="shared" si="13"/>
        <v>39691</v>
      </c>
      <c r="BW24" s="71">
        <f t="shared" si="14"/>
        <v>6.8816877374159426E-3</v>
      </c>
      <c r="BX24" s="71">
        <f t="shared" si="15"/>
        <v>6.8630414102235741E-3</v>
      </c>
      <c r="BY24" s="71">
        <f t="shared" si="16"/>
        <v>4.4715652173913052E-2</v>
      </c>
      <c r="BZ24" s="71">
        <f t="shared" si="17"/>
        <v>7.5040086956521734E-3</v>
      </c>
      <c r="CA24" s="71">
        <f t="shared" si="18"/>
        <v>1.5910973084884428E-4</v>
      </c>
      <c r="CB24" s="71">
        <f t="shared" si="19"/>
        <v>0</v>
      </c>
      <c r="CY24" s="73" t="s">
        <v>32</v>
      </c>
      <c r="CZ24" s="73">
        <v>0.77918724599215017</v>
      </c>
    </row>
    <row r="25" spans="1:108" s="17" customFormat="1" ht="15" x14ac:dyDescent="0.25">
      <c r="A25" s="106">
        <f t="shared" si="0"/>
        <v>39660</v>
      </c>
      <c r="B25" s="155">
        <v>39691</v>
      </c>
      <c r="C25" s="156">
        <v>40265821530</v>
      </c>
      <c r="D25" s="157">
        <v>757095.10999994492</v>
      </c>
      <c r="E25" s="158">
        <v>349501</v>
      </c>
      <c r="F25" s="157">
        <v>1298897468.7096775</v>
      </c>
      <c r="G25" s="157">
        <v>3716.4341982131023</v>
      </c>
      <c r="H25" s="157">
        <v>757095.10999994492</v>
      </c>
      <c r="I25" s="159">
        <v>6.8816877374159426E-3</v>
      </c>
      <c r="J25" s="200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20.984781640580231</v>
      </c>
      <c r="O25" s="161">
        <v>8.2205199386979935</v>
      </c>
      <c r="P25" s="162">
        <v>6.8630414102235741E-3</v>
      </c>
      <c r="Q25" s="69"/>
      <c r="R25" s="223"/>
      <c r="T25" s="113">
        <f t="shared" si="1"/>
        <v>6.8816877374159426E-3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2"/>
        <v>8.6592436177888379E-3</v>
      </c>
      <c r="AA25" s="125">
        <f t="shared" si="3"/>
        <v>-1.7775558803728954E-3</v>
      </c>
      <c r="AD25" s="133">
        <f t="shared" si="4"/>
        <v>39691</v>
      </c>
      <c r="AE25" s="134">
        <f t="shared" si="20"/>
        <v>1.8646327192368452E-5</v>
      </c>
      <c r="AF25" s="134">
        <f t="shared" si="26"/>
        <v>-1.7911792674116227E-3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143">
        <f t="shared" si="28"/>
        <v>1.8646327192368452E-5</v>
      </c>
      <c r="AL25" s="143">
        <f t="shared" si="28"/>
        <v>-1.7911792674116227E-3</v>
      </c>
      <c r="AM25" s="143">
        <f t="shared" si="29"/>
        <v>1.5910973084884428E-4</v>
      </c>
      <c r="AN25" s="143">
        <f t="shared" si="29"/>
        <v>0</v>
      </c>
      <c r="AO25" s="144">
        <f t="shared" si="22"/>
        <v>-6.2323250517598312E-4</v>
      </c>
      <c r="AP25" s="177"/>
      <c r="AQ25" s="93"/>
      <c r="AR25" s="1" t="s">
        <v>32</v>
      </c>
      <c r="AS25" s="1">
        <v>0.94187089934265988</v>
      </c>
      <c r="AT25"/>
      <c r="AU25"/>
      <c r="AV25"/>
      <c r="AW25"/>
      <c r="AX25"/>
      <c r="AY25"/>
      <c r="AZ25"/>
      <c r="BA25" s="93"/>
      <c r="BB25" s="93"/>
      <c r="BC25" s="93"/>
      <c r="BD25" s="93"/>
      <c r="BE25" s="93"/>
      <c r="BF25" s="60">
        <f t="shared" si="5"/>
        <v>39691</v>
      </c>
      <c r="BG25" s="71">
        <f t="shared" si="6"/>
        <v>6.8816877374159426E-3</v>
      </c>
      <c r="BH25" s="71">
        <f t="shared" si="7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8"/>
        <v>6.8807761904761903E-3</v>
      </c>
      <c r="BM25" s="71">
        <f t="shared" si="9"/>
        <v>0</v>
      </c>
      <c r="BQ25" s="60">
        <f t="shared" si="10"/>
        <v>39691</v>
      </c>
      <c r="BR25" s="63">
        <f t="shared" si="11"/>
        <v>8.2205199386979935</v>
      </c>
      <c r="BS25" s="64">
        <f t="shared" si="12"/>
        <v>349501</v>
      </c>
      <c r="BT25" s="17" t="s">
        <v>101</v>
      </c>
      <c r="BV25" s="60">
        <f t="shared" si="13"/>
        <v>39721</v>
      </c>
      <c r="BW25" s="71">
        <f t="shared" si="14"/>
        <v>1.1142833931037963E-2</v>
      </c>
      <c r="BX25" s="71">
        <f t="shared" si="15"/>
        <v>6.8816877374159426E-3</v>
      </c>
      <c r="BY25" s="71">
        <f t="shared" si="16"/>
        <v>4.4874761904761896E-2</v>
      </c>
      <c r="BZ25" s="71">
        <f t="shared" si="17"/>
        <v>6.8807761904761903E-3</v>
      </c>
      <c r="CA25" s="71">
        <f t="shared" si="18"/>
        <v>1.724329004329013E-3</v>
      </c>
      <c r="CB25" s="71">
        <f t="shared" si="19"/>
        <v>0</v>
      </c>
      <c r="CY25" s="73" t="s">
        <v>33</v>
      </c>
      <c r="CZ25" s="73">
        <v>0.6071327643168315</v>
      </c>
    </row>
    <row r="26" spans="1:108" s="17" customFormat="1" ht="15" x14ac:dyDescent="0.25">
      <c r="A26" s="106">
        <f t="shared" si="0"/>
        <v>39691</v>
      </c>
      <c r="B26" s="155">
        <v>39721</v>
      </c>
      <c r="C26" s="156">
        <v>103784693969</v>
      </c>
      <c r="D26" s="157">
        <v>3159714.7800004487</v>
      </c>
      <c r="E26" s="158">
        <v>849557</v>
      </c>
      <c r="F26" s="157">
        <v>3459489798.9666667</v>
      </c>
      <c r="G26" s="157">
        <v>4072.1102868514608</v>
      </c>
      <c r="H26" s="157">
        <v>3159714.7800004487</v>
      </c>
      <c r="I26" s="159">
        <v>1.1142833931037963E-2</v>
      </c>
      <c r="J26" s="200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21.964386958197149</v>
      </c>
      <c r="O26" s="161">
        <v>8.3119166420609023</v>
      </c>
      <c r="P26" s="162">
        <v>6.8816877374159426E-3</v>
      </c>
      <c r="Q26" s="69"/>
      <c r="R26" s="223"/>
      <c r="T26" s="113">
        <f t="shared" si="1"/>
        <v>1.1142833931037963E-2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2"/>
        <v>9.0997281585961168E-3</v>
      </c>
      <c r="AA26" s="125">
        <f t="shared" si="3"/>
        <v>2.0431057724418465E-3</v>
      </c>
      <c r="AD26" s="133">
        <f t="shared" si="4"/>
        <v>39721</v>
      </c>
      <c r="AE26" s="134">
        <f t="shared" si="20"/>
        <v>4.2611461936220207E-3</v>
      </c>
      <c r="AF26" s="134">
        <f t="shared" si="26"/>
        <v>-1.7775558803728954E-3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143">
        <f t="shared" si="28"/>
        <v>4.2611461936220207E-3</v>
      </c>
      <c r="AL26" s="143">
        <f t="shared" si="28"/>
        <v>-1.7775558803728954E-3</v>
      </c>
      <c r="AM26" s="143">
        <f t="shared" si="29"/>
        <v>1.724329004329013E-3</v>
      </c>
      <c r="AN26" s="143">
        <f t="shared" si="29"/>
        <v>0</v>
      </c>
      <c r="AO26" s="144">
        <f t="shared" si="22"/>
        <v>2.9818056277056294E-3</v>
      </c>
      <c r="AP26" s="177"/>
      <c r="AQ26" s="93"/>
      <c r="AR26" s="1" t="s">
        <v>33</v>
      </c>
      <c r="AS26" s="1">
        <v>0.88712079102855101</v>
      </c>
      <c r="AT26"/>
      <c r="AU26"/>
      <c r="AV26"/>
      <c r="AW26"/>
      <c r="AX26"/>
      <c r="AY26"/>
      <c r="AZ26"/>
      <c r="BA26" s="93"/>
      <c r="BB26" s="93"/>
      <c r="BC26" s="93"/>
      <c r="BD26" s="93"/>
      <c r="BE26" s="93"/>
      <c r="BF26" s="60">
        <f t="shared" si="5"/>
        <v>39721</v>
      </c>
      <c r="BG26" s="71">
        <f t="shared" si="6"/>
        <v>1.1142833931037963E-2</v>
      </c>
      <c r="BH26" s="71">
        <f t="shared" si="7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8"/>
        <v>9.8625818181818196E-3</v>
      </c>
      <c r="BM26" s="71">
        <f t="shared" si="9"/>
        <v>0</v>
      </c>
      <c r="BQ26" s="60">
        <f t="shared" si="10"/>
        <v>39721</v>
      </c>
      <c r="BR26" s="63">
        <f t="shared" si="11"/>
        <v>8.3119166420609023</v>
      </c>
      <c r="BS26" s="64">
        <f t="shared" si="12"/>
        <v>849557</v>
      </c>
      <c r="BT26" s="17" t="s">
        <v>101</v>
      </c>
      <c r="BV26" s="60">
        <f t="shared" si="13"/>
        <v>39752</v>
      </c>
      <c r="BW26" s="71">
        <f t="shared" si="14"/>
        <v>1.1005361304495661E-2</v>
      </c>
      <c r="BX26" s="71">
        <f t="shared" si="15"/>
        <v>1.1142833931037963E-2</v>
      </c>
      <c r="BY26" s="71">
        <f t="shared" si="16"/>
        <v>4.6599090909090909E-2</v>
      </c>
      <c r="BZ26" s="71">
        <f t="shared" si="17"/>
        <v>9.8625818181818196E-3</v>
      </c>
      <c r="CA26" s="71">
        <f t="shared" si="18"/>
        <v>1.7135177865612652E-3</v>
      </c>
      <c r="CB26" s="71">
        <f t="shared" si="19"/>
        <v>0</v>
      </c>
      <c r="CY26" s="73" t="s">
        <v>34</v>
      </c>
      <c r="CZ26" s="73">
        <v>0.60089677644884465</v>
      </c>
    </row>
    <row r="27" spans="1:108" s="17" customFormat="1" ht="15" x14ac:dyDescent="0.25">
      <c r="A27" s="106">
        <f t="shared" si="0"/>
        <v>39721</v>
      </c>
      <c r="B27" s="155">
        <v>39752</v>
      </c>
      <c r="C27" s="156">
        <v>107664974379</v>
      </c>
      <c r="D27" s="157">
        <v>3237409.6800004463</v>
      </c>
      <c r="E27" s="158">
        <v>844615</v>
      </c>
      <c r="F27" s="157">
        <v>3473063689.6451612</v>
      </c>
      <c r="G27" s="157">
        <v>4112.0080624250822</v>
      </c>
      <c r="H27" s="157">
        <v>3237409.6800004463</v>
      </c>
      <c r="I27" s="159">
        <v>1.1005361304495661E-2</v>
      </c>
      <c r="J27" s="200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21.96830294905018</v>
      </c>
      <c r="O27" s="161">
        <v>8.3216667678395684</v>
      </c>
      <c r="P27" s="162">
        <v>1.1142833931037963E-2</v>
      </c>
      <c r="Q27" s="69"/>
      <c r="R27" s="223"/>
      <c r="T27" s="113">
        <f t="shared" si="1"/>
        <v>1.1005361304495661E-2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2"/>
        <v>9.3446090638868891E-3</v>
      </c>
      <c r="AA27" s="125">
        <f t="shared" si="3"/>
        <v>1.6607522406087722E-3</v>
      </c>
      <c r="AD27" s="133">
        <f t="shared" si="4"/>
        <v>39752</v>
      </c>
      <c r="AE27" s="134">
        <f t="shared" si="20"/>
        <v>-1.3747262654230201E-4</v>
      </c>
      <c r="AF27" s="134">
        <f t="shared" si="26"/>
        <v>2.0431057724418465E-3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143">
        <f t="shared" si="28"/>
        <v>-1.3747262654230201E-4</v>
      </c>
      <c r="AL27" s="143">
        <f t="shared" si="28"/>
        <v>2.0431057724418465E-3</v>
      </c>
      <c r="AM27" s="143">
        <f t="shared" si="29"/>
        <v>1.7135177865612652E-3</v>
      </c>
      <c r="AN27" s="143">
        <f t="shared" si="29"/>
        <v>0</v>
      </c>
      <c r="AO27" s="144">
        <f t="shared" si="22"/>
        <v>-1.9002818181818176E-3</v>
      </c>
      <c r="AP27" s="177"/>
      <c r="AQ27" s="93"/>
      <c r="AR27" s="1" t="s">
        <v>34</v>
      </c>
      <c r="AS27" s="1">
        <v>0.87447443638114819</v>
      </c>
      <c r="AT27"/>
      <c r="AU27"/>
      <c r="AV27"/>
      <c r="AW27"/>
      <c r="AX27"/>
      <c r="AY27"/>
      <c r="AZ27"/>
      <c r="BA27" s="93"/>
      <c r="BB27" s="93"/>
      <c r="BC27" s="93"/>
      <c r="BD27" s="93"/>
      <c r="BE27" s="93"/>
      <c r="BF27" s="60">
        <f t="shared" si="5"/>
        <v>39752</v>
      </c>
      <c r="BG27" s="71">
        <f t="shared" si="6"/>
        <v>1.1005361304495661E-2</v>
      </c>
      <c r="BH27" s="71">
        <f t="shared" si="7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8"/>
        <v>7.962300000000002E-3</v>
      </c>
      <c r="BM27" s="71">
        <f t="shared" si="9"/>
        <v>0</v>
      </c>
      <c r="BQ27" s="60">
        <f t="shared" si="10"/>
        <v>39752</v>
      </c>
      <c r="BR27" s="63">
        <f t="shared" si="11"/>
        <v>8.3216667678395684</v>
      </c>
      <c r="BS27" s="64">
        <f t="shared" si="12"/>
        <v>844615</v>
      </c>
      <c r="BT27" s="17" t="s">
        <v>101</v>
      </c>
      <c r="BV27" s="60">
        <f t="shared" si="13"/>
        <v>39782</v>
      </c>
      <c r="BW27" s="71">
        <f t="shared" si="14"/>
        <v>1.042352440300689E-2</v>
      </c>
      <c r="BX27" s="71">
        <f t="shared" si="15"/>
        <v>1.1005361304495661E-2</v>
      </c>
      <c r="BY27" s="71">
        <f t="shared" si="16"/>
        <v>4.8312608695652175E-2</v>
      </c>
      <c r="BZ27" s="71">
        <f t="shared" si="17"/>
        <v>7.962300000000002E-3</v>
      </c>
      <c r="CA27" s="71">
        <f t="shared" si="18"/>
        <v>-9.8801086956521733E-3</v>
      </c>
      <c r="CB27" s="71">
        <f t="shared" si="19"/>
        <v>0</v>
      </c>
      <c r="CY27" s="73" t="s">
        <v>35</v>
      </c>
      <c r="CZ27" s="73">
        <v>7.6110546293749496E-3</v>
      </c>
    </row>
    <row r="28" spans="1:108" s="17" customFormat="1" ht="15.75" thickBot="1" x14ac:dyDescent="0.3">
      <c r="A28" s="106">
        <f t="shared" si="0"/>
        <v>39752</v>
      </c>
      <c r="B28" s="163">
        <v>39782</v>
      </c>
      <c r="C28" s="156">
        <v>103581061631</v>
      </c>
      <c r="D28" s="157">
        <v>2949944.6000002436</v>
      </c>
      <c r="E28" s="158">
        <v>838156</v>
      </c>
      <c r="F28" s="157">
        <v>3452702054.3666668</v>
      </c>
      <c r="G28" s="157">
        <v>4119.4026581766002</v>
      </c>
      <c r="H28" s="157">
        <v>2949944.6000002436</v>
      </c>
      <c r="I28" s="159">
        <v>1.042352440300689E-2</v>
      </c>
      <c r="J28" s="200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21.962422965609598</v>
      </c>
      <c r="O28" s="161">
        <v>8.3234634459526369</v>
      </c>
      <c r="P28" s="162">
        <v>1.1005361304495661E-2</v>
      </c>
      <c r="Q28" s="69"/>
      <c r="R28" s="223"/>
      <c r="T28" s="113">
        <f t="shared" si="1"/>
        <v>1.042352440300689E-2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2"/>
        <v>7.4797955166508575E-3</v>
      </c>
      <c r="AA28" s="125">
        <f t="shared" si="3"/>
        <v>2.9437288863560325E-3</v>
      </c>
      <c r="AD28" s="133">
        <f t="shared" si="4"/>
        <v>39782</v>
      </c>
      <c r="AE28" s="134">
        <f t="shared" si="20"/>
        <v>-5.8183690148877129E-4</v>
      </c>
      <c r="AF28" s="134">
        <f t="shared" si="26"/>
        <v>1.6607522406087722E-3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143">
        <f t="shared" si="28"/>
        <v>-5.8183690148877129E-4</v>
      </c>
      <c r="AL28" s="143">
        <f t="shared" si="28"/>
        <v>1.6607522406087722E-3</v>
      </c>
      <c r="AM28" s="143">
        <f t="shared" si="29"/>
        <v>0</v>
      </c>
      <c r="AN28" s="143">
        <f t="shared" si="29"/>
        <v>-9.8801086956521733E-3</v>
      </c>
      <c r="AO28" s="144">
        <f t="shared" si="22"/>
        <v>-4.6333000000000225E-4</v>
      </c>
      <c r="AP28" s="177"/>
      <c r="AQ28" s="93"/>
      <c r="AR28" s="1" t="s">
        <v>35</v>
      </c>
      <c r="AS28" s="1">
        <v>1.3344671507716387E-3</v>
      </c>
      <c r="AT28"/>
      <c r="AU28"/>
      <c r="AV28"/>
      <c r="AW28"/>
      <c r="AX28"/>
      <c r="AY28"/>
      <c r="AZ28"/>
      <c r="BA28" s="93"/>
      <c r="BB28" s="93"/>
      <c r="BC28" s="93"/>
      <c r="BD28" s="93"/>
      <c r="BE28" s="93"/>
      <c r="BF28" s="60">
        <f t="shared" si="5"/>
        <v>39782</v>
      </c>
      <c r="BG28" s="71">
        <f t="shared" si="6"/>
        <v>1.042352440300689E-2</v>
      </c>
      <c r="BH28" s="71">
        <f t="shared" si="7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8"/>
        <v>7.4989699999999998E-3</v>
      </c>
      <c r="BM28" s="71">
        <f t="shared" si="9"/>
        <v>0</v>
      </c>
      <c r="BQ28" s="60">
        <f t="shared" si="10"/>
        <v>39782</v>
      </c>
      <c r="BR28" s="63">
        <f t="shared" si="11"/>
        <v>8.3234634459526369</v>
      </c>
      <c r="BS28" s="64">
        <f t="shared" si="12"/>
        <v>838156</v>
      </c>
      <c r="BT28" s="17" t="s">
        <v>101</v>
      </c>
      <c r="BV28" s="60">
        <f t="shared" si="13"/>
        <v>39813</v>
      </c>
      <c r="BW28" s="71">
        <f t="shared" si="14"/>
        <v>1.042352440300689E-2</v>
      </c>
      <c r="BX28" s="71">
        <f t="shared" si="15"/>
        <v>1.042352440300689E-2</v>
      </c>
      <c r="BY28" s="71">
        <f t="shared" si="16"/>
        <v>3.8432500000000001E-2</v>
      </c>
      <c r="BZ28" s="71">
        <f t="shared" si="17"/>
        <v>7.4989699999999998E-3</v>
      </c>
      <c r="CA28" s="71">
        <f t="shared" si="18"/>
        <v>-8.503928571428572E-3</v>
      </c>
      <c r="CB28" s="71">
        <f t="shared" si="19"/>
        <v>0</v>
      </c>
      <c r="CY28" s="75" t="s">
        <v>36</v>
      </c>
      <c r="CZ28" s="75">
        <v>65</v>
      </c>
    </row>
    <row r="29" spans="1:108" s="17" customFormat="1" ht="15.75" thickBot="1" x14ac:dyDescent="0.3">
      <c r="A29" s="106">
        <f t="shared" si="0"/>
        <v>39782</v>
      </c>
      <c r="B29" s="163">
        <v>39813</v>
      </c>
      <c r="C29" s="156">
        <v>103581061631</v>
      </c>
      <c r="D29" s="157">
        <v>2949944.6000002436</v>
      </c>
      <c r="E29" s="158">
        <v>838156</v>
      </c>
      <c r="F29" s="157">
        <v>3341324568.7419353</v>
      </c>
      <c r="G29" s="157">
        <v>3986.5187014612261</v>
      </c>
      <c r="H29" s="157">
        <v>2949944.6000002436</v>
      </c>
      <c r="I29" s="159">
        <v>1.042352440300689E-2</v>
      </c>
      <c r="J29" s="200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21.929633142786606</v>
      </c>
      <c r="O29" s="161">
        <v>8.2906736231296474</v>
      </c>
      <c r="P29" s="162">
        <v>1.042352440300689E-2</v>
      </c>
      <c r="Q29" s="69"/>
      <c r="R29" s="223"/>
      <c r="T29" s="113">
        <f t="shared" si="1"/>
        <v>1.042352440300689E-2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2"/>
        <v>6.0446176462547073E-3</v>
      </c>
      <c r="AA29" s="125">
        <f t="shared" si="3"/>
        <v>4.3789067567521827E-3</v>
      </c>
      <c r="AD29" s="133">
        <f t="shared" si="4"/>
        <v>39813</v>
      </c>
      <c r="AE29" s="134">
        <f t="shared" si="20"/>
        <v>0</v>
      </c>
      <c r="AF29" s="134">
        <f t="shared" si="26"/>
        <v>2.9437288863560325E-3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143">
        <f t="shared" si="28"/>
        <v>0</v>
      </c>
      <c r="AL29" s="143">
        <f t="shared" si="28"/>
        <v>2.9437288863560325E-3</v>
      </c>
      <c r="AM29" s="143">
        <f t="shared" si="29"/>
        <v>0</v>
      </c>
      <c r="AN29" s="143">
        <f t="shared" si="29"/>
        <v>-8.503928571428572E-3</v>
      </c>
      <c r="AO29" s="144">
        <f t="shared" si="22"/>
        <v>3.8857517391304346E-3</v>
      </c>
      <c r="AP29" s="177"/>
      <c r="AQ29" s="93"/>
      <c r="AR29" s="2" t="s">
        <v>36</v>
      </c>
      <c r="AS29" s="2">
        <v>90</v>
      </c>
      <c r="AT29"/>
      <c r="AU29"/>
      <c r="AV29"/>
      <c r="AW29"/>
      <c r="AX29"/>
      <c r="AY29"/>
      <c r="AZ29"/>
      <c r="BA29" s="93"/>
      <c r="BB29" s="93"/>
      <c r="BC29" s="93"/>
      <c r="BD29" s="93"/>
      <c r="BE29" s="93"/>
      <c r="BF29" s="60">
        <f t="shared" si="5"/>
        <v>39813</v>
      </c>
      <c r="BG29" s="71">
        <f t="shared" si="6"/>
        <v>1.042352440300689E-2</v>
      </c>
      <c r="BH29" s="71">
        <f t="shared" si="7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8"/>
        <v>1.1384721739130434E-2</v>
      </c>
      <c r="BM29" s="71">
        <f t="shared" si="9"/>
        <v>0</v>
      </c>
      <c r="BQ29" s="60">
        <f t="shared" si="10"/>
        <v>39813</v>
      </c>
      <c r="BR29" s="63">
        <f t="shared" si="11"/>
        <v>8.2906736231296474</v>
      </c>
      <c r="BS29" s="64">
        <f t="shared" si="12"/>
        <v>838156</v>
      </c>
      <c r="BT29" s="17" t="s">
        <v>101</v>
      </c>
      <c r="BV29" s="60">
        <f t="shared" si="13"/>
        <v>39844</v>
      </c>
      <c r="BW29" s="71">
        <f t="shared" si="14"/>
        <v>7.9652939324959728E-3</v>
      </c>
      <c r="BX29" s="71">
        <f t="shared" si="15"/>
        <v>1.042352440300689E-2</v>
      </c>
      <c r="BY29" s="71">
        <f t="shared" si="16"/>
        <v>2.9928571428571429E-2</v>
      </c>
      <c r="BZ29" s="71">
        <f t="shared" si="17"/>
        <v>1.1384721739130434E-2</v>
      </c>
      <c r="CA29" s="71">
        <f t="shared" si="18"/>
        <v>-8.5104761904761968E-3</v>
      </c>
      <c r="CB29" s="71">
        <f t="shared" si="19"/>
        <v>0</v>
      </c>
    </row>
    <row r="30" spans="1:108" s="17" customFormat="1" ht="15.75" thickBot="1" x14ac:dyDescent="0.3">
      <c r="A30" s="106">
        <f t="shared" si="0"/>
        <v>39813</v>
      </c>
      <c r="B30" s="163">
        <v>39844</v>
      </c>
      <c r="C30" s="156">
        <v>107731371971</v>
      </c>
      <c r="D30" s="157">
        <v>2350991.9000002001</v>
      </c>
      <c r="E30" s="158">
        <v>828439</v>
      </c>
      <c r="F30" s="157">
        <v>3475205547.4516129</v>
      </c>
      <c r="G30" s="157">
        <v>4194.8840499440666</v>
      </c>
      <c r="H30" s="157">
        <v>2350991.9000002001</v>
      </c>
      <c r="I30" s="159">
        <v>7.9652939324959728E-3</v>
      </c>
      <c r="J30" s="200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21.96891946455964</v>
      </c>
      <c r="O30" s="161">
        <v>8.3416209784583035</v>
      </c>
      <c r="P30" s="162">
        <v>1.042352440300689E-2</v>
      </c>
      <c r="Q30" s="69"/>
      <c r="R30" s="223"/>
      <c r="T30" s="113">
        <f t="shared" si="1"/>
        <v>7.9652939324959728E-3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2"/>
        <v>4.4462993625412148E-3</v>
      </c>
      <c r="AA30" s="125">
        <f t="shared" si="3"/>
        <v>3.518994569954758E-3</v>
      </c>
      <c r="AD30" s="133">
        <f t="shared" si="4"/>
        <v>39844</v>
      </c>
      <c r="AE30" s="134">
        <f t="shared" si="20"/>
        <v>-2.4582304705109172E-3</v>
      </c>
      <c r="AF30" s="134">
        <f t="shared" si="26"/>
        <v>4.3789067567521827E-3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143">
        <f t="shared" si="28"/>
        <v>-2.4582304705109172E-3</v>
      </c>
      <c r="AL30" s="143">
        <f t="shared" si="28"/>
        <v>4.3789067567521827E-3</v>
      </c>
      <c r="AM30" s="143">
        <f t="shared" si="29"/>
        <v>0</v>
      </c>
      <c r="AN30" s="143">
        <f t="shared" si="29"/>
        <v>-8.5104761904761968E-3</v>
      </c>
      <c r="AO30" s="144">
        <f t="shared" si="22"/>
        <v>-1.9772173913043187E-4</v>
      </c>
      <c r="AP30" s="177"/>
      <c r="AQ30" s="93"/>
      <c r="AR30"/>
      <c r="AS30"/>
      <c r="AT30"/>
      <c r="AU30"/>
      <c r="AV30"/>
      <c r="AW30"/>
      <c r="AX30"/>
      <c r="AY30"/>
      <c r="AZ30"/>
      <c r="BA30" s="93"/>
      <c r="BB30" s="93"/>
      <c r="BC30" s="93"/>
      <c r="BD30" s="93"/>
      <c r="BE30" s="93"/>
      <c r="BF30" s="60">
        <f t="shared" si="5"/>
        <v>39844</v>
      </c>
      <c r="BG30" s="71">
        <f t="shared" si="6"/>
        <v>7.9652939324959728E-3</v>
      </c>
      <c r="BH30" s="71">
        <f t="shared" si="7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8"/>
        <v>1.1187000000000002E-2</v>
      </c>
      <c r="BM30" s="71">
        <f t="shared" si="9"/>
        <v>0</v>
      </c>
      <c r="BQ30" s="60">
        <f t="shared" si="10"/>
        <v>39844</v>
      </c>
      <c r="BR30" s="63">
        <f t="shared" si="11"/>
        <v>8.3416209784583035</v>
      </c>
      <c r="BS30" s="64">
        <f t="shared" si="12"/>
        <v>828439</v>
      </c>
      <c r="BT30" s="17" t="s">
        <v>101</v>
      </c>
      <c r="BV30" s="60">
        <f t="shared" si="13"/>
        <v>39872</v>
      </c>
      <c r="BW30" s="71">
        <f t="shared" si="14"/>
        <v>6.4488212830064789E-3</v>
      </c>
      <c r="BX30" s="71">
        <f t="shared" si="15"/>
        <v>7.9652939324959728E-3</v>
      </c>
      <c r="BY30" s="71">
        <f t="shared" si="16"/>
        <v>2.1418095238095233E-2</v>
      </c>
      <c r="BZ30" s="71">
        <f t="shared" si="17"/>
        <v>1.1187000000000002E-2</v>
      </c>
      <c r="CA30" s="71">
        <f t="shared" si="18"/>
        <v>-5.1355952380952308E-3</v>
      </c>
      <c r="CB30" s="71">
        <f t="shared" si="19"/>
        <v>0</v>
      </c>
      <c r="CY30" s="17" t="s">
        <v>37</v>
      </c>
    </row>
    <row r="31" spans="1:108" s="17" customFormat="1" ht="15.75" thickBot="1" x14ac:dyDescent="0.3">
      <c r="A31" s="106">
        <f t="shared" si="0"/>
        <v>39844</v>
      </c>
      <c r="B31" s="163">
        <v>39872</v>
      </c>
      <c r="C31" s="156">
        <v>97031056086</v>
      </c>
      <c r="D31" s="157">
        <v>1714345.0399999784</v>
      </c>
      <c r="E31" s="158">
        <v>826126</v>
      </c>
      <c r="F31" s="157">
        <v>3465394860.2142859</v>
      </c>
      <c r="G31" s="157">
        <v>4194.7534155979665</v>
      </c>
      <c r="H31" s="157">
        <v>1714345.0399999784</v>
      </c>
      <c r="I31" s="159">
        <v>6.4488212830064789E-3</v>
      </c>
      <c r="J31" s="200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21.966092419867497</v>
      </c>
      <c r="O31" s="161">
        <v>8.3415898366249053</v>
      </c>
      <c r="P31" s="162">
        <v>7.9652939324959728E-3</v>
      </c>
      <c r="Q31" s="69"/>
      <c r="R31" s="223"/>
      <c r="T31" s="113">
        <f t="shared" si="1"/>
        <v>6.4488212830064789E-3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2"/>
        <v>3.5621209925478401E-3</v>
      </c>
      <c r="AA31" s="125">
        <f t="shared" si="3"/>
        <v>2.8867002904586388E-3</v>
      </c>
      <c r="AD31" s="133">
        <f t="shared" si="4"/>
        <v>39872</v>
      </c>
      <c r="AE31" s="134">
        <f t="shared" si="20"/>
        <v>-1.5164726494894939E-3</v>
      </c>
      <c r="AF31" s="134">
        <f t="shared" si="26"/>
        <v>3.518994569954758E-3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143">
        <f t="shared" si="28"/>
        <v>-1.5164726494894939E-3</v>
      </c>
      <c r="AL31" s="143">
        <f t="shared" si="28"/>
        <v>3.518994569954758E-3</v>
      </c>
      <c r="AM31" s="143">
        <f t="shared" si="29"/>
        <v>0</v>
      </c>
      <c r="AN31" s="143">
        <f t="shared" si="29"/>
        <v>-5.1355952380952308E-3</v>
      </c>
      <c r="AO31" s="144">
        <f t="shared" si="22"/>
        <v>1.90625E-3</v>
      </c>
      <c r="AP31" s="177"/>
      <c r="AQ31" s="93"/>
      <c r="AR31" t="s">
        <v>37</v>
      </c>
      <c r="AS31"/>
      <c r="AT31"/>
      <c r="AU31"/>
      <c r="AV31"/>
      <c r="AW31"/>
      <c r="AX31"/>
      <c r="AY31"/>
      <c r="AZ31"/>
      <c r="BA31" s="93"/>
      <c r="BB31" s="93"/>
      <c r="BC31" s="93"/>
      <c r="BD31" s="93"/>
      <c r="BE31" s="93"/>
      <c r="BF31" s="60">
        <f t="shared" si="5"/>
        <v>39872</v>
      </c>
      <c r="BG31" s="71">
        <f t="shared" si="6"/>
        <v>6.4488212830064789E-3</v>
      </c>
      <c r="BH31" s="71">
        <f t="shared" si="7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8"/>
        <v>1.3093250000000002E-2</v>
      </c>
      <c r="BM31" s="71">
        <f t="shared" si="9"/>
        <v>0</v>
      </c>
      <c r="BQ31" s="60">
        <f t="shared" si="10"/>
        <v>39872</v>
      </c>
      <c r="BR31" s="63">
        <f t="shared" si="11"/>
        <v>8.3415898366249053</v>
      </c>
      <c r="BS31" s="64">
        <f t="shared" si="12"/>
        <v>826126</v>
      </c>
      <c r="BT31" s="17" t="s">
        <v>101</v>
      </c>
      <c r="BV31" s="60">
        <f t="shared" si="13"/>
        <v>39903</v>
      </c>
      <c r="BW31" s="71">
        <f t="shared" si="14"/>
        <v>5.1954053122708066E-3</v>
      </c>
      <c r="BX31" s="71">
        <f t="shared" si="15"/>
        <v>6.4488212830064789E-3</v>
      </c>
      <c r="BY31" s="71">
        <f t="shared" si="16"/>
        <v>1.6282500000000002E-2</v>
      </c>
      <c r="BZ31" s="71">
        <f t="shared" si="17"/>
        <v>1.3093250000000002E-2</v>
      </c>
      <c r="CA31" s="71">
        <f t="shared" si="18"/>
        <v>-3.5915909090909089E-3</v>
      </c>
      <c r="CB31" s="71">
        <f t="shared" si="19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s="17" customFormat="1" ht="15" x14ac:dyDescent="0.25">
      <c r="A32" s="106">
        <f t="shared" si="0"/>
        <v>39872</v>
      </c>
      <c r="B32" s="163">
        <v>39903</v>
      </c>
      <c r="C32" s="156">
        <v>116028983432</v>
      </c>
      <c r="D32" s="157">
        <v>1651555.059999984</v>
      </c>
      <c r="E32" s="158">
        <v>928377</v>
      </c>
      <c r="F32" s="157">
        <v>3742870433.2903228</v>
      </c>
      <c r="G32" s="157">
        <v>4031.627704359676</v>
      </c>
      <c r="H32" s="157">
        <v>1651555.059999984</v>
      </c>
      <c r="I32" s="159">
        <v>5.1954053122708066E-3</v>
      </c>
      <c r="J32" s="200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22.043118649530939</v>
      </c>
      <c r="O32" s="161">
        <v>8.3019254702597891</v>
      </c>
      <c r="P32" s="162">
        <v>6.4488212830064789E-3</v>
      </c>
      <c r="Q32" s="69"/>
      <c r="R32" s="223"/>
      <c r="T32" s="113">
        <f t="shared" si="1"/>
        <v>5.1954053122708066E-3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2"/>
        <v>2.9347914025795768E-3</v>
      </c>
      <c r="AA32" s="125">
        <f t="shared" si="3"/>
        <v>2.2606139096912298E-3</v>
      </c>
      <c r="AD32" s="133">
        <f t="shared" si="4"/>
        <v>39903</v>
      </c>
      <c r="AE32" s="134">
        <f t="shared" si="20"/>
        <v>-1.2534159707356723E-3</v>
      </c>
      <c r="AF32" s="134">
        <f t="shared" si="26"/>
        <v>2.8867002904586388E-3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143">
        <f t="shared" si="28"/>
        <v>-1.2534159707356723E-3</v>
      </c>
      <c r="AL32" s="143">
        <f t="shared" si="28"/>
        <v>2.8867002904586388E-3</v>
      </c>
      <c r="AM32" s="143">
        <f t="shared" si="29"/>
        <v>0</v>
      </c>
      <c r="AN32" s="143">
        <f t="shared" si="29"/>
        <v>-3.5915909090909089E-3</v>
      </c>
      <c r="AO32" s="144">
        <f t="shared" si="22"/>
        <v>1.1067363636363611E-3</v>
      </c>
      <c r="AP32" s="177"/>
      <c r="AQ32" s="93"/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A32" s="93"/>
      <c r="BB32" s="93"/>
      <c r="BC32" s="93"/>
      <c r="BD32" s="93"/>
      <c r="BE32" s="93"/>
      <c r="BF32" s="60">
        <f t="shared" si="5"/>
        <v>39903</v>
      </c>
      <c r="BG32" s="71">
        <f t="shared" si="6"/>
        <v>5.1954053122708066E-3</v>
      </c>
      <c r="BH32" s="71">
        <f t="shared" si="7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8"/>
        <v>1.4199986363636364E-2</v>
      </c>
      <c r="BM32" s="71">
        <f t="shared" si="9"/>
        <v>0</v>
      </c>
      <c r="BQ32" s="60">
        <f t="shared" si="10"/>
        <v>39903</v>
      </c>
      <c r="BR32" s="63">
        <f t="shared" si="11"/>
        <v>8.3019254702597891</v>
      </c>
      <c r="BS32" s="64">
        <f t="shared" si="12"/>
        <v>928377</v>
      </c>
      <c r="BT32" s="17" t="s">
        <v>101</v>
      </c>
      <c r="BV32" s="60">
        <f t="shared" si="13"/>
        <v>39933</v>
      </c>
      <c r="BW32" s="71">
        <f t="shared" si="14"/>
        <v>4.662147765841073E-3</v>
      </c>
      <c r="BX32" s="71">
        <f t="shared" si="15"/>
        <v>5.1954053122708066E-3</v>
      </c>
      <c r="BY32" s="71">
        <f t="shared" si="16"/>
        <v>1.2690909090909093E-2</v>
      </c>
      <c r="BZ32" s="71">
        <f t="shared" si="17"/>
        <v>1.4199986363636364E-2</v>
      </c>
      <c r="CA32" s="71">
        <f t="shared" si="18"/>
        <v>-2.5704090909090937E-3</v>
      </c>
      <c r="CB32" s="71">
        <f t="shared" si="19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s="17" customFormat="1" ht="15" x14ac:dyDescent="0.25">
      <c r="A33" s="106">
        <f t="shared" si="0"/>
        <v>39903</v>
      </c>
      <c r="B33" s="163">
        <v>39933</v>
      </c>
      <c r="C33" s="156">
        <v>112287082841</v>
      </c>
      <c r="D33" s="157">
        <v>1434243.7599999441</v>
      </c>
      <c r="E33" s="158">
        <v>935409</v>
      </c>
      <c r="F33" s="157">
        <v>3742902761.3666668</v>
      </c>
      <c r="G33" s="157">
        <v>4001.3542326048464</v>
      </c>
      <c r="H33" s="157">
        <v>1434243.7599999441</v>
      </c>
      <c r="I33" s="159">
        <v>4.662147765841073E-3</v>
      </c>
      <c r="J33" s="200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22.043127286735274</v>
      </c>
      <c r="O33" s="161">
        <v>8.2943881409553608</v>
      </c>
      <c r="P33" s="162">
        <v>5.1954053122708066E-3</v>
      </c>
      <c r="Q33" s="69"/>
      <c r="R33" s="223"/>
      <c r="T33" s="113">
        <f t="shared" si="1"/>
        <v>4.662147765841073E-3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2"/>
        <v>2.3366973183176934E-3</v>
      </c>
      <c r="AA33" s="125">
        <f t="shared" si="3"/>
        <v>2.3254504475233796E-3</v>
      </c>
      <c r="AD33" s="133">
        <f t="shared" si="4"/>
        <v>39933</v>
      </c>
      <c r="AE33" s="134">
        <f t="shared" si="20"/>
        <v>-5.3325754642973358E-4</v>
      </c>
      <c r="AF33" s="134">
        <f t="shared" si="26"/>
        <v>2.2606139096912298E-3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143">
        <f t="shared" si="28"/>
        <v>-5.3325754642973358E-4</v>
      </c>
      <c r="AL33" s="143">
        <f t="shared" si="28"/>
        <v>2.2606139096912298E-3</v>
      </c>
      <c r="AM33" s="143">
        <f t="shared" si="29"/>
        <v>0</v>
      </c>
      <c r="AN33" s="143">
        <f t="shared" si="29"/>
        <v>-2.5704090909090937E-3</v>
      </c>
      <c r="AO33" s="144">
        <f t="shared" si="22"/>
        <v>-2.968945454545454E-3</v>
      </c>
      <c r="AP33" s="177"/>
      <c r="AQ33" s="93"/>
      <c r="AR33" s="1" t="s">
        <v>38</v>
      </c>
      <c r="AS33" s="1">
        <v>2</v>
      </c>
      <c r="AT33" s="1">
        <v>1.2315931021747611E-3</v>
      </c>
      <c r="AU33" s="1">
        <v>6.1579655108738053E-4</v>
      </c>
      <c r="AV33" s="1">
        <v>345.79720358537514</v>
      </c>
      <c r="AW33" s="1">
        <v>3.9540924537180044E-42</v>
      </c>
      <c r="AX33"/>
      <c r="AY33"/>
      <c r="AZ33"/>
      <c r="BA33" s="93"/>
      <c r="BB33" s="93"/>
      <c r="BC33" s="93"/>
      <c r="BD33" s="93"/>
      <c r="BE33" s="93"/>
      <c r="BF33" s="60">
        <f t="shared" si="5"/>
        <v>39933</v>
      </c>
      <c r="BG33" s="71">
        <f t="shared" si="6"/>
        <v>4.662147765841073E-3</v>
      </c>
      <c r="BH33" s="71">
        <f t="shared" si="7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8"/>
        <v>1.123104090909091E-2</v>
      </c>
      <c r="BM33" s="71">
        <f t="shared" si="9"/>
        <v>0</v>
      </c>
      <c r="BQ33" s="60">
        <f t="shared" si="10"/>
        <v>39933</v>
      </c>
      <c r="BR33" s="63">
        <f t="shared" si="11"/>
        <v>8.2943881409553608</v>
      </c>
      <c r="BS33" s="64">
        <f t="shared" si="12"/>
        <v>935409</v>
      </c>
      <c r="BT33" s="17" t="s">
        <v>101</v>
      </c>
      <c r="BV33" s="60">
        <f t="shared" si="13"/>
        <v>39964</v>
      </c>
      <c r="BW33" s="71">
        <f t="shared" si="14"/>
        <v>4.0724461313993302E-3</v>
      </c>
      <c r="BX33" s="71">
        <f t="shared" si="15"/>
        <v>4.662147765841073E-3</v>
      </c>
      <c r="BY33" s="71">
        <f t="shared" si="16"/>
        <v>1.0120499999999999E-2</v>
      </c>
      <c r="BZ33" s="71">
        <f t="shared" si="17"/>
        <v>1.123104090909091E-2</v>
      </c>
      <c r="CA33" s="71">
        <f t="shared" si="18"/>
        <v>-1.2764999999999981E-3</v>
      </c>
      <c r="CB33" s="71">
        <f t="shared" si="19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s="17" customFormat="1" ht="15.75" thickBot="1" x14ac:dyDescent="0.3">
      <c r="A34" s="106">
        <f t="shared" si="0"/>
        <v>39933</v>
      </c>
      <c r="B34" s="163">
        <v>39964</v>
      </c>
      <c r="C34" s="156">
        <v>115362290388</v>
      </c>
      <c r="D34" s="157">
        <v>1287141.6799999364</v>
      </c>
      <c r="E34" s="158">
        <v>922367</v>
      </c>
      <c r="F34" s="157">
        <v>3721364206.0645161</v>
      </c>
      <c r="G34" s="157">
        <v>4034.5808187679263</v>
      </c>
      <c r="H34" s="157">
        <v>1287141.6799999364</v>
      </c>
      <c r="I34" s="159">
        <v>4.0724461313993302E-3</v>
      </c>
      <c r="J34" s="200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22.03735616006572</v>
      </c>
      <c r="O34" s="161">
        <v>8.3026576890046258</v>
      </c>
      <c r="P34" s="162">
        <v>4.662147765841073E-3</v>
      </c>
      <c r="Q34" s="69"/>
      <c r="R34" s="223"/>
      <c r="T34" s="113">
        <f t="shared" si="1"/>
        <v>4.0724461313993302E-3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2"/>
        <v>1.9766295049415301E-3</v>
      </c>
      <c r="AA34" s="125">
        <f t="shared" si="3"/>
        <v>2.0958166264578E-3</v>
      </c>
      <c r="AD34" s="133">
        <f t="shared" si="4"/>
        <v>39964</v>
      </c>
      <c r="AE34" s="134">
        <f t="shared" si="20"/>
        <v>-5.8970163444174283E-4</v>
      </c>
      <c r="AF34" s="134">
        <f t="shared" si="26"/>
        <v>2.3254504475233796E-3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143">
        <f t="shared" si="28"/>
        <v>-5.8970163444174283E-4</v>
      </c>
      <c r="AL34" s="143">
        <f t="shared" si="28"/>
        <v>2.3254504475233796E-3</v>
      </c>
      <c r="AM34" s="143">
        <f t="shared" si="29"/>
        <v>0</v>
      </c>
      <c r="AN34" s="143">
        <f t="shared" si="29"/>
        <v>-1.2764999999999981E-3</v>
      </c>
      <c r="AO34" s="144">
        <f t="shared" si="22"/>
        <v>-3.0644170995670992E-3</v>
      </c>
      <c r="AP34" s="177"/>
      <c r="AQ34" s="93"/>
      <c r="AR34" s="1" t="s">
        <v>39</v>
      </c>
      <c r="AS34" s="1">
        <v>88</v>
      </c>
      <c r="AT34" s="1">
        <v>1.5671062673099464E-4</v>
      </c>
      <c r="AU34" s="1">
        <v>1.7808025764885754E-6</v>
      </c>
      <c r="AV34" s="1"/>
      <c r="AW34" s="1"/>
      <c r="AX34"/>
      <c r="AY34"/>
      <c r="AZ34"/>
      <c r="BA34" s="93"/>
      <c r="BB34" s="93"/>
      <c r="BC34" s="93"/>
      <c r="BD34" s="93"/>
      <c r="BE34" s="93"/>
      <c r="BF34" s="60">
        <f t="shared" si="5"/>
        <v>39964</v>
      </c>
      <c r="BG34" s="71">
        <f t="shared" si="6"/>
        <v>4.0724461313993302E-3</v>
      </c>
      <c r="BH34" s="71">
        <f t="shared" si="7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8"/>
        <v>8.1666238095238104E-3</v>
      </c>
      <c r="BM34" s="71">
        <f t="shared" si="9"/>
        <v>0</v>
      </c>
      <c r="BQ34" s="60">
        <f t="shared" si="10"/>
        <v>39964</v>
      </c>
      <c r="BR34" s="63">
        <f t="shared" si="11"/>
        <v>8.3026576890046258</v>
      </c>
      <c r="BS34" s="64">
        <f t="shared" si="12"/>
        <v>922367</v>
      </c>
      <c r="BT34" s="17" t="s">
        <v>101</v>
      </c>
      <c r="BV34" s="60">
        <f t="shared" si="13"/>
        <v>39994</v>
      </c>
      <c r="BW34" s="71">
        <f t="shared" si="14"/>
        <v>2.8327638233758747E-3</v>
      </c>
      <c r="BX34" s="71">
        <f t="shared" si="15"/>
        <v>4.0724461313993302E-3</v>
      </c>
      <c r="BY34" s="71">
        <f t="shared" si="16"/>
        <v>8.8440000000000012E-3</v>
      </c>
      <c r="BZ34" s="71">
        <f t="shared" si="17"/>
        <v>8.1666238095238104E-3</v>
      </c>
      <c r="CA34" s="71">
        <f t="shared" si="18"/>
        <v>2.9009090909090998E-4</v>
      </c>
      <c r="CB34" s="71">
        <f t="shared" si="19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s="17" customFormat="1" ht="15.75" thickBot="1" x14ac:dyDescent="0.3">
      <c r="A35" s="106">
        <f t="shared" si="0"/>
        <v>39964</v>
      </c>
      <c r="B35" s="163">
        <v>39994</v>
      </c>
      <c r="C35" s="156">
        <v>110213225781</v>
      </c>
      <c r="D35" s="157">
        <v>855364.48999992898</v>
      </c>
      <c r="E35" s="158">
        <v>916493</v>
      </c>
      <c r="F35" s="157">
        <v>3673774192.6999998</v>
      </c>
      <c r="G35" s="157">
        <v>4008.5130957901479</v>
      </c>
      <c r="H35" s="157">
        <v>855364.48999992898</v>
      </c>
      <c r="I35" s="159">
        <v>2.8327638233758747E-3</v>
      </c>
      <c r="J35" s="200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22.024485360963229</v>
      </c>
      <c r="O35" s="161">
        <v>8.2961756524828214</v>
      </c>
      <c r="P35" s="162">
        <v>4.0724461313993302E-3</v>
      </c>
      <c r="Q35" s="69"/>
      <c r="R35" s="223"/>
      <c r="T35" s="113">
        <f t="shared" si="1"/>
        <v>2.8327638233758747E-3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2"/>
        <v>2.0453472712698003E-3</v>
      </c>
      <c r="AA35" s="125">
        <f t="shared" si="3"/>
        <v>7.8741655210607438E-4</v>
      </c>
      <c r="AD35" s="133">
        <f t="shared" si="4"/>
        <v>39994</v>
      </c>
      <c r="AE35" s="134">
        <f t="shared" si="20"/>
        <v>-1.2396823080234555E-3</v>
      </c>
      <c r="AF35" s="134">
        <f t="shared" si="26"/>
        <v>2.0958166264578E-3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143">
        <f t="shared" si="28"/>
        <v>-1.2396823080234555E-3</v>
      </c>
      <c r="AL35" s="143">
        <f t="shared" si="28"/>
        <v>2.0958166264578E-3</v>
      </c>
      <c r="AM35" s="143">
        <f t="shared" si="29"/>
        <v>2.9009090909090998E-4</v>
      </c>
      <c r="AN35" s="143">
        <f t="shared" si="29"/>
        <v>0</v>
      </c>
      <c r="AO35" s="144">
        <f t="shared" si="22"/>
        <v>3.6578982683982582E-4</v>
      </c>
      <c r="AP35" s="177"/>
      <c r="AQ35" s="93"/>
      <c r="AR35" s="2" t="s">
        <v>40</v>
      </c>
      <c r="AS35" s="2">
        <v>90</v>
      </c>
      <c r="AT35" s="2">
        <v>1.3883037289057557E-3</v>
      </c>
      <c r="AU35" s="2"/>
      <c r="AV35" s="2"/>
      <c r="AW35" s="2"/>
      <c r="AX35"/>
      <c r="AY35"/>
      <c r="AZ35"/>
      <c r="BA35" s="93"/>
      <c r="BB35" s="93"/>
      <c r="BC35" s="93"/>
      <c r="BD35" s="93"/>
      <c r="BE35" s="93"/>
      <c r="BF35" s="60">
        <f t="shared" si="5"/>
        <v>39994</v>
      </c>
      <c r="BG35" s="71">
        <f t="shared" si="6"/>
        <v>2.8327638233758747E-3</v>
      </c>
      <c r="BH35" s="71">
        <f t="shared" si="7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8"/>
        <v>8.5324136363636362E-3</v>
      </c>
      <c r="BM35" s="71">
        <f t="shared" si="9"/>
        <v>0</v>
      </c>
      <c r="BQ35" s="60">
        <f t="shared" si="10"/>
        <v>39994</v>
      </c>
      <c r="BR35" s="63">
        <f t="shared" si="11"/>
        <v>8.2961756524828214</v>
      </c>
      <c r="BS35" s="64">
        <f t="shared" si="12"/>
        <v>916493</v>
      </c>
      <c r="BT35" s="17" t="s">
        <v>101</v>
      </c>
      <c r="BV35" s="60">
        <f t="shared" si="13"/>
        <v>40025</v>
      </c>
      <c r="BW35" s="71">
        <f t="shared" si="14"/>
        <v>2.3165300327939449E-3</v>
      </c>
      <c r="BX35" s="71">
        <f t="shared" si="15"/>
        <v>2.8327638233758747E-3</v>
      </c>
      <c r="BY35" s="71">
        <f t="shared" si="16"/>
        <v>9.1340909090909111E-3</v>
      </c>
      <c r="BZ35" s="71">
        <f t="shared" si="17"/>
        <v>8.5324136363636362E-3</v>
      </c>
      <c r="CA35" s="71">
        <f t="shared" si="18"/>
        <v>-3.0366996047430858E-3</v>
      </c>
      <c r="CB35" s="71">
        <f t="shared" si="19"/>
        <v>0</v>
      </c>
    </row>
    <row r="36" spans="1:111" s="17" customFormat="1" ht="15.75" thickBot="1" x14ac:dyDescent="0.3">
      <c r="A36" s="106">
        <f t="shared" si="0"/>
        <v>39994</v>
      </c>
      <c r="B36" s="163">
        <v>40025</v>
      </c>
      <c r="C36" s="156">
        <v>113715863175</v>
      </c>
      <c r="D36" s="157">
        <v>721715.64999993017</v>
      </c>
      <c r="E36" s="158">
        <v>925118</v>
      </c>
      <c r="F36" s="157">
        <v>3668253650.8064518</v>
      </c>
      <c r="G36" s="157">
        <v>3965.1737949174612</v>
      </c>
      <c r="H36" s="157">
        <v>721715.64999993017</v>
      </c>
      <c r="I36" s="159">
        <v>2.3165300327939449E-3</v>
      </c>
      <c r="J36" s="200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22.022981541296076</v>
      </c>
      <c r="O36" s="161">
        <v>8.2853049653699973</v>
      </c>
      <c r="P36" s="162">
        <v>2.8327638233758747E-3</v>
      </c>
      <c r="Q36" s="69"/>
      <c r="R36" s="223"/>
      <c r="T36" s="113">
        <f t="shared" si="1"/>
        <v>2.3165300327939449E-3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2"/>
        <v>1.433007588536879E-3</v>
      </c>
      <c r="AA36" s="125">
        <f t="shared" si="3"/>
        <v>8.835224442570659E-4</v>
      </c>
      <c r="AD36" s="133">
        <f t="shared" si="4"/>
        <v>40025</v>
      </c>
      <c r="AE36" s="134">
        <f t="shared" si="20"/>
        <v>-5.1623379058192984E-4</v>
      </c>
      <c r="AF36" s="134">
        <f t="shared" si="26"/>
        <v>7.8741655210607438E-4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143">
        <f t="shared" si="28"/>
        <v>-5.1623379058192984E-4</v>
      </c>
      <c r="AL36" s="143">
        <f t="shared" si="28"/>
        <v>7.8741655210607438E-4</v>
      </c>
      <c r="AM36" s="143">
        <f t="shared" si="29"/>
        <v>0</v>
      </c>
      <c r="AN36" s="143">
        <f t="shared" si="29"/>
        <v>-3.0366996047430858E-3</v>
      </c>
      <c r="AO36" s="144">
        <f t="shared" si="22"/>
        <v>-1.1305136363636359E-3</v>
      </c>
      <c r="AP36" s="177"/>
      <c r="AQ36" s="93"/>
      <c r="AR36"/>
      <c r="AS36"/>
      <c r="AT36"/>
      <c r="AU36"/>
      <c r="AV36"/>
      <c r="AW36"/>
      <c r="AX36"/>
      <c r="AY36"/>
      <c r="AZ36"/>
      <c r="BA36" s="93"/>
      <c r="BB36" s="93"/>
      <c r="BC36" s="93"/>
      <c r="BD36" s="93"/>
      <c r="BE36" s="93"/>
      <c r="BF36" s="60">
        <f t="shared" si="5"/>
        <v>40025</v>
      </c>
      <c r="BG36" s="71">
        <f t="shared" si="6"/>
        <v>2.3165300327939449E-3</v>
      </c>
      <c r="BH36" s="71">
        <f t="shared" si="7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8"/>
        <v>7.4019000000000003E-3</v>
      </c>
      <c r="BM36" s="71">
        <f t="shared" si="9"/>
        <v>0</v>
      </c>
      <c r="BQ36" s="60">
        <f t="shared" si="10"/>
        <v>40025</v>
      </c>
      <c r="BR36" s="63">
        <f t="shared" si="11"/>
        <v>8.2853049653699973</v>
      </c>
      <c r="BS36" s="64">
        <f t="shared" si="12"/>
        <v>925118</v>
      </c>
      <c r="BT36" s="17" t="s">
        <v>101</v>
      </c>
      <c r="BV36" s="60">
        <f t="shared" si="13"/>
        <v>40056</v>
      </c>
      <c r="BW36" s="71">
        <f t="shared" si="14"/>
        <v>2.2390724685380191E-3</v>
      </c>
      <c r="BX36" s="71">
        <f t="shared" si="15"/>
        <v>2.3165300327939449E-3</v>
      </c>
      <c r="BY36" s="71">
        <f t="shared" si="16"/>
        <v>6.0973913043478253E-3</v>
      </c>
      <c r="BZ36" s="71">
        <f t="shared" si="17"/>
        <v>7.4019000000000003E-3</v>
      </c>
      <c r="CA36" s="71">
        <f t="shared" si="18"/>
        <v>-1.0178674948240147E-3</v>
      </c>
      <c r="CB36" s="71">
        <f t="shared" si="19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s="17" customFormat="1" ht="15" x14ac:dyDescent="0.25">
      <c r="A37" s="106">
        <f t="shared" si="0"/>
        <v>40025</v>
      </c>
      <c r="B37" s="163">
        <v>40056</v>
      </c>
      <c r="C37" s="156">
        <v>113052373363</v>
      </c>
      <c r="D37" s="157">
        <v>693513.57999992929</v>
      </c>
      <c r="E37" s="158">
        <v>911863</v>
      </c>
      <c r="F37" s="157">
        <v>3646850753.6451612</v>
      </c>
      <c r="G37" s="157">
        <v>3999.3406395973529</v>
      </c>
      <c r="H37" s="157">
        <v>693513.57999992929</v>
      </c>
      <c r="I37" s="159">
        <v>2.2390724685380191E-3</v>
      </c>
      <c r="J37" s="200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22.017129824887917</v>
      </c>
      <c r="O37" s="161">
        <v>8.2938847864137433</v>
      </c>
      <c r="P37" s="162">
        <v>2.3165300327939449E-3</v>
      </c>
      <c r="Q37" s="69"/>
      <c r="R37" s="223"/>
      <c r="T37" s="113">
        <f t="shared" si="1"/>
        <v>2.2390724685380191E-3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2"/>
        <v>1.1932316648281486E-3</v>
      </c>
      <c r="AA37" s="125">
        <f t="shared" si="3"/>
        <v>1.0458408037098705E-3</v>
      </c>
      <c r="AD37" s="133">
        <f t="shared" si="4"/>
        <v>40056</v>
      </c>
      <c r="AE37" s="134">
        <f t="shared" si="20"/>
        <v>-7.7457564255925797E-5</v>
      </c>
      <c r="AF37" s="134">
        <f t="shared" si="26"/>
        <v>8.835224442570659E-4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143">
        <f t="shared" si="28"/>
        <v>-7.7457564255925797E-5</v>
      </c>
      <c r="AL37" s="143">
        <f t="shared" si="28"/>
        <v>8.835224442570659E-4</v>
      </c>
      <c r="AM37" s="143">
        <f t="shared" si="29"/>
        <v>0</v>
      </c>
      <c r="AN37" s="143">
        <f t="shared" si="29"/>
        <v>-1.0178674948240147E-3</v>
      </c>
      <c r="AO37" s="144">
        <f t="shared" si="22"/>
        <v>-1.2496809523809532E-3</v>
      </c>
      <c r="AP37" s="177"/>
      <c r="AQ37" s="93"/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A37" s="93"/>
      <c r="BB37" s="93"/>
      <c r="BC37" s="93"/>
      <c r="BD37" s="93"/>
      <c r="BE37" s="93"/>
      <c r="BF37" s="60">
        <f t="shared" si="5"/>
        <v>40056</v>
      </c>
      <c r="BG37" s="71">
        <f t="shared" si="6"/>
        <v>2.2390724685380191E-3</v>
      </c>
      <c r="BH37" s="71">
        <f t="shared" si="7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8"/>
        <v>6.1522190476190472E-3</v>
      </c>
      <c r="BM37" s="71">
        <f t="shared" si="9"/>
        <v>0</v>
      </c>
      <c r="BQ37" s="60">
        <f t="shared" si="10"/>
        <v>40056</v>
      </c>
      <c r="BR37" s="63">
        <f t="shared" si="11"/>
        <v>8.2938847864137433</v>
      </c>
      <c r="BS37" s="64">
        <f t="shared" si="12"/>
        <v>911863</v>
      </c>
      <c r="BT37" s="17" t="s">
        <v>101</v>
      </c>
      <c r="BV37" s="60">
        <f t="shared" si="13"/>
        <v>40086</v>
      </c>
      <c r="BW37" s="71">
        <f t="shared" si="14"/>
        <v>2.191731706979427E-3</v>
      </c>
      <c r="BX37" s="71">
        <f t="shared" si="15"/>
        <v>2.2390724685380191E-3</v>
      </c>
      <c r="BY37" s="71">
        <f t="shared" si="16"/>
        <v>5.0795238095238107E-3</v>
      </c>
      <c r="BZ37" s="71">
        <f t="shared" si="17"/>
        <v>6.1522190476190472E-3</v>
      </c>
      <c r="CA37" s="71">
        <f t="shared" si="18"/>
        <v>-5.2816017316017431E-4</v>
      </c>
      <c r="CB37" s="71">
        <f t="shared" si="19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s="17" customFormat="1" ht="15.75" thickBot="1" x14ac:dyDescent="0.3">
      <c r="A38" s="106">
        <f t="shared" si="0"/>
        <v>40056</v>
      </c>
      <c r="B38" s="163">
        <v>40086</v>
      </c>
      <c r="C38" s="156">
        <v>109334057534</v>
      </c>
      <c r="D38" s="157">
        <v>656523.0699999471</v>
      </c>
      <c r="E38" s="158">
        <v>911303</v>
      </c>
      <c r="F38" s="157">
        <v>3644468584.4666667</v>
      </c>
      <c r="G38" s="157">
        <v>3999.1842279315078</v>
      </c>
      <c r="H38" s="157">
        <v>656523.0699999471</v>
      </c>
      <c r="I38" s="159">
        <v>2.191731706979427E-3</v>
      </c>
      <c r="J38" s="200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22.016476398764937</v>
      </c>
      <c r="O38" s="161">
        <v>8.2938456762856987</v>
      </c>
      <c r="P38" s="162">
        <v>2.2390724685380191E-3</v>
      </c>
      <c r="Q38" s="69"/>
      <c r="R38" s="223"/>
      <c r="T38" s="113">
        <f t="shared" si="1"/>
        <v>2.191731706979427E-3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2"/>
        <v>1.0877870133863942E-3</v>
      </c>
      <c r="AA38" s="125">
        <f t="shared" si="3"/>
        <v>1.1039446935930328E-3</v>
      </c>
      <c r="AD38" s="133">
        <f t="shared" si="4"/>
        <v>40086</v>
      </c>
      <c r="AE38" s="134">
        <f t="shared" si="20"/>
        <v>-4.7340761558592112E-5</v>
      </c>
      <c r="AF38" s="134">
        <f t="shared" si="26"/>
        <v>1.0458408037098705E-3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143">
        <f t="shared" si="28"/>
        <v>-4.7340761558592112E-5</v>
      </c>
      <c r="AL38" s="143">
        <f t="shared" si="28"/>
        <v>1.0458408037098705E-3</v>
      </c>
      <c r="AM38" s="143">
        <f t="shared" si="29"/>
        <v>0</v>
      </c>
      <c r="AN38" s="143">
        <f t="shared" si="29"/>
        <v>-5.2816017316017431E-4</v>
      </c>
      <c r="AO38" s="144">
        <f t="shared" si="22"/>
        <v>-1.6996904761904571E-4</v>
      </c>
      <c r="AP38" s="177"/>
      <c r="AQ38" s="93"/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A38" s="93"/>
      <c r="BB38" s="93"/>
      <c r="BC38" s="93"/>
      <c r="BD38" s="93"/>
      <c r="BE38" s="93"/>
      <c r="BF38" s="60">
        <f t="shared" si="5"/>
        <v>40086</v>
      </c>
      <c r="BG38" s="71">
        <f t="shared" si="6"/>
        <v>2.191731706979427E-3</v>
      </c>
      <c r="BH38" s="71">
        <f t="shared" si="7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8"/>
        <v>5.9822500000000015E-3</v>
      </c>
      <c r="BM38" s="71">
        <f t="shared" si="9"/>
        <v>0</v>
      </c>
      <c r="BQ38" s="60">
        <f t="shared" si="10"/>
        <v>40086</v>
      </c>
      <c r="BR38" s="63">
        <f t="shared" si="11"/>
        <v>8.2938456762856987</v>
      </c>
      <c r="BS38" s="64">
        <f t="shared" si="12"/>
        <v>911303</v>
      </c>
      <c r="BT38" s="17" t="s">
        <v>101</v>
      </c>
      <c r="BV38" s="60">
        <f t="shared" si="13"/>
        <v>40117</v>
      </c>
      <c r="BW38" s="71">
        <f t="shared" si="14"/>
        <v>2.1773537041119475E-3</v>
      </c>
      <c r="BX38" s="71">
        <f t="shared" si="15"/>
        <v>2.191731706979427E-3</v>
      </c>
      <c r="BY38" s="71">
        <f t="shared" si="16"/>
        <v>4.5513636363636364E-3</v>
      </c>
      <c r="BZ38" s="71">
        <f t="shared" si="17"/>
        <v>5.9822500000000015E-3</v>
      </c>
      <c r="CA38" s="71">
        <f t="shared" si="18"/>
        <v>-2.5409090909090867E-4</v>
      </c>
      <c r="CB38" s="71">
        <f t="shared" si="19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s="17" customFormat="1" ht="15" x14ac:dyDescent="0.25">
      <c r="A39" s="106">
        <f t="shared" si="0"/>
        <v>40086</v>
      </c>
      <c r="B39" s="163">
        <v>40117</v>
      </c>
      <c r="C39" s="156">
        <v>113862912044</v>
      </c>
      <c r="D39" s="157">
        <v>679232.41999993497</v>
      </c>
      <c r="E39" s="158">
        <v>920027</v>
      </c>
      <c r="F39" s="157">
        <v>3672997162.7096772</v>
      </c>
      <c r="G39" s="157">
        <v>3992.2710558599665</v>
      </c>
      <c r="H39" s="157">
        <v>679232.41999993497</v>
      </c>
      <c r="I39" s="159">
        <v>2.1773537041119475E-3</v>
      </c>
      <c r="J39" s="200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22.024273831311461</v>
      </c>
      <c r="O39" s="161">
        <v>8.2921155348907902</v>
      </c>
      <c r="P39" s="162">
        <v>2.191731706979427E-3</v>
      </c>
      <c r="Q39" s="69"/>
      <c r="R39" s="223"/>
      <c r="T39" s="113">
        <f t="shared" si="1"/>
        <v>2.1773537041119475E-3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2"/>
        <v>1.0686124462187148E-3</v>
      </c>
      <c r="AA39" s="125">
        <f t="shared" si="3"/>
        <v>1.1087412578932327E-3</v>
      </c>
      <c r="AD39" s="133">
        <f t="shared" si="4"/>
        <v>40117</v>
      </c>
      <c r="AE39" s="134">
        <f t="shared" si="20"/>
        <v>-1.4378002867479478E-5</v>
      </c>
      <c r="AF39" s="134">
        <f t="shared" si="26"/>
        <v>1.1039446935930328E-3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143">
        <f t="shared" si="28"/>
        <v>-1.4378002867479478E-5</v>
      </c>
      <c r="AL39" s="143">
        <f t="shared" si="28"/>
        <v>1.1039446935930328E-3</v>
      </c>
      <c r="AM39" s="143">
        <f t="shared" si="29"/>
        <v>0</v>
      </c>
      <c r="AN39" s="143">
        <f t="shared" si="29"/>
        <v>-2.5409090909090867E-4</v>
      </c>
      <c r="AO39" s="144">
        <f t="shared" si="22"/>
        <v>7.1399545454545361E-4</v>
      </c>
      <c r="AP39" s="177"/>
      <c r="AQ39" s="93"/>
      <c r="AR39" s="1" t="s">
        <v>8</v>
      </c>
      <c r="AS39" s="1">
        <v>0.18688475712724548</v>
      </c>
      <c r="AT39" s="1">
        <v>8.9756485493796313E-3</v>
      </c>
      <c r="AU39" s="1">
        <v>20.821309579925828</v>
      </c>
      <c r="AV39" s="1">
        <v>9.2189629389807328E-36</v>
      </c>
      <c r="AW39" s="1">
        <v>0.16904754173477674</v>
      </c>
      <c r="AX39" s="1">
        <v>0.20472197251971422</v>
      </c>
      <c r="AY39" s="1">
        <v>0.16904754173477674</v>
      </c>
      <c r="AZ39" s="1">
        <v>0.20472197251971422</v>
      </c>
      <c r="BA39" s="93"/>
      <c r="BB39" s="93"/>
      <c r="BC39" s="93"/>
      <c r="BD39" s="93"/>
      <c r="BE39" s="93"/>
      <c r="BF39" s="60">
        <f t="shared" si="5"/>
        <v>40117</v>
      </c>
      <c r="BG39" s="71">
        <f t="shared" si="6"/>
        <v>2.1773537041119475E-3</v>
      </c>
      <c r="BH39" s="71">
        <f t="shared" si="7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8"/>
        <v>6.6962454545454551E-3</v>
      </c>
      <c r="BM39" s="71">
        <f t="shared" si="9"/>
        <v>0</v>
      </c>
      <c r="BQ39" s="60">
        <f t="shared" si="10"/>
        <v>40117</v>
      </c>
      <c r="BR39" s="63">
        <f t="shared" si="11"/>
        <v>8.2921155348907902</v>
      </c>
      <c r="BS39" s="64">
        <f t="shared" si="12"/>
        <v>920027</v>
      </c>
      <c r="BT39" s="17" t="s">
        <v>101</v>
      </c>
      <c r="BV39" s="60">
        <f t="shared" si="13"/>
        <v>40147</v>
      </c>
      <c r="BW39" s="71">
        <f t="shared" si="14"/>
        <v>2.1566402477015151E-3</v>
      </c>
      <c r="BX39" s="71">
        <f t="shared" si="15"/>
        <v>2.1773537041119475E-3</v>
      </c>
      <c r="BY39" s="71">
        <f t="shared" si="16"/>
        <v>4.2972727272727277E-3</v>
      </c>
      <c r="BZ39" s="71">
        <f t="shared" si="17"/>
        <v>6.6962454545454551E-3</v>
      </c>
      <c r="CA39" s="71">
        <f t="shared" si="18"/>
        <v>5.5108225108224489E-5</v>
      </c>
      <c r="CB39" s="71">
        <f t="shared" si="19"/>
        <v>0</v>
      </c>
    </row>
    <row r="40" spans="1:111" s="17" customFormat="1" ht="15.75" thickBot="1" x14ac:dyDescent="0.3">
      <c r="A40" s="106">
        <f t="shared" si="0"/>
        <v>40117</v>
      </c>
      <c r="B40" s="163">
        <v>40147</v>
      </c>
      <c r="C40" s="156">
        <v>104353437918</v>
      </c>
      <c r="D40" s="157">
        <v>616583.07999994582</v>
      </c>
      <c r="E40" s="158">
        <v>907762</v>
      </c>
      <c r="F40" s="157">
        <v>3478447930.5999999</v>
      </c>
      <c r="G40" s="157">
        <v>3831.8941865819452</v>
      </c>
      <c r="H40" s="157">
        <v>616583.07999994582</v>
      </c>
      <c r="I40" s="159">
        <v>2.1566402477015151E-3</v>
      </c>
      <c r="J40" s="200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21.969852034292547</v>
      </c>
      <c r="O40" s="161">
        <v>8.2511145256045815</v>
      </c>
      <c r="P40" s="162">
        <v>2.1773537041119475E-3</v>
      </c>
      <c r="Q40" s="69"/>
      <c r="R40" s="223"/>
      <c r="T40" s="113">
        <f t="shared" si="1"/>
        <v>2.1566402477015151E-3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2"/>
        <v>1.1205808495570911E-3</v>
      </c>
      <c r="AA40" s="125">
        <f t="shared" si="3"/>
        <v>1.0360593981444241E-3</v>
      </c>
      <c r="AD40" s="133">
        <f t="shared" si="4"/>
        <v>40147</v>
      </c>
      <c r="AE40" s="134">
        <f t="shared" si="20"/>
        <v>-2.0713456410432346E-5</v>
      </c>
      <c r="AF40" s="134">
        <f t="shared" si="26"/>
        <v>1.1087412578932327E-3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143">
        <f t="shared" si="28"/>
        <v>-2.0713456410432346E-5</v>
      </c>
      <c r="AL40" s="143">
        <f t="shared" si="28"/>
        <v>1.1087412578932327E-3</v>
      </c>
      <c r="AM40" s="143">
        <f t="shared" si="29"/>
        <v>5.5108225108224489E-5</v>
      </c>
      <c r="AN40" s="143">
        <f t="shared" si="29"/>
        <v>0</v>
      </c>
      <c r="AO40" s="144">
        <f t="shared" si="22"/>
        <v>1.0508878787878779E-3</v>
      </c>
      <c r="AP40" s="177"/>
      <c r="AQ40" s="93"/>
      <c r="AR40" s="2" t="s">
        <v>62</v>
      </c>
      <c r="AS40" s="2">
        <v>3.965172395115537E-2</v>
      </c>
      <c r="AT40" s="2">
        <v>4.1389668225667309E-3</v>
      </c>
      <c r="AU40" s="2">
        <v>9.5801019073078297</v>
      </c>
      <c r="AV40" s="2">
        <v>2.6226674564815563E-15</v>
      </c>
      <c r="AW40" s="2">
        <v>3.1426397133796025E-2</v>
      </c>
      <c r="AX40" s="2">
        <v>4.7877050768514715E-2</v>
      </c>
      <c r="AY40" s="2">
        <v>3.1426397133796025E-2</v>
      </c>
      <c r="AZ40" s="2">
        <v>4.7877050768514715E-2</v>
      </c>
      <c r="BA40" s="93"/>
      <c r="BB40" s="93"/>
      <c r="BC40" s="93"/>
      <c r="BD40" s="93"/>
      <c r="BE40" s="93"/>
      <c r="BF40" s="60">
        <f t="shared" si="5"/>
        <v>40147</v>
      </c>
      <c r="BG40" s="71">
        <f t="shared" si="6"/>
        <v>2.1566402477015151E-3</v>
      </c>
      <c r="BH40" s="71">
        <f t="shared" si="7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8"/>
        <v>7.747133333333333E-3</v>
      </c>
      <c r="BM40" s="71">
        <f t="shared" si="9"/>
        <v>0</v>
      </c>
      <c r="BQ40" s="60">
        <f t="shared" si="10"/>
        <v>40147</v>
      </c>
      <c r="BR40" s="63">
        <f t="shared" si="11"/>
        <v>8.2511145256045815</v>
      </c>
      <c r="BS40" s="64">
        <f t="shared" si="12"/>
        <v>907762</v>
      </c>
      <c r="BT40" s="17" t="s">
        <v>101</v>
      </c>
      <c r="BV40" s="60">
        <f t="shared" si="13"/>
        <v>40178</v>
      </c>
      <c r="BW40" s="71">
        <f t="shared" si="14"/>
        <v>2.2344081923012611E-3</v>
      </c>
      <c r="BX40" s="71">
        <f t="shared" si="15"/>
        <v>2.1566402477015151E-3</v>
      </c>
      <c r="BY40" s="71">
        <f t="shared" si="16"/>
        <v>4.3523809523809522E-3</v>
      </c>
      <c r="BZ40" s="71">
        <f t="shared" si="17"/>
        <v>7.747133333333333E-3</v>
      </c>
      <c r="CA40" s="71">
        <f t="shared" si="18"/>
        <v>4.2716450216450253E-4</v>
      </c>
      <c r="CB40" s="71">
        <f t="shared" si="19"/>
        <v>0</v>
      </c>
    </row>
    <row r="41" spans="1:111" s="17" customFormat="1" ht="15" x14ac:dyDescent="0.25">
      <c r="A41" s="106">
        <f t="shared" si="0"/>
        <v>40147</v>
      </c>
      <c r="B41" s="163">
        <v>40178</v>
      </c>
      <c r="C41" s="156">
        <v>112313268728</v>
      </c>
      <c r="D41" s="157">
        <v>687544.3499999349</v>
      </c>
      <c r="E41" s="158">
        <v>903424</v>
      </c>
      <c r="F41" s="157">
        <v>3623008668.6451612</v>
      </c>
      <c r="G41" s="157">
        <v>4010.3081926594391</v>
      </c>
      <c r="H41" s="157">
        <v>687544.3499999349</v>
      </c>
      <c r="I41" s="159">
        <v>2.2344081923012611E-3</v>
      </c>
      <c r="J41" s="200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22.010570641526972</v>
      </c>
      <c r="O41" s="161">
        <v>8.2966233733721388</v>
      </c>
      <c r="P41" s="162">
        <v>2.1566402477015151E-3</v>
      </c>
      <c r="Q41" s="69"/>
      <c r="R41" s="223"/>
      <c r="T41" s="113">
        <f t="shared" si="1"/>
        <v>2.2344081923012611E-3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2"/>
        <v>1.2028508842807464E-3</v>
      </c>
      <c r="AA41" s="125">
        <f t="shared" si="3"/>
        <v>1.0315573080205147E-3</v>
      </c>
      <c r="AD41" s="133">
        <f t="shared" si="4"/>
        <v>40178</v>
      </c>
      <c r="AE41" s="134">
        <f t="shared" si="20"/>
        <v>7.7767944599745932E-5</v>
      </c>
      <c r="AF41" s="134">
        <f t="shared" si="26"/>
        <v>1.0360593981444241E-3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143">
        <f t="shared" si="28"/>
        <v>7.7767944599745932E-5</v>
      </c>
      <c r="AL41" s="143">
        <f t="shared" si="28"/>
        <v>1.0360593981444241E-3</v>
      </c>
      <c r="AM41" s="143">
        <f t="shared" si="29"/>
        <v>4.2716450216450253E-4</v>
      </c>
      <c r="AN41" s="143">
        <f t="shared" si="29"/>
        <v>0</v>
      </c>
      <c r="AO41" s="144">
        <f t="shared" si="22"/>
        <v>6.1523188405795265E-5</v>
      </c>
      <c r="AP41" s="177"/>
      <c r="AQ41" s="93"/>
      <c r="AR41"/>
      <c r="AS41"/>
      <c r="AT41"/>
      <c r="AU41"/>
      <c r="AV41"/>
      <c r="AW41"/>
      <c r="AX41"/>
      <c r="AY41"/>
      <c r="AZ41"/>
      <c r="BA41" s="93"/>
      <c r="BB41" s="93"/>
      <c r="BC41" s="93"/>
      <c r="BD41" s="93"/>
      <c r="BE41" s="93"/>
      <c r="BF41" s="60">
        <f t="shared" si="5"/>
        <v>40178</v>
      </c>
      <c r="BG41" s="71">
        <f t="shared" si="6"/>
        <v>2.2344081923012611E-3</v>
      </c>
      <c r="BH41" s="71">
        <f t="shared" si="7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8"/>
        <v>7.8086565217391282E-3</v>
      </c>
      <c r="BM41" s="71">
        <f t="shared" si="9"/>
        <v>0</v>
      </c>
      <c r="BQ41" s="60">
        <f t="shared" si="10"/>
        <v>40178</v>
      </c>
      <c r="BR41" s="63">
        <f t="shared" si="11"/>
        <v>8.2966233733721388</v>
      </c>
      <c r="BS41" s="64">
        <f t="shared" si="12"/>
        <v>903424</v>
      </c>
      <c r="BT41" s="17" t="s">
        <v>101</v>
      </c>
      <c r="BV41" s="60">
        <f t="shared" si="13"/>
        <v>40209</v>
      </c>
      <c r="BW41" s="71">
        <f t="shared" si="14"/>
        <v>2.1690970063928815E-3</v>
      </c>
      <c r="BX41" s="71">
        <f t="shared" si="15"/>
        <v>2.2344081923012611E-3</v>
      </c>
      <c r="BY41" s="71">
        <f t="shared" si="16"/>
        <v>4.7795454545454547E-3</v>
      </c>
      <c r="BZ41" s="71">
        <f t="shared" si="17"/>
        <v>7.8086565217391282E-3</v>
      </c>
      <c r="CA41" s="71">
        <f t="shared" si="18"/>
        <v>-4.0954545454545497E-4</v>
      </c>
      <c r="CB41" s="71">
        <f t="shared" si="19"/>
        <v>0</v>
      </c>
    </row>
    <row r="42" spans="1:111" s="17" customFormat="1" ht="15" x14ac:dyDescent="0.25">
      <c r="A42" s="106">
        <f t="shared" si="0"/>
        <v>40178</v>
      </c>
      <c r="B42" s="163">
        <v>40209</v>
      </c>
      <c r="C42" s="156">
        <v>112990042920</v>
      </c>
      <c r="D42" s="157">
        <v>671469.489999932</v>
      </c>
      <c r="E42" s="158">
        <v>901777</v>
      </c>
      <c r="F42" s="157">
        <v>3644840094.1935482</v>
      </c>
      <c r="G42" s="157">
        <v>4041.8419345287675</v>
      </c>
      <c r="H42" s="157">
        <v>671469.489999932</v>
      </c>
      <c r="I42" s="159">
        <v>2.1690970063928815E-3</v>
      </c>
      <c r="J42" s="200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22.016578331538973</v>
      </c>
      <c r="O42" s="161">
        <v>8.3044557914415602</v>
      </c>
      <c r="P42" s="162">
        <v>2.2344081923012611E-3</v>
      </c>
      <c r="Q42" s="69"/>
      <c r="R42" s="223"/>
      <c r="T42" s="113">
        <f t="shared" si="1"/>
        <v>2.1690970063928815E-3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2"/>
        <v>1.1350412058164334E-3</v>
      </c>
      <c r="AA42" s="125">
        <f t="shared" si="3"/>
        <v>1.0340558005764481E-3</v>
      </c>
      <c r="AD42" s="133">
        <f t="shared" si="4"/>
        <v>40209</v>
      </c>
      <c r="AE42" s="134">
        <f t="shared" si="20"/>
        <v>-6.5311185908379591E-5</v>
      </c>
      <c r="AF42" s="134">
        <f t="shared" si="26"/>
        <v>1.0315573080205147E-3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143">
        <f t="shared" si="28"/>
        <v>-6.5311185908379591E-5</v>
      </c>
      <c r="AL42" s="143">
        <f t="shared" si="28"/>
        <v>1.0315573080205147E-3</v>
      </c>
      <c r="AM42" s="143">
        <f t="shared" si="29"/>
        <v>0</v>
      </c>
      <c r="AN42" s="143">
        <f t="shared" si="29"/>
        <v>-4.0954545454545497E-4</v>
      </c>
      <c r="AO42" s="144">
        <f t="shared" si="22"/>
        <v>2.2011966873706178E-4</v>
      </c>
      <c r="AP42" s="177"/>
      <c r="AQ42" s="93"/>
      <c r="AR42"/>
      <c r="AS42"/>
      <c r="AT42"/>
      <c r="AU42"/>
      <c r="AV42"/>
      <c r="AW42"/>
      <c r="AX42"/>
      <c r="AY42"/>
      <c r="AZ42"/>
      <c r="BA42" s="93"/>
      <c r="BB42" s="93"/>
      <c r="BC42" s="93"/>
      <c r="BD42" s="93"/>
      <c r="BE42" s="93"/>
      <c r="BF42" s="60">
        <f t="shared" si="5"/>
        <v>40209</v>
      </c>
      <c r="BG42" s="71">
        <f t="shared" si="6"/>
        <v>2.1690970063928815E-3</v>
      </c>
      <c r="BH42" s="71">
        <f t="shared" si="7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8"/>
        <v>8.02877619047619E-3</v>
      </c>
      <c r="BM42" s="71">
        <f t="shared" si="9"/>
        <v>0</v>
      </c>
      <c r="BQ42" s="60">
        <f t="shared" si="10"/>
        <v>40209</v>
      </c>
      <c r="BR42" s="63">
        <f t="shared" si="11"/>
        <v>8.3044557914415602</v>
      </c>
      <c r="BS42" s="64">
        <f t="shared" si="12"/>
        <v>901777</v>
      </c>
      <c r="BT42" s="17" t="s">
        <v>101</v>
      </c>
      <c r="BV42" s="60">
        <f t="shared" si="13"/>
        <v>40237</v>
      </c>
      <c r="BW42" s="71">
        <f t="shared" si="14"/>
        <v>2.157408468749285E-3</v>
      </c>
      <c r="BX42" s="71">
        <f t="shared" si="15"/>
        <v>2.1690970063928815E-3</v>
      </c>
      <c r="BY42" s="71">
        <f t="shared" si="16"/>
        <v>4.3699999999999998E-3</v>
      </c>
      <c r="BZ42" s="71">
        <f t="shared" si="17"/>
        <v>8.02877619047619E-3</v>
      </c>
      <c r="CA42" s="71">
        <f t="shared" si="18"/>
        <v>-1.5550000000000026E-4</v>
      </c>
      <c r="CB42" s="71">
        <f t="shared" si="19"/>
        <v>0</v>
      </c>
    </row>
    <row r="43" spans="1:111" s="17" customFormat="1" ht="15" x14ac:dyDescent="0.25">
      <c r="A43" s="106">
        <f t="shared" si="0"/>
        <v>40209</v>
      </c>
      <c r="B43" s="163">
        <v>40237</v>
      </c>
      <c r="C43" s="156">
        <v>101425305810</v>
      </c>
      <c r="D43" s="157">
        <v>599495.37999994541</v>
      </c>
      <c r="E43" s="158">
        <v>902280</v>
      </c>
      <c r="F43" s="157">
        <v>3622332350.3571429</v>
      </c>
      <c r="G43" s="157">
        <v>4014.6432929435905</v>
      </c>
      <c r="H43" s="157">
        <v>599495.37999994541</v>
      </c>
      <c r="I43" s="159">
        <v>2.157408468749285E-3</v>
      </c>
      <c r="J43" s="200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22.010383950993507</v>
      </c>
      <c r="O43" s="161">
        <v>8.2977037788334354</v>
      </c>
      <c r="P43" s="162">
        <v>2.1690970063928815E-3</v>
      </c>
      <c r="Q43" s="69"/>
      <c r="R43" s="223"/>
      <c r="T43" s="113">
        <f t="shared" si="1"/>
        <v>2.157408468749285E-3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2"/>
        <v>1.2478554384690462E-3</v>
      </c>
      <c r="AA43" s="125">
        <f t="shared" si="3"/>
        <v>9.0955303028023883E-4</v>
      </c>
      <c r="AD43" s="133">
        <f t="shared" si="4"/>
        <v>40237</v>
      </c>
      <c r="AE43" s="134">
        <f t="shared" si="20"/>
        <v>-1.168853764359646E-5</v>
      </c>
      <c r="AF43" s="134">
        <f t="shared" si="26"/>
        <v>1.0340558005764481E-3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143">
        <f t="shared" si="28"/>
        <v>-1.168853764359646E-5</v>
      </c>
      <c r="AL43" s="143">
        <f t="shared" si="28"/>
        <v>1.0340558005764481E-3</v>
      </c>
      <c r="AM43" s="143">
        <f t="shared" si="29"/>
        <v>0</v>
      </c>
      <c r="AN43" s="143">
        <f t="shared" si="29"/>
        <v>-1.5550000000000026E-4</v>
      </c>
      <c r="AO43" s="144">
        <f t="shared" si="22"/>
        <v>3.5780238095238122E-3</v>
      </c>
      <c r="AP43" s="177"/>
      <c r="AQ43" s="93"/>
      <c r="AR43"/>
      <c r="AS43"/>
      <c r="AT43"/>
      <c r="AU43"/>
      <c r="AV43"/>
      <c r="AW43"/>
      <c r="AX43"/>
      <c r="AY43"/>
      <c r="AZ43"/>
      <c r="BA43" s="93"/>
      <c r="BB43" s="93"/>
      <c r="BC43" s="93"/>
      <c r="BD43" s="93"/>
      <c r="BE43" s="93"/>
      <c r="BF43" s="60">
        <f t="shared" si="5"/>
        <v>40237</v>
      </c>
      <c r="BG43" s="71">
        <f t="shared" si="6"/>
        <v>2.157408468749285E-3</v>
      </c>
      <c r="BH43" s="71">
        <f t="shared" si="7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8"/>
        <v>1.1606800000000002E-2</v>
      </c>
      <c r="BM43" s="71">
        <f t="shared" si="9"/>
        <v>0</v>
      </c>
      <c r="BQ43" s="60">
        <f t="shared" si="10"/>
        <v>40237</v>
      </c>
      <c r="BR43" s="63">
        <f t="shared" si="11"/>
        <v>8.2977037788334354</v>
      </c>
      <c r="BS43" s="64">
        <f t="shared" si="12"/>
        <v>902280</v>
      </c>
      <c r="BT43" s="17" t="s">
        <v>101</v>
      </c>
      <c r="BV43" s="60">
        <f t="shared" si="13"/>
        <v>40268</v>
      </c>
      <c r="BW43" s="71">
        <f t="shared" si="14"/>
        <v>2.1490592358815587E-3</v>
      </c>
      <c r="BX43" s="71">
        <f t="shared" si="15"/>
        <v>2.157408468749285E-3</v>
      </c>
      <c r="BY43" s="71">
        <f t="shared" si="16"/>
        <v>4.2144999999999995E-3</v>
      </c>
      <c r="BZ43" s="71">
        <f t="shared" si="17"/>
        <v>1.1606800000000002E-2</v>
      </c>
      <c r="CA43" s="71">
        <f t="shared" si="18"/>
        <v>-1.5276086956521676E-4</v>
      </c>
      <c r="CB43" s="71">
        <f t="shared" si="19"/>
        <v>0</v>
      </c>
    </row>
    <row r="44" spans="1:111" s="17" customFormat="1" x14ac:dyDescent="0.2">
      <c r="A44" s="106">
        <f t="shared" si="0"/>
        <v>40237</v>
      </c>
      <c r="B44" s="163">
        <v>40268</v>
      </c>
      <c r="C44" s="156">
        <v>112553355562</v>
      </c>
      <c r="D44" s="157">
        <v>662695.41999993718</v>
      </c>
      <c r="E44" s="158">
        <v>892219</v>
      </c>
      <c r="F44" s="157">
        <v>3630753405.2258062</v>
      </c>
      <c r="G44" s="157">
        <v>4069.3522613011</v>
      </c>
      <c r="H44" s="157">
        <v>662695.41999993718</v>
      </c>
      <c r="I44" s="159">
        <v>2.1490592358815587E-3</v>
      </c>
      <c r="J44" s="200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22.012706013336704</v>
      </c>
      <c r="O44" s="161">
        <v>8.3112391162135371</v>
      </c>
      <c r="P44" s="162">
        <v>2.157408468749285E-3</v>
      </c>
      <c r="Q44" s="69"/>
      <c r="R44" s="223"/>
      <c r="T44" s="113">
        <f t="shared" si="1"/>
        <v>2.1490592358815587E-3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2"/>
        <v>1.1219528134241282E-3</v>
      </c>
      <c r="AA44" s="125">
        <f t="shared" si="3"/>
        <v>1.0271064224574304E-3</v>
      </c>
      <c r="AD44" s="133">
        <f t="shared" si="4"/>
        <v>40268</v>
      </c>
      <c r="AE44" s="134">
        <f t="shared" si="20"/>
        <v>-8.3492328677263472E-6</v>
      </c>
      <c r="AF44" s="134">
        <f t="shared" si="26"/>
        <v>9.0955303028023883E-4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143">
        <f t="shared" si="28"/>
        <v>-8.3492328677263472E-6</v>
      </c>
      <c r="AL44" s="143">
        <f t="shared" si="28"/>
        <v>9.0955303028023883E-4</v>
      </c>
      <c r="AM44" s="143">
        <f t="shared" si="29"/>
        <v>0</v>
      </c>
      <c r="AN44" s="143">
        <f t="shared" si="29"/>
        <v>-1.5276086956521676E-4</v>
      </c>
      <c r="AO44" s="144">
        <f t="shared" si="22"/>
        <v>-2.4552260869565249E-3</v>
      </c>
      <c r="AP44" s="177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60">
        <f t="shared" si="5"/>
        <v>40268</v>
      </c>
      <c r="BG44" s="71">
        <f t="shared" si="6"/>
        <v>2.1490592358815587E-3</v>
      </c>
      <c r="BH44" s="71">
        <f t="shared" si="7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8"/>
        <v>9.1515739130434773E-3</v>
      </c>
      <c r="BM44" s="71">
        <f t="shared" si="9"/>
        <v>0</v>
      </c>
      <c r="BQ44" s="60">
        <f t="shared" si="10"/>
        <v>40268</v>
      </c>
      <c r="BR44" s="63">
        <f t="shared" si="11"/>
        <v>8.3112391162135371</v>
      </c>
      <c r="BS44" s="64">
        <f t="shared" si="12"/>
        <v>892219</v>
      </c>
      <c r="BT44" s="17" t="s">
        <v>101</v>
      </c>
      <c r="BV44" s="60">
        <f t="shared" si="13"/>
        <v>40298</v>
      </c>
      <c r="BW44" s="71">
        <f t="shared" si="14"/>
        <v>2.1590649928209683E-3</v>
      </c>
      <c r="BX44" s="71">
        <f t="shared" si="15"/>
        <v>2.1490592358815587E-3</v>
      </c>
      <c r="BY44" s="71">
        <f t="shared" si="16"/>
        <v>4.0617391304347827E-3</v>
      </c>
      <c r="BZ44" s="71">
        <f t="shared" si="17"/>
        <v>9.1515739130434773E-3</v>
      </c>
      <c r="CA44" s="71">
        <f t="shared" si="18"/>
        <v>-1.9466403162055057E-5</v>
      </c>
      <c r="CB44" s="71">
        <f t="shared" si="19"/>
        <v>0</v>
      </c>
    </row>
    <row r="45" spans="1:111" s="17" customFormat="1" x14ac:dyDescent="0.2">
      <c r="A45" s="106">
        <f t="shared" si="0"/>
        <v>40268</v>
      </c>
      <c r="B45" s="163">
        <v>40298</v>
      </c>
      <c r="C45" s="156">
        <v>107516683204</v>
      </c>
      <c r="D45" s="157">
        <v>635987.68999994127</v>
      </c>
      <c r="E45" s="158">
        <v>899424</v>
      </c>
      <c r="F45" s="157">
        <v>3583889440.1333332</v>
      </c>
      <c r="G45" s="157">
        <v>3984.6495536402554</v>
      </c>
      <c r="H45" s="157">
        <v>635987.68999994127</v>
      </c>
      <c r="I45" s="159">
        <v>2.1590649928209683E-3</v>
      </c>
      <c r="J45" s="200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21.999714483406198</v>
      </c>
      <c r="O45" s="161">
        <v>8.2902046459871723</v>
      </c>
      <c r="P45" s="162">
        <v>2.1490592358815587E-3</v>
      </c>
      <c r="Q45" s="69"/>
      <c r="R45" s="223"/>
      <c r="T45" s="113">
        <f t="shared" si="1"/>
        <v>2.1590649928209683E-3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2"/>
        <v>1.1500082350982418E-3</v>
      </c>
      <c r="AA45" s="125">
        <f t="shared" si="3"/>
        <v>1.0090567577227265E-3</v>
      </c>
      <c r="AD45" s="133">
        <f t="shared" si="4"/>
        <v>40298</v>
      </c>
      <c r="AE45" s="134">
        <f t="shared" si="20"/>
        <v>1.0005756939409586E-5</v>
      </c>
      <c r="AF45" s="134">
        <f t="shared" si="26"/>
        <v>1.0271064224574304E-3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143">
        <f t="shared" si="28"/>
        <v>1.0005756939409586E-5</v>
      </c>
      <c r="AL45" s="143">
        <f t="shared" si="28"/>
        <v>1.0271064224574304E-3</v>
      </c>
      <c r="AM45" s="143">
        <f t="shared" si="29"/>
        <v>0</v>
      </c>
      <c r="AN45" s="143">
        <f t="shared" si="29"/>
        <v>-1.9466403162055057E-5</v>
      </c>
      <c r="AO45" s="144">
        <f t="shared" si="22"/>
        <v>7.9929426877470462E-4</v>
      </c>
      <c r="AP45" s="177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60">
        <f t="shared" si="5"/>
        <v>40298</v>
      </c>
      <c r="BG45" s="71">
        <f t="shared" si="6"/>
        <v>2.1590649928209683E-3</v>
      </c>
      <c r="BH45" s="71">
        <f t="shared" si="7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8"/>
        <v>9.9508681818181819E-3</v>
      </c>
      <c r="BM45" s="71">
        <f t="shared" si="9"/>
        <v>0</v>
      </c>
      <c r="BQ45" s="60">
        <f t="shared" si="10"/>
        <v>40298</v>
      </c>
      <c r="BR45" s="63">
        <f t="shared" si="11"/>
        <v>8.2902046459871723</v>
      </c>
      <c r="BS45" s="64">
        <f t="shared" si="12"/>
        <v>899424</v>
      </c>
      <c r="BT45" s="17" t="s">
        <v>101</v>
      </c>
      <c r="BV45" s="60">
        <f t="shared" si="13"/>
        <v>40329</v>
      </c>
      <c r="BW45" s="71">
        <f t="shared" si="14"/>
        <v>2.1931537327238618E-3</v>
      </c>
      <c r="BX45" s="71">
        <f t="shared" si="15"/>
        <v>2.1590649928209683E-3</v>
      </c>
      <c r="BY45" s="71">
        <f t="shared" si="16"/>
        <v>4.0422727272727277E-3</v>
      </c>
      <c r="BZ45" s="71">
        <f t="shared" si="17"/>
        <v>9.9508681818181819E-3</v>
      </c>
      <c r="CA45" s="71">
        <f t="shared" si="18"/>
        <v>1.8772727272727257E-4</v>
      </c>
      <c r="CB45" s="71">
        <f t="shared" si="19"/>
        <v>0</v>
      </c>
    </row>
    <row r="46" spans="1:111" s="17" customFormat="1" x14ac:dyDescent="0.2">
      <c r="A46" s="106">
        <f t="shared" si="0"/>
        <v>40298</v>
      </c>
      <c r="B46" s="163">
        <v>40329</v>
      </c>
      <c r="C46" s="156">
        <v>108255232571</v>
      </c>
      <c r="D46" s="157">
        <v>650466.75999994099</v>
      </c>
      <c r="E46" s="158">
        <v>886934</v>
      </c>
      <c r="F46" s="157">
        <v>3492104276.483871</v>
      </c>
      <c r="G46" s="157">
        <v>3937.2763660924838</v>
      </c>
      <c r="H46" s="157">
        <v>650466.75999994099</v>
      </c>
      <c r="I46" s="159">
        <v>2.1931537327238618E-3</v>
      </c>
      <c r="J46" s="200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21.973770336013967</v>
      </c>
      <c r="O46" s="161">
        <v>8.2782444856079191</v>
      </c>
      <c r="P46" s="162">
        <v>2.1590649928209683E-3</v>
      </c>
      <c r="Q46" s="69"/>
      <c r="R46" s="223"/>
      <c r="T46" s="113">
        <f t="shared" si="1"/>
        <v>2.1931537327238618E-3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2"/>
        <v>1.420876363275086E-3</v>
      </c>
      <c r="AA46" s="125">
        <f t="shared" si="3"/>
        <v>7.7227736944877586E-4</v>
      </c>
      <c r="AD46" s="133">
        <f t="shared" si="4"/>
        <v>40329</v>
      </c>
      <c r="AE46" s="134">
        <f t="shared" si="20"/>
        <v>3.4088739902893555E-5</v>
      </c>
      <c r="AF46" s="134">
        <f t="shared" si="26"/>
        <v>1.0090567577227265E-3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143">
        <f t="shared" si="28"/>
        <v>3.4088739902893555E-5</v>
      </c>
      <c r="AL46" s="143">
        <f t="shared" si="28"/>
        <v>1.0090567577227265E-3</v>
      </c>
      <c r="AM46" s="143">
        <f t="shared" si="29"/>
        <v>1.8772727272727257E-4</v>
      </c>
      <c r="AN46" s="143">
        <f t="shared" si="29"/>
        <v>0</v>
      </c>
      <c r="AO46" s="144">
        <f t="shared" si="22"/>
        <v>5.9463937229437252E-3</v>
      </c>
      <c r="AP46" s="177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60">
        <f t="shared" si="5"/>
        <v>40329</v>
      </c>
      <c r="BG46" s="71">
        <f t="shared" si="6"/>
        <v>2.1931537327238618E-3</v>
      </c>
      <c r="BH46" s="71">
        <f t="shared" si="7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8"/>
        <v>1.5897261904761907E-2</v>
      </c>
      <c r="BM46" s="71">
        <f t="shared" si="9"/>
        <v>0</v>
      </c>
      <c r="BQ46" s="60">
        <f t="shared" si="10"/>
        <v>40329</v>
      </c>
      <c r="BR46" s="63">
        <f t="shared" si="11"/>
        <v>8.2782444856079191</v>
      </c>
      <c r="BS46" s="64">
        <f t="shared" si="12"/>
        <v>886934</v>
      </c>
      <c r="BT46" s="17" t="s">
        <v>101</v>
      </c>
      <c r="BV46" s="60">
        <f t="shared" si="13"/>
        <v>40359</v>
      </c>
      <c r="BW46" s="71">
        <f t="shared" si="14"/>
        <v>2.2322048727877537E-3</v>
      </c>
      <c r="BX46" s="71">
        <f t="shared" si="15"/>
        <v>2.1931537327238618E-3</v>
      </c>
      <c r="BY46" s="71">
        <f t="shared" si="16"/>
        <v>4.2300000000000003E-3</v>
      </c>
      <c r="BZ46" s="71">
        <f t="shared" si="17"/>
        <v>1.5897261904761907E-2</v>
      </c>
      <c r="CA46" s="71">
        <f t="shared" si="18"/>
        <v>2.3363636363636295E-4</v>
      </c>
      <c r="CB46" s="71">
        <f t="shared" si="19"/>
        <v>0</v>
      </c>
    </row>
    <row r="47" spans="1:111" s="17" customFormat="1" x14ac:dyDescent="0.2">
      <c r="A47" s="106">
        <f t="shared" si="0"/>
        <v>40329</v>
      </c>
      <c r="B47" s="163">
        <v>40359</v>
      </c>
      <c r="C47" s="156">
        <v>102584792033</v>
      </c>
      <c r="D47" s="157">
        <v>627370.60999994772</v>
      </c>
      <c r="E47" s="158">
        <v>875406</v>
      </c>
      <c r="F47" s="157">
        <v>3419493067.7666669</v>
      </c>
      <c r="G47" s="157">
        <v>3906.1796101085288</v>
      </c>
      <c r="H47" s="157">
        <v>627370.60999994772</v>
      </c>
      <c r="I47" s="159">
        <v>2.2322048727877537E-3</v>
      </c>
      <c r="J47" s="200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21.952758151235177</v>
      </c>
      <c r="O47" s="161">
        <v>8.2703150935101366</v>
      </c>
      <c r="P47" s="162">
        <v>2.1931537327238618E-3</v>
      </c>
      <c r="Q47" s="69"/>
      <c r="R47" s="223"/>
      <c r="T47" s="113">
        <f t="shared" si="1"/>
        <v>2.2322048727877537E-3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2"/>
        <v>1.5482989075092306E-3</v>
      </c>
      <c r="AA47" s="125">
        <f t="shared" si="3"/>
        <v>6.8390596527852319E-4</v>
      </c>
      <c r="AD47" s="133">
        <f t="shared" si="4"/>
        <v>40359</v>
      </c>
      <c r="AE47" s="134">
        <f t="shared" si="20"/>
        <v>3.9051140063891925E-5</v>
      </c>
      <c r="AF47" s="134">
        <f t="shared" si="26"/>
        <v>7.7227736944877586E-4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143">
        <f t="shared" si="28"/>
        <v>3.9051140063891925E-5</v>
      </c>
      <c r="AL47" s="143">
        <f t="shared" si="28"/>
        <v>7.7227736944877586E-4</v>
      </c>
      <c r="AM47" s="143">
        <f t="shared" si="29"/>
        <v>2.3363636363636295E-4</v>
      </c>
      <c r="AN47" s="143">
        <f t="shared" si="29"/>
        <v>0</v>
      </c>
      <c r="AO47" s="144">
        <f t="shared" si="22"/>
        <v>2.1123790043290035E-3</v>
      </c>
      <c r="AP47" s="177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60">
        <f t="shared" si="5"/>
        <v>40359</v>
      </c>
      <c r="BG47" s="71">
        <f t="shared" si="6"/>
        <v>2.2322048727877537E-3</v>
      </c>
      <c r="BH47" s="71">
        <f t="shared" si="7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8"/>
        <v>1.8009640909090911E-2</v>
      </c>
      <c r="BM47" s="71">
        <f t="shared" si="9"/>
        <v>0</v>
      </c>
      <c r="BQ47" s="60">
        <f t="shared" si="10"/>
        <v>40359</v>
      </c>
      <c r="BR47" s="63">
        <f t="shared" si="11"/>
        <v>8.2703150935101366</v>
      </c>
      <c r="BS47" s="64">
        <f t="shared" si="12"/>
        <v>875406</v>
      </c>
      <c r="BT47" s="17" t="s">
        <v>101</v>
      </c>
      <c r="BV47" s="60">
        <f t="shared" si="13"/>
        <v>40390</v>
      </c>
      <c r="BW47" s="71">
        <f t="shared" si="14"/>
        <v>2.0524990404514856E-3</v>
      </c>
      <c r="BX47" s="71">
        <f t="shared" si="15"/>
        <v>2.2322048727877537E-3</v>
      </c>
      <c r="BY47" s="71">
        <f t="shared" si="16"/>
        <v>4.4636363636363632E-3</v>
      </c>
      <c r="BZ47" s="71">
        <f t="shared" si="17"/>
        <v>1.8009640909090911E-2</v>
      </c>
      <c r="CA47" s="71">
        <f t="shared" si="18"/>
        <v>1.3695454545454566E-3</v>
      </c>
      <c r="CB47" s="71">
        <f t="shared" si="19"/>
        <v>0</v>
      </c>
    </row>
    <row r="48" spans="1:111" s="17" customFormat="1" x14ac:dyDescent="0.2">
      <c r="A48" s="106">
        <f t="shared" si="0"/>
        <v>40359</v>
      </c>
      <c r="B48" s="163">
        <v>40390</v>
      </c>
      <c r="C48" s="156">
        <v>103338069407</v>
      </c>
      <c r="D48" s="157">
        <v>581099.41999993578</v>
      </c>
      <c r="E48" s="158">
        <v>869096</v>
      </c>
      <c r="F48" s="157">
        <v>3333486109.9032259</v>
      </c>
      <c r="G48" s="157">
        <v>3835.5787046577429</v>
      </c>
      <c r="H48" s="157">
        <v>581099.41999993578</v>
      </c>
      <c r="I48" s="159">
        <v>2.0524990404514856E-3</v>
      </c>
      <c r="J48" s="200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21.927284473193016</v>
      </c>
      <c r="O48" s="161">
        <v>8.2520756032403728</v>
      </c>
      <c r="P48" s="162">
        <v>2.2322048727877537E-3</v>
      </c>
      <c r="Q48" s="69"/>
      <c r="R48" s="223"/>
      <c r="T48" s="113">
        <f t="shared" si="1"/>
        <v>2.0524990404514856E-3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2"/>
        <v>1.7078046134573544E-3</v>
      </c>
      <c r="AA48" s="125">
        <f t="shared" si="3"/>
        <v>3.4469442699413123E-4</v>
      </c>
      <c r="AD48" s="133">
        <f t="shared" si="4"/>
        <v>40390</v>
      </c>
      <c r="AE48" s="134">
        <f t="shared" si="20"/>
        <v>-1.7970583233626811E-4</v>
      </c>
      <c r="AF48" s="134">
        <f t="shared" si="26"/>
        <v>6.8390596527852319E-4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143">
        <f t="shared" si="28"/>
        <v>-1.7970583233626811E-4</v>
      </c>
      <c r="AL48" s="143">
        <f t="shared" si="28"/>
        <v>6.8390596527852319E-4</v>
      </c>
      <c r="AM48" s="143">
        <f t="shared" si="29"/>
        <v>1.3695454545454566E-3</v>
      </c>
      <c r="AN48" s="143">
        <f t="shared" si="29"/>
        <v>0</v>
      </c>
      <c r="AO48" s="144">
        <f t="shared" si="22"/>
        <v>-2.4322136363636362E-3</v>
      </c>
      <c r="AP48" s="177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60">
        <f t="shared" si="5"/>
        <v>40390</v>
      </c>
      <c r="BG48" s="71">
        <f t="shared" si="6"/>
        <v>2.0524990404514856E-3</v>
      </c>
      <c r="BH48" s="71">
        <f t="shared" si="7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8"/>
        <v>1.5577427272727274E-2</v>
      </c>
      <c r="BM48" s="71">
        <f t="shared" si="9"/>
        <v>0</v>
      </c>
      <c r="BQ48" s="60">
        <f t="shared" si="10"/>
        <v>40390</v>
      </c>
      <c r="BR48" s="63">
        <f t="shared" si="11"/>
        <v>8.2520756032403728</v>
      </c>
      <c r="BS48" s="64">
        <f t="shared" si="12"/>
        <v>869096</v>
      </c>
      <c r="BT48" s="17" t="s">
        <v>101</v>
      </c>
      <c r="BV48" s="60">
        <f t="shared" si="13"/>
        <v>40421</v>
      </c>
      <c r="BW48" s="71">
        <f t="shared" si="14"/>
        <v>2.085048560722638E-3</v>
      </c>
      <c r="BX48" s="71">
        <f t="shared" si="15"/>
        <v>2.0524990404514856E-3</v>
      </c>
      <c r="BY48" s="71">
        <f t="shared" si="16"/>
        <v>5.8331818181818198E-3</v>
      </c>
      <c r="BZ48" s="71">
        <f t="shared" si="17"/>
        <v>1.5577427272727274E-2</v>
      </c>
      <c r="CA48" s="71">
        <f t="shared" si="18"/>
        <v>5.6636363636363481E-4</v>
      </c>
      <c r="CB48" s="71">
        <f t="shared" si="19"/>
        <v>0</v>
      </c>
    </row>
    <row r="49" spans="1:80" s="17" customFormat="1" x14ac:dyDescent="0.2">
      <c r="A49" s="106">
        <f t="shared" si="0"/>
        <v>40390</v>
      </c>
      <c r="B49" s="163">
        <v>40421</v>
      </c>
      <c r="C49" s="156">
        <v>102332859181</v>
      </c>
      <c r="D49" s="157">
        <v>584572.54999993544</v>
      </c>
      <c r="E49" s="158">
        <v>855238</v>
      </c>
      <c r="F49" s="157">
        <v>3301059973.5806451</v>
      </c>
      <c r="G49" s="157">
        <v>3859.8144301126063</v>
      </c>
      <c r="H49" s="157">
        <v>584572.54999993544</v>
      </c>
      <c r="I49" s="159">
        <v>2.085048560722638E-3</v>
      </c>
      <c r="J49" s="200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21.917509457959195</v>
      </c>
      <c r="O49" s="161">
        <v>8.2583743862028705</v>
      </c>
      <c r="P49" s="162">
        <v>2.0524990404514856E-3</v>
      </c>
      <c r="Q49" s="69"/>
      <c r="R49" s="223"/>
      <c r="T49" s="113">
        <f t="shared" si="1"/>
        <v>2.085048560722638E-3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2"/>
        <v>1.9454855586989836E-3</v>
      </c>
      <c r="AA49" s="125">
        <f t="shared" si="3"/>
        <v>1.3956300202365435E-4</v>
      </c>
      <c r="AD49" s="133">
        <f t="shared" si="4"/>
        <v>40421</v>
      </c>
      <c r="AE49" s="134">
        <f t="shared" si="20"/>
        <v>3.2549520271152321E-5</v>
      </c>
      <c r="AF49" s="134">
        <f t="shared" si="26"/>
        <v>3.4469442699413123E-4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143">
        <f t="shared" si="28"/>
        <v>3.2549520271152321E-5</v>
      </c>
      <c r="AL49" s="143">
        <f t="shared" si="28"/>
        <v>3.4469442699413123E-4</v>
      </c>
      <c r="AM49" s="143">
        <f t="shared" si="29"/>
        <v>5.6636363636363481E-4</v>
      </c>
      <c r="AN49" s="143">
        <f t="shared" si="29"/>
        <v>0</v>
      </c>
      <c r="AO49" s="144">
        <f t="shared" si="22"/>
        <v>3.3248545454545465E-3</v>
      </c>
      <c r="AP49" s="177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60">
        <f t="shared" si="5"/>
        <v>40421</v>
      </c>
      <c r="BG49" s="71">
        <f t="shared" si="6"/>
        <v>2.085048560722638E-3</v>
      </c>
      <c r="BH49" s="71">
        <f t="shared" si="7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8"/>
        <v>1.8902281818181821E-2</v>
      </c>
      <c r="BM49" s="71">
        <f t="shared" si="9"/>
        <v>0</v>
      </c>
      <c r="BQ49" s="60">
        <f t="shared" si="10"/>
        <v>40421</v>
      </c>
      <c r="BR49" s="63">
        <f t="shared" si="11"/>
        <v>8.2583743862028705</v>
      </c>
      <c r="BS49" s="64">
        <f t="shared" si="12"/>
        <v>855238</v>
      </c>
      <c r="BT49" s="17" t="s">
        <v>101</v>
      </c>
      <c r="BV49" s="60">
        <f t="shared" si="13"/>
        <v>40451</v>
      </c>
      <c r="BW49" s="71">
        <f t="shared" si="14"/>
        <v>2.0984878999448166E-3</v>
      </c>
      <c r="BX49" s="71">
        <f t="shared" si="15"/>
        <v>2.085048560722638E-3</v>
      </c>
      <c r="BY49" s="71">
        <f t="shared" si="16"/>
        <v>6.3995454545454546E-3</v>
      </c>
      <c r="BZ49" s="71">
        <f t="shared" si="17"/>
        <v>1.8902281818181821E-2</v>
      </c>
      <c r="CA49" s="71">
        <f t="shared" si="18"/>
        <v>-2.1818181818181875E-4</v>
      </c>
      <c r="CB49" s="71">
        <f t="shared" si="19"/>
        <v>0</v>
      </c>
    </row>
    <row r="50" spans="1:80" s="17" customFormat="1" ht="15" x14ac:dyDescent="0.25">
      <c r="A50" s="106">
        <f t="shared" si="0"/>
        <v>40421</v>
      </c>
      <c r="B50" s="163">
        <v>40451</v>
      </c>
      <c r="C50" s="156">
        <v>98539133776</v>
      </c>
      <c r="D50" s="157">
        <v>566529.25999994413</v>
      </c>
      <c r="E50" s="158">
        <v>854637</v>
      </c>
      <c r="F50" s="157">
        <v>3284637792.5333333</v>
      </c>
      <c r="G50" s="157">
        <v>3843.3133512044683</v>
      </c>
      <c r="H50" s="157">
        <v>566529.25999994413</v>
      </c>
      <c r="I50" s="159">
        <v>2.0984878999448166E-3</v>
      </c>
      <c r="J50" s="200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21.912522221778932</v>
      </c>
      <c r="O50" s="161">
        <v>8.254090125415253</v>
      </c>
      <c r="P50" s="162">
        <v>2.085048560722638E-3</v>
      </c>
      <c r="Q50" s="69"/>
      <c r="R50" s="223"/>
      <c r="T50" s="113">
        <f t="shared" si="1"/>
        <v>2.0984878999448166E-3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2"/>
        <v>1.9694134845664444E-3</v>
      </c>
      <c r="AA50" s="125">
        <f t="shared" si="3"/>
        <v>1.2907441537837218E-4</v>
      </c>
      <c r="AD50" s="133">
        <f t="shared" si="4"/>
        <v>40451</v>
      </c>
      <c r="AE50" s="134">
        <f t="shared" si="20"/>
        <v>1.3439339222178631E-5</v>
      </c>
      <c r="AF50" s="134">
        <f t="shared" si="26"/>
        <v>1.3956300202365435E-4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143">
        <f t="shared" si="28"/>
        <v>1.3439339222178631E-5</v>
      </c>
      <c r="AL50" s="143">
        <f t="shared" si="28"/>
        <v>1.3956300202365435E-4</v>
      </c>
      <c r="AM50" s="143">
        <f t="shared" si="29"/>
        <v>0</v>
      </c>
      <c r="AN50" s="143">
        <f t="shared" si="29"/>
        <v>-2.1818181818181875E-4</v>
      </c>
      <c r="AO50" s="144">
        <f t="shared" si="22"/>
        <v>1.6317772727272653E-3</v>
      </c>
      <c r="AP50" s="177"/>
      <c r="AQ50" s="93"/>
      <c r="AR50" t="s">
        <v>30</v>
      </c>
      <c r="AS50"/>
      <c r="AT50"/>
      <c r="AU50"/>
      <c r="AV50"/>
      <c r="AW50"/>
      <c r="AX50"/>
      <c r="AY50"/>
      <c r="AZ50"/>
      <c r="BA50" s="93"/>
      <c r="BB50" s="93"/>
      <c r="BC50" s="93"/>
      <c r="BD50" s="93"/>
      <c r="BE50" s="93"/>
      <c r="BF50" s="60">
        <f t="shared" si="5"/>
        <v>40451</v>
      </c>
      <c r="BG50" s="71">
        <f t="shared" si="6"/>
        <v>2.0984878999448166E-3</v>
      </c>
      <c r="BH50" s="71">
        <f t="shared" si="7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8"/>
        <v>2.0534059090909086E-2</v>
      </c>
      <c r="BM50" s="71">
        <f t="shared" si="9"/>
        <v>0</v>
      </c>
      <c r="BQ50" s="60">
        <f t="shared" si="10"/>
        <v>40451</v>
      </c>
      <c r="BR50" s="63">
        <f t="shared" si="11"/>
        <v>8.254090125415253</v>
      </c>
      <c r="BS50" s="64">
        <f t="shared" si="12"/>
        <v>854637</v>
      </c>
      <c r="BT50" s="17" t="s">
        <v>101</v>
      </c>
      <c r="BV50" s="60">
        <f t="shared" si="13"/>
        <v>40482</v>
      </c>
      <c r="BW50" s="71">
        <f t="shared" si="14"/>
        <v>2.1075162340160091E-3</v>
      </c>
      <c r="BX50" s="71">
        <f t="shared" si="15"/>
        <v>2.0984878999448166E-3</v>
      </c>
      <c r="BY50" s="71">
        <f t="shared" si="16"/>
        <v>6.1813636363636359E-3</v>
      </c>
      <c r="BZ50" s="71">
        <f t="shared" si="17"/>
        <v>2.0534059090909086E-2</v>
      </c>
      <c r="CA50" s="71">
        <f t="shared" si="18"/>
        <v>1.6610173160173155E-3</v>
      </c>
      <c r="CB50" s="71">
        <f t="shared" si="19"/>
        <v>0</v>
      </c>
    </row>
    <row r="51" spans="1:80" s="17" customFormat="1" ht="15.75" thickBot="1" x14ac:dyDescent="0.3">
      <c r="A51" s="106">
        <f t="shared" si="0"/>
        <v>40451</v>
      </c>
      <c r="B51" s="163">
        <v>40482</v>
      </c>
      <c r="C51" s="156">
        <v>98454606589</v>
      </c>
      <c r="D51" s="157">
        <v>568478.57999993709</v>
      </c>
      <c r="E51" s="158">
        <v>863487</v>
      </c>
      <c r="F51" s="157">
        <v>3175955051.2580647</v>
      </c>
      <c r="G51" s="157">
        <v>3678.0577487073515</v>
      </c>
      <c r="H51" s="157">
        <v>568478.57999993709</v>
      </c>
      <c r="I51" s="159">
        <v>2.1075162340160091E-3</v>
      </c>
      <c r="J51" s="200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21.878874227604598</v>
      </c>
      <c r="O51" s="161">
        <v>8.2101401061577395</v>
      </c>
      <c r="P51" s="162">
        <v>2.0984878999448166E-3</v>
      </c>
      <c r="Q51" s="69"/>
      <c r="R51" s="223"/>
      <c r="T51" s="113">
        <f t="shared" si="1"/>
        <v>2.1075162340160091E-3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ref="Z51:Z82" si="30">+$AS$38+$AS$39*U51+$AS$40*V51</f>
        <v>2.2009422879440519E-3</v>
      </c>
      <c r="AA51" s="125">
        <f t="shared" ref="AA51:AA82" si="31">+I51-Z51</f>
        <v>-9.3426053928042773E-5</v>
      </c>
      <c r="AD51" s="133">
        <f t="shared" ref="AD51:AD82" si="32">+B51</f>
        <v>40482</v>
      </c>
      <c r="AE51" s="134">
        <f t="shared" si="20"/>
        <v>9.0283340711924849E-6</v>
      </c>
      <c r="AF51" s="134">
        <f t="shared" si="26"/>
        <v>1.2907441537837218E-4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143">
        <f t="shared" si="28"/>
        <v>9.0283340711924849E-6</v>
      </c>
      <c r="AL51" s="143">
        <f t="shared" si="28"/>
        <v>1.2907441537837218E-4</v>
      </c>
      <c r="AM51" s="143">
        <f t="shared" si="29"/>
        <v>1.6610173160173155E-3</v>
      </c>
      <c r="AN51" s="143">
        <f t="shared" si="29"/>
        <v>0</v>
      </c>
      <c r="AO51" s="144">
        <f t="shared" si="22"/>
        <v>-1.9895733766233693E-3</v>
      </c>
      <c r="AP51" s="177"/>
      <c r="AQ51" s="93"/>
      <c r="AR51"/>
      <c r="AS51"/>
      <c r="AT51"/>
      <c r="AU51"/>
      <c r="AV51"/>
      <c r="AW51"/>
      <c r="AX51"/>
      <c r="AY51"/>
      <c r="AZ51"/>
      <c r="BA51" s="93"/>
      <c r="BB51" s="93"/>
      <c r="BC51" s="93"/>
      <c r="BD51" s="93"/>
      <c r="BE51" s="93"/>
      <c r="BF51" s="60">
        <f t="shared" ref="BF51:BF82" si="33">+B51</f>
        <v>40482</v>
      </c>
      <c r="BG51" s="71">
        <f t="shared" ref="BG51:BG82" si="34">+I51</f>
        <v>2.1075162340160091E-3</v>
      </c>
      <c r="BH51" s="71">
        <f t="shared" ref="BH51:BH82" si="35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6">+V51</f>
        <v>1.8544485714285717E-2</v>
      </c>
      <c r="BM51" s="71">
        <f t="shared" ref="BM51:BM82" si="37">+W51</f>
        <v>0</v>
      </c>
      <c r="BQ51" s="60">
        <f t="shared" ref="BQ51:BQ82" si="38">+B51</f>
        <v>40482</v>
      </c>
      <c r="BR51" s="63">
        <f t="shared" ref="BR51:BR82" si="39">+O51</f>
        <v>8.2101401061577395</v>
      </c>
      <c r="BS51" s="64">
        <f t="shared" ref="BS51:BS82" si="40">+E51</f>
        <v>863487</v>
      </c>
      <c r="BT51" s="17" t="s">
        <v>101</v>
      </c>
      <c r="BV51" s="60">
        <f t="shared" ref="BV51:BV82" si="41">+B52</f>
        <v>40512</v>
      </c>
      <c r="BW51" s="71">
        <f t="shared" ref="BW51:BW82" si="42">+I52</f>
        <v>2.1701934656120029E-3</v>
      </c>
      <c r="BX51" s="71">
        <f t="shared" ref="BX51:BX82" si="43">+I51</f>
        <v>2.1075162340160091E-3</v>
      </c>
      <c r="BY51" s="71">
        <f t="shared" ref="BY51:BY82" si="44">+J51</f>
        <v>7.8423809523809514E-3</v>
      </c>
      <c r="BZ51" s="71">
        <f t="shared" ref="BZ51:BZ82" si="45">+V51</f>
        <v>1.8544485714285717E-2</v>
      </c>
      <c r="CA51" s="71">
        <f t="shared" ref="CA51:CA82" si="46">+M51</f>
        <v>4.9625541125541267E-4</v>
      </c>
      <c r="CB51" s="71">
        <f t="shared" ref="CB51:CB82" si="47">+W51</f>
        <v>0</v>
      </c>
    </row>
    <row r="52" spans="1:80" s="17" customFormat="1" ht="15" x14ac:dyDescent="0.25">
      <c r="A52" s="106">
        <f t="shared" si="0"/>
        <v>40482</v>
      </c>
      <c r="B52" s="163">
        <v>40512</v>
      </c>
      <c r="C52" s="156">
        <v>96500028946</v>
      </c>
      <c r="D52" s="157">
        <v>573763.64999994065</v>
      </c>
      <c r="E52" s="158">
        <v>849745</v>
      </c>
      <c r="F52" s="157">
        <v>3216667631.5333333</v>
      </c>
      <c r="G52" s="157">
        <v>3785.4504957761837</v>
      </c>
      <c r="H52" s="157">
        <v>573763.64999994065</v>
      </c>
      <c r="I52" s="159">
        <v>2.1701934656120029E-3</v>
      </c>
      <c r="J52" s="200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21.891611763587701</v>
      </c>
      <c r="O52" s="161">
        <v>8.2389201801302026</v>
      </c>
      <c r="P52" s="162">
        <v>2.1075162340160091E-3</v>
      </c>
      <c r="Q52" s="69"/>
      <c r="R52" s="223"/>
      <c r="T52" s="113">
        <f t="shared" si="1"/>
        <v>2.1701934656120029E-3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30"/>
        <v>2.4019137255168257E-3</v>
      </c>
      <c r="AA52" s="125">
        <f t="shared" si="31"/>
        <v>-2.3172025990482285E-4</v>
      </c>
      <c r="AD52" s="133">
        <f t="shared" si="32"/>
        <v>40512</v>
      </c>
      <c r="AE52" s="134">
        <f t="shared" ref="AE52:AE83" si="48">+I52-I51</f>
        <v>6.2677231595993817E-5</v>
      </c>
      <c r="AF52" s="134">
        <f t="shared" si="26"/>
        <v>-9.3426053928042773E-5</v>
      </c>
      <c r="AG52" s="135">
        <f t="shared" si="27"/>
        <v>4.9625541125541267E-4</v>
      </c>
      <c r="AH52" s="136">
        <f t="shared" ref="AH52:AH83" si="49">+V52-V51</f>
        <v>2.7294870129870134E-3</v>
      </c>
      <c r="AI52" s="57"/>
      <c r="AJ52" s="133">
        <f t="shared" si="28"/>
        <v>40512</v>
      </c>
      <c r="AK52" s="143">
        <f t="shared" si="28"/>
        <v>6.2677231595993817E-5</v>
      </c>
      <c r="AL52" s="143">
        <f t="shared" si="28"/>
        <v>-9.3426053928042773E-5</v>
      </c>
      <c r="AM52" s="143">
        <f t="shared" si="29"/>
        <v>4.9625541125541267E-4</v>
      </c>
      <c r="AN52" s="143">
        <f t="shared" si="29"/>
        <v>0</v>
      </c>
      <c r="AO52" s="144">
        <f t="shared" ref="AO52:AO83" si="50">+V52-V51</f>
        <v>2.7294870129870134E-3</v>
      </c>
      <c r="AP52" s="177"/>
      <c r="AQ52" s="93"/>
      <c r="AR52" s="4" t="s">
        <v>31</v>
      </c>
      <c r="AS52" s="4"/>
      <c r="AT52"/>
      <c r="AU52"/>
      <c r="AV52"/>
      <c r="AW52"/>
      <c r="AX52"/>
      <c r="AY52"/>
      <c r="AZ52"/>
      <c r="BA52" s="93"/>
      <c r="BB52" s="93"/>
      <c r="BC52" s="93"/>
      <c r="BD52" s="93"/>
      <c r="BE52" s="93"/>
      <c r="BF52" s="60">
        <f t="shared" si="33"/>
        <v>40512</v>
      </c>
      <c r="BG52" s="71">
        <f t="shared" si="34"/>
        <v>2.1701934656120029E-3</v>
      </c>
      <c r="BH52" s="71">
        <f t="shared" si="35"/>
        <v>8.338636363636364E-3</v>
      </c>
      <c r="BI52" s="71">
        <f t="shared" ref="BI52:BI83" si="51">+K51</f>
        <v>4.9625541125541267E-4</v>
      </c>
      <c r="BJ52" s="71">
        <f t="shared" ref="BJ52:BJ83" si="52">+L51</f>
        <v>0</v>
      </c>
      <c r="BK52" s="71">
        <f t="shared" ref="BK52:BK83" si="53">+M51</f>
        <v>4.9625541125541267E-4</v>
      </c>
      <c r="BL52" s="71">
        <f t="shared" si="36"/>
        <v>2.127397272727273E-2</v>
      </c>
      <c r="BM52" s="71">
        <f t="shared" si="37"/>
        <v>0</v>
      </c>
      <c r="BQ52" s="60">
        <f t="shared" si="38"/>
        <v>40512</v>
      </c>
      <c r="BR52" s="63">
        <f t="shared" si="39"/>
        <v>8.2389201801302026</v>
      </c>
      <c r="BS52" s="64">
        <f t="shared" si="40"/>
        <v>849745</v>
      </c>
      <c r="BT52" s="17" t="s">
        <v>101</v>
      </c>
      <c r="BV52" s="60">
        <f t="shared" si="41"/>
        <v>40543</v>
      </c>
      <c r="BW52" s="71">
        <f t="shared" si="42"/>
        <v>2.2049846172806338E-3</v>
      </c>
      <c r="BX52" s="71">
        <f t="shared" si="43"/>
        <v>2.1701934656120029E-3</v>
      </c>
      <c r="BY52" s="71">
        <f t="shared" si="44"/>
        <v>8.338636363636364E-3</v>
      </c>
      <c r="BZ52" s="71">
        <f t="shared" si="45"/>
        <v>2.127397272727273E-2</v>
      </c>
      <c r="CA52" s="71">
        <f t="shared" si="46"/>
        <v>-2.3254940711462356E-4</v>
      </c>
      <c r="CB52" s="71">
        <f t="shared" si="47"/>
        <v>0</v>
      </c>
    </row>
    <row r="53" spans="1:80" s="17" customFormat="1" ht="15" x14ac:dyDescent="0.25">
      <c r="A53" s="106">
        <f t="shared" si="0"/>
        <v>40512</v>
      </c>
      <c r="B53" s="163">
        <v>40543</v>
      </c>
      <c r="C53" s="156">
        <v>98792825738</v>
      </c>
      <c r="D53" s="157">
        <v>596812.76999993506</v>
      </c>
      <c r="E53" s="158">
        <v>848927</v>
      </c>
      <c r="F53" s="157">
        <v>3186865346.3870969</v>
      </c>
      <c r="G53" s="157">
        <v>3753.992211800422</v>
      </c>
      <c r="H53" s="157">
        <v>596812.76999993506</v>
      </c>
      <c r="I53" s="159">
        <v>2.2049846172806338E-3</v>
      </c>
      <c r="J53" s="200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21.882303620590708</v>
      </c>
      <c r="O53" s="161">
        <v>8.2305751425040317</v>
      </c>
      <c r="P53" s="162">
        <v>2.1701934656120029E-3</v>
      </c>
      <c r="Q53" s="69"/>
      <c r="R53" s="223"/>
      <c r="T53" s="113">
        <f t="shared" si="1"/>
        <v>2.2049846172806338E-3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30"/>
        <v>2.5120771967651395E-3</v>
      </c>
      <c r="AA53" s="125">
        <f t="shared" si="31"/>
        <v>-3.0709257948450565E-4</v>
      </c>
      <c r="AD53" s="133">
        <f t="shared" si="32"/>
        <v>40543</v>
      </c>
      <c r="AE53" s="134">
        <f t="shared" si="48"/>
        <v>3.4791151668630942E-5</v>
      </c>
      <c r="AF53" s="134">
        <f t="shared" si="26"/>
        <v>-2.3172025990482285E-4</v>
      </c>
      <c r="AG53" s="135">
        <f t="shared" si="27"/>
        <v>-2.3254940711462356E-4</v>
      </c>
      <c r="AH53" s="136">
        <f t="shared" si="49"/>
        <v>3.8743185770751046E-3</v>
      </c>
      <c r="AI53" s="57"/>
      <c r="AJ53" s="133">
        <f t="shared" si="28"/>
        <v>40543</v>
      </c>
      <c r="AK53" s="143">
        <f t="shared" si="28"/>
        <v>3.4791151668630942E-5</v>
      </c>
      <c r="AL53" s="143">
        <f t="shared" si="28"/>
        <v>-2.3172025990482285E-4</v>
      </c>
      <c r="AM53" s="143">
        <f t="shared" si="29"/>
        <v>0</v>
      </c>
      <c r="AN53" s="143">
        <f t="shared" si="29"/>
        <v>-2.3254940711462356E-4</v>
      </c>
      <c r="AO53" s="144">
        <f t="shared" si="50"/>
        <v>3.8743185770751046E-3</v>
      </c>
      <c r="AP53" s="177"/>
      <c r="AQ53" s="93"/>
      <c r="AR53" s="1" t="s">
        <v>32</v>
      </c>
      <c r="AS53" s="1">
        <v>0.5516477903352579</v>
      </c>
      <c r="AT53"/>
      <c r="AU53"/>
      <c r="AV53"/>
      <c r="AW53"/>
      <c r="AX53"/>
      <c r="AY53"/>
      <c r="AZ53"/>
      <c r="BA53" s="93"/>
      <c r="BB53" s="93"/>
      <c r="BC53" s="93"/>
      <c r="BD53" s="93"/>
      <c r="BE53" s="93"/>
      <c r="BF53" s="60">
        <f t="shared" si="33"/>
        <v>40543</v>
      </c>
      <c r="BG53" s="71">
        <f t="shared" si="34"/>
        <v>2.2049846172806338E-3</v>
      </c>
      <c r="BH53" s="71">
        <f t="shared" si="35"/>
        <v>8.1060869565217405E-3</v>
      </c>
      <c r="BI53" s="71">
        <f t="shared" si="51"/>
        <v>0</v>
      </c>
      <c r="BJ53" s="71">
        <f t="shared" si="52"/>
        <v>-2.3254940711462356E-4</v>
      </c>
      <c r="BK53" s="71">
        <f t="shared" si="53"/>
        <v>-2.3254940711462356E-4</v>
      </c>
      <c r="BL53" s="71">
        <f t="shared" si="36"/>
        <v>2.5148291304347835E-2</v>
      </c>
      <c r="BM53" s="71">
        <f t="shared" si="37"/>
        <v>0</v>
      </c>
      <c r="BQ53" s="60">
        <f t="shared" si="38"/>
        <v>40543</v>
      </c>
      <c r="BR53" s="63">
        <f t="shared" si="39"/>
        <v>8.2305751425040317</v>
      </c>
      <c r="BS53" s="64">
        <f t="shared" si="40"/>
        <v>848927</v>
      </c>
      <c r="BT53" s="17" t="s">
        <v>101</v>
      </c>
      <c r="BV53" s="60">
        <f t="shared" si="41"/>
        <v>40574</v>
      </c>
      <c r="BW53" s="71">
        <f t="shared" si="42"/>
        <v>2.1384222851592821E-3</v>
      </c>
      <c r="BX53" s="71">
        <f t="shared" si="43"/>
        <v>2.2049846172806338E-3</v>
      </c>
      <c r="BY53" s="71">
        <f t="shared" si="44"/>
        <v>8.1060869565217405E-3</v>
      </c>
      <c r="BZ53" s="71">
        <f t="shared" si="45"/>
        <v>2.5148291304347835E-2</v>
      </c>
      <c r="CA53" s="71">
        <f t="shared" si="46"/>
        <v>-1.7799171842650119E-4</v>
      </c>
      <c r="CB53" s="71">
        <f t="shared" si="47"/>
        <v>0</v>
      </c>
    </row>
    <row r="54" spans="1:80" s="17" customFormat="1" ht="15" x14ac:dyDescent="0.25">
      <c r="A54" s="106">
        <f t="shared" si="0"/>
        <v>40543</v>
      </c>
      <c r="B54" s="163">
        <v>40574</v>
      </c>
      <c r="C54" s="156">
        <v>98048492599</v>
      </c>
      <c r="D54" s="157">
        <v>574435.83999993571</v>
      </c>
      <c r="E54" s="158">
        <v>847158</v>
      </c>
      <c r="F54" s="157">
        <v>3162854599.967742</v>
      </c>
      <c r="G54" s="157">
        <v>3733.4884401348295</v>
      </c>
      <c r="H54" s="157">
        <v>574435.83999993571</v>
      </c>
      <c r="I54" s="159">
        <v>2.1384222851592821E-3</v>
      </c>
      <c r="J54" s="200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21.87474081118636</v>
      </c>
      <c r="O54" s="161">
        <v>8.2250983142167318</v>
      </c>
      <c r="P54" s="162">
        <v>2.2049846172806338E-3</v>
      </c>
      <c r="Q54" s="69"/>
      <c r="R54" s="223"/>
      <c r="T54" s="113">
        <f t="shared" si="1"/>
        <v>2.1384222851592821E-3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30"/>
        <v>2.6744604953654683E-3</v>
      </c>
      <c r="AA54" s="125">
        <f t="shared" si="31"/>
        <v>-5.3603821020618619E-4</v>
      </c>
      <c r="AD54" s="133">
        <f t="shared" si="32"/>
        <v>40574</v>
      </c>
      <c r="AE54" s="134">
        <f t="shared" si="48"/>
        <v>-6.6562332121351733E-5</v>
      </c>
      <c r="AF54" s="134">
        <f t="shared" si="26"/>
        <v>-3.0709257948450565E-4</v>
      </c>
      <c r="AG54" s="135">
        <f t="shared" si="27"/>
        <v>-1.7799171842650119E-4</v>
      </c>
      <c r="AH54" s="136">
        <f t="shared" si="49"/>
        <v>4.9341420289855074E-3</v>
      </c>
      <c r="AI54" s="57"/>
      <c r="AJ54" s="133">
        <f t="shared" si="28"/>
        <v>40574</v>
      </c>
      <c r="AK54" s="143">
        <f t="shared" si="28"/>
        <v>-6.6562332121351733E-5</v>
      </c>
      <c r="AL54" s="143">
        <f t="shared" si="28"/>
        <v>-3.0709257948450565E-4</v>
      </c>
      <c r="AM54" s="143">
        <f t="shared" si="29"/>
        <v>0</v>
      </c>
      <c r="AN54" s="143">
        <f t="shared" si="29"/>
        <v>-1.7799171842650119E-4</v>
      </c>
      <c r="AO54" s="144">
        <f t="shared" si="50"/>
        <v>4.9341420289855074E-3</v>
      </c>
      <c r="AP54" s="177"/>
      <c r="AQ54" s="93"/>
      <c r="AR54" s="1" t="s">
        <v>33</v>
      </c>
      <c r="AS54" s="1">
        <v>0.30431528458177265</v>
      </c>
      <c r="AT54"/>
      <c r="AU54"/>
      <c r="AV54"/>
      <c r="AW54"/>
      <c r="AX54"/>
      <c r="AY54"/>
      <c r="AZ54"/>
      <c r="BA54" s="93"/>
      <c r="BB54" s="93"/>
      <c r="BC54" s="93"/>
      <c r="BD54" s="93"/>
      <c r="BE54" s="93"/>
      <c r="BF54" s="60">
        <f t="shared" si="33"/>
        <v>40574</v>
      </c>
      <c r="BG54" s="71">
        <f t="shared" si="34"/>
        <v>2.1384222851592821E-3</v>
      </c>
      <c r="BH54" s="71">
        <f t="shared" si="35"/>
        <v>7.9280952380952393E-3</v>
      </c>
      <c r="BI54" s="71">
        <f t="shared" si="51"/>
        <v>0</v>
      </c>
      <c r="BJ54" s="71">
        <f t="shared" si="52"/>
        <v>-1.7799171842650119E-4</v>
      </c>
      <c r="BK54" s="71">
        <f t="shared" si="53"/>
        <v>-1.7799171842650119E-4</v>
      </c>
      <c r="BL54" s="71">
        <f t="shared" si="36"/>
        <v>3.0082433333333342E-2</v>
      </c>
      <c r="BM54" s="71">
        <f t="shared" si="37"/>
        <v>0</v>
      </c>
      <c r="BQ54" s="60">
        <f t="shared" si="38"/>
        <v>40574</v>
      </c>
      <c r="BR54" s="63">
        <f t="shared" si="39"/>
        <v>8.2250983142167318</v>
      </c>
      <c r="BS54" s="64">
        <f t="shared" si="40"/>
        <v>847158</v>
      </c>
      <c r="BT54" s="17" t="s">
        <v>101</v>
      </c>
      <c r="BV54" s="60">
        <f t="shared" si="41"/>
        <v>40602</v>
      </c>
      <c r="BW54" s="71">
        <f t="shared" si="42"/>
        <v>2.2311846644539808E-3</v>
      </c>
      <c r="BX54" s="71">
        <f t="shared" si="43"/>
        <v>2.1384222851592821E-3</v>
      </c>
      <c r="BY54" s="71">
        <f t="shared" si="44"/>
        <v>7.9280952380952393E-3</v>
      </c>
      <c r="BZ54" s="71">
        <f t="shared" si="45"/>
        <v>3.0082433333333342E-2</v>
      </c>
      <c r="CA54" s="71">
        <f t="shared" si="46"/>
        <v>1.0084047619047607E-3</v>
      </c>
      <c r="CB54" s="71">
        <f t="shared" si="47"/>
        <v>0</v>
      </c>
    </row>
    <row r="55" spans="1:80" s="17" customFormat="1" ht="15" x14ac:dyDescent="0.25">
      <c r="A55" s="106">
        <f t="shared" si="0"/>
        <v>40574</v>
      </c>
      <c r="B55" s="163">
        <v>40602</v>
      </c>
      <c r="C55" s="156">
        <v>87057127563</v>
      </c>
      <c r="D55" s="157">
        <v>532165.82999994396</v>
      </c>
      <c r="E55" s="158">
        <v>846398</v>
      </c>
      <c r="F55" s="157">
        <v>3109183127.25</v>
      </c>
      <c r="G55" s="157">
        <v>3673.4291990883721</v>
      </c>
      <c r="H55" s="157">
        <v>532165.82999994396</v>
      </c>
      <c r="I55" s="159">
        <v>2.2311846644539808E-3</v>
      </c>
      <c r="J55" s="200">
        <v>8.9365E-3</v>
      </c>
      <c r="K55" s="160">
        <v>9.4804347826087793E-5</v>
      </c>
      <c r="L55" s="160">
        <v>0</v>
      </c>
      <c r="M55" s="160">
        <v>9.4804347826087793E-5</v>
      </c>
      <c r="N55" s="161">
        <v>21.85762586858813</v>
      </c>
      <c r="O55" s="161">
        <v>8.2088808914537097</v>
      </c>
      <c r="P55" s="162">
        <v>2.1384222851592821E-3</v>
      </c>
      <c r="Q55" s="69"/>
      <c r="R55" s="223"/>
      <c r="T55" s="113">
        <f t="shared" si="1"/>
        <v>2.2311846644539808E-3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30"/>
        <v>2.7584607110271962E-3</v>
      </c>
      <c r="AA55" s="125">
        <f t="shared" si="31"/>
        <v>-5.2727604657321547E-4</v>
      </c>
      <c r="AD55" s="133">
        <f t="shared" si="32"/>
        <v>40602</v>
      </c>
      <c r="AE55" s="134">
        <f t="shared" si="48"/>
        <v>9.2762379294698653E-5</v>
      </c>
      <c r="AF55" s="134">
        <f t="shared" si="26"/>
        <v>-5.3603821020618619E-4</v>
      </c>
      <c r="AG55" s="135">
        <f t="shared" si="27"/>
        <v>1.0084047619047607E-3</v>
      </c>
      <c r="AH55" s="136">
        <f t="shared" si="49"/>
        <v>-2.6343183333333471E-3</v>
      </c>
      <c r="AI55" s="57"/>
      <c r="AJ55" s="133">
        <f t="shared" si="28"/>
        <v>40602</v>
      </c>
      <c r="AK55" s="143">
        <f t="shared" si="28"/>
        <v>9.2762379294698653E-5</v>
      </c>
      <c r="AL55" s="143">
        <f t="shared" si="28"/>
        <v>-5.3603821020618619E-4</v>
      </c>
      <c r="AM55" s="143">
        <f t="shared" si="29"/>
        <v>1.0084047619047607E-3</v>
      </c>
      <c r="AN55" s="143">
        <f t="shared" si="29"/>
        <v>0</v>
      </c>
      <c r="AO55" s="144">
        <f t="shared" si="50"/>
        <v>-2.6343183333333471E-3</v>
      </c>
      <c r="AP55" s="177"/>
      <c r="AQ55" s="93"/>
      <c r="AR55" s="1" t="s">
        <v>34</v>
      </c>
      <c r="AS55" s="1">
        <v>0.28482465566891946</v>
      </c>
      <c r="AT55"/>
      <c r="AU55"/>
      <c r="AV55"/>
      <c r="AW55"/>
      <c r="AX55"/>
      <c r="AY55"/>
      <c r="AZ55"/>
      <c r="BA55" s="93"/>
      <c r="BB55" s="93"/>
      <c r="BC55" s="93"/>
      <c r="BD55" s="93"/>
      <c r="BE55" s="93"/>
      <c r="BF55" s="60">
        <f t="shared" si="33"/>
        <v>40602</v>
      </c>
      <c r="BG55" s="71">
        <f t="shared" si="34"/>
        <v>2.2311846644539808E-3</v>
      </c>
      <c r="BH55" s="71">
        <f t="shared" si="35"/>
        <v>8.9365E-3</v>
      </c>
      <c r="BI55" s="71">
        <f t="shared" si="51"/>
        <v>1.0084047619047607E-3</v>
      </c>
      <c r="BJ55" s="71">
        <f t="shared" si="52"/>
        <v>0</v>
      </c>
      <c r="BK55" s="71">
        <f t="shared" si="53"/>
        <v>1.0084047619047607E-3</v>
      </c>
      <c r="BL55" s="71">
        <f t="shared" si="36"/>
        <v>2.7448114999999995E-2</v>
      </c>
      <c r="BM55" s="71">
        <f t="shared" si="37"/>
        <v>0</v>
      </c>
      <c r="BQ55" s="60">
        <f t="shared" si="38"/>
        <v>40602</v>
      </c>
      <c r="BR55" s="63">
        <f t="shared" si="39"/>
        <v>8.2088808914537097</v>
      </c>
      <c r="BS55" s="64">
        <f t="shared" si="40"/>
        <v>846398</v>
      </c>
      <c r="BT55" s="17" t="s">
        <v>101</v>
      </c>
      <c r="BV55" s="60">
        <f t="shared" si="41"/>
        <v>40633</v>
      </c>
      <c r="BW55" s="71">
        <f t="shared" si="42"/>
        <v>2.3199651014123384E-3</v>
      </c>
      <c r="BX55" s="71">
        <f t="shared" si="43"/>
        <v>2.2311846644539808E-3</v>
      </c>
      <c r="BY55" s="71">
        <f t="shared" si="44"/>
        <v>8.9365E-3</v>
      </c>
      <c r="BZ55" s="71">
        <f t="shared" si="45"/>
        <v>2.7448114999999995E-2</v>
      </c>
      <c r="CA55" s="71">
        <f t="shared" si="46"/>
        <v>9.4804347826087793E-5</v>
      </c>
      <c r="CB55" s="71">
        <f t="shared" si="47"/>
        <v>0</v>
      </c>
    </row>
    <row r="56" spans="1:80" s="17" customFormat="1" ht="15" x14ac:dyDescent="0.25">
      <c r="A56" s="106">
        <f t="shared" si="0"/>
        <v>40602</v>
      </c>
      <c r="B56" s="163">
        <v>40633</v>
      </c>
      <c r="C56" s="156">
        <v>94374334453</v>
      </c>
      <c r="D56" s="157">
        <v>599849.75999993447</v>
      </c>
      <c r="E56" s="158">
        <v>841723</v>
      </c>
      <c r="F56" s="157">
        <v>3044333369.4516129</v>
      </c>
      <c r="G56" s="157">
        <v>3616.787671777548</v>
      </c>
      <c r="H56" s="157">
        <v>599849.75999993447</v>
      </c>
      <c r="I56" s="159">
        <v>2.3199651014123384E-3</v>
      </c>
      <c r="J56" s="200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21.836547787851945</v>
      </c>
      <c r="O56" s="161">
        <v>8.1933415273751464</v>
      </c>
      <c r="P56" s="162">
        <v>2.2311846644539808E-3</v>
      </c>
      <c r="Q56" s="100"/>
      <c r="R56" s="223"/>
      <c r="T56" s="113">
        <f t="shared" si="1"/>
        <v>2.3199651014123384E-3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30"/>
        <v>2.687092420365962E-3</v>
      </c>
      <c r="AA56" s="125">
        <f t="shared" si="31"/>
        <v>-3.6712731895362357E-4</v>
      </c>
      <c r="AD56" s="133">
        <f t="shared" si="32"/>
        <v>40633</v>
      </c>
      <c r="AE56" s="134">
        <f t="shared" si="48"/>
        <v>8.8780436958357627E-5</v>
      </c>
      <c r="AF56" s="134">
        <f t="shared" si="26"/>
        <v>-5.2727604657321547E-4</v>
      </c>
      <c r="AG56" s="135">
        <f t="shared" si="27"/>
        <v>9.4804347826087793E-5</v>
      </c>
      <c r="AH56" s="136">
        <f t="shared" si="49"/>
        <v>-2.2467063043478085E-3</v>
      </c>
      <c r="AI56" s="57"/>
      <c r="AJ56" s="133">
        <f t="shared" si="28"/>
        <v>40633</v>
      </c>
      <c r="AK56" s="143">
        <f t="shared" si="28"/>
        <v>8.8780436958357627E-5</v>
      </c>
      <c r="AL56" s="143">
        <f t="shared" si="28"/>
        <v>-5.2727604657321547E-4</v>
      </c>
      <c r="AM56" s="143">
        <f t="shared" si="29"/>
        <v>9.4804347826087793E-5</v>
      </c>
      <c r="AN56" s="143">
        <f t="shared" si="29"/>
        <v>0</v>
      </c>
      <c r="AO56" s="144">
        <f t="shared" si="50"/>
        <v>-2.2467063043478085E-3</v>
      </c>
      <c r="AP56" s="177"/>
      <c r="AQ56" s="93"/>
      <c r="AR56" s="1" t="s">
        <v>35</v>
      </c>
      <c r="AS56" s="1">
        <v>5.4653726308231639E-4</v>
      </c>
      <c r="AT56"/>
      <c r="AU56"/>
      <c r="AV56"/>
      <c r="AW56"/>
      <c r="AX56"/>
      <c r="AY56"/>
      <c r="AZ56"/>
      <c r="BA56" s="93"/>
      <c r="BB56" s="93"/>
      <c r="BC56" s="93"/>
      <c r="BD56" s="93"/>
      <c r="BE56" s="93"/>
      <c r="BF56" s="60">
        <f t="shared" si="33"/>
        <v>40633</v>
      </c>
      <c r="BG56" s="71">
        <f t="shared" si="34"/>
        <v>2.3199651014123384E-3</v>
      </c>
      <c r="BH56" s="71">
        <f t="shared" si="35"/>
        <v>9.0313043478260878E-3</v>
      </c>
      <c r="BI56" s="71">
        <f t="shared" si="51"/>
        <v>9.4804347826087793E-5</v>
      </c>
      <c r="BJ56" s="71">
        <f t="shared" si="52"/>
        <v>0</v>
      </c>
      <c r="BK56" s="71">
        <f t="shared" si="53"/>
        <v>9.4804347826087793E-5</v>
      </c>
      <c r="BL56" s="71">
        <f t="shared" si="36"/>
        <v>2.5201408695652187E-2</v>
      </c>
      <c r="BM56" s="71">
        <f t="shared" si="37"/>
        <v>0</v>
      </c>
      <c r="BQ56" s="60">
        <f t="shared" si="38"/>
        <v>40633</v>
      </c>
      <c r="BR56" s="63">
        <f t="shared" si="39"/>
        <v>8.1933415273751464</v>
      </c>
      <c r="BS56" s="64">
        <f t="shared" si="40"/>
        <v>841723</v>
      </c>
      <c r="BT56" s="17" t="s">
        <v>101</v>
      </c>
      <c r="BV56" s="60">
        <f t="shared" si="41"/>
        <v>40663</v>
      </c>
      <c r="BW56" s="71">
        <f t="shared" si="42"/>
        <v>2.4956045159276758E-3</v>
      </c>
      <c r="BX56" s="71">
        <f t="shared" si="43"/>
        <v>2.3199651014123384E-3</v>
      </c>
      <c r="BY56" s="71">
        <f t="shared" si="44"/>
        <v>9.0313043478260878E-3</v>
      </c>
      <c r="BZ56" s="71">
        <f t="shared" si="45"/>
        <v>2.5201408695652187E-2</v>
      </c>
      <c r="CA56" s="71">
        <f t="shared" si="46"/>
        <v>2.3006004140786723E-3</v>
      </c>
      <c r="CB56" s="71">
        <f t="shared" si="47"/>
        <v>0</v>
      </c>
    </row>
    <row r="57" spans="1:80" s="17" customFormat="1" ht="15.75" thickBot="1" x14ac:dyDescent="0.3">
      <c r="A57" s="106">
        <f t="shared" si="0"/>
        <v>40633</v>
      </c>
      <c r="B57" s="163">
        <v>40663</v>
      </c>
      <c r="C57" s="156">
        <v>89106513885</v>
      </c>
      <c r="D57" s="157">
        <v>609245.52999994007</v>
      </c>
      <c r="E57" s="158">
        <v>851131</v>
      </c>
      <c r="F57" s="157">
        <v>2970217129.5</v>
      </c>
      <c r="G57" s="157">
        <v>3489.7297002459081</v>
      </c>
      <c r="H57" s="157">
        <v>609245.52999994007</v>
      </c>
      <c r="I57" s="159">
        <v>2.4956045159276758E-3</v>
      </c>
      <c r="J57" s="200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21.81190089466455</v>
      </c>
      <c r="O57" s="161">
        <v>8.1575795624108114</v>
      </c>
      <c r="P57" s="162">
        <v>2.3199651014123384E-3</v>
      </c>
      <c r="Q57" s="100"/>
      <c r="R57" s="223"/>
      <c r="T57" s="113">
        <f t="shared" si="1"/>
        <v>2.4956045159276758E-3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30"/>
        <v>2.8698460352809306E-3</v>
      </c>
      <c r="AA57" s="125">
        <f t="shared" si="31"/>
        <v>-3.7424151935325483E-4</v>
      </c>
      <c r="AD57" s="133">
        <f t="shared" si="32"/>
        <v>40663</v>
      </c>
      <c r="AE57" s="134">
        <f t="shared" si="48"/>
        <v>1.7563941451533742E-4</v>
      </c>
      <c r="AF57" s="134">
        <f t="shared" si="26"/>
        <v>-3.6712731895362357E-4</v>
      </c>
      <c r="AG57" s="135">
        <f t="shared" si="27"/>
        <v>2.3006004140786723E-3</v>
      </c>
      <c r="AH57" s="136">
        <f t="shared" si="49"/>
        <v>-6.2341182194617095E-3</v>
      </c>
      <c r="AI57" s="57"/>
      <c r="AJ57" s="133">
        <f t="shared" si="28"/>
        <v>40663</v>
      </c>
      <c r="AK57" s="143">
        <f t="shared" si="28"/>
        <v>1.7563941451533742E-4</v>
      </c>
      <c r="AL57" s="143">
        <f t="shared" si="28"/>
        <v>-3.6712731895362357E-4</v>
      </c>
      <c r="AM57" s="143">
        <f t="shared" si="29"/>
        <v>2.3006004140786723E-3</v>
      </c>
      <c r="AN57" s="143">
        <f t="shared" si="29"/>
        <v>0</v>
      </c>
      <c r="AO57" s="144">
        <f t="shared" si="50"/>
        <v>-6.2341182194617095E-3</v>
      </c>
      <c r="AP57" s="177"/>
      <c r="AQ57" s="93"/>
      <c r="AR57" s="2" t="s">
        <v>36</v>
      </c>
      <c r="AS57" s="2">
        <v>89</v>
      </c>
      <c r="AT57"/>
      <c r="AU57"/>
      <c r="AV57"/>
      <c r="AW57"/>
      <c r="AX57"/>
      <c r="AY57"/>
      <c r="AZ57"/>
      <c r="BA57" s="93"/>
      <c r="BB57" s="93"/>
      <c r="BC57" s="93"/>
      <c r="BD57" s="93"/>
      <c r="BE57" s="93"/>
      <c r="BF57" s="60">
        <f t="shared" si="33"/>
        <v>40663</v>
      </c>
      <c r="BG57" s="71">
        <f t="shared" si="34"/>
        <v>2.4956045159276758E-3</v>
      </c>
      <c r="BH57" s="71">
        <f t="shared" si="35"/>
        <v>1.133190476190476E-2</v>
      </c>
      <c r="BI57" s="71">
        <f t="shared" si="51"/>
        <v>2.3006004140786723E-3</v>
      </c>
      <c r="BJ57" s="71">
        <f t="shared" si="52"/>
        <v>0</v>
      </c>
      <c r="BK57" s="71">
        <f t="shared" si="53"/>
        <v>2.3006004140786723E-3</v>
      </c>
      <c r="BL57" s="71">
        <f t="shared" si="36"/>
        <v>1.8967290476190477E-2</v>
      </c>
      <c r="BM57" s="71">
        <f t="shared" si="37"/>
        <v>0</v>
      </c>
      <c r="BQ57" s="60">
        <f t="shared" si="38"/>
        <v>40663</v>
      </c>
      <c r="BR57" s="63">
        <f t="shared" si="39"/>
        <v>8.1575795624108114</v>
      </c>
      <c r="BS57" s="64">
        <f t="shared" si="40"/>
        <v>851131</v>
      </c>
      <c r="BT57" s="17" t="s">
        <v>101</v>
      </c>
      <c r="BV57" s="60">
        <f t="shared" si="41"/>
        <v>40694</v>
      </c>
      <c r="BW57" s="71">
        <f t="shared" si="42"/>
        <v>2.6767548058299899E-3</v>
      </c>
      <c r="BX57" s="71">
        <f t="shared" si="43"/>
        <v>2.4956045159276758E-3</v>
      </c>
      <c r="BY57" s="71">
        <f t="shared" si="44"/>
        <v>1.133190476190476E-2</v>
      </c>
      <c r="BZ57" s="71">
        <f t="shared" si="45"/>
        <v>1.8967290476190477E-2</v>
      </c>
      <c r="CA57" s="71">
        <f t="shared" si="46"/>
        <v>1.1017316017316019E-3</v>
      </c>
      <c r="CB57" s="71">
        <f t="shared" si="47"/>
        <v>0</v>
      </c>
    </row>
    <row r="58" spans="1:80" s="17" customFormat="1" ht="15" x14ac:dyDescent="0.25">
      <c r="A58" s="106">
        <f t="shared" si="0"/>
        <v>40663</v>
      </c>
      <c r="B58" s="163">
        <v>40694</v>
      </c>
      <c r="C58" s="156">
        <v>90669508007</v>
      </c>
      <c r="D58" s="157">
        <v>664931.61999993969</v>
      </c>
      <c r="E58" s="158">
        <v>838655</v>
      </c>
      <c r="F58" s="157">
        <v>2924822838.9354839</v>
      </c>
      <c r="G58" s="157">
        <v>3487.516128724546</v>
      </c>
      <c r="H58" s="157">
        <v>664931.61999993969</v>
      </c>
      <c r="I58" s="159">
        <v>2.6767548058299899E-3</v>
      </c>
      <c r="J58" s="200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21.79649974791062</v>
      </c>
      <c r="O58" s="161">
        <v>8.1569450508428112</v>
      </c>
      <c r="P58" s="162">
        <v>2.4956045159276758E-3</v>
      </c>
      <c r="Q58" s="100"/>
      <c r="R58" s="223"/>
      <c r="T58" s="113">
        <f t="shared" si="1"/>
        <v>2.6767548058299899E-3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30"/>
        <v>3.09028462430896E-3</v>
      </c>
      <c r="AA58" s="125">
        <f t="shared" si="31"/>
        <v>-4.1352981847897008E-4</v>
      </c>
      <c r="AD58" s="133">
        <f t="shared" si="32"/>
        <v>40694</v>
      </c>
      <c r="AE58" s="134">
        <f t="shared" si="48"/>
        <v>1.8115028990231411E-4</v>
      </c>
      <c r="AF58" s="134">
        <f t="shared" si="26"/>
        <v>-3.7424151935325483E-4</v>
      </c>
      <c r="AG58" s="135">
        <f t="shared" si="27"/>
        <v>1.1017316017316019E-3</v>
      </c>
      <c r="AH58" s="136">
        <f t="shared" si="49"/>
        <v>3.6673679653679431E-4</v>
      </c>
      <c r="AI58" s="57"/>
      <c r="AJ58" s="133">
        <f t="shared" si="28"/>
        <v>40694</v>
      </c>
      <c r="AK58" s="143">
        <f t="shared" si="28"/>
        <v>1.8115028990231411E-4</v>
      </c>
      <c r="AL58" s="143">
        <f t="shared" si="28"/>
        <v>-3.7424151935325483E-4</v>
      </c>
      <c r="AM58" s="143">
        <f t="shared" si="29"/>
        <v>1.1017316017316019E-3</v>
      </c>
      <c r="AN58" s="143">
        <f t="shared" si="29"/>
        <v>0</v>
      </c>
      <c r="AO58" s="144">
        <f t="shared" si="50"/>
        <v>3.6673679653679431E-4</v>
      </c>
      <c r="AP58" s="177"/>
      <c r="AQ58" s="93"/>
      <c r="AR58"/>
      <c r="AS58"/>
      <c r="AT58"/>
      <c r="AU58"/>
      <c r="AV58"/>
      <c r="AW58"/>
      <c r="AX58"/>
      <c r="AY58"/>
      <c r="AZ58"/>
      <c r="BA58" s="93"/>
      <c r="BB58" s="93"/>
      <c r="BC58" s="93"/>
      <c r="BD58" s="93"/>
      <c r="BE58" s="93"/>
      <c r="BF58" s="60">
        <f t="shared" si="33"/>
        <v>40694</v>
      </c>
      <c r="BG58" s="71">
        <f t="shared" si="34"/>
        <v>2.6767548058299899E-3</v>
      </c>
      <c r="BH58" s="71">
        <f t="shared" si="35"/>
        <v>1.2433636363636362E-2</v>
      </c>
      <c r="BI58" s="71">
        <f t="shared" si="51"/>
        <v>1.1017316017316019E-3</v>
      </c>
      <c r="BJ58" s="71">
        <f t="shared" si="52"/>
        <v>0</v>
      </c>
      <c r="BK58" s="71">
        <f t="shared" si="53"/>
        <v>1.1017316017316019E-3</v>
      </c>
      <c r="BL58" s="71">
        <f t="shared" si="36"/>
        <v>1.9334027272727271E-2</v>
      </c>
      <c r="BM58" s="71">
        <f t="shared" si="37"/>
        <v>0</v>
      </c>
      <c r="BQ58" s="60">
        <f t="shared" si="38"/>
        <v>40694</v>
      </c>
      <c r="BR58" s="63">
        <f t="shared" si="39"/>
        <v>8.1569450508428112</v>
      </c>
      <c r="BS58" s="64">
        <f t="shared" si="40"/>
        <v>838655</v>
      </c>
      <c r="BT58" s="17" t="s">
        <v>101</v>
      </c>
      <c r="BV58" s="60">
        <f t="shared" si="41"/>
        <v>40724</v>
      </c>
      <c r="BW58" s="71">
        <f t="shared" si="42"/>
        <v>2.7347199423748132E-3</v>
      </c>
      <c r="BX58" s="71">
        <f t="shared" si="43"/>
        <v>2.6767548058299899E-3</v>
      </c>
      <c r="BY58" s="71">
        <f t="shared" si="44"/>
        <v>1.2433636363636362E-2</v>
      </c>
      <c r="BZ58" s="71">
        <f t="shared" si="45"/>
        <v>1.9334027272727271E-2</v>
      </c>
      <c r="CA58" s="71">
        <f t="shared" si="46"/>
        <v>3.563636363636373E-4</v>
      </c>
      <c r="CB58" s="71">
        <f t="shared" si="47"/>
        <v>0</v>
      </c>
    </row>
    <row r="59" spans="1:80" s="17" customFormat="1" ht="15.75" thickBot="1" x14ac:dyDescent="0.3">
      <c r="A59" s="106">
        <f t="shared" si="0"/>
        <v>40694</v>
      </c>
      <c r="B59" s="163">
        <v>40724</v>
      </c>
      <c r="C59" s="156">
        <v>86271241762</v>
      </c>
      <c r="D59" s="157">
        <v>646377.21999994584</v>
      </c>
      <c r="E59" s="158">
        <v>834145</v>
      </c>
      <c r="F59" s="157">
        <v>2875708058.7333331</v>
      </c>
      <c r="G59" s="157">
        <v>3447.4918134536956</v>
      </c>
      <c r="H59" s="157">
        <v>646377.21999994584</v>
      </c>
      <c r="I59" s="159">
        <v>2.7347199423748132E-3</v>
      </c>
      <c r="J59" s="200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21.779564762172015</v>
      </c>
      <c r="O59" s="161">
        <v>8.1454022350319164</v>
      </c>
      <c r="P59" s="162">
        <v>2.6767548058299899E-3</v>
      </c>
      <c r="Q59" s="100"/>
      <c r="R59" s="223"/>
      <c r="T59" s="113">
        <f t="shared" si="1"/>
        <v>2.7347199423748132E-3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30"/>
        <v>3.3910253637553533E-3</v>
      </c>
      <c r="AA59" s="125">
        <f t="shared" si="31"/>
        <v>-6.5630542138054009E-4</v>
      </c>
      <c r="AD59" s="133">
        <f t="shared" si="32"/>
        <v>40724</v>
      </c>
      <c r="AE59" s="134">
        <f t="shared" si="48"/>
        <v>5.7965136544823291E-5</v>
      </c>
      <c r="AF59" s="134">
        <f t="shared" si="26"/>
        <v>-4.1352981847897008E-4</v>
      </c>
      <c r="AG59" s="135">
        <f t="shared" si="27"/>
        <v>3.563636363636373E-4</v>
      </c>
      <c r="AH59" s="136">
        <f t="shared" si="49"/>
        <v>5.904959090909094E-3</v>
      </c>
      <c r="AI59" s="57"/>
      <c r="AJ59" s="133">
        <f t="shared" si="28"/>
        <v>40724</v>
      </c>
      <c r="AK59" s="143">
        <f t="shared" si="28"/>
        <v>5.7965136544823291E-5</v>
      </c>
      <c r="AL59" s="143">
        <f t="shared" si="28"/>
        <v>-4.1352981847897008E-4</v>
      </c>
      <c r="AM59" s="143">
        <f t="shared" si="29"/>
        <v>3.563636363636373E-4</v>
      </c>
      <c r="AN59" s="143">
        <f t="shared" si="29"/>
        <v>0</v>
      </c>
      <c r="AO59" s="144">
        <f t="shared" si="50"/>
        <v>5.904959090909094E-3</v>
      </c>
      <c r="AP59" s="177"/>
      <c r="AQ59" s="93"/>
      <c r="AR59" t="s">
        <v>37</v>
      </c>
      <c r="AS59"/>
      <c r="AT59"/>
      <c r="AU59"/>
      <c r="AV59"/>
      <c r="AW59"/>
      <c r="AX59"/>
      <c r="AY59"/>
      <c r="AZ59"/>
      <c r="BA59" s="93"/>
      <c r="BB59" s="93"/>
      <c r="BC59" s="93"/>
      <c r="BD59" s="93"/>
      <c r="BE59" s="93"/>
      <c r="BF59" s="60">
        <f t="shared" si="33"/>
        <v>40724</v>
      </c>
      <c r="BG59" s="71">
        <f t="shared" si="34"/>
        <v>2.7347199423748132E-3</v>
      </c>
      <c r="BH59" s="71">
        <f t="shared" si="35"/>
        <v>1.2789999999999999E-2</v>
      </c>
      <c r="BI59" s="71">
        <f t="shared" si="51"/>
        <v>3.563636363636373E-4</v>
      </c>
      <c r="BJ59" s="71">
        <f t="shared" si="52"/>
        <v>0</v>
      </c>
      <c r="BK59" s="71">
        <f t="shared" si="53"/>
        <v>3.563636363636373E-4</v>
      </c>
      <c r="BL59" s="71">
        <f t="shared" si="36"/>
        <v>2.5238986363636366E-2</v>
      </c>
      <c r="BM59" s="71">
        <f t="shared" si="37"/>
        <v>0</v>
      </c>
      <c r="BQ59" s="60">
        <f t="shared" si="38"/>
        <v>40724</v>
      </c>
      <c r="BR59" s="63">
        <f t="shared" si="39"/>
        <v>8.1454022350319164</v>
      </c>
      <c r="BS59" s="64">
        <f t="shared" si="40"/>
        <v>834145</v>
      </c>
      <c r="BT59" s="17" t="s">
        <v>101</v>
      </c>
      <c r="BV59" s="60">
        <f t="shared" si="41"/>
        <v>40755</v>
      </c>
      <c r="BW59" s="71">
        <f t="shared" si="42"/>
        <v>2.8978474967399936E-3</v>
      </c>
      <c r="BX59" s="71">
        <f t="shared" si="43"/>
        <v>2.7347199423748132E-3</v>
      </c>
      <c r="BY59" s="71">
        <f t="shared" si="44"/>
        <v>1.2789999999999999E-2</v>
      </c>
      <c r="BZ59" s="71">
        <f t="shared" si="45"/>
        <v>2.5238986363636366E-2</v>
      </c>
      <c r="CA59" s="71">
        <f t="shared" si="46"/>
        <v>1.428095238095237E-3</v>
      </c>
      <c r="CB59" s="71">
        <f t="shared" si="47"/>
        <v>0</v>
      </c>
    </row>
    <row r="60" spans="1:80" s="17" customFormat="1" ht="15" x14ac:dyDescent="0.25">
      <c r="A60" s="106">
        <f t="shared" si="0"/>
        <v>40724</v>
      </c>
      <c r="B60" s="163">
        <v>40755</v>
      </c>
      <c r="C60" s="156">
        <v>87605335576</v>
      </c>
      <c r="D60" s="157">
        <v>695525.75999994169</v>
      </c>
      <c r="E60" s="158">
        <v>845037</v>
      </c>
      <c r="F60" s="157">
        <v>2825978566.967742</v>
      </c>
      <c r="G60" s="157">
        <v>3344.2069009614279</v>
      </c>
      <c r="H60" s="157">
        <v>695525.75999994169</v>
      </c>
      <c r="I60" s="159">
        <v>2.8978474967399936E-3</v>
      </c>
      <c r="J60" s="200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21.762120536950597</v>
      </c>
      <c r="O60" s="161">
        <v>8.1149848445876582</v>
      </c>
      <c r="P60" s="162">
        <v>2.7347199423748132E-3</v>
      </c>
      <c r="Q60" s="100"/>
      <c r="R60" s="223"/>
      <c r="T60" s="113">
        <f t="shared" si="1"/>
        <v>2.8978474967399936E-3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30"/>
        <v>3.8945809822147491E-3</v>
      </c>
      <c r="AA60" s="125">
        <f t="shared" si="31"/>
        <v>-9.9673348547475553E-4</v>
      </c>
      <c r="AD60" s="133">
        <f t="shared" si="32"/>
        <v>40755</v>
      </c>
      <c r="AE60" s="134">
        <f t="shared" si="48"/>
        <v>1.6312755436518039E-4</v>
      </c>
      <c r="AF60" s="134">
        <f t="shared" si="26"/>
        <v>-6.5630542138054009E-4</v>
      </c>
      <c r="AG60" s="135">
        <f t="shared" si="27"/>
        <v>1.428095238095237E-3</v>
      </c>
      <c r="AH60" s="136">
        <f t="shared" si="49"/>
        <v>5.9686279220779216E-3</v>
      </c>
      <c r="AI60" s="57"/>
      <c r="AJ60" s="133">
        <f t="shared" si="28"/>
        <v>40755</v>
      </c>
      <c r="AK60" s="143">
        <f t="shared" si="28"/>
        <v>1.6312755436518039E-4</v>
      </c>
      <c r="AL60" s="143">
        <f t="shared" si="28"/>
        <v>-6.5630542138054009E-4</v>
      </c>
      <c r="AM60" s="143">
        <f t="shared" si="29"/>
        <v>1.428095238095237E-3</v>
      </c>
      <c r="AN60" s="143">
        <f t="shared" si="29"/>
        <v>0</v>
      </c>
      <c r="AO60" s="144">
        <f t="shared" si="50"/>
        <v>5.9686279220779216E-3</v>
      </c>
      <c r="AP60" s="177"/>
      <c r="AQ60" s="93"/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A60" s="93"/>
      <c r="BB60" s="93"/>
      <c r="BC60" s="93"/>
      <c r="BD60" s="93"/>
      <c r="BE60" s="93"/>
      <c r="BF60" s="60">
        <f t="shared" si="33"/>
        <v>40755</v>
      </c>
      <c r="BG60" s="71">
        <f t="shared" si="34"/>
        <v>2.8978474967399936E-3</v>
      </c>
      <c r="BH60" s="71">
        <f t="shared" si="35"/>
        <v>1.4218095238095236E-2</v>
      </c>
      <c r="BI60" s="71">
        <f t="shared" si="51"/>
        <v>1.428095238095237E-3</v>
      </c>
      <c r="BJ60" s="71">
        <f t="shared" si="52"/>
        <v>0</v>
      </c>
      <c r="BK60" s="71">
        <f t="shared" si="53"/>
        <v>1.428095238095237E-3</v>
      </c>
      <c r="BL60" s="71">
        <f t="shared" si="36"/>
        <v>3.1207614285714287E-2</v>
      </c>
      <c r="BM60" s="71">
        <f t="shared" si="37"/>
        <v>0</v>
      </c>
      <c r="BQ60" s="60">
        <f t="shared" si="38"/>
        <v>40755</v>
      </c>
      <c r="BR60" s="63">
        <f t="shared" si="39"/>
        <v>8.1149848445876582</v>
      </c>
      <c r="BS60" s="64">
        <f t="shared" si="40"/>
        <v>845037</v>
      </c>
      <c r="BT60" s="17" t="s">
        <v>101</v>
      </c>
      <c r="BV60" s="60">
        <f t="shared" si="41"/>
        <v>40786</v>
      </c>
      <c r="BW60" s="71">
        <f t="shared" si="42"/>
        <v>2.9695381450293456E-3</v>
      </c>
      <c r="BX60" s="71">
        <f t="shared" si="43"/>
        <v>2.8978474967399936E-3</v>
      </c>
      <c r="BY60" s="71">
        <f t="shared" si="44"/>
        <v>1.4218095238095236E-2</v>
      </c>
      <c r="BZ60" s="71">
        <f t="shared" si="45"/>
        <v>3.1207614285714287E-2</v>
      </c>
      <c r="CA60" s="71">
        <f t="shared" si="46"/>
        <v>-4.8374741200827957E-4</v>
      </c>
      <c r="CB60" s="71">
        <f t="shared" si="47"/>
        <v>0</v>
      </c>
    </row>
    <row r="61" spans="1:80" s="17" customFormat="1" ht="15" x14ac:dyDescent="0.25">
      <c r="A61" s="106">
        <f t="shared" si="0"/>
        <v>40755</v>
      </c>
      <c r="B61" s="163">
        <v>40786</v>
      </c>
      <c r="C61" s="156">
        <v>87813708804</v>
      </c>
      <c r="D61" s="157">
        <v>714427.82999993768</v>
      </c>
      <c r="E61" s="158">
        <v>831973</v>
      </c>
      <c r="F61" s="157">
        <v>2832700284</v>
      </c>
      <c r="G61" s="157">
        <v>3404.7983335997683</v>
      </c>
      <c r="H61" s="157">
        <v>714427.82999993768</v>
      </c>
      <c r="I61" s="159">
        <v>2.9695381450293456E-3</v>
      </c>
      <c r="J61" s="200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21.764496257634086</v>
      </c>
      <c r="O61" s="161">
        <v>8.1329409902803906</v>
      </c>
      <c r="P61" s="162">
        <v>2.8978474967399936E-3</v>
      </c>
      <c r="Q61" s="100"/>
      <c r="R61" s="223"/>
      <c r="T61" s="113">
        <f t="shared" si="1"/>
        <v>2.9695381450293456E-3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30"/>
        <v>4.144943520585277E-3</v>
      </c>
      <c r="AA61" s="125">
        <f t="shared" si="31"/>
        <v>-1.1754053755559314E-3</v>
      </c>
      <c r="AD61" s="133">
        <f t="shared" si="32"/>
        <v>40786</v>
      </c>
      <c r="AE61" s="134">
        <f t="shared" si="48"/>
        <v>7.169064828935201E-5</v>
      </c>
      <c r="AF61" s="134">
        <f t="shared" si="26"/>
        <v>-9.9673348547475553E-4</v>
      </c>
      <c r="AG61" s="135">
        <f t="shared" si="27"/>
        <v>-4.8374741200827957E-4</v>
      </c>
      <c r="AH61" s="136">
        <f t="shared" si="49"/>
        <v>8.5940161490683162E-3</v>
      </c>
      <c r="AI61" s="57"/>
      <c r="AJ61" s="133">
        <f t="shared" si="28"/>
        <v>40786</v>
      </c>
      <c r="AK61" s="143">
        <f t="shared" si="28"/>
        <v>7.169064828935201E-5</v>
      </c>
      <c r="AL61" s="143">
        <f t="shared" si="28"/>
        <v>-9.9673348547475553E-4</v>
      </c>
      <c r="AM61" s="143">
        <f t="shared" si="29"/>
        <v>0</v>
      </c>
      <c r="AN61" s="143">
        <f t="shared" si="29"/>
        <v>-4.8374741200827957E-4</v>
      </c>
      <c r="AO61" s="144">
        <f t="shared" si="50"/>
        <v>8.5940161490683162E-3</v>
      </c>
      <c r="AP61" s="177"/>
      <c r="AQ61" s="93"/>
      <c r="AR61" s="1" t="s">
        <v>38</v>
      </c>
      <c r="AS61" s="1">
        <v>2</v>
      </c>
      <c r="AT61" s="1">
        <v>1.1367634775862541E-5</v>
      </c>
      <c r="AU61" s="1">
        <v>5.6838173879312706E-6</v>
      </c>
      <c r="AV61" s="1">
        <v>19.028325024143939</v>
      </c>
      <c r="AW61" s="1">
        <v>1.4380410134621652E-7</v>
      </c>
      <c r="AX61"/>
      <c r="AY61"/>
      <c r="AZ61"/>
      <c r="BA61" s="93"/>
      <c r="BB61" s="93"/>
      <c r="BC61" s="93"/>
      <c r="BD61" s="93"/>
      <c r="BE61" s="93"/>
      <c r="BF61" s="60">
        <f t="shared" si="33"/>
        <v>40786</v>
      </c>
      <c r="BG61" s="71">
        <f t="shared" si="34"/>
        <v>2.9695381450293456E-3</v>
      </c>
      <c r="BH61" s="71">
        <f t="shared" si="35"/>
        <v>1.3734347826086957E-2</v>
      </c>
      <c r="BI61" s="71">
        <f t="shared" si="51"/>
        <v>0</v>
      </c>
      <c r="BJ61" s="71">
        <f t="shared" si="52"/>
        <v>-4.8374741200827957E-4</v>
      </c>
      <c r="BK61" s="71">
        <f t="shared" si="53"/>
        <v>-4.8374741200827957E-4</v>
      </c>
      <c r="BL61" s="71">
        <f t="shared" si="36"/>
        <v>3.9801630434782603E-2</v>
      </c>
      <c r="BM61" s="71">
        <f t="shared" si="37"/>
        <v>0</v>
      </c>
      <c r="BQ61" s="60">
        <f t="shared" si="38"/>
        <v>40786</v>
      </c>
      <c r="BR61" s="63">
        <f t="shared" si="39"/>
        <v>8.1329409902803906</v>
      </c>
      <c r="BS61" s="64">
        <f t="shared" si="40"/>
        <v>831973</v>
      </c>
      <c r="BT61" s="17" t="s">
        <v>101</v>
      </c>
      <c r="BV61" s="60">
        <f t="shared" si="41"/>
        <v>40816</v>
      </c>
      <c r="BW61" s="71">
        <f t="shared" si="42"/>
        <v>3.0332084498812038E-3</v>
      </c>
      <c r="BX61" s="71">
        <f t="shared" si="43"/>
        <v>2.9695381450293456E-3</v>
      </c>
      <c r="BY61" s="71">
        <f t="shared" si="44"/>
        <v>1.3734347826086957E-2</v>
      </c>
      <c r="BZ61" s="71">
        <f t="shared" si="45"/>
        <v>3.9801630434782603E-2</v>
      </c>
      <c r="CA61" s="71">
        <f t="shared" si="46"/>
        <v>-2.6252964426877121E-4</v>
      </c>
      <c r="CB61" s="71">
        <f t="shared" si="47"/>
        <v>0</v>
      </c>
    </row>
    <row r="62" spans="1:80" s="17" customFormat="1" ht="15" x14ac:dyDescent="0.25">
      <c r="A62" s="106">
        <f t="shared" si="0"/>
        <v>40786</v>
      </c>
      <c r="B62" s="163">
        <v>40816</v>
      </c>
      <c r="C62" s="156">
        <v>83746576306</v>
      </c>
      <c r="D62" s="157">
        <v>695947.45999994571</v>
      </c>
      <c r="E62" s="158">
        <v>835524</v>
      </c>
      <c r="F62" s="157">
        <v>2791552543.5333333</v>
      </c>
      <c r="G62" s="157">
        <v>3341.0800210805833</v>
      </c>
      <c r="H62" s="157">
        <v>695947.45999994571</v>
      </c>
      <c r="I62" s="159">
        <v>3.0332084498812038E-3</v>
      </c>
      <c r="J62" s="200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21.749863745225465</v>
      </c>
      <c r="O62" s="161">
        <v>8.1140493933062618</v>
      </c>
      <c r="P62" s="162">
        <v>2.9695381450293456E-3</v>
      </c>
      <c r="Q62" s="100"/>
      <c r="R62" s="223"/>
      <c r="T62" s="113">
        <f t="shared" si="1"/>
        <v>3.0332084498812038E-3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30"/>
        <v>4.5469578971243678E-3</v>
      </c>
      <c r="AA62" s="125">
        <f t="shared" si="31"/>
        <v>-1.5137494472431639E-3</v>
      </c>
      <c r="AD62" s="133">
        <f t="shared" si="32"/>
        <v>40816</v>
      </c>
      <c r="AE62" s="134">
        <f t="shared" si="48"/>
        <v>6.3670304851858213E-5</v>
      </c>
      <c r="AF62" s="134">
        <f t="shared" si="26"/>
        <v>-1.1754053755559314E-3</v>
      </c>
      <c r="AG62" s="135">
        <f t="shared" si="27"/>
        <v>-2.6252964426877121E-4</v>
      </c>
      <c r="AH62" s="136">
        <f t="shared" si="49"/>
        <v>1.1375978656126481E-2</v>
      </c>
      <c r="AI62" s="57"/>
      <c r="AJ62" s="133">
        <f t="shared" si="28"/>
        <v>40816</v>
      </c>
      <c r="AK62" s="143">
        <f t="shared" si="28"/>
        <v>6.3670304851858213E-5</v>
      </c>
      <c r="AL62" s="143">
        <f t="shared" si="28"/>
        <v>-1.1754053755559314E-3</v>
      </c>
      <c r="AM62" s="143">
        <f t="shared" si="29"/>
        <v>0</v>
      </c>
      <c r="AN62" s="143">
        <f t="shared" si="29"/>
        <v>-2.6252964426877121E-4</v>
      </c>
      <c r="AO62" s="144">
        <f t="shared" si="50"/>
        <v>1.1375978656126481E-2</v>
      </c>
      <c r="AP62" s="177"/>
      <c r="AQ62" s="93"/>
      <c r="AR62" s="1" t="s">
        <v>39</v>
      </c>
      <c r="AS62" s="1">
        <v>87</v>
      </c>
      <c r="AT62" s="1">
        <v>2.5987159254563296E-5</v>
      </c>
      <c r="AU62" s="1">
        <v>2.9870297993750914E-7</v>
      </c>
      <c r="AV62" s="1"/>
      <c r="AW62" s="1"/>
      <c r="AX62"/>
      <c r="AY62"/>
      <c r="AZ62"/>
      <c r="BA62" s="93"/>
      <c r="BB62" s="93"/>
      <c r="BC62" s="93"/>
      <c r="BD62" s="93"/>
      <c r="BE62" s="93"/>
      <c r="BF62" s="60">
        <f t="shared" si="33"/>
        <v>40816</v>
      </c>
      <c r="BG62" s="71">
        <f t="shared" si="34"/>
        <v>3.0332084498812038E-3</v>
      </c>
      <c r="BH62" s="71">
        <f t="shared" si="35"/>
        <v>1.3471818181818185E-2</v>
      </c>
      <c r="BI62" s="71">
        <f t="shared" si="51"/>
        <v>0</v>
      </c>
      <c r="BJ62" s="71">
        <f t="shared" si="52"/>
        <v>-2.6252964426877121E-4</v>
      </c>
      <c r="BK62" s="71">
        <f t="shared" si="53"/>
        <v>-2.6252964426877121E-4</v>
      </c>
      <c r="BL62" s="71">
        <f t="shared" si="36"/>
        <v>5.1177609090909085E-2</v>
      </c>
      <c r="BM62" s="71">
        <f t="shared" si="37"/>
        <v>0</v>
      </c>
      <c r="BQ62" s="60">
        <f t="shared" si="38"/>
        <v>40816</v>
      </c>
      <c r="BR62" s="63">
        <f t="shared" si="39"/>
        <v>8.1140493933062618</v>
      </c>
      <c r="BS62" s="64">
        <f t="shared" si="40"/>
        <v>835524</v>
      </c>
      <c r="BT62" s="17" t="s">
        <v>101</v>
      </c>
      <c r="BV62" s="60">
        <f t="shared" si="41"/>
        <v>40847</v>
      </c>
      <c r="BW62" s="71">
        <f t="shared" si="42"/>
        <v>2.9514684892661285E-3</v>
      </c>
      <c r="BX62" s="71">
        <f t="shared" si="43"/>
        <v>3.0332084498812038E-3</v>
      </c>
      <c r="BY62" s="71">
        <f t="shared" si="44"/>
        <v>1.3471818181818185E-2</v>
      </c>
      <c r="BZ62" s="71">
        <f t="shared" si="45"/>
        <v>5.1177609090909085E-2</v>
      </c>
      <c r="CA62" s="71">
        <f t="shared" si="46"/>
        <v>1.6294372294371751E-4</v>
      </c>
      <c r="CB62" s="71">
        <f t="shared" si="47"/>
        <v>0</v>
      </c>
    </row>
    <row r="63" spans="1:80" s="17" customFormat="1" ht="15.75" thickBot="1" x14ac:dyDescent="0.3">
      <c r="A63" s="106">
        <f t="shared" si="0"/>
        <v>40816</v>
      </c>
      <c r="B63" s="163">
        <v>40847</v>
      </c>
      <c r="C63" s="156">
        <v>84221657068</v>
      </c>
      <c r="D63" s="157">
        <v>681034.42999994499</v>
      </c>
      <c r="E63" s="158">
        <v>839299</v>
      </c>
      <c r="F63" s="157">
        <v>2716827647.3548388</v>
      </c>
      <c r="G63" s="157">
        <v>3237.0199980636685</v>
      </c>
      <c r="H63" s="157">
        <v>681034.42999994499</v>
      </c>
      <c r="I63" s="159">
        <v>2.9514684892661285E-3</v>
      </c>
      <c r="J63" s="200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21.722730730470499</v>
      </c>
      <c r="O63" s="161">
        <v>8.0824084318693696</v>
      </c>
      <c r="P63" s="162">
        <v>3.0332084498812038E-3</v>
      </c>
      <c r="Q63" s="100"/>
      <c r="R63" s="223"/>
      <c r="T63" s="113">
        <f t="shared" si="1"/>
        <v>2.9514684892661285E-3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30"/>
        <v>4.3929977522607954E-3</v>
      </c>
      <c r="AA63" s="125">
        <f t="shared" si="31"/>
        <v>-1.4415292629946668E-3</v>
      </c>
      <c r="AD63" s="133">
        <f t="shared" si="32"/>
        <v>40847</v>
      </c>
      <c r="AE63" s="134">
        <f t="shared" si="48"/>
        <v>-8.1739960615075276E-5</v>
      </c>
      <c r="AF63" s="134">
        <f t="shared" si="26"/>
        <v>-1.5137494472431639E-3</v>
      </c>
      <c r="AG63" s="135">
        <f t="shared" si="27"/>
        <v>1.6294372294371751E-4</v>
      </c>
      <c r="AH63" s="136">
        <f t="shared" si="49"/>
        <v>-4.6507900432900262E-3</v>
      </c>
      <c r="AI63" s="57"/>
      <c r="AJ63" s="133">
        <f t="shared" si="28"/>
        <v>40847</v>
      </c>
      <c r="AK63" s="143">
        <f t="shared" si="28"/>
        <v>-8.1739960615075276E-5</v>
      </c>
      <c r="AL63" s="143">
        <f t="shared" si="28"/>
        <v>-1.5137494472431639E-3</v>
      </c>
      <c r="AM63" s="143">
        <f t="shared" si="29"/>
        <v>1.6294372294371751E-4</v>
      </c>
      <c r="AN63" s="143">
        <f t="shared" si="29"/>
        <v>0</v>
      </c>
      <c r="AO63" s="144">
        <f t="shared" si="50"/>
        <v>-4.6507900432900262E-3</v>
      </c>
      <c r="AP63" s="177"/>
      <c r="AQ63" s="93"/>
      <c r="AR63" s="2" t="s">
        <v>40</v>
      </c>
      <c r="AS63" s="2">
        <v>89</v>
      </c>
      <c r="AT63" s="2">
        <v>3.7354794030425837E-5</v>
      </c>
      <c r="AU63" s="2"/>
      <c r="AV63" s="2"/>
      <c r="AW63" s="2"/>
      <c r="AX63"/>
      <c r="AY63"/>
      <c r="AZ63"/>
      <c r="BA63" s="93"/>
      <c r="BB63" s="93"/>
      <c r="BC63" s="93"/>
      <c r="BD63" s="93"/>
      <c r="BE63" s="93"/>
      <c r="BF63" s="60">
        <f t="shared" si="33"/>
        <v>40847</v>
      </c>
      <c r="BG63" s="71">
        <f t="shared" si="34"/>
        <v>2.9514684892661285E-3</v>
      </c>
      <c r="BH63" s="71">
        <f t="shared" si="35"/>
        <v>1.3634761904761903E-2</v>
      </c>
      <c r="BI63" s="71">
        <f t="shared" si="51"/>
        <v>1.6294372294371751E-4</v>
      </c>
      <c r="BJ63" s="71">
        <f t="shared" si="52"/>
        <v>0</v>
      </c>
      <c r="BK63" s="71">
        <f t="shared" si="53"/>
        <v>1.6294372294371751E-4</v>
      </c>
      <c r="BL63" s="71">
        <f t="shared" si="36"/>
        <v>4.6526819047619059E-2</v>
      </c>
      <c r="BM63" s="71">
        <f t="shared" si="37"/>
        <v>0</v>
      </c>
      <c r="BQ63" s="60">
        <f t="shared" si="38"/>
        <v>40847</v>
      </c>
      <c r="BR63" s="63">
        <f t="shared" si="39"/>
        <v>8.0824084318693696</v>
      </c>
      <c r="BS63" s="64">
        <f t="shared" si="40"/>
        <v>839299</v>
      </c>
      <c r="BT63" s="17" t="s">
        <v>101</v>
      </c>
      <c r="BV63" s="60">
        <f t="shared" si="41"/>
        <v>40877</v>
      </c>
      <c r="BW63" s="71">
        <f t="shared" si="42"/>
        <v>2.9632556470636407E-3</v>
      </c>
      <c r="BX63" s="71">
        <f t="shared" si="43"/>
        <v>2.9514684892661285E-3</v>
      </c>
      <c r="BY63" s="71">
        <f t="shared" si="44"/>
        <v>1.3634761904761903E-2</v>
      </c>
      <c r="BZ63" s="71">
        <f t="shared" si="45"/>
        <v>4.6526819047619059E-2</v>
      </c>
      <c r="CA63" s="71">
        <f t="shared" si="46"/>
        <v>-1.3688528138528101E-3</v>
      </c>
      <c r="CB63" s="71">
        <f t="shared" si="47"/>
        <v>0</v>
      </c>
    </row>
    <row r="64" spans="1:80" s="17" customFormat="1" ht="15.75" thickBot="1" x14ac:dyDescent="0.3">
      <c r="A64" s="106">
        <f t="shared" si="0"/>
        <v>40847</v>
      </c>
      <c r="B64" s="163">
        <v>40877</v>
      </c>
      <c r="C64" s="156">
        <v>79947547045</v>
      </c>
      <c r="D64" s="157">
        <v>649054.84999995155</v>
      </c>
      <c r="E64" s="158">
        <v>824975</v>
      </c>
      <c r="F64" s="157">
        <v>2664918234.8333335</v>
      </c>
      <c r="G64" s="157">
        <v>3230.3018089437055</v>
      </c>
      <c r="H64" s="157">
        <v>649054.84999995155</v>
      </c>
      <c r="I64" s="159">
        <v>2.9632556470636407E-3</v>
      </c>
      <c r="J64" s="200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21.703439212980349</v>
      </c>
      <c r="O64" s="161">
        <v>8.0803308511529792</v>
      </c>
      <c r="P64" s="162">
        <v>2.9514684892661285E-3</v>
      </c>
      <c r="Q64" s="100"/>
      <c r="R64" s="223"/>
      <c r="T64" s="113">
        <f t="shared" si="1"/>
        <v>2.9632556470636407E-3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30"/>
        <v>4.5554456616639051E-3</v>
      </c>
      <c r="AA64" s="125">
        <f t="shared" si="31"/>
        <v>-1.5921900146002644E-3</v>
      </c>
      <c r="AD64" s="133">
        <f t="shared" si="32"/>
        <v>40877</v>
      </c>
      <c r="AE64" s="134">
        <f t="shared" si="48"/>
        <v>1.1787157797512118E-5</v>
      </c>
      <c r="AF64" s="134">
        <f t="shared" si="26"/>
        <v>-1.4415292629946668E-3</v>
      </c>
      <c r="AG64" s="135">
        <f t="shared" si="27"/>
        <v>-1.3688528138528101E-3</v>
      </c>
      <c r="AH64" s="136">
        <f t="shared" si="49"/>
        <v>1.0548485497835478E-2</v>
      </c>
      <c r="AI64" s="57"/>
      <c r="AJ64" s="133">
        <f t="shared" si="28"/>
        <v>40877</v>
      </c>
      <c r="AK64" s="143">
        <f t="shared" si="28"/>
        <v>1.1787157797512118E-5</v>
      </c>
      <c r="AL64" s="143">
        <f t="shared" si="28"/>
        <v>-1.4415292629946668E-3</v>
      </c>
      <c r="AM64" s="143">
        <f t="shared" si="29"/>
        <v>0</v>
      </c>
      <c r="AN64" s="143">
        <f t="shared" si="29"/>
        <v>-1.3688528138528101E-3</v>
      </c>
      <c r="AO64" s="144">
        <f t="shared" si="50"/>
        <v>1.0548485497835478E-2</v>
      </c>
      <c r="AP64" s="177"/>
      <c r="AQ64" s="93"/>
      <c r="AR64"/>
      <c r="AS64"/>
      <c r="AT64"/>
      <c r="AU64"/>
      <c r="AV64"/>
      <c r="AW64"/>
      <c r="AX64"/>
      <c r="AY64"/>
      <c r="AZ64"/>
      <c r="BA64" s="93"/>
      <c r="BB64" s="93"/>
      <c r="BC64" s="93"/>
      <c r="BD64" s="93"/>
      <c r="BE64" s="93"/>
      <c r="BF64" s="60">
        <f t="shared" si="33"/>
        <v>40877</v>
      </c>
      <c r="BG64" s="71">
        <f t="shared" si="34"/>
        <v>2.9632556470636407E-3</v>
      </c>
      <c r="BH64" s="71">
        <f t="shared" si="35"/>
        <v>1.2265909090909093E-2</v>
      </c>
      <c r="BI64" s="71">
        <f t="shared" si="51"/>
        <v>0</v>
      </c>
      <c r="BJ64" s="71">
        <f t="shared" si="52"/>
        <v>-1.3688528138528101E-3</v>
      </c>
      <c r="BK64" s="71">
        <f t="shared" si="53"/>
        <v>-1.3688528138528101E-3</v>
      </c>
      <c r="BL64" s="71">
        <f t="shared" si="36"/>
        <v>5.7075304545454536E-2</v>
      </c>
      <c r="BM64" s="71">
        <f t="shared" si="37"/>
        <v>0</v>
      </c>
      <c r="BQ64" s="60">
        <f t="shared" si="38"/>
        <v>40877</v>
      </c>
      <c r="BR64" s="63">
        <f t="shared" si="39"/>
        <v>8.0803308511529792</v>
      </c>
      <c r="BS64" s="64">
        <f t="shared" si="40"/>
        <v>824975</v>
      </c>
      <c r="BT64" s="17" t="s">
        <v>101</v>
      </c>
      <c r="BV64" s="60">
        <f t="shared" si="41"/>
        <v>40908</v>
      </c>
      <c r="BW64" s="71">
        <f t="shared" si="42"/>
        <v>2.9453966908967425E-3</v>
      </c>
      <c r="BX64" s="71">
        <f t="shared" si="43"/>
        <v>2.9632556470636407E-3</v>
      </c>
      <c r="BY64" s="71">
        <f t="shared" si="44"/>
        <v>1.2265909090909093E-2</v>
      </c>
      <c r="BZ64" s="71">
        <f t="shared" si="45"/>
        <v>5.7075304545454536E-2</v>
      </c>
      <c r="CA64" s="71">
        <f t="shared" si="46"/>
        <v>-8.5181818181818275E-4</v>
      </c>
      <c r="CB64" s="71">
        <f t="shared" si="47"/>
        <v>0</v>
      </c>
    </row>
    <row r="65" spans="1:80" s="17" customFormat="1" ht="15" x14ac:dyDescent="0.25">
      <c r="A65" s="106">
        <f t="shared" si="0"/>
        <v>40877</v>
      </c>
      <c r="B65" s="163">
        <v>40908</v>
      </c>
      <c r="C65" s="156">
        <v>80909689478</v>
      </c>
      <c r="D65" s="157">
        <v>652907.20999995666</v>
      </c>
      <c r="E65" s="158">
        <v>827303</v>
      </c>
      <c r="F65" s="157">
        <v>2609989983.1612902</v>
      </c>
      <c r="G65" s="157">
        <v>3154.8175011589346</v>
      </c>
      <c r="H65" s="157">
        <v>652907.20999995666</v>
      </c>
      <c r="I65" s="159">
        <v>2.9453966908967425E-3</v>
      </c>
      <c r="J65" s="200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21.682612220404412</v>
      </c>
      <c r="O65" s="161">
        <v>8.0566859289786326</v>
      </c>
      <c r="P65" s="162">
        <v>2.9632556470636407E-3</v>
      </c>
      <c r="Q65" s="100"/>
      <c r="R65" s="223"/>
      <c r="T65" s="113">
        <f t="shared" si="1"/>
        <v>2.9453966908967425E-3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30"/>
        <v>4.4421825997259731E-3</v>
      </c>
      <c r="AA65" s="125">
        <f t="shared" si="31"/>
        <v>-1.4967859088292307E-3</v>
      </c>
      <c r="AD65" s="133">
        <f t="shared" si="32"/>
        <v>40908</v>
      </c>
      <c r="AE65" s="134">
        <f t="shared" si="48"/>
        <v>-1.7858956166898199E-5</v>
      </c>
      <c r="AF65" s="134">
        <f t="shared" si="26"/>
        <v>-1.5921900146002644E-3</v>
      </c>
      <c r="AG65" s="135">
        <f t="shared" si="27"/>
        <v>-8.5181818181818275E-4</v>
      </c>
      <c r="AH65" s="136">
        <f t="shared" si="49"/>
        <v>1.1583045454545415E-3</v>
      </c>
      <c r="AI65" s="57"/>
      <c r="AJ65" s="133">
        <f t="shared" si="28"/>
        <v>40908</v>
      </c>
      <c r="AK65" s="143">
        <f t="shared" si="28"/>
        <v>-1.7858956166898199E-5</v>
      </c>
      <c r="AL65" s="143">
        <f t="shared" si="28"/>
        <v>-1.5921900146002644E-3</v>
      </c>
      <c r="AM65" s="143">
        <f t="shared" si="29"/>
        <v>0</v>
      </c>
      <c r="AN65" s="143">
        <f t="shared" si="29"/>
        <v>-8.5181818181818275E-4</v>
      </c>
      <c r="AO65" s="144">
        <f t="shared" si="50"/>
        <v>1.1583045454545415E-3</v>
      </c>
      <c r="AP65" s="177"/>
      <c r="AQ65" s="93"/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A65" s="93"/>
      <c r="BB65" s="93"/>
      <c r="BC65" s="93"/>
      <c r="BD65" s="93"/>
      <c r="BE65" s="93"/>
      <c r="BF65" s="60">
        <f t="shared" si="33"/>
        <v>40908</v>
      </c>
      <c r="BG65" s="71">
        <f t="shared" si="34"/>
        <v>2.9453966908967425E-3</v>
      </c>
      <c r="BH65" s="71">
        <f t="shared" si="35"/>
        <v>1.141409090909091E-2</v>
      </c>
      <c r="BI65" s="71">
        <f t="shared" si="51"/>
        <v>0</v>
      </c>
      <c r="BJ65" s="71">
        <f t="shared" si="52"/>
        <v>-8.5181818181818275E-4</v>
      </c>
      <c r="BK65" s="71">
        <f t="shared" si="53"/>
        <v>-8.5181818181818275E-4</v>
      </c>
      <c r="BL65" s="71">
        <f t="shared" si="36"/>
        <v>5.8233609090909078E-2</v>
      </c>
      <c r="BM65" s="71">
        <f t="shared" si="37"/>
        <v>0</v>
      </c>
      <c r="BQ65" s="60">
        <f t="shared" si="38"/>
        <v>40908</v>
      </c>
      <c r="BR65" s="63">
        <f t="shared" si="39"/>
        <v>8.0566859289786326</v>
      </c>
      <c r="BS65" s="64">
        <f t="shared" si="40"/>
        <v>827303</v>
      </c>
      <c r="BT65" s="17" t="s">
        <v>101</v>
      </c>
      <c r="BV65" s="60">
        <f t="shared" si="41"/>
        <v>40939</v>
      </c>
      <c r="BW65" s="71">
        <f t="shared" si="42"/>
        <v>2.5183530324515559E-3</v>
      </c>
      <c r="BX65" s="71">
        <f t="shared" si="43"/>
        <v>2.9453966908967425E-3</v>
      </c>
      <c r="BY65" s="71">
        <f t="shared" si="44"/>
        <v>1.141409090909091E-2</v>
      </c>
      <c r="BZ65" s="71">
        <f t="shared" si="45"/>
        <v>5.8233609090909078E-2</v>
      </c>
      <c r="CA65" s="71">
        <f t="shared" si="46"/>
        <v>-3.0522727272727264E-3</v>
      </c>
      <c r="CB65" s="71">
        <f t="shared" si="47"/>
        <v>0</v>
      </c>
    </row>
    <row r="66" spans="1:80" s="17" customFormat="1" ht="15" x14ac:dyDescent="0.25">
      <c r="A66" s="106">
        <f t="shared" si="0"/>
        <v>40908</v>
      </c>
      <c r="B66" s="163">
        <v>40939</v>
      </c>
      <c r="C66" s="156">
        <v>78677426948</v>
      </c>
      <c r="D66" s="157">
        <v>541359.38999994961</v>
      </c>
      <c r="E66" s="158">
        <v>813891</v>
      </c>
      <c r="F66" s="157">
        <v>2537981514.4516129</v>
      </c>
      <c r="G66" s="157">
        <v>3118.3309736212996</v>
      </c>
      <c r="H66" s="157">
        <v>541359.38999994961</v>
      </c>
      <c r="I66" s="159">
        <v>2.5183530324515559E-3</v>
      </c>
      <c r="J66" s="200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21.65463492270208</v>
      </c>
      <c r="O66" s="161">
        <v>8.045053193317603</v>
      </c>
      <c r="P66" s="162">
        <v>2.9453966908967425E-3</v>
      </c>
      <c r="Q66" s="100"/>
      <c r="R66" s="223"/>
      <c r="T66" s="113">
        <f t="shared" si="1"/>
        <v>2.5183530324515559E-3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30"/>
        <v>3.5683124591149849E-3</v>
      </c>
      <c r="AA66" s="125">
        <f t="shared" si="31"/>
        <v>-1.049959426663429E-3</v>
      </c>
      <c r="AD66" s="133">
        <f t="shared" si="32"/>
        <v>40939</v>
      </c>
      <c r="AE66" s="134">
        <f t="shared" si="48"/>
        <v>-4.2704365844518661E-4</v>
      </c>
      <c r="AF66" s="134">
        <f t="shared" si="26"/>
        <v>-1.4967859088292307E-3</v>
      </c>
      <c r="AG66" s="135">
        <f t="shared" si="27"/>
        <v>-3.0522727272727264E-3</v>
      </c>
      <c r="AH66" s="136">
        <f t="shared" si="49"/>
        <v>-7.6528045454545349E-3</v>
      </c>
      <c r="AI66" s="57"/>
      <c r="AJ66" s="133">
        <f t="shared" si="28"/>
        <v>40939</v>
      </c>
      <c r="AK66" s="143">
        <f t="shared" si="28"/>
        <v>-4.2704365844518661E-4</v>
      </c>
      <c r="AL66" s="143">
        <f t="shared" si="28"/>
        <v>-1.4967859088292307E-3</v>
      </c>
      <c r="AM66" s="143">
        <f t="shared" si="29"/>
        <v>0</v>
      </c>
      <c r="AN66" s="143">
        <f t="shared" si="29"/>
        <v>-3.0522727272727264E-3</v>
      </c>
      <c r="AO66" s="144">
        <f t="shared" si="50"/>
        <v>-7.6528045454545349E-3</v>
      </c>
      <c r="AP66" s="177"/>
      <c r="AQ66" s="93"/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A66" s="93"/>
      <c r="BB66" s="93"/>
      <c r="BC66" s="93"/>
      <c r="BD66" s="93"/>
      <c r="BE66" s="93"/>
      <c r="BF66" s="60">
        <f t="shared" si="33"/>
        <v>40939</v>
      </c>
      <c r="BG66" s="71">
        <f t="shared" si="34"/>
        <v>2.5183530324515559E-3</v>
      </c>
      <c r="BH66" s="71">
        <f t="shared" si="35"/>
        <v>8.3618181818181838E-3</v>
      </c>
      <c r="BI66" s="71">
        <f t="shared" si="51"/>
        <v>0</v>
      </c>
      <c r="BJ66" s="71">
        <f t="shared" si="52"/>
        <v>-3.0522727272727264E-3</v>
      </c>
      <c r="BK66" s="71">
        <f t="shared" si="53"/>
        <v>-3.0522727272727264E-3</v>
      </c>
      <c r="BL66" s="71">
        <f t="shared" si="36"/>
        <v>5.0580804545454543E-2</v>
      </c>
      <c r="BM66" s="71">
        <f t="shared" si="37"/>
        <v>0</v>
      </c>
      <c r="BQ66" s="60">
        <f t="shared" si="38"/>
        <v>40939</v>
      </c>
      <c r="BR66" s="63">
        <f t="shared" si="39"/>
        <v>8.045053193317603</v>
      </c>
      <c r="BS66" s="64">
        <f t="shared" si="40"/>
        <v>813891</v>
      </c>
      <c r="BT66" s="17" t="s">
        <v>101</v>
      </c>
      <c r="BV66" s="60">
        <f t="shared" si="41"/>
        <v>40968</v>
      </c>
      <c r="BW66" s="71">
        <f t="shared" si="42"/>
        <v>2.6208744109817855E-3</v>
      </c>
      <c r="BX66" s="71">
        <f t="shared" si="43"/>
        <v>2.5183530324515559E-3</v>
      </c>
      <c r="BY66" s="71">
        <f t="shared" si="44"/>
        <v>8.3618181818181838E-3</v>
      </c>
      <c r="BZ66" s="71">
        <f t="shared" si="45"/>
        <v>5.0580804545454543E-2</v>
      </c>
      <c r="CA66" s="71">
        <f t="shared" si="46"/>
        <v>-2.1018181818181839E-3</v>
      </c>
      <c r="CB66" s="71">
        <f t="shared" si="47"/>
        <v>0</v>
      </c>
    </row>
    <row r="67" spans="1:80" s="17" customFormat="1" ht="15" x14ac:dyDescent="0.25">
      <c r="A67" s="106">
        <f t="shared" si="0"/>
        <v>40939</v>
      </c>
      <c r="B67" s="163">
        <v>40968</v>
      </c>
      <c r="C67" s="156">
        <v>71919608620</v>
      </c>
      <c r="D67" s="157">
        <v>515006.17999995366</v>
      </c>
      <c r="E67" s="158">
        <v>811247</v>
      </c>
      <c r="F67" s="157">
        <v>2479986504.1379309</v>
      </c>
      <c r="G67" s="157">
        <v>3057.005454735649</v>
      </c>
      <c r="H67" s="157">
        <v>515006.17999995366</v>
      </c>
      <c r="I67" s="159">
        <v>2.6208744109817855E-3</v>
      </c>
      <c r="J67" s="200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21.631518955228628</v>
      </c>
      <c r="O67" s="161">
        <v>8.0251911062319472</v>
      </c>
      <c r="P67" s="162">
        <v>2.5183530324515559E-3</v>
      </c>
      <c r="Q67" s="100"/>
      <c r="R67" s="223"/>
      <c r="T67" s="113">
        <f t="shared" si="1"/>
        <v>2.6208744109817855E-3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30"/>
        <v>2.742512574819746E-3</v>
      </c>
      <c r="AA67" s="125">
        <f t="shared" si="31"/>
        <v>-1.2163816383796043E-4</v>
      </c>
      <c r="AD67" s="133">
        <f t="shared" si="32"/>
        <v>40968</v>
      </c>
      <c r="AE67" s="134">
        <f t="shared" si="48"/>
        <v>1.0252137853022968E-4</v>
      </c>
      <c r="AF67" s="134">
        <f t="shared" si="26"/>
        <v>-1.049959426663429E-3</v>
      </c>
      <c r="AG67" s="135">
        <f t="shared" si="27"/>
        <v>-2.1018181818181839E-3</v>
      </c>
      <c r="AH67" s="136">
        <f t="shared" si="49"/>
        <v>-1.0920133116883113E-2</v>
      </c>
      <c r="AI67" s="57"/>
      <c r="AJ67" s="133">
        <f t="shared" si="28"/>
        <v>40968</v>
      </c>
      <c r="AK67" s="143">
        <f t="shared" si="28"/>
        <v>1.0252137853022968E-4</v>
      </c>
      <c r="AL67" s="143">
        <f t="shared" si="28"/>
        <v>-1.049959426663429E-3</v>
      </c>
      <c r="AM67" s="143">
        <f t="shared" si="29"/>
        <v>0</v>
      </c>
      <c r="AN67" s="143">
        <f t="shared" si="29"/>
        <v>-2.1018181818181839E-3</v>
      </c>
      <c r="AO67" s="144">
        <f t="shared" si="50"/>
        <v>-1.0920133116883113E-2</v>
      </c>
      <c r="AP67" s="177"/>
      <c r="AQ67" s="93"/>
      <c r="AR67" s="1" t="s">
        <v>52</v>
      </c>
      <c r="AS67" s="1">
        <v>-0.17584555363007573</v>
      </c>
      <c r="AT67" s="1">
        <v>5.0670052817182371E-2</v>
      </c>
      <c r="AU67" s="1">
        <v>-3.4704039931540382</v>
      </c>
      <c r="AV67" s="1">
        <v>8.1100360014304195E-4</v>
      </c>
      <c r="AW67" s="1">
        <v>-0.27655777023806322</v>
      </c>
      <c r="AX67" s="1">
        <v>-7.5133337022088229E-2</v>
      </c>
      <c r="AY67" s="1">
        <v>-0.27655777023806322</v>
      </c>
      <c r="AZ67" s="1">
        <v>-7.5133337022088229E-2</v>
      </c>
      <c r="BA67" s="93"/>
      <c r="BB67" s="93"/>
      <c r="BC67" s="93"/>
      <c r="BD67" s="93"/>
      <c r="BE67" s="93"/>
      <c r="BF67" s="60">
        <f t="shared" si="33"/>
        <v>40968</v>
      </c>
      <c r="BG67" s="71">
        <f t="shared" si="34"/>
        <v>2.6208744109817855E-3</v>
      </c>
      <c r="BH67" s="71">
        <f t="shared" si="35"/>
        <v>6.2599999999999999E-3</v>
      </c>
      <c r="BI67" s="71">
        <f t="shared" si="51"/>
        <v>0</v>
      </c>
      <c r="BJ67" s="71">
        <f t="shared" si="52"/>
        <v>-2.1018181818181839E-3</v>
      </c>
      <c r="BK67" s="71">
        <f t="shared" si="53"/>
        <v>-2.1018181818181839E-3</v>
      </c>
      <c r="BL67" s="71">
        <f t="shared" si="36"/>
        <v>3.966067142857143E-2</v>
      </c>
      <c r="BM67" s="71">
        <f t="shared" si="37"/>
        <v>0</v>
      </c>
      <c r="BQ67" s="60">
        <f t="shared" si="38"/>
        <v>40968</v>
      </c>
      <c r="BR67" s="63">
        <f t="shared" si="39"/>
        <v>8.0251911062319472</v>
      </c>
      <c r="BS67" s="64">
        <f t="shared" si="40"/>
        <v>811247</v>
      </c>
      <c r="BT67" s="17" t="s">
        <v>101</v>
      </c>
      <c r="BV67" s="60">
        <f t="shared" si="41"/>
        <v>40999</v>
      </c>
      <c r="BW67" s="71">
        <f t="shared" si="42"/>
        <v>2.7087218094128851E-3</v>
      </c>
      <c r="BX67" s="71">
        <f t="shared" si="43"/>
        <v>2.6208744109817855E-3</v>
      </c>
      <c r="BY67" s="71">
        <f t="shared" si="44"/>
        <v>6.2599999999999999E-3</v>
      </c>
      <c r="BZ67" s="71">
        <f t="shared" si="45"/>
        <v>3.966067142857143E-2</v>
      </c>
      <c r="CA67" s="71">
        <f t="shared" si="46"/>
        <v>-1.5859090909090892E-3</v>
      </c>
      <c r="CB67" s="71">
        <f t="shared" si="47"/>
        <v>0</v>
      </c>
    </row>
    <row r="68" spans="1:80" s="17" customFormat="1" ht="15.75" thickBot="1" x14ac:dyDescent="0.3">
      <c r="A68" s="106">
        <f t="shared" si="0"/>
        <v>40968</v>
      </c>
      <c r="B68" s="163">
        <v>40999</v>
      </c>
      <c r="C68" s="156">
        <v>75374854845</v>
      </c>
      <c r="D68" s="157">
        <v>557840.19999995071</v>
      </c>
      <c r="E68" s="158">
        <v>804383</v>
      </c>
      <c r="F68" s="157">
        <v>2431446930.483871</v>
      </c>
      <c r="G68" s="157">
        <v>3022.7477836849748</v>
      </c>
      <c r="H68" s="157">
        <v>557840.19999995071</v>
      </c>
      <c r="I68" s="159">
        <v>2.7087218094128851E-3</v>
      </c>
      <c r="J68" s="200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21.611752361735615</v>
      </c>
      <c r="O68" s="161">
        <v>8.0139215588425987</v>
      </c>
      <c r="P68" s="162">
        <v>2.6208744109817855E-3</v>
      </c>
      <c r="Q68" s="100"/>
      <c r="R68" s="223"/>
      <c r="T68" s="113">
        <f t="shared" si="1"/>
        <v>2.7087218094128851E-3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30"/>
        <v>2.4242348893043363E-3</v>
      </c>
      <c r="AA68" s="125">
        <f t="shared" si="31"/>
        <v>2.8448692010854884E-4</v>
      </c>
      <c r="AD68" s="133">
        <f t="shared" si="32"/>
        <v>40999</v>
      </c>
      <c r="AE68" s="134">
        <f t="shared" si="48"/>
        <v>8.7847398431099583E-5</v>
      </c>
      <c r="AF68" s="134">
        <f t="shared" si="26"/>
        <v>-1.2163816383796043E-4</v>
      </c>
      <c r="AG68" s="135">
        <f t="shared" si="27"/>
        <v>-1.5859090909090892E-3</v>
      </c>
      <c r="AH68" s="136">
        <f t="shared" si="49"/>
        <v>-5.5219415584415593E-4</v>
      </c>
      <c r="AI68" s="57"/>
      <c r="AJ68" s="133">
        <f t="shared" si="28"/>
        <v>40999</v>
      </c>
      <c r="AK68" s="143">
        <f t="shared" si="28"/>
        <v>8.7847398431099583E-5</v>
      </c>
      <c r="AL68" s="143">
        <f t="shared" si="28"/>
        <v>-1.2163816383796043E-4</v>
      </c>
      <c r="AM68" s="143">
        <f t="shared" si="29"/>
        <v>0</v>
      </c>
      <c r="AN68" s="143">
        <f t="shared" si="29"/>
        <v>-1.5859090909090892E-3</v>
      </c>
      <c r="AO68" s="144">
        <f t="shared" si="50"/>
        <v>-5.5219415584415593E-4</v>
      </c>
      <c r="AP68" s="177"/>
      <c r="AQ68" s="93"/>
      <c r="AR68" s="2" t="s">
        <v>100</v>
      </c>
      <c r="AS68" s="2">
        <v>9.0190353791476885E-2</v>
      </c>
      <c r="AT68" s="2">
        <v>3.3740761986150947E-2</v>
      </c>
      <c r="AU68" s="2">
        <v>2.6730384402253851</v>
      </c>
      <c r="AV68" s="2">
        <v>8.9751170859646481E-3</v>
      </c>
      <c r="AW68" s="2">
        <v>2.3126935840677432E-2</v>
      </c>
      <c r="AX68" s="2">
        <v>0.15725377174227634</v>
      </c>
      <c r="AY68" s="2">
        <v>2.3126935840677432E-2</v>
      </c>
      <c r="AZ68" s="2">
        <v>0.15725377174227634</v>
      </c>
      <c r="BA68" s="93"/>
      <c r="BB68" s="93"/>
      <c r="BC68" s="93"/>
      <c r="BD68" s="93"/>
      <c r="BE68" s="93"/>
      <c r="BF68" s="60">
        <f t="shared" si="33"/>
        <v>40999</v>
      </c>
      <c r="BG68" s="71">
        <f t="shared" si="34"/>
        <v>2.7087218094128851E-3</v>
      </c>
      <c r="BH68" s="71">
        <f t="shared" si="35"/>
        <v>4.6740909090909107E-3</v>
      </c>
      <c r="BI68" s="71">
        <f t="shared" si="51"/>
        <v>0</v>
      </c>
      <c r="BJ68" s="71">
        <f t="shared" si="52"/>
        <v>-1.5859090909090892E-3</v>
      </c>
      <c r="BK68" s="71">
        <f t="shared" si="53"/>
        <v>-1.5859090909090892E-3</v>
      </c>
      <c r="BL68" s="71">
        <f t="shared" si="36"/>
        <v>3.9108477272727274E-2</v>
      </c>
      <c r="BM68" s="71">
        <f t="shared" si="37"/>
        <v>0</v>
      </c>
      <c r="BQ68" s="60">
        <f t="shared" si="38"/>
        <v>40999</v>
      </c>
      <c r="BR68" s="63">
        <f t="shared" si="39"/>
        <v>8.0139215588425987</v>
      </c>
      <c r="BS68" s="64">
        <f t="shared" si="40"/>
        <v>804383</v>
      </c>
      <c r="BT68" s="17" t="s">
        <v>101</v>
      </c>
      <c r="BV68" s="60">
        <f t="shared" si="41"/>
        <v>41029</v>
      </c>
      <c r="BW68" s="71">
        <f t="shared" si="42"/>
        <v>2.4910341762947132E-3</v>
      </c>
      <c r="BX68" s="71">
        <f t="shared" si="43"/>
        <v>2.7087218094128851E-3</v>
      </c>
      <c r="BY68" s="71">
        <f t="shared" si="44"/>
        <v>4.6740909090909107E-3</v>
      </c>
      <c r="BZ68" s="71">
        <f t="shared" si="45"/>
        <v>3.9108477272727274E-2</v>
      </c>
      <c r="CA68" s="71">
        <f t="shared" si="46"/>
        <v>-5.8566985645933101E-4</v>
      </c>
      <c r="CB68" s="71">
        <f t="shared" si="47"/>
        <v>0</v>
      </c>
    </row>
    <row r="69" spans="1:80" s="17" customFormat="1" ht="15" x14ac:dyDescent="0.25">
      <c r="A69" s="106">
        <f t="shared" si="0"/>
        <v>40999</v>
      </c>
      <c r="B69" s="163">
        <v>41029</v>
      </c>
      <c r="C69" s="156">
        <v>70969508874</v>
      </c>
      <c r="D69" s="157">
        <v>483025.87999995879</v>
      </c>
      <c r="E69" s="158">
        <v>811032</v>
      </c>
      <c r="F69" s="157">
        <v>2365650295.8000002</v>
      </c>
      <c r="G69" s="157">
        <v>2916.8396509632175</v>
      </c>
      <c r="H69" s="157">
        <v>483025.87999995879</v>
      </c>
      <c r="I69" s="159">
        <v>2.4910341762947132E-3</v>
      </c>
      <c r="J69" s="200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21.584318787605572</v>
      </c>
      <c r="O69" s="161">
        <v>7.9782559978265217</v>
      </c>
      <c r="P69" s="162">
        <v>2.7087218094128851E-3</v>
      </c>
      <c r="Q69" s="100"/>
      <c r="R69" s="223"/>
      <c r="T69" s="113">
        <f t="shared" si="1"/>
        <v>2.4910341762947132E-3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30"/>
        <v>2.7240741583900146E-3</v>
      </c>
      <c r="AA69" s="125">
        <f t="shared" si="31"/>
        <v>-2.3303998209530134E-4</v>
      </c>
      <c r="AD69" s="133">
        <f t="shared" si="32"/>
        <v>41029</v>
      </c>
      <c r="AE69" s="134">
        <f t="shared" si="48"/>
        <v>-2.1768763311817187E-4</v>
      </c>
      <c r="AF69" s="134">
        <f t="shared" si="26"/>
        <v>2.8448692010854884E-4</v>
      </c>
      <c r="AG69" s="135">
        <f t="shared" si="27"/>
        <v>-5.8566985645933101E-4</v>
      </c>
      <c r="AH69" s="136">
        <f t="shared" si="49"/>
        <v>1.0322175108225105E-2</v>
      </c>
      <c r="AI69" s="57"/>
      <c r="AJ69" s="133">
        <f t="shared" si="28"/>
        <v>41029</v>
      </c>
      <c r="AK69" s="143">
        <f t="shared" si="28"/>
        <v>-2.1768763311817187E-4</v>
      </c>
      <c r="AL69" s="143">
        <f t="shared" si="28"/>
        <v>2.8448692010854884E-4</v>
      </c>
      <c r="AM69" s="143">
        <f t="shared" si="29"/>
        <v>0</v>
      </c>
      <c r="AN69" s="143">
        <f t="shared" si="29"/>
        <v>-5.8566985645933101E-4</v>
      </c>
      <c r="AO69" s="144">
        <f t="shared" si="50"/>
        <v>1.0322175108225105E-2</v>
      </c>
      <c r="AP69" s="177"/>
      <c r="AQ69" s="93"/>
      <c r="AR69"/>
      <c r="AS69"/>
      <c r="AT69"/>
      <c r="AU69"/>
      <c r="AV69"/>
      <c r="AW69"/>
      <c r="AX69"/>
      <c r="AY69"/>
      <c r="AZ69"/>
      <c r="BA69" s="93"/>
      <c r="BB69" s="93"/>
      <c r="BC69" s="93"/>
      <c r="BD69" s="93"/>
      <c r="BE69" s="93"/>
      <c r="BF69" s="60">
        <f t="shared" si="33"/>
        <v>41029</v>
      </c>
      <c r="BG69" s="71">
        <f t="shared" si="34"/>
        <v>2.4910341762947132E-3</v>
      </c>
      <c r="BH69" s="71">
        <f t="shared" si="35"/>
        <v>4.0884210526315797E-3</v>
      </c>
      <c r="BI69" s="71">
        <f t="shared" si="51"/>
        <v>0</v>
      </c>
      <c r="BJ69" s="71">
        <f t="shared" si="52"/>
        <v>-5.8566985645933101E-4</v>
      </c>
      <c r="BK69" s="71">
        <f t="shared" si="53"/>
        <v>-5.8566985645933101E-4</v>
      </c>
      <c r="BL69" s="71">
        <f t="shared" si="36"/>
        <v>4.9430652380952379E-2</v>
      </c>
      <c r="BM69" s="71">
        <f t="shared" si="37"/>
        <v>0</v>
      </c>
      <c r="BQ69" s="60">
        <f t="shared" si="38"/>
        <v>41029</v>
      </c>
      <c r="BR69" s="63">
        <f t="shared" si="39"/>
        <v>7.9782559978265217</v>
      </c>
      <c r="BS69" s="64">
        <f t="shared" si="40"/>
        <v>811032</v>
      </c>
      <c r="BT69" s="17" t="s">
        <v>101</v>
      </c>
      <c r="BV69" s="60">
        <f t="shared" si="41"/>
        <v>41060</v>
      </c>
      <c r="BW69" s="71">
        <f t="shared" si="42"/>
        <v>2.5921129896375353E-3</v>
      </c>
      <c r="BX69" s="71">
        <f t="shared" si="43"/>
        <v>2.4910341762947132E-3</v>
      </c>
      <c r="BY69" s="71">
        <f t="shared" si="44"/>
        <v>4.0884210526315797E-3</v>
      </c>
      <c r="BZ69" s="71">
        <f t="shared" si="45"/>
        <v>4.9430652380952379E-2</v>
      </c>
      <c r="CA69" s="71">
        <f t="shared" si="46"/>
        <v>-1.5023923444976162E-4</v>
      </c>
      <c r="CB69" s="71">
        <f t="shared" si="47"/>
        <v>0</v>
      </c>
    </row>
    <row r="70" spans="1:80" s="17" customFormat="1" ht="15" x14ac:dyDescent="0.25">
      <c r="A70" s="106">
        <f t="shared" si="0"/>
        <v>41029</v>
      </c>
      <c r="B70" s="163">
        <v>41060</v>
      </c>
      <c r="C70" s="156">
        <v>72538842771</v>
      </c>
      <c r="D70" s="157">
        <v>513740.09999995603</v>
      </c>
      <c r="E70" s="158">
        <v>796840</v>
      </c>
      <c r="F70" s="157">
        <v>2339962670.032258</v>
      </c>
      <c r="G70" s="157">
        <v>2936.5527207874329</v>
      </c>
      <c r="H70" s="157">
        <v>513740.09999995603</v>
      </c>
      <c r="I70" s="159">
        <v>2.5921129896375353E-3</v>
      </c>
      <c r="J70" s="200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21.573400813211105</v>
      </c>
      <c r="O70" s="161">
        <v>7.9849916284153837</v>
      </c>
      <c r="P70" s="162">
        <v>2.4910341762947132E-3</v>
      </c>
      <c r="Q70" s="100"/>
      <c r="R70" s="223"/>
      <c r="T70" s="113">
        <f t="shared" si="1"/>
        <v>2.5921129896375353E-3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30"/>
        <v>3.1259801942645493E-3</v>
      </c>
      <c r="AA70" s="125">
        <f t="shared" si="31"/>
        <v>-5.3386720462701405E-4</v>
      </c>
      <c r="AD70" s="133">
        <f t="shared" si="32"/>
        <v>41060</v>
      </c>
      <c r="AE70" s="134">
        <f t="shared" si="48"/>
        <v>1.0107881334282202E-4</v>
      </c>
      <c r="AF70" s="134">
        <f t="shared" si="26"/>
        <v>-2.3303998209530134E-4</v>
      </c>
      <c r="AG70" s="135">
        <f t="shared" si="27"/>
        <v>-1.5023923444976162E-4</v>
      </c>
      <c r="AH70" s="136">
        <f t="shared" si="49"/>
        <v>1.0844004140786741E-2</v>
      </c>
      <c r="AI70" s="57"/>
      <c r="AJ70" s="133">
        <f t="shared" si="28"/>
        <v>41060</v>
      </c>
      <c r="AK70" s="143">
        <f t="shared" si="28"/>
        <v>1.0107881334282202E-4</v>
      </c>
      <c r="AL70" s="143">
        <f t="shared" si="28"/>
        <v>-2.3303998209530134E-4</v>
      </c>
      <c r="AM70" s="143">
        <f t="shared" si="29"/>
        <v>0</v>
      </c>
      <c r="AN70" s="143">
        <f t="shared" si="29"/>
        <v>-1.5023923444976162E-4</v>
      </c>
      <c r="AO70" s="144">
        <f t="shared" si="50"/>
        <v>1.0844004140786741E-2</v>
      </c>
      <c r="AP70" s="177"/>
      <c r="AQ70" s="93"/>
      <c r="AR70"/>
      <c r="AS70"/>
      <c r="AT70"/>
      <c r="AU70"/>
      <c r="AV70"/>
      <c r="AW70"/>
      <c r="AX70"/>
      <c r="AY70"/>
      <c r="AZ70"/>
      <c r="BA70" s="93"/>
      <c r="BB70" s="93"/>
      <c r="BC70" s="93"/>
      <c r="BD70" s="93"/>
      <c r="BE70" s="93"/>
      <c r="BF70" s="60">
        <f t="shared" si="33"/>
        <v>41060</v>
      </c>
      <c r="BG70" s="71">
        <f t="shared" si="34"/>
        <v>2.5921129896375353E-3</v>
      </c>
      <c r="BH70" s="71">
        <f t="shared" si="35"/>
        <v>3.9381818181818181E-3</v>
      </c>
      <c r="BI70" s="71">
        <f t="shared" si="51"/>
        <v>0</v>
      </c>
      <c r="BJ70" s="71">
        <f t="shared" si="52"/>
        <v>-1.5023923444976162E-4</v>
      </c>
      <c r="BK70" s="71">
        <f t="shared" si="53"/>
        <v>-1.5023923444976162E-4</v>
      </c>
      <c r="BL70" s="71">
        <f t="shared" si="36"/>
        <v>6.027465652173912E-2</v>
      </c>
      <c r="BM70" s="71">
        <f t="shared" si="37"/>
        <v>0</v>
      </c>
      <c r="BQ70" s="60">
        <f t="shared" si="38"/>
        <v>41060</v>
      </c>
      <c r="BR70" s="63">
        <f t="shared" si="39"/>
        <v>7.9849916284153837</v>
      </c>
      <c r="BS70" s="64">
        <f t="shared" si="40"/>
        <v>796840</v>
      </c>
      <c r="BT70" s="17" t="s">
        <v>101</v>
      </c>
      <c r="BV70" s="60">
        <f t="shared" si="41"/>
        <v>41090</v>
      </c>
      <c r="BW70" s="71">
        <f t="shared" si="42"/>
        <v>2.7210806205236904E-3</v>
      </c>
      <c r="BX70" s="71">
        <f t="shared" si="43"/>
        <v>2.5921129896375353E-3</v>
      </c>
      <c r="BY70" s="71">
        <f t="shared" si="44"/>
        <v>3.9381818181818181E-3</v>
      </c>
      <c r="BZ70" s="71">
        <f t="shared" si="45"/>
        <v>6.027465652173912E-2</v>
      </c>
      <c r="CA70" s="71">
        <f t="shared" si="46"/>
        <v>-1.3865800865800817E-4</v>
      </c>
      <c r="CB70" s="71">
        <f t="shared" si="47"/>
        <v>0</v>
      </c>
    </row>
    <row r="71" spans="1:80" s="17" customFormat="1" ht="15" x14ac:dyDescent="0.25">
      <c r="A71" s="106">
        <f t="shared" si="0"/>
        <v>41060</v>
      </c>
      <c r="B71" s="163">
        <v>41090</v>
      </c>
      <c r="C71" s="156">
        <v>68704081588</v>
      </c>
      <c r="D71" s="157">
        <v>510790.55999995983</v>
      </c>
      <c r="E71" s="158">
        <v>791335</v>
      </c>
      <c r="F71" s="157">
        <v>2290136052.9333334</v>
      </c>
      <c r="G71" s="157">
        <v>2894.0158756194701</v>
      </c>
      <c r="H71" s="157">
        <v>510790.55999995983</v>
      </c>
      <c r="I71" s="159">
        <v>2.7210806205236904E-3</v>
      </c>
      <c r="J71" s="200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21.551877064509032</v>
      </c>
      <c r="O71" s="161">
        <v>7.970400392877651</v>
      </c>
      <c r="P71" s="162">
        <v>2.5921129896375353E-3</v>
      </c>
      <c r="Q71" s="100"/>
      <c r="R71" s="223"/>
      <c r="T71" s="113">
        <f t="shared" si="1"/>
        <v>2.7210806205236904E-3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30"/>
        <v>3.3766107354268921E-3</v>
      </c>
      <c r="AA71" s="125">
        <f t="shared" si="31"/>
        <v>-6.5553011490320163E-4</v>
      </c>
      <c r="AD71" s="133">
        <f t="shared" si="32"/>
        <v>41090</v>
      </c>
      <c r="AE71" s="134">
        <f t="shared" si="48"/>
        <v>1.2896763088615518E-4</v>
      </c>
      <c r="AF71" s="134">
        <f t="shared" si="26"/>
        <v>-5.3386720462701405E-4</v>
      </c>
      <c r="AG71" s="135">
        <f t="shared" si="27"/>
        <v>-1.3865800865800817E-4</v>
      </c>
      <c r="AH71" s="136">
        <f t="shared" si="49"/>
        <v>6.974314906832299E-3</v>
      </c>
      <c r="AI71" s="57"/>
      <c r="AJ71" s="133">
        <f t="shared" si="28"/>
        <v>41090</v>
      </c>
      <c r="AK71" s="143">
        <f t="shared" si="28"/>
        <v>1.2896763088615518E-4</v>
      </c>
      <c r="AL71" s="143">
        <f t="shared" si="28"/>
        <v>-5.3386720462701405E-4</v>
      </c>
      <c r="AM71" s="143">
        <f t="shared" si="29"/>
        <v>0</v>
      </c>
      <c r="AN71" s="143">
        <f t="shared" si="29"/>
        <v>-1.3865800865800817E-4</v>
      </c>
      <c r="AO71" s="144">
        <f t="shared" si="50"/>
        <v>6.974314906832299E-3</v>
      </c>
      <c r="AP71" s="177"/>
      <c r="AQ71" s="93"/>
      <c r="AR71"/>
      <c r="AS71"/>
      <c r="AT71"/>
      <c r="AU71"/>
      <c r="AV71"/>
      <c r="AW71"/>
      <c r="AX71"/>
      <c r="AY71"/>
      <c r="AZ71"/>
      <c r="BA71" s="93"/>
      <c r="BB71" s="93"/>
      <c r="BC71" s="93"/>
      <c r="BD71" s="93"/>
      <c r="BE71" s="93"/>
      <c r="BF71" s="60">
        <f t="shared" si="33"/>
        <v>41090</v>
      </c>
      <c r="BG71" s="71">
        <f t="shared" si="34"/>
        <v>2.7210806205236904E-3</v>
      </c>
      <c r="BH71" s="71">
        <f t="shared" si="35"/>
        <v>3.7995238095238099E-3</v>
      </c>
      <c r="BI71" s="71">
        <f t="shared" si="51"/>
        <v>0</v>
      </c>
      <c r="BJ71" s="71">
        <f t="shared" si="52"/>
        <v>-1.3865800865800817E-4</v>
      </c>
      <c r="BK71" s="71">
        <f t="shared" si="53"/>
        <v>-1.3865800865800817E-4</v>
      </c>
      <c r="BL71" s="71">
        <f t="shared" si="36"/>
        <v>6.7248971428571419E-2</v>
      </c>
      <c r="BM71" s="71">
        <f t="shared" si="37"/>
        <v>0</v>
      </c>
      <c r="BQ71" s="60">
        <f t="shared" si="38"/>
        <v>41090</v>
      </c>
      <c r="BR71" s="63">
        <f t="shared" si="39"/>
        <v>7.970400392877651</v>
      </c>
      <c r="BS71" s="64">
        <f t="shared" si="40"/>
        <v>791335</v>
      </c>
      <c r="BT71" s="17" t="s">
        <v>101</v>
      </c>
      <c r="BV71" s="60">
        <f t="shared" si="41"/>
        <v>41121</v>
      </c>
      <c r="BW71" s="71">
        <f t="shared" si="42"/>
        <v>2.4983101281931732E-3</v>
      </c>
      <c r="BX71" s="71">
        <f t="shared" si="43"/>
        <v>2.7210806205236904E-3</v>
      </c>
      <c r="BY71" s="71">
        <f t="shared" si="44"/>
        <v>3.7995238095238099E-3</v>
      </c>
      <c r="BZ71" s="71">
        <f t="shared" si="45"/>
        <v>6.7248971428571419E-2</v>
      </c>
      <c r="CA71" s="71">
        <f t="shared" si="46"/>
        <v>-1.6054329004329014E-3</v>
      </c>
      <c r="CB71" s="71">
        <f t="shared" si="47"/>
        <v>0</v>
      </c>
    </row>
    <row r="72" spans="1:80" s="17" customFormat="1" ht="15" x14ac:dyDescent="0.25">
      <c r="A72" s="106">
        <f t="shared" si="0"/>
        <v>41090</v>
      </c>
      <c r="B72" s="163">
        <v>41121</v>
      </c>
      <c r="C72" s="156">
        <v>69610039081</v>
      </c>
      <c r="D72" s="157">
        <v>475157.00999995874</v>
      </c>
      <c r="E72" s="158">
        <v>802674</v>
      </c>
      <c r="F72" s="157">
        <v>2245485131.6451612</v>
      </c>
      <c r="G72" s="157">
        <v>2797.5057515817894</v>
      </c>
      <c r="H72" s="157">
        <v>475157.00999995874</v>
      </c>
      <c r="I72" s="159">
        <v>2.4983101281931732E-3</v>
      </c>
      <c r="J72" s="200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21.532187429069637</v>
      </c>
      <c r="O72" s="161">
        <v>7.9364834961560096</v>
      </c>
      <c r="P72" s="162">
        <v>2.7210806205236904E-3</v>
      </c>
      <c r="Q72" s="100"/>
      <c r="R72" s="223"/>
      <c r="T72" s="113">
        <f t="shared" si="1"/>
        <v>2.4983101281931732E-3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30"/>
        <v>3.4241679428076276E-3</v>
      </c>
      <c r="AA72" s="125">
        <f t="shared" si="31"/>
        <v>-9.2585781461445443E-4</v>
      </c>
      <c r="AD72" s="133">
        <f t="shared" si="32"/>
        <v>41121</v>
      </c>
      <c r="AE72" s="134">
        <f t="shared" si="48"/>
        <v>-2.2277049233051724E-4</v>
      </c>
      <c r="AF72" s="134">
        <f t="shared" si="26"/>
        <v>-6.5553011490320163E-4</v>
      </c>
      <c r="AG72" s="135">
        <f t="shared" si="27"/>
        <v>-1.6054329004329014E-3</v>
      </c>
      <c r="AH72" s="136">
        <f t="shared" si="49"/>
        <v>8.766028571428594E-3</v>
      </c>
      <c r="AI72" s="57"/>
      <c r="AJ72" s="133">
        <f t="shared" si="28"/>
        <v>41121</v>
      </c>
      <c r="AK72" s="143">
        <f t="shared" si="28"/>
        <v>-2.2277049233051724E-4</v>
      </c>
      <c r="AL72" s="143">
        <f t="shared" si="28"/>
        <v>-6.5553011490320163E-4</v>
      </c>
      <c r="AM72" s="143">
        <f t="shared" si="29"/>
        <v>0</v>
      </c>
      <c r="AN72" s="143">
        <f t="shared" si="29"/>
        <v>-1.6054329004329014E-3</v>
      </c>
      <c r="AO72" s="144">
        <f t="shared" si="50"/>
        <v>8.766028571428594E-3</v>
      </c>
      <c r="AP72" s="177"/>
      <c r="AQ72" s="93"/>
      <c r="AR72" s="14"/>
      <c r="AS72" s="14"/>
      <c r="AT72" s="14"/>
      <c r="AU72" s="14"/>
      <c r="AV72" s="14"/>
      <c r="AW72" s="14"/>
      <c r="AX72" s="14"/>
      <c r="AY72" s="14"/>
      <c r="AZ72" s="14"/>
      <c r="BA72" s="93"/>
      <c r="BB72" s="93"/>
      <c r="BC72" s="93"/>
      <c r="BD72" s="93"/>
      <c r="BE72" s="93"/>
      <c r="BF72" s="60">
        <f t="shared" si="33"/>
        <v>41121</v>
      </c>
      <c r="BG72" s="71">
        <f t="shared" si="34"/>
        <v>2.4983101281931732E-3</v>
      </c>
      <c r="BH72" s="71">
        <f t="shared" si="35"/>
        <v>2.1940909090909086E-3</v>
      </c>
      <c r="BI72" s="71">
        <f t="shared" si="51"/>
        <v>0</v>
      </c>
      <c r="BJ72" s="71">
        <f t="shared" si="52"/>
        <v>-1.6054329004329014E-3</v>
      </c>
      <c r="BK72" s="71">
        <f t="shared" si="53"/>
        <v>-1.6054329004329014E-3</v>
      </c>
      <c r="BL72" s="71">
        <f t="shared" si="36"/>
        <v>7.6015000000000013E-2</v>
      </c>
      <c r="BM72" s="71">
        <f t="shared" si="37"/>
        <v>0</v>
      </c>
      <c r="BQ72" s="60">
        <f t="shared" si="38"/>
        <v>41121</v>
      </c>
      <c r="BR72" s="63">
        <f t="shared" si="39"/>
        <v>7.9364834961560096</v>
      </c>
      <c r="BS72" s="64">
        <f t="shared" si="40"/>
        <v>802674</v>
      </c>
      <c r="BT72" s="17" t="s">
        <v>101</v>
      </c>
      <c r="BV72" s="60">
        <f t="shared" si="41"/>
        <v>41152</v>
      </c>
      <c r="BW72" s="71">
        <f t="shared" si="42"/>
        <v>2.5186452058990204E-3</v>
      </c>
      <c r="BX72" s="71">
        <f t="shared" si="43"/>
        <v>2.4983101281931732E-3</v>
      </c>
      <c r="BY72" s="71">
        <f t="shared" si="44"/>
        <v>2.1940909090909086E-3</v>
      </c>
      <c r="BZ72" s="71">
        <f t="shared" si="45"/>
        <v>7.6015000000000013E-2</v>
      </c>
      <c r="CA72" s="71">
        <f t="shared" si="46"/>
        <v>-8.7843873517786525E-4</v>
      </c>
      <c r="CB72" s="71">
        <f t="shared" si="47"/>
        <v>0</v>
      </c>
    </row>
    <row r="73" spans="1:80" s="17" customFormat="1" ht="15" x14ac:dyDescent="0.25">
      <c r="A73" s="106">
        <f t="shared" si="0"/>
        <v>41121</v>
      </c>
      <c r="B73" s="163">
        <v>41152</v>
      </c>
      <c r="C73" s="156">
        <v>68837614180</v>
      </c>
      <c r="D73" s="157">
        <v>473709.08999995468</v>
      </c>
      <c r="E73" s="158">
        <v>788191</v>
      </c>
      <c r="F73" s="157">
        <v>2220568199.3548388</v>
      </c>
      <c r="G73" s="157">
        <v>2817.2970756515092</v>
      </c>
      <c r="H73" s="157">
        <v>473709.08999995468</v>
      </c>
      <c r="I73" s="159">
        <v>2.5186452058990204E-3</v>
      </c>
      <c r="J73" s="200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21.521028945737431</v>
      </c>
      <c r="O73" s="161">
        <v>7.9435332204813012</v>
      </c>
      <c r="P73" s="162">
        <v>2.4983101281931732E-3</v>
      </c>
      <c r="Q73" s="100"/>
      <c r="R73" s="223"/>
      <c r="T73" s="113">
        <f t="shared" si="1"/>
        <v>2.5186452058990204E-3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30"/>
        <v>3.3048849882586578E-3</v>
      </c>
      <c r="AA73" s="125">
        <f t="shared" si="31"/>
        <v>-7.8623978235963735E-4</v>
      </c>
      <c r="AD73" s="133">
        <f t="shared" si="32"/>
        <v>41152</v>
      </c>
      <c r="AE73" s="134">
        <f t="shared" si="48"/>
        <v>2.0335077705847197E-5</v>
      </c>
      <c r="AF73" s="134">
        <f t="shared" si="26"/>
        <v>-9.2585781461445443E-4</v>
      </c>
      <c r="AG73" s="135">
        <f t="shared" si="27"/>
        <v>-8.7843873517786525E-4</v>
      </c>
      <c r="AH73" s="136">
        <f t="shared" si="49"/>
        <v>1.1319521739130423E-3</v>
      </c>
      <c r="AI73" s="57"/>
      <c r="AJ73" s="133">
        <f t="shared" si="28"/>
        <v>41152</v>
      </c>
      <c r="AK73" s="143">
        <f t="shared" si="28"/>
        <v>2.0335077705847197E-5</v>
      </c>
      <c r="AL73" s="143">
        <f t="shared" si="28"/>
        <v>-9.2585781461445443E-4</v>
      </c>
      <c r="AM73" s="143">
        <f t="shared" si="29"/>
        <v>0</v>
      </c>
      <c r="AN73" s="143">
        <f t="shared" si="29"/>
        <v>-8.7843873517786525E-4</v>
      </c>
      <c r="AO73" s="144">
        <f t="shared" si="50"/>
        <v>1.1319521739130423E-3</v>
      </c>
      <c r="AP73" s="177"/>
      <c r="AQ73" s="93"/>
      <c r="AR73" s="14"/>
      <c r="AS73" s="14"/>
      <c r="AT73" s="14"/>
      <c r="AU73" s="14"/>
      <c r="AV73" s="14"/>
      <c r="AW73" s="14"/>
      <c r="AX73" s="14"/>
      <c r="AY73" s="14"/>
      <c r="AZ73" s="14"/>
      <c r="BA73" s="93"/>
      <c r="BB73" s="93"/>
      <c r="BC73" s="93"/>
      <c r="BD73" s="93"/>
      <c r="BE73" s="93"/>
      <c r="BF73" s="60">
        <f t="shared" si="33"/>
        <v>41152</v>
      </c>
      <c r="BG73" s="71">
        <f t="shared" si="34"/>
        <v>2.5186452058990204E-3</v>
      </c>
      <c r="BH73" s="71">
        <f t="shared" si="35"/>
        <v>1.3156521739130433E-3</v>
      </c>
      <c r="BI73" s="71">
        <f t="shared" si="51"/>
        <v>0</v>
      </c>
      <c r="BJ73" s="71">
        <f t="shared" si="52"/>
        <v>-8.7843873517786525E-4</v>
      </c>
      <c r="BK73" s="71">
        <f t="shared" si="53"/>
        <v>-8.7843873517786525E-4</v>
      </c>
      <c r="BL73" s="71">
        <f t="shared" si="36"/>
        <v>7.7146952173913055E-2</v>
      </c>
      <c r="BM73" s="71">
        <f t="shared" si="37"/>
        <v>0</v>
      </c>
      <c r="BQ73" s="60">
        <f t="shared" si="38"/>
        <v>41152</v>
      </c>
      <c r="BR73" s="63">
        <f t="shared" si="39"/>
        <v>7.9435332204813012</v>
      </c>
      <c r="BS73" s="64">
        <f t="shared" si="40"/>
        <v>788191</v>
      </c>
      <c r="BT73" s="17" t="s">
        <v>101</v>
      </c>
      <c r="BV73" s="60">
        <f t="shared" si="41"/>
        <v>41182</v>
      </c>
      <c r="BW73" s="71">
        <f t="shared" si="42"/>
        <v>2.7036000040854208E-3</v>
      </c>
      <c r="BX73" s="71">
        <f t="shared" si="43"/>
        <v>2.5186452058990204E-3</v>
      </c>
      <c r="BY73" s="71">
        <f t="shared" si="44"/>
        <v>1.3156521739130433E-3</v>
      </c>
      <c r="BZ73" s="71">
        <f t="shared" si="45"/>
        <v>7.7146952173913055E-2</v>
      </c>
      <c r="CA73" s="71">
        <f t="shared" si="46"/>
        <v>-1.281521739130429E-4</v>
      </c>
      <c r="CB73" s="71">
        <f t="shared" si="47"/>
        <v>0</v>
      </c>
    </row>
    <row r="74" spans="1:80" s="17" customFormat="1" x14ac:dyDescent="0.2">
      <c r="A74" s="106">
        <f t="shared" si="0"/>
        <v>41152</v>
      </c>
      <c r="B74" s="163">
        <v>41182</v>
      </c>
      <c r="C74" s="156">
        <v>66025245151</v>
      </c>
      <c r="D74" s="157">
        <v>487720.90999995766</v>
      </c>
      <c r="E74" s="158">
        <v>787826</v>
      </c>
      <c r="F74" s="157">
        <v>2200841505.0333333</v>
      </c>
      <c r="G74" s="157">
        <v>2793.5629251044434</v>
      </c>
      <c r="H74" s="157">
        <v>487720.90999995766</v>
      </c>
      <c r="I74" s="159">
        <v>2.7036000040854208E-3</v>
      </c>
      <c r="J74" s="200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21.51210562646321</v>
      </c>
      <c r="O74" s="161">
        <v>7.9350730941885335</v>
      </c>
      <c r="P74" s="162">
        <v>2.5186452058990204E-3</v>
      </c>
      <c r="Q74" s="100"/>
      <c r="R74" s="223"/>
      <c r="T74" s="113">
        <f t="shared" si="1"/>
        <v>2.7036000040854208E-3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30"/>
        <v>2.6994149262117308E-3</v>
      </c>
      <c r="AA74" s="125">
        <f t="shared" si="31"/>
        <v>4.1850778736900011E-6</v>
      </c>
      <c r="AD74" s="133">
        <f t="shared" si="32"/>
        <v>41182</v>
      </c>
      <c r="AE74" s="134">
        <f t="shared" si="48"/>
        <v>1.8495479818640042E-4</v>
      </c>
      <c r="AF74" s="134">
        <f t="shared" si="26"/>
        <v>-7.8623978235963735E-4</v>
      </c>
      <c r="AG74" s="135">
        <f t="shared" si="27"/>
        <v>-1.281521739130429E-4</v>
      </c>
      <c r="AH74" s="136">
        <f t="shared" si="49"/>
        <v>-1.4665702173913046E-2</v>
      </c>
      <c r="AI74" s="57"/>
      <c r="AJ74" s="133">
        <f t="shared" si="28"/>
        <v>41182</v>
      </c>
      <c r="AK74" s="143">
        <f t="shared" si="28"/>
        <v>1.8495479818640042E-4</v>
      </c>
      <c r="AL74" s="143">
        <f t="shared" si="28"/>
        <v>-7.8623978235963735E-4</v>
      </c>
      <c r="AM74" s="143">
        <f t="shared" si="29"/>
        <v>0</v>
      </c>
      <c r="AN74" s="143">
        <f t="shared" si="29"/>
        <v>-1.281521739130429E-4</v>
      </c>
      <c r="AO74" s="144">
        <f t="shared" si="50"/>
        <v>-1.4665702173913046E-2</v>
      </c>
      <c r="AP74" s="177"/>
      <c r="AQ74" s="93"/>
      <c r="AR74" s="35"/>
      <c r="AS74" s="93"/>
      <c r="AT74" s="93"/>
      <c r="AU74" s="93"/>
      <c r="AV74" s="93"/>
      <c r="AX74" s="93"/>
      <c r="AY74" s="93"/>
      <c r="AZ74" s="93"/>
      <c r="BA74" s="93"/>
      <c r="BB74" s="93"/>
      <c r="BC74" s="93"/>
      <c r="BD74" s="93"/>
      <c r="BE74" s="93"/>
      <c r="BF74" s="60">
        <f t="shared" si="33"/>
        <v>41182</v>
      </c>
      <c r="BG74" s="71">
        <f t="shared" si="34"/>
        <v>2.7036000040854208E-3</v>
      </c>
      <c r="BH74" s="71">
        <f t="shared" si="35"/>
        <v>1.1875000000000004E-3</v>
      </c>
      <c r="BI74" s="71">
        <f t="shared" si="51"/>
        <v>0</v>
      </c>
      <c r="BJ74" s="71">
        <f t="shared" si="52"/>
        <v>-1.281521739130429E-4</v>
      </c>
      <c r="BK74" s="71">
        <f t="shared" si="53"/>
        <v>-1.281521739130429E-4</v>
      </c>
      <c r="BL74" s="71">
        <f t="shared" si="36"/>
        <v>6.2481250000000009E-2</v>
      </c>
      <c r="BM74" s="71">
        <f t="shared" si="37"/>
        <v>0</v>
      </c>
      <c r="BQ74" s="60">
        <f t="shared" si="38"/>
        <v>41182</v>
      </c>
      <c r="BR74" s="63">
        <f t="shared" si="39"/>
        <v>7.9350730941885335</v>
      </c>
      <c r="BS74" s="64">
        <f t="shared" si="40"/>
        <v>787826</v>
      </c>
      <c r="BT74" s="17" t="s">
        <v>101</v>
      </c>
      <c r="BV74" s="60">
        <f t="shared" si="41"/>
        <v>41213</v>
      </c>
      <c r="BW74" s="71">
        <f t="shared" si="42"/>
        <v>2.6463260466565715E-3</v>
      </c>
      <c r="BX74" s="71">
        <f t="shared" si="43"/>
        <v>2.7036000040854208E-3</v>
      </c>
      <c r="BY74" s="71">
        <f t="shared" si="44"/>
        <v>1.1875000000000004E-3</v>
      </c>
      <c r="BZ74" s="71">
        <f t="shared" si="45"/>
        <v>6.2481250000000009E-2</v>
      </c>
      <c r="CA74" s="71">
        <f t="shared" si="46"/>
        <v>-7.5326086956522187E-5</v>
      </c>
      <c r="CB74" s="71">
        <f t="shared" si="47"/>
        <v>0</v>
      </c>
    </row>
    <row r="75" spans="1:80" s="17" customFormat="1" x14ac:dyDescent="0.2">
      <c r="A75" s="106">
        <f t="shared" si="0"/>
        <v>41182</v>
      </c>
      <c r="B75" s="163">
        <v>41213</v>
      </c>
      <c r="C75" s="156">
        <v>66960080306</v>
      </c>
      <c r="D75" s="157">
        <v>484148.09999995504</v>
      </c>
      <c r="E75" s="158">
        <v>798514</v>
      </c>
      <c r="F75" s="157">
        <v>2160002590.516129</v>
      </c>
      <c r="G75" s="157">
        <v>2705.0278273344352</v>
      </c>
      <c r="H75" s="157">
        <v>484148.09999995504</v>
      </c>
      <c r="I75" s="159">
        <v>2.6463260466565715E-3</v>
      </c>
      <c r="J75" s="200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21.493375257954789</v>
      </c>
      <c r="O75" s="161">
        <v>7.9028674785971447</v>
      </c>
      <c r="P75" s="162">
        <v>2.7036000040854208E-3</v>
      </c>
      <c r="Q75" s="100"/>
      <c r="R75" s="223"/>
      <c r="T75" s="113">
        <f t="shared" si="1"/>
        <v>2.6463260466565715E-3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30"/>
        <v>2.4270912088150336E-3</v>
      </c>
      <c r="AA75" s="125">
        <f t="shared" si="31"/>
        <v>2.1923483784153791E-4</v>
      </c>
      <c r="AD75" s="133">
        <f t="shared" si="32"/>
        <v>41213</v>
      </c>
      <c r="AE75" s="134">
        <f t="shared" si="48"/>
        <v>-5.7273957428849356E-5</v>
      </c>
      <c r="AF75" s="134">
        <f t="shared" si="26"/>
        <v>4.1850778736900011E-6</v>
      </c>
      <c r="AG75" s="135">
        <f t="shared" si="27"/>
        <v>-7.5326086956522187E-5</v>
      </c>
      <c r="AH75" s="136">
        <f t="shared" si="49"/>
        <v>-6.5128673913043694E-3</v>
      </c>
      <c r="AI75" s="57"/>
      <c r="AJ75" s="133">
        <f t="shared" si="28"/>
        <v>41213</v>
      </c>
      <c r="AK75" s="143">
        <f t="shared" si="28"/>
        <v>-5.7273957428849356E-5</v>
      </c>
      <c r="AL75" s="143">
        <f t="shared" si="28"/>
        <v>4.1850778736900011E-6</v>
      </c>
      <c r="AM75" s="143">
        <f t="shared" si="29"/>
        <v>0</v>
      </c>
      <c r="AN75" s="143">
        <f t="shared" si="29"/>
        <v>-7.5326086956522187E-5</v>
      </c>
      <c r="AO75" s="144">
        <f t="shared" si="50"/>
        <v>-6.5128673913043694E-3</v>
      </c>
      <c r="AP75" s="177"/>
      <c r="AQ75" s="93"/>
      <c r="AS75" s="93"/>
      <c r="AT75" s="93"/>
      <c r="AU75" s="93"/>
      <c r="AV75" s="93"/>
      <c r="AW75" s="35"/>
      <c r="AX75" s="93"/>
      <c r="AY75" s="93"/>
      <c r="AZ75" s="93"/>
      <c r="BA75" s="93"/>
      <c r="BB75" s="93"/>
      <c r="BC75" s="93"/>
      <c r="BD75" s="93"/>
      <c r="BE75" s="93"/>
      <c r="BF75" s="60">
        <f t="shared" si="33"/>
        <v>41213</v>
      </c>
      <c r="BG75" s="71">
        <f t="shared" si="34"/>
        <v>2.6463260466565715E-3</v>
      </c>
      <c r="BH75" s="71">
        <f t="shared" si="35"/>
        <v>1.1121739130434782E-3</v>
      </c>
      <c r="BI75" s="71">
        <f t="shared" si="51"/>
        <v>0</v>
      </c>
      <c r="BJ75" s="71">
        <f t="shared" si="52"/>
        <v>-7.5326086956522187E-5</v>
      </c>
      <c r="BK75" s="71">
        <f t="shared" si="53"/>
        <v>-7.5326086956522187E-5</v>
      </c>
      <c r="BL75" s="71">
        <f t="shared" si="36"/>
        <v>5.596838260869564E-2</v>
      </c>
      <c r="BM75" s="71">
        <f t="shared" si="37"/>
        <v>0</v>
      </c>
      <c r="BQ75" s="60">
        <f t="shared" si="38"/>
        <v>41213</v>
      </c>
      <c r="BR75" s="63">
        <f t="shared" si="39"/>
        <v>7.9028674785971447</v>
      </c>
      <c r="BS75" s="64">
        <f t="shared" si="40"/>
        <v>798514</v>
      </c>
      <c r="BT75" s="17" t="s">
        <v>101</v>
      </c>
      <c r="BV75" s="60">
        <f t="shared" si="41"/>
        <v>41243</v>
      </c>
      <c r="BW75" s="71">
        <f t="shared" si="42"/>
        <v>2.6598478944301093E-3</v>
      </c>
      <c r="BX75" s="71">
        <f t="shared" si="43"/>
        <v>2.6463260466565715E-3</v>
      </c>
      <c r="BY75" s="71">
        <f t="shared" si="44"/>
        <v>1.1121739130434782E-3</v>
      </c>
      <c r="BZ75" s="71">
        <f t="shared" si="45"/>
        <v>5.596838260869564E-2</v>
      </c>
      <c r="CA75" s="71">
        <f t="shared" si="46"/>
        <v>-2.7173913043477974E-5</v>
      </c>
      <c r="CB75" s="71">
        <f t="shared" si="47"/>
        <v>0</v>
      </c>
    </row>
    <row r="76" spans="1:80" s="17" customFormat="1" x14ac:dyDescent="0.2">
      <c r="A76" s="106">
        <f t="shared" si="0"/>
        <v>41213</v>
      </c>
      <c r="B76" s="163">
        <v>41243</v>
      </c>
      <c r="C76" s="156">
        <v>63895342187</v>
      </c>
      <c r="D76" s="157">
        <v>464349.4299999543</v>
      </c>
      <c r="E76" s="158">
        <v>783064</v>
      </c>
      <c r="F76" s="157">
        <v>2129844739.5666666</v>
      </c>
      <c r="G76" s="157">
        <v>2719.8859091551476</v>
      </c>
      <c r="H76" s="157">
        <v>464349.4299999543</v>
      </c>
      <c r="I76" s="159">
        <v>2.6598478944301093E-3</v>
      </c>
      <c r="J76" s="200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21.479314921788756</v>
      </c>
      <c r="O76" s="161">
        <v>7.9083452132467711</v>
      </c>
      <c r="P76" s="162">
        <v>2.6463260466565715E-3</v>
      </c>
      <c r="Q76" s="100"/>
      <c r="R76" s="223"/>
      <c r="T76" s="113">
        <f t="shared" si="1"/>
        <v>2.6598478944301093E-3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30"/>
        <v>2.3668318261640627E-3</v>
      </c>
      <c r="AA76" s="125">
        <f t="shared" si="31"/>
        <v>2.9301606826604657E-4</v>
      </c>
      <c r="AD76" s="133">
        <f t="shared" si="32"/>
        <v>41243</v>
      </c>
      <c r="AE76" s="134">
        <f t="shared" si="48"/>
        <v>1.3521847773537848E-5</v>
      </c>
      <c r="AF76" s="134">
        <f t="shared" si="26"/>
        <v>2.1923483784153791E-4</v>
      </c>
      <c r="AG76" s="135">
        <f t="shared" si="27"/>
        <v>-2.7173913043477974E-5</v>
      </c>
      <c r="AH76" s="136">
        <f t="shared" si="49"/>
        <v>-1.3916416996047273E-3</v>
      </c>
      <c r="AI76" s="57"/>
      <c r="AJ76" s="133">
        <f t="shared" si="28"/>
        <v>41243</v>
      </c>
      <c r="AK76" s="143">
        <f t="shared" si="28"/>
        <v>1.3521847773537848E-5</v>
      </c>
      <c r="AL76" s="143">
        <f t="shared" si="28"/>
        <v>2.1923483784153791E-4</v>
      </c>
      <c r="AM76" s="143">
        <f t="shared" si="29"/>
        <v>0</v>
      </c>
      <c r="AN76" s="143">
        <f t="shared" si="29"/>
        <v>-2.7173913043477974E-5</v>
      </c>
      <c r="AO76" s="144">
        <f t="shared" si="50"/>
        <v>-1.3916416996047273E-3</v>
      </c>
      <c r="AP76" s="177"/>
      <c r="AQ76" s="93"/>
      <c r="AR76" s="35"/>
      <c r="AS76" s="93"/>
      <c r="AT76" s="93"/>
      <c r="AU76" s="93"/>
      <c r="AV76" s="93"/>
      <c r="AX76" s="93"/>
      <c r="AY76" s="93"/>
      <c r="AZ76" s="93"/>
      <c r="BA76" s="93"/>
      <c r="BB76" s="93"/>
      <c r="BC76" s="93"/>
      <c r="BD76" s="93"/>
      <c r="BE76" s="93"/>
      <c r="BF76" s="60">
        <f t="shared" si="33"/>
        <v>41243</v>
      </c>
      <c r="BG76" s="71">
        <f t="shared" si="34"/>
        <v>2.6598478944301093E-3</v>
      </c>
      <c r="BH76" s="71">
        <f t="shared" si="35"/>
        <v>1.0850000000000002E-3</v>
      </c>
      <c r="BI76" s="71">
        <f t="shared" si="51"/>
        <v>0</v>
      </c>
      <c r="BJ76" s="71">
        <f t="shared" si="52"/>
        <v>-2.7173913043477974E-5</v>
      </c>
      <c r="BK76" s="71">
        <f t="shared" si="53"/>
        <v>-2.7173913043477974E-5</v>
      </c>
      <c r="BL76" s="71">
        <f t="shared" si="36"/>
        <v>5.4576740909090912E-2</v>
      </c>
      <c r="BM76" s="71">
        <f t="shared" si="37"/>
        <v>0</v>
      </c>
      <c r="BQ76" s="60">
        <f t="shared" si="38"/>
        <v>41243</v>
      </c>
      <c r="BR76" s="63">
        <f t="shared" si="39"/>
        <v>7.9083452132467711</v>
      </c>
      <c r="BS76" s="64">
        <f t="shared" si="40"/>
        <v>783064</v>
      </c>
      <c r="BT76" s="17" t="s">
        <v>101</v>
      </c>
      <c r="BV76" s="60">
        <f t="shared" si="41"/>
        <v>41274</v>
      </c>
      <c r="BW76" s="71">
        <f t="shared" si="42"/>
        <v>1.0029072630950518E-3</v>
      </c>
      <c r="BX76" s="71">
        <f t="shared" si="43"/>
        <v>2.6598478944301093E-3</v>
      </c>
      <c r="BY76" s="71">
        <f t="shared" si="44"/>
        <v>1.0850000000000002E-3</v>
      </c>
      <c r="BZ76" s="71">
        <f t="shared" si="45"/>
        <v>5.4576740909090912E-2</v>
      </c>
      <c r="CA76" s="71">
        <f t="shared" si="46"/>
        <v>2.0238095238095518E-5</v>
      </c>
      <c r="CB76" s="71">
        <f t="shared" si="47"/>
        <v>0</v>
      </c>
    </row>
    <row r="77" spans="1:80" s="17" customFormat="1" x14ac:dyDescent="0.2">
      <c r="A77" s="106">
        <f t="shared" si="0"/>
        <v>41243</v>
      </c>
      <c r="B77" s="163">
        <v>41274</v>
      </c>
      <c r="C77" s="156">
        <v>64896183740</v>
      </c>
      <c r="D77" s="157">
        <v>177827.46999999179</v>
      </c>
      <c r="E77" s="158">
        <v>781064</v>
      </c>
      <c r="F77" s="157">
        <v>2093425281.9354839</v>
      </c>
      <c r="G77" s="157">
        <v>2680.2224682426586</v>
      </c>
      <c r="H77" s="157">
        <v>177827.46999999179</v>
      </c>
      <c r="I77" s="159">
        <v>1.0029072630950518E-3</v>
      </c>
      <c r="J77" s="200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21.462067452285229</v>
      </c>
      <c r="O77" s="161">
        <v>7.8936550805980241</v>
      </c>
      <c r="P77" s="162">
        <v>2.6598478944301093E-3</v>
      </c>
      <c r="Q77" s="100"/>
      <c r="R77" s="223"/>
      <c r="T77" s="113">
        <f t="shared" si="1"/>
        <v>1.0029072630950518E-3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30"/>
        <v>2.1375002880879958E-3</v>
      </c>
      <c r="AA77" s="125">
        <f t="shared" si="31"/>
        <v>-1.1345930249929441E-3</v>
      </c>
      <c r="AD77" s="133">
        <f t="shared" si="32"/>
        <v>41274</v>
      </c>
      <c r="AE77" s="134">
        <f t="shared" si="48"/>
        <v>-1.6569406313350576E-3</v>
      </c>
      <c r="AF77" s="134">
        <f t="shared" si="26"/>
        <v>2.9301606826604657E-4</v>
      </c>
      <c r="AG77" s="135">
        <f t="shared" si="27"/>
        <v>2.0238095238095518E-5</v>
      </c>
      <c r="AH77" s="136">
        <f t="shared" si="49"/>
        <v>-5.8790313852813969E-3</v>
      </c>
      <c r="AI77" s="57"/>
      <c r="AJ77" s="133">
        <f t="shared" si="28"/>
        <v>41274</v>
      </c>
      <c r="AK77" s="143">
        <f t="shared" si="28"/>
        <v>-1.6569406313350576E-3</v>
      </c>
      <c r="AL77" s="143">
        <f t="shared" si="28"/>
        <v>2.9301606826604657E-4</v>
      </c>
      <c r="AM77" s="143">
        <f t="shared" si="29"/>
        <v>2.0238095238095518E-5</v>
      </c>
      <c r="AN77" s="143">
        <f t="shared" si="29"/>
        <v>0</v>
      </c>
      <c r="AO77" s="144">
        <f t="shared" si="50"/>
        <v>-5.8790313852813969E-3</v>
      </c>
      <c r="AP77" s="177"/>
      <c r="AQ77" s="93"/>
      <c r="AR77" s="35"/>
      <c r="AS77" s="93"/>
      <c r="AT77" s="93"/>
      <c r="AU77" s="93"/>
      <c r="AV77" s="93"/>
      <c r="AW77" s="35"/>
      <c r="AX77" s="93"/>
      <c r="AY77" s="93"/>
      <c r="AZ77" s="93"/>
      <c r="BA77" s="93"/>
      <c r="BB77" s="93"/>
      <c r="BC77" s="93"/>
      <c r="BD77" s="93"/>
      <c r="BE77" s="93"/>
      <c r="BF77" s="60">
        <f t="shared" si="33"/>
        <v>41274</v>
      </c>
      <c r="BG77" s="71">
        <f t="shared" si="34"/>
        <v>1.0029072630950518E-3</v>
      </c>
      <c r="BH77" s="71">
        <f t="shared" si="35"/>
        <v>1.1052380952380958E-3</v>
      </c>
      <c r="BI77" s="71">
        <f t="shared" si="51"/>
        <v>2.0238095238095518E-5</v>
      </c>
      <c r="BJ77" s="71">
        <f t="shared" si="52"/>
        <v>0</v>
      </c>
      <c r="BK77" s="71">
        <f t="shared" si="53"/>
        <v>2.0238095238095518E-5</v>
      </c>
      <c r="BL77" s="71">
        <f t="shared" si="36"/>
        <v>4.8697709523809515E-2</v>
      </c>
      <c r="BM77" s="71">
        <f t="shared" si="37"/>
        <v>0</v>
      </c>
      <c r="BQ77" s="60">
        <f t="shared" si="38"/>
        <v>41274</v>
      </c>
      <c r="BR77" s="63">
        <f t="shared" si="39"/>
        <v>7.8936550805980241</v>
      </c>
      <c r="BS77" s="64">
        <f t="shared" si="40"/>
        <v>781064</v>
      </c>
      <c r="BT77" s="17" t="s">
        <v>101</v>
      </c>
      <c r="BV77" s="60">
        <f t="shared" si="41"/>
        <v>41305</v>
      </c>
      <c r="BW77" s="71">
        <f t="shared" si="42"/>
        <v>2.1046569901759103E-3</v>
      </c>
      <c r="BX77" s="71">
        <f t="shared" si="43"/>
        <v>1.0029072630950518E-3</v>
      </c>
      <c r="BY77" s="71">
        <f t="shared" si="44"/>
        <v>1.1052380952380958E-3</v>
      </c>
      <c r="BZ77" s="71">
        <f t="shared" si="45"/>
        <v>4.8697709523809515E-2</v>
      </c>
      <c r="CA77" s="71">
        <f t="shared" si="46"/>
        <v>1.8674948240165416E-5</v>
      </c>
      <c r="CB77" s="71">
        <f t="shared" si="47"/>
        <v>0</v>
      </c>
    </row>
    <row r="78" spans="1:80" s="17" customFormat="1" x14ac:dyDescent="0.2">
      <c r="A78" s="106">
        <f t="shared" si="0"/>
        <v>41274</v>
      </c>
      <c r="B78" s="163">
        <v>41305</v>
      </c>
      <c r="C78" s="156">
        <v>64280194650</v>
      </c>
      <c r="D78" s="157">
        <v>370651.39999997441</v>
      </c>
      <c r="E78" s="158">
        <v>778797</v>
      </c>
      <c r="F78" s="157">
        <v>2073554666.1290324</v>
      </c>
      <c r="G78" s="157">
        <v>2662.509827501945</v>
      </c>
      <c r="H78" s="157">
        <v>370651.39999997441</v>
      </c>
      <c r="I78" s="159">
        <v>2.1046569901759103E-3</v>
      </c>
      <c r="J78" s="200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21.452530201484052</v>
      </c>
      <c r="O78" s="161">
        <v>7.8870245010914113</v>
      </c>
      <c r="P78" s="162">
        <v>1.0029072630950518E-3</v>
      </c>
      <c r="Q78" s="100"/>
      <c r="R78" s="223"/>
      <c r="T78" s="113">
        <f t="shared" ref="T78:U93" si="54">+I78</f>
        <v>2.1046569901759103E-3</v>
      </c>
      <c r="U78" s="114">
        <f t="shared" si="54"/>
        <v>1.1239130434782612E-3</v>
      </c>
      <c r="V78" s="115">
        <f>VLOOKUP(B78,'cds bmps'!$E:$I,5,0)/10000</f>
        <v>4.3495743478260879E-2</v>
      </c>
      <c r="Z78" s="124">
        <f t="shared" si="30"/>
        <v>1.934723429612845E-3</v>
      </c>
      <c r="AA78" s="125">
        <f t="shared" si="31"/>
        <v>1.699335605630653E-4</v>
      </c>
      <c r="AD78" s="133">
        <f t="shared" si="32"/>
        <v>41305</v>
      </c>
      <c r="AE78" s="134">
        <f t="shared" si="48"/>
        <v>1.1017497270808586E-3</v>
      </c>
      <c r="AF78" s="134">
        <f t="shared" si="26"/>
        <v>-1.1345930249929441E-3</v>
      </c>
      <c r="AG78" s="135">
        <f t="shared" si="27"/>
        <v>1.8674948240165416E-5</v>
      </c>
      <c r="AH78" s="136">
        <f t="shared" si="49"/>
        <v>-5.2019660455486366E-3</v>
      </c>
      <c r="AI78" s="57"/>
      <c r="AJ78" s="133">
        <f t="shared" si="28"/>
        <v>41305</v>
      </c>
      <c r="AK78" s="143">
        <f t="shared" si="28"/>
        <v>1.1017497270808586E-3</v>
      </c>
      <c r="AL78" s="143">
        <f t="shared" si="28"/>
        <v>-1.1345930249929441E-3</v>
      </c>
      <c r="AM78" s="143">
        <f t="shared" si="29"/>
        <v>1.8674948240165416E-5</v>
      </c>
      <c r="AN78" s="143">
        <f t="shared" si="29"/>
        <v>0</v>
      </c>
      <c r="AO78" s="144">
        <f t="shared" si="50"/>
        <v>-5.2019660455486366E-3</v>
      </c>
      <c r="AP78" s="177"/>
      <c r="AQ78" s="93"/>
      <c r="AR78" s="35"/>
      <c r="AS78" s="93"/>
      <c r="AT78" s="93"/>
      <c r="AU78" s="93"/>
      <c r="AV78" s="93"/>
      <c r="AW78" s="35"/>
      <c r="AX78" s="93"/>
      <c r="AY78" s="93"/>
      <c r="AZ78" s="93"/>
      <c r="BA78" s="93"/>
      <c r="BB78" s="93"/>
      <c r="BC78" s="93"/>
      <c r="BD78" s="93"/>
      <c r="BE78" s="93"/>
      <c r="BF78" s="60">
        <f t="shared" si="33"/>
        <v>41305</v>
      </c>
      <c r="BG78" s="71">
        <f t="shared" si="34"/>
        <v>2.1046569901759103E-3</v>
      </c>
      <c r="BH78" s="71">
        <f t="shared" si="35"/>
        <v>1.1239130434782612E-3</v>
      </c>
      <c r="BI78" s="71">
        <f t="shared" si="51"/>
        <v>1.8674948240165416E-5</v>
      </c>
      <c r="BJ78" s="71">
        <f t="shared" si="52"/>
        <v>0</v>
      </c>
      <c r="BK78" s="71">
        <f t="shared" si="53"/>
        <v>1.8674948240165416E-5</v>
      </c>
      <c r="BL78" s="71">
        <f t="shared" si="36"/>
        <v>4.3495743478260879E-2</v>
      </c>
      <c r="BM78" s="71">
        <f t="shared" si="37"/>
        <v>0</v>
      </c>
      <c r="BQ78" s="60">
        <f t="shared" si="38"/>
        <v>41305</v>
      </c>
      <c r="BR78" s="63">
        <f t="shared" si="39"/>
        <v>7.8870245010914113</v>
      </c>
      <c r="BS78" s="64">
        <f t="shared" si="40"/>
        <v>778797</v>
      </c>
      <c r="BT78" s="17" t="s">
        <v>101</v>
      </c>
      <c r="BV78" s="60">
        <f t="shared" si="41"/>
        <v>41333</v>
      </c>
      <c r="BW78" s="71">
        <f t="shared" si="42"/>
        <v>2.6848814605351934E-3</v>
      </c>
      <c r="BX78" s="71">
        <f t="shared" si="43"/>
        <v>2.1046569901759103E-3</v>
      </c>
      <c r="BY78" s="71">
        <f t="shared" si="44"/>
        <v>1.1239130434782612E-3</v>
      </c>
      <c r="BZ78" s="71">
        <f t="shared" si="45"/>
        <v>4.3495743478260879E-2</v>
      </c>
      <c r="CA78" s="71">
        <f t="shared" si="46"/>
        <v>7.8586956521738832E-5</v>
      </c>
      <c r="CB78" s="71">
        <f t="shared" si="47"/>
        <v>0</v>
      </c>
    </row>
    <row r="79" spans="1:80" s="17" customFormat="1" x14ac:dyDescent="0.2">
      <c r="A79" s="106">
        <f t="shared" si="0"/>
        <v>41305</v>
      </c>
      <c r="B79" s="163">
        <v>41333</v>
      </c>
      <c r="C79" s="156">
        <v>55118806426</v>
      </c>
      <c r="D79" s="157">
        <v>405445.09999998764</v>
      </c>
      <c r="E79" s="158">
        <v>775589</v>
      </c>
      <c r="F79" s="157">
        <v>1968528800.9285715</v>
      </c>
      <c r="G79" s="157">
        <v>2538.1082002562844</v>
      </c>
      <c r="H79" s="157">
        <v>405445.09999998764</v>
      </c>
      <c r="I79" s="159">
        <v>2.6848814605351934E-3</v>
      </c>
      <c r="J79" s="200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21.40055229914201</v>
      </c>
      <c r="O79" s="161">
        <v>7.8391742794602859</v>
      </c>
      <c r="P79" s="162">
        <v>2.1046569901759103E-3</v>
      </c>
      <c r="Q79" s="100"/>
      <c r="R79" s="223"/>
      <c r="T79" s="113">
        <f t="shared" si="54"/>
        <v>2.6848814605351934E-3</v>
      </c>
      <c r="U79" s="114">
        <f t="shared" si="54"/>
        <v>1.2025E-3</v>
      </c>
      <c r="V79" s="115">
        <f>VLOOKUP(B79,'cds bmps'!$E:$I,5,0)/10000</f>
        <v>5.650091500000002E-2</v>
      </c>
      <c r="Z79" s="124">
        <f t="shared" si="30"/>
        <v>2.4650876050132074E-3</v>
      </c>
      <c r="AA79" s="125">
        <f t="shared" si="31"/>
        <v>2.1979385552198596E-4</v>
      </c>
      <c r="AD79" s="133">
        <f t="shared" si="32"/>
        <v>41333</v>
      </c>
      <c r="AE79" s="134">
        <f t="shared" si="48"/>
        <v>5.8022447035928305E-4</v>
      </c>
      <c r="AF79" s="134">
        <f t="shared" si="26"/>
        <v>1.699335605630653E-4</v>
      </c>
      <c r="AG79" s="135">
        <f t="shared" si="27"/>
        <v>7.8586956521738832E-5</v>
      </c>
      <c r="AH79" s="136">
        <f t="shared" si="49"/>
        <v>1.3005171521739141E-2</v>
      </c>
      <c r="AI79" s="57"/>
      <c r="AJ79" s="133">
        <f t="shared" si="28"/>
        <v>41333</v>
      </c>
      <c r="AK79" s="143">
        <f t="shared" si="28"/>
        <v>5.8022447035928305E-4</v>
      </c>
      <c r="AL79" s="143">
        <f t="shared" si="28"/>
        <v>1.699335605630653E-4</v>
      </c>
      <c r="AM79" s="143">
        <f t="shared" si="29"/>
        <v>7.8586956521738832E-5</v>
      </c>
      <c r="AN79" s="143">
        <f t="shared" si="29"/>
        <v>0</v>
      </c>
      <c r="AO79" s="144">
        <f t="shared" si="50"/>
        <v>1.3005171521739141E-2</v>
      </c>
      <c r="AP79" s="177"/>
      <c r="AQ79" s="93"/>
      <c r="AR79" s="35"/>
      <c r="AS79" s="93"/>
      <c r="AT79" s="93"/>
      <c r="AU79" s="93"/>
      <c r="AV79" s="93"/>
      <c r="AX79" s="93"/>
      <c r="AY79" s="93"/>
      <c r="AZ79" s="93"/>
      <c r="BA79" s="93"/>
      <c r="BB79" s="93"/>
      <c r="BC79" s="93"/>
      <c r="BD79" s="93"/>
      <c r="BE79" s="93"/>
      <c r="BF79" s="60">
        <f t="shared" si="33"/>
        <v>41333</v>
      </c>
      <c r="BG79" s="71">
        <f t="shared" si="34"/>
        <v>2.6848814605351934E-3</v>
      </c>
      <c r="BH79" s="71">
        <f t="shared" si="35"/>
        <v>1.2025E-3</v>
      </c>
      <c r="BI79" s="71">
        <f t="shared" si="51"/>
        <v>7.8586956521738832E-5</v>
      </c>
      <c r="BJ79" s="71">
        <f t="shared" si="52"/>
        <v>0</v>
      </c>
      <c r="BK79" s="71">
        <f t="shared" si="53"/>
        <v>7.8586956521738832E-5</v>
      </c>
      <c r="BL79" s="71">
        <f t="shared" si="36"/>
        <v>5.650091500000002E-2</v>
      </c>
      <c r="BM79" s="71">
        <f t="shared" si="37"/>
        <v>0</v>
      </c>
      <c r="BQ79" s="60">
        <f t="shared" si="38"/>
        <v>41333</v>
      </c>
      <c r="BR79" s="63">
        <f t="shared" si="39"/>
        <v>7.8391742794602859</v>
      </c>
      <c r="BS79" s="64">
        <f t="shared" si="40"/>
        <v>775589</v>
      </c>
      <c r="BT79" s="17" t="s">
        <v>101</v>
      </c>
      <c r="BV79" s="60">
        <f t="shared" si="41"/>
        <v>41364</v>
      </c>
      <c r="BW79" s="71">
        <f t="shared" si="42"/>
        <v>2.9611600890911537E-3</v>
      </c>
      <c r="BX79" s="71">
        <f t="shared" si="43"/>
        <v>2.6848814605351934E-3</v>
      </c>
      <c r="BY79" s="71">
        <f t="shared" si="44"/>
        <v>1.2025E-3</v>
      </c>
      <c r="BZ79" s="71">
        <f t="shared" si="45"/>
        <v>5.650091500000002E-2</v>
      </c>
      <c r="CA79" s="71">
        <f t="shared" si="46"/>
        <v>-2.3000000000000451E-5</v>
      </c>
      <c r="CB79" s="71">
        <f t="shared" si="47"/>
        <v>0</v>
      </c>
    </row>
    <row r="80" spans="1:80" s="17" customFormat="1" x14ac:dyDescent="0.2">
      <c r="A80" s="106">
        <f t="shared" si="0"/>
        <v>41333</v>
      </c>
      <c r="B80" s="163">
        <v>41364</v>
      </c>
      <c r="C80" s="156">
        <v>59273281018</v>
      </c>
      <c r="D80" s="157">
        <v>480870.33999996132</v>
      </c>
      <c r="E80" s="158">
        <v>769353</v>
      </c>
      <c r="F80" s="157">
        <v>1912041323.1612904</v>
      </c>
      <c r="G80" s="157">
        <v>2485.2588124843737</v>
      </c>
      <c r="H80" s="157">
        <v>480870.33999996132</v>
      </c>
      <c r="I80" s="159">
        <v>2.9611600890911537E-3</v>
      </c>
      <c r="J80" s="200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21.371437263874128</v>
      </c>
      <c r="O80" s="161">
        <v>7.8181320830006138</v>
      </c>
      <c r="P80" s="162">
        <v>2.6848814605351934E-3</v>
      </c>
      <c r="Q80" s="100"/>
      <c r="R80" s="223"/>
      <c r="T80" s="113">
        <f t="shared" si="54"/>
        <v>2.9611600890911537E-3</v>
      </c>
      <c r="U80" s="114">
        <f t="shared" si="54"/>
        <v>1.1794999999999996E-3</v>
      </c>
      <c r="V80" s="115">
        <f>VLOOKUP(B80,'cds bmps'!$E:$I,5,0)/10000</f>
        <v>5.8889761904761903E-2</v>
      </c>
      <c r="Z80" s="124">
        <f t="shared" si="30"/>
        <v>2.5555111536284705E-3</v>
      </c>
      <c r="AA80" s="125">
        <f t="shared" si="31"/>
        <v>4.0564893546268322E-4</v>
      </c>
      <c r="AD80" s="133">
        <f t="shared" si="32"/>
        <v>41364</v>
      </c>
      <c r="AE80" s="134">
        <f t="shared" si="48"/>
        <v>2.7627862855596035E-4</v>
      </c>
      <c r="AF80" s="134">
        <f t="shared" si="26"/>
        <v>2.1979385552198596E-4</v>
      </c>
      <c r="AG80" s="135">
        <f t="shared" si="27"/>
        <v>-2.3000000000000451E-5</v>
      </c>
      <c r="AH80" s="136">
        <f t="shared" si="49"/>
        <v>2.3888469047618835E-3</v>
      </c>
      <c r="AI80" s="57"/>
      <c r="AJ80" s="133">
        <f t="shared" si="28"/>
        <v>41364</v>
      </c>
      <c r="AK80" s="143">
        <f t="shared" si="28"/>
        <v>2.7627862855596035E-4</v>
      </c>
      <c r="AL80" s="143">
        <f t="shared" si="28"/>
        <v>2.1979385552198596E-4</v>
      </c>
      <c r="AM80" s="143">
        <f t="shared" si="29"/>
        <v>0</v>
      </c>
      <c r="AN80" s="143">
        <f t="shared" si="29"/>
        <v>-2.3000000000000451E-5</v>
      </c>
      <c r="AO80" s="144">
        <f t="shared" si="50"/>
        <v>2.3888469047618835E-3</v>
      </c>
      <c r="AP80" s="177"/>
      <c r="AQ80" s="93"/>
      <c r="AR80" s="35"/>
      <c r="AS80" s="93"/>
      <c r="AT80" s="93"/>
      <c r="AU80" s="93"/>
      <c r="AV80" s="93"/>
      <c r="AW80" s="37"/>
      <c r="AX80" s="93"/>
      <c r="AY80" s="93"/>
      <c r="AZ80" s="93"/>
      <c r="BA80" s="93"/>
      <c r="BB80" s="93"/>
      <c r="BC80" s="93"/>
      <c r="BD80" s="93"/>
      <c r="BE80" s="93"/>
      <c r="BF80" s="60">
        <f t="shared" si="33"/>
        <v>41364</v>
      </c>
      <c r="BG80" s="71">
        <f t="shared" si="34"/>
        <v>2.9611600890911537E-3</v>
      </c>
      <c r="BH80" s="71">
        <f t="shared" si="35"/>
        <v>1.1794999999999996E-3</v>
      </c>
      <c r="BI80" s="71">
        <f t="shared" si="51"/>
        <v>0</v>
      </c>
      <c r="BJ80" s="71">
        <f t="shared" si="52"/>
        <v>-2.3000000000000451E-5</v>
      </c>
      <c r="BK80" s="71">
        <f t="shared" si="53"/>
        <v>-2.3000000000000451E-5</v>
      </c>
      <c r="BL80" s="71">
        <f t="shared" si="36"/>
        <v>5.8889761904761903E-2</v>
      </c>
      <c r="BM80" s="71">
        <f t="shared" si="37"/>
        <v>0</v>
      </c>
      <c r="BQ80" s="60">
        <f t="shared" si="38"/>
        <v>41364</v>
      </c>
      <c r="BR80" s="63">
        <f t="shared" si="39"/>
        <v>7.8181320830006138</v>
      </c>
      <c r="BS80" s="64">
        <f t="shared" si="40"/>
        <v>769353</v>
      </c>
      <c r="BT80" s="17" t="s">
        <v>101</v>
      </c>
      <c r="BV80" s="60">
        <f t="shared" si="41"/>
        <v>41394</v>
      </c>
      <c r="BW80" s="71">
        <f t="shared" si="42"/>
        <v>2.7910150924249743E-3</v>
      </c>
      <c r="BX80" s="71">
        <f t="shared" si="43"/>
        <v>2.9611600890911537E-3</v>
      </c>
      <c r="BY80" s="71">
        <f t="shared" si="44"/>
        <v>1.1794999999999996E-3</v>
      </c>
      <c r="BZ80" s="71">
        <f t="shared" si="45"/>
        <v>5.8889761904761903E-2</v>
      </c>
      <c r="CA80" s="71">
        <f t="shared" si="46"/>
        <v>-4.5238095238071298E-7</v>
      </c>
      <c r="CB80" s="71">
        <f t="shared" si="47"/>
        <v>0</v>
      </c>
    </row>
    <row r="81" spans="1:80" s="17" customFormat="1" x14ac:dyDescent="0.2">
      <c r="A81" s="106">
        <f t="shared" si="0"/>
        <v>41364</v>
      </c>
      <c r="B81" s="163">
        <v>41394</v>
      </c>
      <c r="C81" s="156">
        <v>56405253120</v>
      </c>
      <c r="D81" s="157">
        <v>431309.34999992017</v>
      </c>
      <c r="E81" s="158">
        <v>779203</v>
      </c>
      <c r="F81" s="157">
        <v>1880175104</v>
      </c>
      <c r="G81" s="157">
        <v>2412.9464388612469</v>
      </c>
      <c r="H81" s="157">
        <v>431309.34999992017</v>
      </c>
      <c r="I81" s="159">
        <v>2.7910150924249743E-3</v>
      </c>
      <c r="J81" s="200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21.354630749876502</v>
      </c>
      <c r="O81" s="161">
        <v>7.7886038684707808</v>
      </c>
      <c r="P81" s="162">
        <v>2.9611600890911537E-3</v>
      </c>
      <c r="Q81" s="100"/>
      <c r="R81" s="223"/>
      <c r="T81" s="113">
        <f t="shared" si="54"/>
        <v>2.7910150924249743E-3</v>
      </c>
      <c r="U81" s="114">
        <f t="shared" si="54"/>
        <v>1.1790476190476188E-3</v>
      </c>
      <c r="V81" s="115">
        <f>VLOOKUP(B81,'cds bmps'!$E:$I,5,0)/10000</f>
        <v>6.6684945454545452E-2</v>
      </c>
      <c r="Z81" s="124">
        <f t="shared" si="30"/>
        <v>2.8645190767886603E-3</v>
      </c>
      <c r="AA81" s="125">
        <f t="shared" si="31"/>
        <v>-7.3503984363685985E-5</v>
      </c>
      <c r="AD81" s="133">
        <f t="shared" si="32"/>
        <v>41394</v>
      </c>
      <c r="AE81" s="134">
        <f t="shared" si="48"/>
        <v>-1.7014499666617939E-4</v>
      </c>
      <c r="AF81" s="134">
        <f t="shared" si="26"/>
        <v>4.0564893546268322E-4</v>
      </c>
      <c r="AG81" s="135">
        <f t="shared" si="27"/>
        <v>-4.5238095238071298E-7</v>
      </c>
      <c r="AH81" s="136">
        <f t="shared" si="49"/>
        <v>7.7951835497835492E-3</v>
      </c>
      <c r="AI81" s="57"/>
      <c r="AJ81" s="133">
        <f t="shared" si="28"/>
        <v>41394</v>
      </c>
      <c r="AK81" s="143">
        <f t="shared" si="28"/>
        <v>-1.7014499666617939E-4</v>
      </c>
      <c r="AL81" s="143">
        <f t="shared" si="28"/>
        <v>4.0564893546268322E-4</v>
      </c>
      <c r="AM81" s="143">
        <f t="shared" si="29"/>
        <v>0</v>
      </c>
      <c r="AN81" s="143">
        <f t="shared" si="29"/>
        <v>-4.5238095238071298E-7</v>
      </c>
      <c r="AO81" s="144">
        <f t="shared" si="50"/>
        <v>7.7951835497835492E-3</v>
      </c>
      <c r="AP81" s="177"/>
      <c r="AQ81" s="93"/>
      <c r="AR81" s="35"/>
      <c r="AS81" s="93"/>
      <c r="AT81" s="93"/>
      <c r="AU81" s="93"/>
      <c r="AV81" s="93"/>
      <c r="AW81" s="37"/>
      <c r="AX81" s="93"/>
      <c r="AY81" s="93"/>
      <c r="AZ81" s="93"/>
      <c r="BA81" s="93"/>
      <c r="BB81" s="93"/>
      <c r="BC81" s="93"/>
      <c r="BD81" s="93"/>
      <c r="BE81" s="93"/>
      <c r="BF81" s="60">
        <f t="shared" si="33"/>
        <v>41394</v>
      </c>
      <c r="BG81" s="71">
        <f t="shared" si="34"/>
        <v>2.7910150924249743E-3</v>
      </c>
      <c r="BH81" s="71">
        <f t="shared" si="35"/>
        <v>1.1790476190476188E-3</v>
      </c>
      <c r="BI81" s="71">
        <f t="shared" si="51"/>
        <v>0</v>
      </c>
      <c r="BJ81" s="71">
        <f t="shared" si="52"/>
        <v>-4.5238095238071298E-7</v>
      </c>
      <c r="BK81" s="71">
        <f t="shared" si="53"/>
        <v>-4.5238095238071298E-7</v>
      </c>
      <c r="BL81" s="71">
        <f t="shared" si="36"/>
        <v>6.6684945454545452E-2</v>
      </c>
      <c r="BM81" s="71">
        <f t="shared" si="37"/>
        <v>0</v>
      </c>
      <c r="BQ81" s="60">
        <f t="shared" si="38"/>
        <v>41394</v>
      </c>
      <c r="BR81" s="63">
        <f t="shared" si="39"/>
        <v>7.7886038684707808</v>
      </c>
      <c r="BS81" s="64">
        <f t="shared" si="40"/>
        <v>779203</v>
      </c>
      <c r="BT81" s="17" t="s">
        <v>101</v>
      </c>
      <c r="BV81" s="60">
        <f t="shared" si="41"/>
        <v>41425</v>
      </c>
      <c r="BW81" s="71">
        <f t="shared" si="42"/>
        <v>2.6773996136330329E-3</v>
      </c>
      <c r="BX81" s="71">
        <f t="shared" si="43"/>
        <v>2.7910150924249743E-3</v>
      </c>
      <c r="BY81" s="71">
        <f t="shared" si="44"/>
        <v>1.1790476190476188E-3</v>
      </c>
      <c r="BZ81" s="71">
        <f t="shared" si="45"/>
        <v>6.6684945454545452E-2</v>
      </c>
      <c r="CA81" s="71">
        <f t="shared" si="46"/>
        <v>-5.5865800865800321E-5</v>
      </c>
      <c r="CB81" s="71">
        <f t="shared" si="47"/>
        <v>0</v>
      </c>
    </row>
    <row r="82" spans="1:80" s="17" customFormat="1" x14ac:dyDescent="0.2">
      <c r="A82" s="106">
        <f t="shared" si="0"/>
        <v>41394</v>
      </c>
      <c r="B82" s="163">
        <v>41425</v>
      </c>
      <c r="C82" s="156">
        <v>57534512243</v>
      </c>
      <c r="D82" s="157">
        <v>422035.28999992658</v>
      </c>
      <c r="E82" s="158">
        <v>764947</v>
      </c>
      <c r="F82" s="157">
        <v>1855952007.8387096</v>
      </c>
      <c r="G82" s="157">
        <v>2426.2491490766151</v>
      </c>
      <c r="H82" s="157">
        <v>422035.28999992658</v>
      </c>
      <c r="I82" s="159">
        <v>2.6773996136330329E-3</v>
      </c>
      <c r="J82" s="200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21.341663613130578</v>
      </c>
      <c r="O82" s="161">
        <v>7.7941017837676982</v>
      </c>
      <c r="P82" s="162">
        <v>2.7910150924249743E-3</v>
      </c>
      <c r="Q82" s="100"/>
      <c r="R82" s="223"/>
      <c r="T82" s="113">
        <f t="shared" si="54"/>
        <v>2.6773996136330329E-3</v>
      </c>
      <c r="U82" s="114">
        <f t="shared" si="54"/>
        <v>1.1231818181818185E-3</v>
      </c>
      <c r="V82" s="115">
        <f>VLOOKUP(B82,'cds bmps'!$E:$I,5,0)/10000</f>
        <v>5.7309269565217404E-2</v>
      </c>
      <c r="Z82" s="124">
        <f t="shared" si="30"/>
        <v>2.4823168979429978E-3</v>
      </c>
      <c r="AA82" s="125">
        <f t="shared" si="31"/>
        <v>1.9508271569003508E-4</v>
      </c>
      <c r="AD82" s="133">
        <f t="shared" si="32"/>
        <v>41425</v>
      </c>
      <c r="AE82" s="134">
        <f t="shared" si="48"/>
        <v>-1.1361547879194149E-4</v>
      </c>
      <c r="AF82" s="134">
        <f t="shared" si="26"/>
        <v>-7.3503984363685985E-5</v>
      </c>
      <c r="AG82" s="135">
        <f t="shared" si="27"/>
        <v>-5.5865800865800321E-5</v>
      </c>
      <c r="AH82" s="136">
        <f t="shared" si="49"/>
        <v>-9.3756758893280487E-3</v>
      </c>
      <c r="AI82" s="57"/>
      <c r="AJ82" s="133">
        <f t="shared" si="28"/>
        <v>41425</v>
      </c>
      <c r="AK82" s="143">
        <f t="shared" si="28"/>
        <v>-1.1361547879194149E-4</v>
      </c>
      <c r="AL82" s="143">
        <f t="shared" si="28"/>
        <v>-7.3503984363685985E-5</v>
      </c>
      <c r="AM82" s="143">
        <f t="shared" si="29"/>
        <v>0</v>
      </c>
      <c r="AN82" s="143">
        <f t="shared" si="29"/>
        <v>-5.5865800865800321E-5</v>
      </c>
      <c r="AO82" s="144">
        <f t="shared" si="50"/>
        <v>-9.3756758893280487E-3</v>
      </c>
      <c r="AP82" s="177"/>
      <c r="AQ82" s="93"/>
      <c r="AR82" s="35"/>
      <c r="AS82" s="93"/>
      <c r="AT82" s="93"/>
      <c r="AU82" s="93"/>
      <c r="AV82" s="93"/>
      <c r="AW82" s="37"/>
      <c r="AX82" s="93"/>
      <c r="AY82" s="93"/>
      <c r="AZ82" s="93"/>
      <c r="BA82" s="93"/>
      <c r="BB82" s="93"/>
      <c r="BC82" s="93"/>
      <c r="BD82" s="93"/>
      <c r="BE82" s="93"/>
      <c r="BF82" s="60">
        <f t="shared" si="33"/>
        <v>41425</v>
      </c>
      <c r="BG82" s="71">
        <f t="shared" si="34"/>
        <v>2.6773996136330329E-3</v>
      </c>
      <c r="BH82" s="71">
        <f t="shared" si="35"/>
        <v>1.1231818181818185E-3</v>
      </c>
      <c r="BI82" s="71">
        <f t="shared" si="51"/>
        <v>0</v>
      </c>
      <c r="BJ82" s="71">
        <f t="shared" si="52"/>
        <v>-5.5865800865800321E-5</v>
      </c>
      <c r="BK82" s="71">
        <f t="shared" si="53"/>
        <v>-5.5865800865800321E-5</v>
      </c>
      <c r="BL82" s="71">
        <f t="shared" si="36"/>
        <v>5.7309269565217404E-2</v>
      </c>
      <c r="BM82" s="71">
        <f t="shared" si="37"/>
        <v>0</v>
      </c>
      <c r="BQ82" s="60">
        <f t="shared" si="38"/>
        <v>41425</v>
      </c>
      <c r="BR82" s="63">
        <f t="shared" si="39"/>
        <v>7.7941017837676982</v>
      </c>
      <c r="BS82" s="64">
        <f t="shared" si="40"/>
        <v>764947</v>
      </c>
      <c r="BT82" s="17" t="s">
        <v>101</v>
      </c>
      <c r="BV82" s="60">
        <f t="shared" si="41"/>
        <v>41455</v>
      </c>
      <c r="BW82" s="71">
        <f t="shared" si="42"/>
        <v>2.8079899662565013E-3</v>
      </c>
      <c r="BX82" s="71">
        <f t="shared" si="43"/>
        <v>2.6773996136330329E-3</v>
      </c>
      <c r="BY82" s="71">
        <f t="shared" si="44"/>
        <v>1.1231818181818185E-3</v>
      </c>
      <c r="BZ82" s="71">
        <f t="shared" si="45"/>
        <v>5.7309269565217404E-2</v>
      </c>
      <c r="CA82" s="71">
        <f t="shared" si="46"/>
        <v>8.2318181818181665E-5</v>
      </c>
      <c r="CB82" s="71">
        <f t="shared" si="47"/>
        <v>0</v>
      </c>
    </row>
    <row r="83" spans="1:80" s="17" customFormat="1" x14ac:dyDescent="0.2">
      <c r="A83" s="106">
        <f t="shared" ref="A83:A108" si="55">+EOMONTH(B83,-1)</f>
        <v>41425</v>
      </c>
      <c r="B83" s="163">
        <v>41455</v>
      </c>
      <c r="C83" s="156">
        <v>54306347292</v>
      </c>
      <c r="D83" s="157">
        <v>417785.41999993683</v>
      </c>
      <c r="E83" s="158">
        <v>759256</v>
      </c>
      <c r="F83" s="157">
        <v>1810211576.4000001</v>
      </c>
      <c r="G83" s="157">
        <v>2384.1913352018291</v>
      </c>
      <c r="H83" s="157">
        <v>417785.41999993683</v>
      </c>
      <c r="I83" s="159">
        <v>2.8079899662565013E-3</v>
      </c>
      <c r="J83" s="200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21.31670956843136</v>
      </c>
      <c r="O83" s="161">
        <v>7.7766152830191935</v>
      </c>
      <c r="P83" s="162">
        <v>2.6773996136330329E-3</v>
      </c>
      <c r="Q83" s="100"/>
      <c r="R83" s="223"/>
      <c r="T83" s="113">
        <f t="shared" si="54"/>
        <v>2.8079899662565013E-3</v>
      </c>
      <c r="U83" s="114">
        <f t="shared" si="54"/>
        <v>1.2055000000000002E-3</v>
      </c>
      <c r="V83" s="115">
        <f>VLOOKUP(B83,'cds bmps'!$E:$I,5,0)/10000</f>
        <v>6.382926500000001E-2</v>
      </c>
      <c r="Z83" s="124">
        <f t="shared" ref="Z83:Z108" si="56">+$AS$38+$AS$39*U83+$AS$40*V83</f>
        <v>2.7562299705020379E-3</v>
      </c>
      <c r="AA83" s="125">
        <f t="shared" ref="AA83:AA108" si="57">+I83-Z83</f>
        <v>5.1759995754463439E-5</v>
      </c>
      <c r="AD83" s="133">
        <f t="shared" ref="AD83:AD108" si="58">+B83</f>
        <v>41455</v>
      </c>
      <c r="AE83" s="134">
        <f t="shared" si="48"/>
        <v>1.3059035262346849E-4</v>
      </c>
      <c r="AF83" s="134">
        <f t="shared" si="26"/>
        <v>1.9508271569003508E-4</v>
      </c>
      <c r="AG83" s="135">
        <f t="shared" si="27"/>
        <v>8.2318181818181665E-5</v>
      </c>
      <c r="AH83" s="136">
        <f t="shared" si="49"/>
        <v>6.5199954347826064E-3</v>
      </c>
      <c r="AI83" s="57"/>
      <c r="AJ83" s="133">
        <f t="shared" si="28"/>
        <v>41455</v>
      </c>
      <c r="AK83" s="143">
        <f t="shared" si="28"/>
        <v>1.3059035262346849E-4</v>
      </c>
      <c r="AL83" s="143">
        <f t="shared" si="28"/>
        <v>1.9508271569003508E-4</v>
      </c>
      <c r="AM83" s="143">
        <f t="shared" si="29"/>
        <v>8.2318181818181665E-5</v>
      </c>
      <c r="AN83" s="143">
        <f t="shared" si="29"/>
        <v>0</v>
      </c>
      <c r="AO83" s="144">
        <f t="shared" si="50"/>
        <v>6.5199954347826064E-3</v>
      </c>
      <c r="AP83" s="177"/>
      <c r="AQ83" s="93"/>
      <c r="AR83" s="36"/>
      <c r="AS83" s="93"/>
      <c r="AT83" s="93"/>
      <c r="AU83" s="93"/>
      <c r="AV83" s="93"/>
      <c r="AX83" s="93"/>
      <c r="AY83" s="93"/>
      <c r="AZ83" s="93"/>
      <c r="BA83" s="93"/>
      <c r="BB83" s="93"/>
      <c r="BC83" s="93"/>
      <c r="BD83" s="93"/>
      <c r="BE83" s="93"/>
      <c r="BF83" s="60">
        <f t="shared" ref="BF83:BF108" si="59">+B83</f>
        <v>41455</v>
      </c>
      <c r="BG83" s="71">
        <f t="shared" ref="BG83:BG108" si="60">+I83</f>
        <v>2.8079899662565013E-3</v>
      </c>
      <c r="BH83" s="71">
        <f t="shared" ref="BH83:BH108" si="61">+J83</f>
        <v>1.2055000000000002E-3</v>
      </c>
      <c r="BI83" s="71">
        <f t="shared" si="51"/>
        <v>8.2318181818181665E-5</v>
      </c>
      <c r="BJ83" s="71">
        <f t="shared" si="52"/>
        <v>0</v>
      </c>
      <c r="BK83" s="71">
        <f t="shared" si="53"/>
        <v>8.2318181818181665E-5</v>
      </c>
      <c r="BL83" s="71">
        <f t="shared" ref="BL83:BL108" si="62">+V83</f>
        <v>6.382926500000001E-2</v>
      </c>
      <c r="BM83" s="71">
        <f t="shared" ref="BM83:BM108" si="63">+W83</f>
        <v>0</v>
      </c>
      <c r="BQ83" s="60">
        <f t="shared" ref="BQ83:BQ104" si="64">+B83</f>
        <v>41455</v>
      </c>
      <c r="BR83" s="63">
        <f t="shared" ref="BR83:BR104" si="65">+O83</f>
        <v>7.7766152830191935</v>
      </c>
      <c r="BS83" s="64">
        <f t="shared" ref="BS83:BS104" si="66">+E83</f>
        <v>759256</v>
      </c>
      <c r="BT83" s="17" t="s">
        <v>101</v>
      </c>
      <c r="BV83" s="60">
        <f t="shared" ref="BV83:BV107" si="67">+B84</f>
        <v>41486</v>
      </c>
      <c r="BW83" s="71">
        <f t="shared" ref="BW83:BW107" si="68">+I84</f>
        <v>2.395759919183481E-3</v>
      </c>
      <c r="BX83" s="71">
        <f t="shared" ref="BX83:BX107" si="69">+I83</f>
        <v>2.8079899662565013E-3</v>
      </c>
      <c r="BY83" s="71">
        <f t="shared" ref="BY83:BY107" si="70">+J83</f>
        <v>1.2055000000000002E-3</v>
      </c>
      <c r="BZ83" s="71">
        <f t="shared" ref="BZ83:BZ107" si="71">+V83</f>
        <v>6.382926500000001E-2</v>
      </c>
      <c r="CA83" s="71">
        <f t="shared" ref="CA83:CA107" si="72">+M83</f>
        <v>4.4499999999999835E-5</v>
      </c>
      <c r="CB83" s="71">
        <f t="shared" ref="CB83:CB107" si="73">+W83</f>
        <v>0</v>
      </c>
    </row>
    <row r="84" spans="1:80" s="17" customFormat="1" x14ac:dyDescent="0.2">
      <c r="A84" s="106">
        <f t="shared" si="55"/>
        <v>41455</v>
      </c>
      <c r="B84" s="163">
        <v>41486</v>
      </c>
      <c r="C84" s="156">
        <v>56161409068</v>
      </c>
      <c r="D84" s="157">
        <v>368628.08999995096</v>
      </c>
      <c r="E84" s="158">
        <v>771210</v>
      </c>
      <c r="F84" s="157">
        <v>1811658357.032258</v>
      </c>
      <c r="G84" s="157">
        <v>2349.111599995148</v>
      </c>
      <c r="H84" s="157">
        <v>368628.08999995096</v>
      </c>
      <c r="I84" s="159">
        <v>2.395759919183481E-3</v>
      </c>
      <c r="J84" s="200">
        <v>1.25E-3</v>
      </c>
      <c r="K84" s="160">
        <v>2.8181818181818039E-5</v>
      </c>
      <c r="L84" s="160">
        <v>0</v>
      </c>
      <c r="M84" s="160">
        <v>2.8181818181818039E-5</v>
      </c>
      <c r="N84" s="161">
        <v>21.317508482106231</v>
      </c>
      <c r="O84" s="161">
        <v>7.7617924931068467</v>
      </c>
      <c r="P84" s="162">
        <v>2.8079899662565013E-3</v>
      </c>
      <c r="Q84" s="100"/>
      <c r="R84" s="223"/>
      <c r="T84" s="113">
        <f t="shared" si="54"/>
        <v>2.395759919183481E-3</v>
      </c>
      <c r="U84" s="114">
        <f t="shared" si="54"/>
        <v>1.25E-3</v>
      </c>
      <c r="V84" s="115">
        <f>VLOOKUP(B84,'cds bmps'!$E:$I,5,0)/10000</f>
        <v>6.9793669565217389E-2</v>
      </c>
      <c r="Z84" s="124">
        <f t="shared" si="56"/>
        <v>3.0010452655472109E-3</v>
      </c>
      <c r="AA84" s="125">
        <f t="shared" si="57"/>
        <v>-6.0528534636372991E-4</v>
      </c>
      <c r="AD84" s="133">
        <f t="shared" si="58"/>
        <v>41486</v>
      </c>
      <c r="AE84" s="134">
        <f t="shared" ref="AE84:AE108" si="74">+I84-I83</f>
        <v>-4.1223004707302037E-4</v>
      </c>
      <c r="AF84" s="134">
        <f t="shared" si="26"/>
        <v>5.1759995754463439E-5</v>
      </c>
      <c r="AG84" s="135">
        <f t="shared" si="27"/>
        <v>4.4499999999999835E-5</v>
      </c>
      <c r="AH84" s="136">
        <f t="shared" ref="AH84:AH108" si="75">+V84-V83</f>
        <v>5.9644045652173794E-3</v>
      </c>
      <c r="AI84" s="57"/>
      <c r="AJ84" s="133">
        <f t="shared" si="28"/>
        <v>41486</v>
      </c>
      <c r="AK84" s="143">
        <f t="shared" si="28"/>
        <v>-4.1223004707302037E-4</v>
      </c>
      <c r="AL84" s="143">
        <f t="shared" si="28"/>
        <v>5.1759995754463439E-5</v>
      </c>
      <c r="AM84" s="143">
        <f t="shared" si="29"/>
        <v>4.4499999999999835E-5</v>
      </c>
      <c r="AN84" s="143">
        <f t="shared" si="29"/>
        <v>0</v>
      </c>
      <c r="AO84" s="144">
        <f t="shared" ref="AO84:AO108" si="76">+V84-V83</f>
        <v>5.9644045652173794E-3</v>
      </c>
      <c r="AP84" s="177"/>
      <c r="AQ84" s="93"/>
      <c r="AS84" s="93"/>
      <c r="AT84" s="93"/>
      <c r="AU84" s="93"/>
      <c r="AV84" s="93"/>
      <c r="AW84" s="35"/>
      <c r="AX84" s="93"/>
      <c r="AY84" s="93"/>
      <c r="AZ84" s="93"/>
      <c r="BA84" s="93"/>
      <c r="BB84" s="93"/>
      <c r="BC84" s="93"/>
      <c r="BD84" s="93"/>
      <c r="BE84" s="93"/>
      <c r="BF84" s="60">
        <f t="shared" si="59"/>
        <v>41486</v>
      </c>
      <c r="BG84" s="71">
        <f t="shared" si="60"/>
        <v>2.395759919183481E-3</v>
      </c>
      <c r="BH84" s="71">
        <f t="shared" si="61"/>
        <v>1.25E-3</v>
      </c>
      <c r="BI84" s="71">
        <f t="shared" ref="BI84:BI108" si="77">+K83</f>
        <v>4.4499999999999835E-5</v>
      </c>
      <c r="BJ84" s="71">
        <f t="shared" ref="BJ84:BJ108" si="78">+L83</f>
        <v>0</v>
      </c>
      <c r="BK84" s="71">
        <f t="shared" ref="BK84:BK108" si="79">+M83</f>
        <v>4.4499999999999835E-5</v>
      </c>
      <c r="BL84" s="71">
        <f t="shared" si="62"/>
        <v>6.9793669565217389E-2</v>
      </c>
      <c r="BM84" s="71">
        <f t="shared" si="63"/>
        <v>0</v>
      </c>
      <c r="BQ84" s="60">
        <f t="shared" si="64"/>
        <v>41486</v>
      </c>
      <c r="BR84" s="63">
        <f t="shared" si="65"/>
        <v>7.7617924931068467</v>
      </c>
      <c r="BS84" s="64">
        <f t="shared" si="66"/>
        <v>771210</v>
      </c>
      <c r="BT84" s="17" t="s">
        <v>101</v>
      </c>
      <c r="BV84" s="60">
        <f t="shared" si="67"/>
        <v>41517</v>
      </c>
      <c r="BW84" s="71">
        <f t="shared" si="68"/>
        <v>2.3676304915410487E-3</v>
      </c>
      <c r="BX84" s="71">
        <f t="shared" si="69"/>
        <v>2.395759919183481E-3</v>
      </c>
      <c r="BY84" s="71">
        <f t="shared" si="70"/>
        <v>1.25E-3</v>
      </c>
      <c r="BZ84" s="71">
        <f t="shared" si="71"/>
        <v>6.9793669565217389E-2</v>
      </c>
      <c r="CA84" s="71">
        <f t="shared" si="72"/>
        <v>2.8181818181818039E-5</v>
      </c>
      <c r="CB84" s="71">
        <f t="shared" si="73"/>
        <v>0</v>
      </c>
    </row>
    <row r="85" spans="1:80" s="17" customFormat="1" x14ac:dyDescent="0.2">
      <c r="A85" s="106">
        <f t="shared" si="55"/>
        <v>41486</v>
      </c>
      <c r="B85" s="163">
        <v>41517</v>
      </c>
      <c r="C85" s="156">
        <v>56328972543</v>
      </c>
      <c r="D85" s="157">
        <v>365386.82999995979</v>
      </c>
      <c r="E85" s="158">
        <v>755992</v>
      </c>
      <c r="F85" s="157">
        <v>1817063630.4193549</v>
      </c>
      <c r="G85" s="157">
        <v>2403.5487550388825</v>
      </c>
      <c r="H85" s="157">
        <v>365386.82999995979</v>
      </c>
      <c r="I85" s="159">
        <v>2.3676304915410487E-3</v>
      </c>
      <c r="J85" s="200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21.320487645240593</v>
      </c>
      <c r="O85" s="161">
        <v>7.7847015721454946</v>
      </c>
      <c r="P85" s="162">
        <v>2.395759919183481E-3</v>
      </c>
      <c r="Q85" s="100"/>
      <c r="R85" s="223"/>
      <c r="T85" s="113">
        <f t="shared" si="54"/>
        <v>2.3676304915410487E-3</v>
      </c>
      <c r="U85" s="114">
        <f t="shared" si="54"/>
        <v>1.2781818181818181E-3</v>
      </c>
      <c r="V85" s="115">
        <f>VLOOKUP(B85,'cds bmps'!$E:$I,5,0)/10000</f>
        <v>6.8958627272727266E-2</v>
      </c>
      <c r="Z85" s="124">
        <f t="shared" si="56"/>
        <v>2.9732011513241658E-3</v>
      </c>
      <c r="AA85" s="125">
        <f t="shared" si="57"/>
        <v>-6.0557065978311718E-4</v>
      </c>
      <c r="AD85" s="133">
        <f t="shared" si="58"/>
        <v>41517</v>
      </c>
      <c r="AE85" s="134">
        <f t="shared" si="74"/>
        <v>-2.8129427642432318E-5</v>
      </c>
      <c r="AF85" s="134">
        <f t="shared" ref="AF85:AF108" si="80">+AA84</f>
        <v>-6.0528534636372991E-4</v>
      </c>
      <c r="AG85" s="135">
        <f t="shared" ref="AG85:AG108" si="81">+M84</f>
        <v>2.8181818181818039E-5</v>
      </c>
      <c r="AH85" s="136">
        <f t="shared" si="75"/>
        <v>-8.3504229249012352E-4</v>
      </c>
      <c r="AI85" s="57"/>
      <c r="AJ85" s="133">
        <f t="shared" ref="AJ85:AL104" si="82">+AD85</f>
        <v>41517</v>
      </c>
      <c r="AK85" s="143">
        <f t="shared" si="82"/>
        <v>-2.8129427642432318E-5</v>
      </c>
      <c r="AL85" s="143">
        <f t="shared" si="82"/>
        <v>-6.0528534636372991E-4</v>
      </c>
      <c r="AM85" s="143">
        <f t="shared" ref="AM85:AN108" si="83">+K84</f>
        <v>2.8181818181818039E-5</v>
      </c>
      <c r="AN85" s="143">
        <f t="shared" si="83"/>
        <v>0</v>
      </c>
      <c r="AO85" s="144">
        <f t="shared" si="76"/>
        <v>-8.3504229249012352E-4</v>
      </c>
      <c r="AP85" s="177"/>
      <c r="AQ85" s="93"/>
      <c r="AR85" s="37"/>
      <c r="AS85" s="93"/>
      <c r="AT85" s="93"/>
      <c r="AU85" s="93"/>
      <c r="AV85" s="93"/>
      <c r="AX85" s="93"/>
      <c r="AY85" s="93"/>
      <c r="AZ85" s="93"/>
      <c r="BA85" s="93"/>
      <c r="BB85" s="93"/>
      <c r="BC85" s="93"/>
      <c r="BD85" s="93"/>
      <c r="BE85" s="93"/>
      <c r="BF85" s="60">
        <f t="shared" si="59"/>
        <v>41517</v>
      </c>
      <c r="BG85" s="71">
        <f t="shared" si="60"/>
        <v>2.3676304915410487E-3</v>
      </c>
      <c r="BH85" s="71">
        <f t="shared" si="61"/>
        <v>1.2781818181818181E-3</v>
      </c>
      <c r="BI85" s="71">
        <f t="shared" si="77"/>
        <v>2.8181818181818039E-5</v>
      </c>
      <c r="BJ85" s="71">
        <f t="shared" si="78"/>
        <v>0</v>
      </c>
      <c r="BK85" s="71">
        <f t="shared" si="79"/>
        <v>2.8181818181818039E-5</v>
      </c>
      <c r="BL85" s="71">
        <f t="shared" si="62"/>
        <v>6.8958627272727266E-2</v>
      </c>
      <c r="BM85" s="71">
        <f t="shared" si="63"/>
        <v>0</v>
      </c>
      <c r="BQ85" s="60">
        <f t="shared" si="64"/>
        <v>41517</v>
      </c>
      <c r="BR85" s="63">
        <f t="shared" si="65"/>
        <v>7.7847015721454946</v>
      </c>
      <c r="BS85" s="64">
        <f t="shared" si="66"/>
        <v>755992</v>
      </c>
      <c r="BT85" s="17" t="s">
        <v>101</v>
      </c>
      <c r="BV85" s="60">
        <f t="shared" si="67"/>
        <v>41547</v>
      </c>
      <c r="BW85" s="71">
        <f t="shared" si="68"/>
        <v>2.3418449618631708E-3</v>
      </c>
      <c r="BX85" s="71">
        <f t="shared" si="69"/>
        <v>2.3676304915410487E-3</v>
      </c>
      <c r="BY85" s="71">
        <f t="shared" si="70"/>
        <v>1.2781818181818181E-3</v>
      </c>
      <c r="BZ85" s="71">
        <f t="shared" si="71"/>
        <v>6.8958627272727266E-2</v>
      </c>
      <c r="CA85" s="71">
        <f t="shared" si="72"/>
        <v>3.2467532467535341E-6</v>
      </c>
      <c r="CB85" s="71">
        <f t="shared" si="73"/>
        <v>0</v>
      </c>
    </row>
    <row r="86" spans="1:80" s="17" customFormat="1" x14ac:dyDescent="0.2">
      <c r="A86" s="106">
        <f t="shared" si="55"/>
        <v>41517</v>
      </c>
      <c r="B86" s="163">
        <v>41547</v>
      </c>
      <c r="C86" s="156">
        <v>54070261060</v>
      </c>
      <c r="D86" s="157">
        <v>346915.52999996545</v>
      </c>
      <c r="E86" s="158">
        <v>755648</v>
      </c>
      <c r="F86" s="157">
        <v>1802342035.3333333</v>
      </c>
      <c r="G86" s="157">
        <v>2385.1608623768384</v>
      </c>
      <c r="H86" s="157">
        <v>346915.52999996545</v>
      </c>
      <c r="I86" s="159">
        <v>2.3418449618631708E-3</v>
      </c>
      <c r="J86" s="200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21.312352786852198</v>
      </c>
      <c r="O86" s="161">
        <v>7.7770218485854175</v>
      </c>
      <c r="P86" s="162">
        <v>2.3676304915410487E-3</v>
      </c>
      <c r="Q86" s="100"/>
      <c r="R86" s="223"/>
      <c r="T86" s="113">
        <f t="shared" si="54"/>
        <v>2.3418449618631708E-3</v>
      </c>
      <c r="U86" s="114">
        <f t="shared" si="54"/>
        <v>1.2814285714285716E-3</v>
      </c>
      <c r="V86" s="115">
        <f>VLOOKUP(B86,'cds bmps'!$E:$I,5,0)/10000</f>
        <v>6.4340461904761906E-2</v>
      </c>
      <c r="Z86" s="124">
        <f t="shared" si="56"/>
        <v>2.7906897016847891E-3</v>
      </c>
      <c r="AA86" s="125">
        <f t="shared" si="57"/>
        <v>-4.4884473982161836E-4</v>
      </c>
      <c r="AD86" s="133">
        <f t="shared" si="58"/>
        <v>41547</v>
      </c>
      <c r="AE86" s="134">
        <f t="shared" si="74"/>
        <v>-2.5785529677877905E-5</v>
      </c>
      <c r="AF86" s="134">
        <f t="shared" si="80"/>
        <v>-6.0557065978311718E-4</v>
      </c>
      <c r="AG86" s="135">
        <f t="shared" si="81"/>
        <v>3.2467532467535341E-6</v>
      </c>
      <c r="AH86" s="136">
        <f t="shared" si="75"/>
        <v>-4.61816536796536E-3</v>
      </c>
      <c r="AI86" s="57"/>
      <c r="AJ86" s="133">
        <f t="shared" si="82"/>
        <v>41547</v>
      </c>
      <c r="AK86" s="143">
        <f t="shared" si="82"/>
        <v>-2.5785529677877905E-5</v>
      </c>
      <c r="AL86" s="143">
        <f t="shared" si="82"/>
        <v>-6.0557065978311718E-4</v>
      </c>
      <c r="AM86" s="143">
        <f t="shared" si="83"/>
        <v>3.2467532467535341E-6</v>
      </c>
      <c r="AN86" s="143">
        <f t="shared" si="83"/>
        <v>0</v>
      </c>
      <c r="AO86" s="144">
        <f t="shared" si="76"/>
        <v>-4.61816536796536E-3</v>
      </c>
      <c r="AP86" s="177"/>
      <c r="AQ86" s="93"/>
      <c r="AR86" s="37"/>
      <c r="AS86" s="93"/>
      <c r="AT86" s="93"/>
      <c r="AU86" s="93"/>
      <c r="AV86" s="93"/>
      <c r="AW86" s="35"/>
      <c r="AX86" s="93"/>
      <c r="AY86" s="93"/>
      <c r="AZ86" s="93"/>
      <c r="BA86" s="93"/>
      <c r="BB86" s="93"/>
      <c r="BC86" s="93"/>
      <c r="BD86" s="93"/>
      <c r="BE86" s="93"/>
      <c r="BF86" s="60">
        <f t="shared" si="59"/>
        <v>41547</v>
      </c>
      <c r="BG86" s="71">
        <f t="shared" si="60"/>
        <v>2.3418449618631708E-3</v>
      </c>
      <c r="BH86" s="71">
        <f t="shared" si="61"/>
        <v>1.2814285714285716E-3</v>
      </c>
      <c r="BI86" s="71">
        <f t="shared" si="77"/>
        <v>3.2467532467535341E-6</v>
      </c>
      <c r="BJ86" s="71">
        <f t="shared" si="78"/>
        <v>0</v>
      </c>
      <c r="BK86" s="71">
        <f t="shared" si="79"/>
        <v>3.2467532467535341E-6</v>
      </c>
      <c r="BL86" s="71">
        <f t="shared" si="62"/>
        <v>6.4340461904761906E-2</v>
      </c>
      <c r="BM86" s="71">
        <f t="shared" si="63"/>
        <v>0</v>
      </c>
      <c r="BQ86" s="60">
        <f t="shared" si="64"/>
        <v>41547</v>
      </c>
      <c r="BR86" s="63">
        <f t="shared" si="65"/>
        <v>7.7770218485854175</v>
      </c>
      <c r="BS86" s="64">
        <f t="shared" si="66"/>
        <v>755648</v>
      </c>
      <c r="BT86" s="17" t="s">
        <v>101</v>
      </c>
      <c r="BV86" s="60">
        <f t="shared" si="67"/>
        <v>41578</v>
      </c>
      <c r="BW86" s="71">
        <f t="shared" si="68"/>
        <v>2.0912031692621558E-3</v>
      </c>
      <c r="BX86" s="71">
        <f t="shared" si="69"/>
        <v>2.3418449618631708E-3</v>
      </c>
      <c r="BY86" s="71">
        <f t="shared" si="70"/>
        <v>1.2814285714285716E-3</v>
      </c>
      <c r="BZ86" s="71">
        <f t="shared" si="71"/>
        <v>6.4340461904761906E-2</v>
      </c>
      <c r="CA86" s="71">
        <f t="shared" si="72"/>
        <v>1.1801242236024728E-6</v>
      </c>
      <c r="CB86" s="71">
        <f t="shared" si="73"/>
        <v>0</v>
      </c>
    </row>
    <row r="87" spans="1:80" s="17" customFormat="1" x14ac:dyDescent="0.2">
      <c r="A87" s="106">
        <f t="shared" si="55"/>
        <v>41547</v>
      </c>
      <c r="B87" s="163">
        <v>41578</v>
      </c>
      <c r="C87" s="156">
        <v>55294525802</v>
      </c>
      <c r="D87" s="157">
        <v>316800.2399999738</v>
      </c>
      <c r="E87" s="158">
        <v>766123</v>
      </c>
      <c r="F87" s="157">
        <v>1783694380.7096775</v>
      </c>
      <c r="G87" s="157">
        <v>2328.2088916657999</v>
      </c>
      <c r="H87" s="157">
        <v>316800.2399999738</v>
      </c>
      <c r="I87" s="159">
        <v>2.0912031692621558E-3</v>
      </c>
      <c r="J87" s="200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21.301952545167389</v>
      </c>
      <c r="O87" s="161">
        <v>7.7528545349228173</v>
      </c>
      <c r="P87" s="162">
        <v>2.3418449618631708E-3</v>
      </c>
      <c r="Q87" s="100"/>
      <c r="R87" s="223"/>
      <c r="T87" s="113">
        <f t="shared" si="54"/>
        <v>2.0912031692621558E-3</v>
      </c>
      <c r="U87" s="114">
        <f t="shared" si="54"/>
        <v>1.2826086956521741E-3</v>
      </c>
      <c r="V87" s="115">
        <f>VLOOKUP(B87,'cds bmps'!$E:$I,5,0)/10000</f>
        <v>4.7221191304347827E-2</v>
      </c>
      <c r="Z87" s="124">
        <f t="shared" si="56"/>
        <v>2.1121016568209482E-3</v>
      </c>
      <c r="AA87" s="125">
        <f t="shared" si="57"/>
        <v>-2.0898487558792481E-5</v>
      </c>
      <c r="AD87" s="133">
        <f t="shared" si="58"/>
        <v>41578</v>
      </c>
      <c r="AE87" s="134">
        <f t="shared" si="74"/>
        <v>-2.50641792601015E-4</v>
      </c>
      <c r="AF87" s="134">
        <f t="shared" si="80"/>
        <v>-4.4884473982161836E-4</v>
      </c>
      <c r="AG87" s="135">
        <f t="shared" si="81"/>
        <v>1.1801242236024728E-6</v>
      </c>
      <c r="AH87" s="136">
        <f t="shared" si="75"/>
        <v>-1.7119270600414078E-2</v>
      </c>
      <c r="AI87" s="57"/>
      <c r="AJ87" s="133">
        <f t="shared" si="82"/>
        <v>41578</v>
      </c>
      <c r="AK87" s="143">
        <f t="shared" si="82"/>
        <v>-2.50641792601015E-4</v>
      </c>
      <c r="AL87" s="143">
        <f t="shared" si="82"/>
        <v>-4.4884473982161836E-4</v>
      </c>
      <c r="AM87" s="143">
        <f t="shared" si="83"/>
        <v>1.1801242236024728E-6</v>
      </c>
      <c r="AN87" s="143">
        <f t="shared" si="83"/>
        <v>0</v>
      </c>
      <c r="AO87" s="144">
        <f t="shared" si="76"/>
        <v>-1.7119270600414078E-2</v>
      </c>
      <c r="AP87" s="177"/>
      <c r="AQ87" s="93"/>
      <c r="AS87" s="93"/>
      <c r="AT87" s="93"/>
      <c r="AU87" s="93"/>
      <c r="AV87" s="93"/>
      <c r="AW87" s="35"/>
      <c r="AX87" s="93"/>
      <c r="AY87" s="93"/>
      <c r="AZ87" s="93"/>
      <c r="BA87" s="93"/>
      <c r="BB87" s="93"/>
      <c r="BC87" s="93"/>
      <c r="BD87" s="93"/>
      <c r="BE87" s="93"/>
      <c r="BF87" s="60">
        <f t="shared" si="59"/>
        <v>41578</v>
      </c>
      <c r="BG87" s="71">
        <f t="shared" si="60"/>
        <v>2.0912031692621558E-3</v>
      </c>
      <c r="BH87" s="71">
        <f t="shared" si="61"/>
        <v>1.2826086956521741E-3</v>
      </c>
      <c r="BI87" s="71">
        <f t="shared" si="77"/>
        <v>1.1801242236024728E-6</v>
      </c>
      <c r="BJ87" s="71">
        <f t="shared" si="78"/>
        <v>0</v>
      </c>
      <c r="BK87" s="71">
        <f t="shared" si="79"/>
        <v>1.1801242236024728E-6</v>
      </c>
      <c r="BL87" s="71">
        <f t="shared" si="62"/>
        <v>4.7221191304347827E-2</v>
      </c>
      <c r="BM87" s="71">
        <f t="shared" si="63"/>
        <v>0</v>
      </c>
      <c r="BQ87" s="60">
        <f t="shared" si="64"/>
        <v>41578</v>
      </c>
      <c r="BR87" s="63">
        <f t="shared" si="65"/>
        <v>7.7528545349228173</v>
      </c>
      <c r="BS87" s="64">
        <f t="shared" si="66"/>
        <v>766123</v>
      </c>
      <c r="BT87" s="17" t="s">
        <v>101</v>
      </c>
      <c r="BV87" s="60">
        <f t="shared" si="67"/>
        <v>41608</v>
      </c>
      <c r="BW87" s="71">
        <f t="shared" si="68"/>
        <v>2.1926999711600489E-3</v>
      </c>
      <c r="BX87" s="71">
        <f t="shared" si="69"/>
        <v>2.0912031692621558E-3</v>
      </c>
      <c r="BY87" s="71">
        <f t="shared" si="70"/>
        <v>1.2826086956521741E-3</v>
      </c>
      <c r="BZ87" s="71">
        <f t="shared" si="71"/>
        <v>4.7221191304347827E-2</v>
      </c>
      <c r="CA87" s="71">
        <f t="shared" si="72"/>
        <v>3.7867494824016202E-5</v>
      </c>
      <c r="CB87" s="71">
        <f t="shared" si="73"/>
        <v>0</v>
      </c>
    </row>
    <row r="88" spans="1:80" s="17" customFormat="1" x14ac:dyDescent="0.2">
      <c r="A88" s="106">
        <f t="shared" si="55"/>
        <v>41578</v>
      </c>
      <c r="B88" s="163">
        <v>41608</v>
      </c>
      <c r="C88" s="156">
        <v>53427965609</v>
      </c>
      <c r="D88" s="157">
        <v>320963.00999998458</v>
      </c>
      <c r="E88" s="158">
        <v>750650</v>
      </c>
      <c r="F88" s="157">
        <v>1780932186.9666667</v>
      </c>
      <c r="G88" s="157">
        <v>2372.5200652323542</v>
      </c>
      <c r="H88" s="157">
        <v>320963.00999998458</v>
      </c>
      <c r="I88" s="159">
        <v>2.1926999711600489E-3</v>
      </c>
      <c r="J88" s="200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21.300402764710206</v>
      </c>
      <c r="O88" s="161">
        <v>7.7717079878697541</v>
      </c>
      <c r="P88" s="162">
        <v>2.0912031692621558E-3</v>
      </c>
      <c r="Q88" s="100"/>
      <c r="R88" s="223"/>
      <c r="T88" s="113">
        <f t="shared" si="54"/>
        <v>2.1926999711600489E-3</v>
      </c>
      <c r="U88" s="114">
        <f t="shared" si="54"/>
        <v>1.3204761904761903E-3</v>
      </c>
      <c r="V88" s="115">
        <f>VLOOKUP(B88,'cds bmps'!$E:$I,5,0)/10000</f>
        <v>3.7903714285714298E-2</v>
      </c>
      <c r="Z88" s="124">
        <f t="shared" si="56"/>
        <v>1.7497244877300606E-3</v>
      </c>
      <c r="AA88" s="125">
        <f t="shared" si="57"/>
        <v>4.4297548342998828E-4</v>
      </c>
      <c r="AD88" s="133">
        <f t="shared" si="58"/>
        <v>41608</v>
      </c>
      <c r="AE88" s="134">
        <f t="shared" si="74"/>
        <v>1.014968018978931E-4</v>
      </c>
      <c r="AF88" s="134">
        <f t="shared" si="80"/>
        <v>-2.0898487558792481E-5</v>
      </c>
      <c r="AG88" s="135">
        <f t="shared" si="81"/>
        <v>3.7867494824016202E-5</v>
      </c>
      <c r="AH88" s="136">
        <f t="shared" si="75"/>
        <v>-9.3174770186335298E-3</v>
      </c>
      <c r="AI88" s="57"/>
      <c r="AJ88" s="133">
        <f t="shared" si="82"/>
        <v>41608</v>
      </c>
      <c r="AK88" s="143">
        <f t="shared" si="82"/>
        <v>1.014968018978931E-4</v>
      </c>
      <c r="AL88" s="143">
        <f t="shared" si="82"/>
        <v>-2.0898487558792481E-5</v>
      </c>
      <c r="AM88" s="143">
        <f t="shared" si="83"/>
        <v>3.7867494824016202E-5</v>
      </c>
      <c r="AN88" s="143">
        <f t="shared" si="83"/>
        <v>0</v>
      </c>
      <c r="AO88" s="144">
        <f t="shared" si="76"/>
        <v>-9.3174770186335298E-3</v>
      </c>
      <c r="AP88" s="177"/>
      <c r="AQ88" s="93"/>
      <c r="AR88" s="35"/>
      <c r="AS88" s="93"/>
      <c r="AT88" s="93"/>
      <c r="AU88" s="93"/>
      <c r="AV88" s="93"/>
      <c r="AX88" s="93"/>
      <c r="AY88" s="93"/>
      <c r="AZ88" s="93"/>
      <c r="BA88" s="93"/>
      <c r="BB88" s="93"/>
      <c r="BC88" s="93"/>
      <c r="BD88" s="93"/>
      <c r="BE88" s="93"/>
      <c r="BF88" s="60">
        <f t="shared" si="59"/>
        <v>41608</v>
      </c>
      <c r="BG88" s="71">
        <f t="shared" si="60"/>
        <v>2.1926999711600489E-3</v>
      </c>
      <c r="BH88" s="71">
        <f t="shared" si="61"/>
        <v>1.3204761904761903E-3</v>
      </c>
      <c r="BI88" s="71">
        <f t="shared" si="77"/>
        <v>3.7867494824016202E-5</v>
      </c>
      <c r="BJ88" s="71">
        <f t="shared" si="78"/>
        <v>0</v>
      </c>
      <c r="BK88" s="71">
        <f t="shared" si="79"/>
        <v>3.7867494824016202E-5</v>
      </c>
      <c r="BL88" s="71">
        <f t="shared" si="62"/>
        <v>3.7903714285714298E-2</v>
      </c>
      <c r="BM88" s="71">
        <f t="shared" si="63"/>
        <v>0</v>
      </c>
      <c r="BQ88" s="60">
        <f t="shared" si="64"/>
        <v>41608</v>
      </c>
      <c r="BR88" s="63">
        <f t="shared" si="65"/>
        <v>7.7717079878697541</v>
      </c>
      <c r="BS88" s="64">
        <f t="shared" si="66"/>
        <v>750650</v>
      </c>
      <c r="BT88" s="17" t="s">
        <v>101</v>
      </c>
      <c r="BV88" s="60">
        <f t="shared" si="67"/>
        <v>41639</v>
      </c>
      <c r="BW88" s="71">
        <f t="shared" si="68"/>
        <v>2.3302513363087523E-3</v>
      </c>
      <c r="BX88" s="71">
        <f t="shared" si="69"/>
        <v>2.1926999711600489E-3</v>
      </c>
      <c r="BY88" s="71">
        <f t="shared" si="70"/>
        <v>1.3204761904761903E-3</v>
      </c>
      <c r="BZ88" s="71">
        <f t="shared" si="71"/>
        <v>3.7903714285714298E-2</v>
      </c>
      <c r="CA88" s="71">
        <f t="shared" si="72"/>
        <v>8.3906926406926495E-4</v>
      </c>
      <c r="CB88" s="71">
        <f t="shared" si="73"/>
        <v>0</v>
      </c>
    </row>
    <row r="89" spans="1:80" s="17" customFormat="1" x14ac:dyDescent="0.2">
      <c r="A89" s="106">
        <f t="shared" si="55"/>
        <v>41608</v>
      </c>
      <c r="B89" s="163">
        <v>41639</v>
      </c>
      <c r="C89" s="156">
        <v>54270230202</v>
      </c>
      <c r="D89" s="157">
        <v>346474.72999998386</v>
      </c>
      <c r="E89" s="158">
        <v>748873</v>
      </c>
      <c r="F89" s="157">
        <v>1750652587.1612904</v>
      </c>
      <c r="G89" s="157">
        <v>2337.7162578451757</v>
      </c>
      <c r="H89" s="157">
        <v>346474.72999998386</v>
      </c>
      <c r="I89" s="159">
        <v>2.3302513363087523E-3</v>
      </c>
      <c r="J89" s="200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21.283254462318627</v>
      </c>
      <c r="O89" s="161">
        <v>7.7569297736086424</v>
      </c>
      <c r="P89" s="162">
        <v>2.1926999711600489E-3</v>
      </c>
      <c r="Q89" s="100"/>
      <c r="R89" s="223"/>
      <c r="T89" s="113">
        <f t="shared" si="54"/>
        <v>2.3302513363087523E-3</v>
      </c>
      <c r="U89" s="114">
        <f t="shared" si="54"/>
        <v>2.1595454545454552E-3</v>
      </c>
      <c r="V89" s="115">
        <f>VLOOKUP(B89,'cds bmps'!$E:$I,5,0)/10000</f>
        <v>3.5344265000000007E-2</v>
      </c>
      <c r="Z89" s="124">
        <f t="shared" si="56"/>
        <v>1.8050471668144569E-3</v>
      </c>
      <c r="AA89" s="125">
        <f t="shared" si="57"/>
        <v>5.2520416949429537E-4</v>
      </c>
      <c r="AD89" s="133">
        <f t="shared" si="58"/>
        <v>41639</v>
      </c>
      <c r="AE89" s="134">
        <f t="shared" si="74"/>
        <v>1.3755136514870345E-4</v>
      </c>
      <c r="AF89" s="134">
        <f t="shared" si="80"/>
        <v>4.4297548342998828E-4</v>
      </c>
      <c r="AG89" s="135">
        <f t="shared" si="81"/>
        <v>8.3906926406926495E-4</v>
      </c>
      <c r="AH89" s="136">
        <f t="shared" si="75"/>
        <v>-2.5594492857142909E-3</v>
      </c>
      <c r="AI89" s="57"/>
      <c r="AJ89" s="133">
        <f t="shared" si="82"/>
        <v>41639</v>
      </c>
      <c r="AK89" s="143">
        <f t="shared" si="82"/>
        <v>1.3755136514870345E-4</v>
      </c>
      <c r="AL89" s="143">
        <f t="shared" si="82"/>
        <v>4.4297548342998828E-4</v>
      </c>
      <c r="AM89" s="143">
        <f t="shared" si="83"/>
        <v>8.3906926406926495E-4</v>
      </c>
      <c r="AN89" s="143">
        <f t="shared" si="83"/>
        <v>0</v>
      </c>
      <c r="AO89" s="144">
        <f t="shared" si="76"/>
        <v>-2.5594492857142909E-3</v>
      </c>
      <c r="AP89" s="177"/>
      <c r="AQ89" s="93"/>
      <c r="AS89" s="93"/>
      <c r="AT89" s="93"/>
      <c r="AU89" s="93"/>
      <c r="AV89" s="93"/>
      <c r="AW89" s="37"/>
      <c r="AX89" s="93"/>
      <c r="AY89" s="93"/>
      <c r="AZ89" s="93"/>
      <c r="BA89" s="93"/>
      <c r="BB89" s="93"/>
      <c r="BC89" s="93"/>
      <c r="BD89" s="93"/>
      <c r="BE89" s="93"/>
      <c r="BF89" s="60">
        <f t="shared" si="59"/>
        <v>41639</v>
      </c>
      <c r="BG89" s="71">
        <f t="shared" si="60"/>
        <v>2.3302513363087523E-3</v>
      </c>
      <c r="BH89" s="71">
        <f t="shared" si="61"/>
        <v>2.1595454545454552E-3</v>
      </c>
      <c r="BI89" s="71">
        <f t="shared" si="77"/>
        <v>8.3906926406926495E-4</v>
      </c>
      <c r="BJ89" s="71">
        <f t="shared" si="78"/>
        <v>0</v>
      </c>
      <c r="BK89" s="71">
        <f t="shared" si="79"/>
        <v>8.3906926406926495E-4</v>
      </c>
      <c r="BL89" s="71">
        <f t="shared" si="62"/>
        <v>3.5344265000000007E-2</v>
      </c>
      <c r="BM89" s="71">
        <f t="shared" si="63"/>
        <v>0</v>
      </c>
      <c r="BQ89" s="60">
        <f t="shared" si="64"/>
        <v>41639</v>
      </c>
      <c r="BR89" s="63">
        <f t="shared" si="65"/>
        <v>7.7569297736086424</v>
      </c>
      <c r="BS89" s="64">
        <f t="shared" si="66"/>
        <v>748873</v>
      </c>
      <c r="BT89" s="17" t="s">
        <v>101</v>
      </c>
      <c r="BV89" s="60">
        <f t="shared" si="67"/>
        <v>41670</v>
      </c>
      <c r="BW89" s="71">
        <f t="shared" si="68"/>
        <v>1.9938011795959387E-3</v>
      </c>
      <c r="BX89" s="71">
        <f t="shared" si="69"/>
        <v>2.3302513363087523E-3</v>
      </c>
      <c r="BY89" s="71">
        <f t="shared" si="70"/>
        <v>2.1595454545454552E-3</v>
      </c>
      <c r="BZ89" s="71">
        <f t="shared" si="71"/>
        <v>3.5344265000000007E-2</v>
      </c>
      <c r="CA89" s="71">
        <f t="shared" si="72"/>
        <v>7.8715415019762515E-5</v>
      </c>
      <c r="CB89" s="71">
        <f t="shared" si="73"/>
        <v>0</v>
      </c>
    </row>
    <row r="90" spans="1:80" s="17" customFormat="1" ht="13.5" customHeight="1" x14ac:dyDescent="0.2">
      <c r="A90" s="106">
        <f t="shared" si="55"/>
        <v>41639</v>
      </c>
      <c r="B90" s="163">
        <v>41670</v>
      </c>
      <c r="C90" s="156">
        <v>54038320547</v>
      </c>
      <c r="D90" s="157">
        <v>295182.64999997825</v>
      </c>
      <c r="E90" s="158">
        <v>746169</v>
      </c>
      <c r="F90" s="157">
        <v>1743171630.5483871</v>
      </c>
      <c r="G90" s="157">
        <v>2336.1619560024433</v>
      </c>
      <c r="H90" s="157">
        <v>295182.64999997825</v>
      </c>
      <c r="I90" s="159">
        <v>1.9938011795959387E-3</v>
      </c>
      <c r="J90" s="200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21.278972067109564</v>
      </c>
      <c r="O90" s="161">
        <v>7.7562646720253694</v>
      </c>
      <c r="P90" s="162">
        <v>2.3302513363087523E-3</v>
      </c>
      <c r="Q90" s="100"/>
      <c r="R90" s="223"/>
      <c r="T90" s="113">
        <f t="shared" si="54"/>
        <v>1.9938011795959387E-3</v>
      </c>
      <c r="U90" s="114">
        <f t="shared" si="54"/>
        <v>2.2382608695652177E-3</v>
      </c>
      <c r="V90" s="115">
        <f>VLOOKUP(B90,'cds bmps'!$E:$I,5,0)/10000</f>
        <v>3.672470869565217E-2</v>
      </c>
      <c r="Z90" s="124">
        <f t="shared" si="56"/>
        <v>1.8744948503827078E-3</v>
      </c>
      <c r="AA90" s="125">
        <f t="shared" si="57"/>
        <v>1.1930632921323091E-4</v>
      </c>
      <c r="AD90" s="133">
        <f t="shared" si="58"/>
        <v>41670</v>
      </c>
      <c r="AE90" s="134">
        <f t="shared" si="74"/>
        <v>-3.3645015671281359E-4</v>
      </c>
      <c r="AF90" s="134">
        <f t="shared" si="80"/>
        <v>5.2520416949429537E-4</v>
      </c>
      <c r="AG90" s="135">
        <f t="shared" si="81"/>
        <v>7.8715415019762515E-5</v>
      </c>
      <c r="AH90" s="136">
        <f t="shared" si="75"/>
        <v>1.3804436956521629E-3</v>
      </c>
      <c r="AI90" s="57"/>
      <c r="AJ90" s="133">
        <f t="shared" si="82"/>
        <v>41670</v>
      </c>
      <c r="AK90" s="143">
        <f t="shared" si="82"/>
        <v>-3.3645015671281359E-4</v>
      </c>
      <c r="AL90" s="143">
        <f t="shared" si="82"/>
        <v>5.2520416949429537E-4</v>
      </c>
      <c r="AM90" s="143">
        <f t="shared" si="83"/>
        <v>7.8715415019762515E-5</v>
      </c>
      <c r="AN90" s="143">
        <f t="shared" si="83"/>
        <v>0</v>
      </c>
      <c r="AO90" s="144">
        <f t="shared" si="76"/>
        <v>1.3804436956521629E-3</v>
      </c>
      <c r="AP90" s="177"/>
      <c r="AQ90" s="93"/>
      <c r="AR90" s="35"/>
      <c r="AS90" s="93"/>
      <c r="AT90" s="93"/>
      <c r="AU90" s="93"/>
      <c r="AV90" s="93"/>
      <c r="AW90" s="37"/>
      <c r="AX90" s="93"/>
      <c r="AY90" s="93"/>
      <c r="AZ90" s="93"/>
      <c r="BA90" s="93"/>
      <c r="BB90" s="93"/>
      <c r="BC90" s="93"/>
      <c r="BD90" s="93"/>
      <c r="BE90" s="93"/>
      <c r="BF90" s="60">
        <f t="shared" si="59"/>
        <v>41670</v>
      </c>
      <c r="BG90" s="71">
        <f t="shared" si="60"/>
        <v>1.9938011795959387E-3</v>
      </c>
      <c r="BH90" s="71">
        <f t="shared" si="61"/>
        <v>2.2382608695652177E-3</v>
      </c>
      <c r="BI90" s="71">
        <f t="shared" si="77"/>
        <v>7.8715415019762515E-5</v>
      </c>
      <c r="BJ90" s="71">
        <f t="shared" si="78"/>
        <v>0</v>
      </c>
      <c r="BK90" s="71">
        <f t="shared" si="79"/>
        <v>7.8715415019762515E-5</v>
      </c>
      <c r="BL90" s="71">
        <f t="shared" si="62"/>
        <v>3.672470869565217E-2</v>
      </c>
      <c r="BM90" s="71">
        <f t="shared" si="63"/>
        <v>0</v>
      </c>
      <c r="BQ90" s="60">
        <f t="shared" si="64"/>
        <v>41670</v>
      </c>
      <c r="BR90" s="63">
        <f t="shared" si="65"/>
        <v>7.7562646720253694</v>
      </c>
      <c r="BS90" s="64">
        <f t="shared" si="66"/>
        <v>746169</v>
      </c>
      <c r="BT90" s="17" t="s">
        <v>101</v>
      </c>
      <c r="BV90" s="60">
        <f t="shared" si="67"/>
        <v>41698</v>
      </c>
      <c r="BW90" s="71">
        <f t="shared" si="68"/>
        <v>2.4765204146173663E-3</v>
      </c>
      <c r="BX90" s="71">
        <f t="shared" si="69"/>
        <v>1.9938011795959387E-3</v>
      </c>
      <c r="BY90" s="71">
        <f t="shared" si="70"/>
        <v>2.2382608695652177E-3</v>
      </c>
      <c r="BZ90" s="71">
        <f t="shared" si="71"/>
        <v>3.672470869565217E-2</v>
      </c>
      <c r="CA90" s="71">
        <f t="shared" si="72"/>
        <v>7.3913043478280108E-7</v>
      </c>
      <c r="CB90" s="71">
        <f t="shared" si="73"/>
        <v>0</v>
      </c>
    </row>
    <row r="91" spans="1:80" s="17" customFormat="1" x14ac:dyDescent="0.2">
      <c r="A91" s="106">
        <f t="shared" si="55"/>
        <v>41670</v>
      </c>
      <c r="B91" s="163">
        <v>41698</v>
      </c>
      <c r="C91" s="156">
        <v>48073856144</v>
      </c>
      <c r="D91" s="157">
        <v>326180.50999998493</v>
      </c>
      <c r="E91" s="158">
        <v>746674</v>
      </c>
      <c r="F91" s="157">
        <v>1716923433.7142856</v>
      </c>
      <c r="G91" s="157">
        <v>2299.428443623704</v>
      </c>
      <c r="H91" s="157">
        <v>326180.50999998493</v>
      </c>
      <c r="I91" s="159">
        <v>2.4765204146173663E-3</v>
      </c>
      <c r="J91" s="200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21.263799824806462</v>
      </c>
      <c r="O91" s="161">
        <v>7.7404158682630086</v>
      </c>
      <c r="P91" s="162">
        <v>1.9938011795959387E-3</v>
      </c>
      <c r="Q91" s="100"/>
      <c r="R91" s="223"/>
      <c r="T91" s="113">
        <f t="shared" si="54"/>
        <v>2.4765204146173663E-3</v>
      </c>
      <c r="U91" s="114">
        <f t="shared" si="54"/>
        <v>2.2390000000000005E-3</v>
      </c>
      <c r="V91" s="115">
        <f>VLOOKUP(B91,'cds bmps'!$E:$I,5,0)/10000</f>
        <v>3.2807865000000005E-2</v>
      </c>
      <c r="Z91" s="124">
        <f t="shared" si="56"/>
        <v>1.7193233776146748E-3</v>
      </c>
      <c r="AA91" s="125">
        <f t="shared" si="57"/>
        <v>7.5719703700269153E-4</v>
      </c>
      <c r="AD91" s="133">
        <f t="shared" si="58"/>
        <v>41698</v>
      </c>
      <c r="AE91" s="134">
        <f t="shared" si="74"/>
        <v>4.8271923502142761E-4</v>
      </c>
      <c r="AF91" s="134">
        <f t="shared" si="80"/>
        <v>1.1930632921323091E-4</v>
      </c>
      <c r="AG91" s="135">
        <f t="shared" si="81"/>
        <v>7.3913043478280108E-7</v>
      </c>
      <c r="AH91" s="136">
        <f t="shared" si="75"/>
        <v>-3.9168436956521641E-3</v>
      </c>
      <c r="AI91" s="57"/>
      <c r="AJ91" s="133">
        <f t="shared" si="82"/>
        <v>41698</v>
      </c>
      <c r="AK91" s="143">
        <f t="shared" si="82"/>
        <v>4.8271923502142761E-4</v>
      </c>
      <c r="AL91" s="143">
        <f t="shared" si="82"/>
        <v>1.1930632921323091E-4</v>
      </c>
      <c r="AM91" s="143">
        <f t="shared" si="83"/>
        <v>7.3913043478280108E-7</v>
      </c>
      <c r="AN91" s="143">
        <f t="shared" si="83"/>
        <v>0</v>
      </c>
      <c r="AO91" s="144">
        <f t="shared" si="76"/>
        <v>-3.9168436956521641E-3</v>
      </c>
      <c r="AP91" s="177"/>
      <c r="AQ91" s="93"/>
      <c r="AR91" s="35"/>
      <c r="AS91" s="93"/>
      <c r="AT91" s="93"/>
      <c r="AU91" s="93"/>
      <c r="AV91" s="93"/>
      <c r="AW91" s="37"/>
      <c r="AX91" s="93"/>
      <c r="AY91" s="93"/>
      <c r="AZ91" s="93"/>
      <c r="BA91" s="93"/>
      <c r="BB91" s="93"/>
      <c r="BC91" s="93"/>
      <c r="BD91" s="93"/>
      <c r="BE91" s="93"/>
      <c r="BF91" s="60">
        <f t="shared" si="59"/>
        <v>41698</v>
      </c>
      <c r="BG91" s="71">
        <f t="shared" si="60"/>
        <v>2.4765204146173663E-3</v>
      </c>
      <c r="BH91" s="71">
        <f t="shared" si="61"/>
        <v>2.2390000000000005E-3</v>
      </c>
      <c r="BI91" s="71">
        <f t="shared" si="77"/>
        <v>7.3913043478280108E-7</v>
      </c>
      <c r="BJ91" s="71">
        <f t="shared" si="78"/>
        <v>0</v>
      </c>
      <c r="BK91" s="71">
        <f t="shared" si="79"/>
        <v>7.3913043478280108E-7</v>
      </c>
      <c r="BL91" s="71">
        <f t="shared" si="62"/>
        <v>3.2807865000000005E-2</v>
      </c>
      <c r="BM91" s="71">
        <f t="shared" si="63"/>
        <v>0</v>
      </c>
      <c r="BQ91" s="60">
        <f t="shared" si="64"/>
        <v>41698</v>
      </c>
      <c r="BR91" s="63">
        <f t="shared" si="65"/>
        <v>7.7404158682630086</v>
      </c>
      <c r="BS91" s="64">
        <f t="shared" si="66"/>
        <v>746674</v>
      </c>
      <c r="BT91" s="17" t="s">
        <v>101</v>
      </c>
      <c r="BV91" s="60">
        <f t="shared" si="67"/>
        <v>41729</v>
      </c>
      <c r="BW91" s="71">
        <f t="shared" si="68"/>
        <v>2.7536097614569172E-3</v>
      </c>
      <c r="BX91" s="71">
        <f t="shared" si="69"/>
        <v>2.4765204146173663E-3</v>
      </c>
      <c r="BY91" s="71">
        <f t="shared" si="70"/>
        <v>2.2390000000000005E-3</v>
      </c>
      <c r="BZ91" s="71">
        <f t="shared" si="71"/>
        <v>3.2807865000000005E-2</v>
      </c>
      <c r="CA91" s="71">
        <f t="shared" si="72"/>
        <v>7.9095238095237917E-5</v>
      </c>
      <c r="CB91" s="71">
        <f t="shared" si="73"/>
        <v>0</v>
      </c>
    </row>
    <row r="92" spans="1:80" s="17" customFormat="1" x14ac:dyDescent="0.2">
      <c r="A92" s="106">
        <f t="shared" si="55"/>
        <v>41698</v>
      </c>
      <c r="B92" s="163">
        <v>41729</v>
      </c>
      <c r="C92" s="156">
        <v>52343185831</v>
      </c>
      <c r="D92" s="157">
        <v>394884.12999998627</v>
      </c>
      <c r="E92" s="158">
        <v>740820</v>
      </c>
      <c r="F92" s="157">
        <v>1688489865.516129</v>
      </c>
      <c r="G92" s="157">
        <v>2279.2174421804607</v>
      </c>
      <c r="H92" s="157">
        <v>394884.12999998627</v>
      </c>
      <c r="I92" s="159">
        <v>2.7536097614569172E-3</v>
      </c>
      <c r="J92" s="200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21.247100395708589</v>
      </c>
      <c r="O92" s="161">
        <v>7.7315874359187458</v>
      </c>
      <c r="P92" s="162">
        <v>2.4765204146173663E-3</v>
      </c>
      <c r="Q92" s="100"/>
      <c r="R92" s="223"/>
      <c r="T92" s="113">
        <f t="shared" si="54"/>
        <v>2.7536097614569172E-3</v>
      </c>
      <c r="U92" s="114">
        <f t="shared" si="54"/>
        <v>2.3180952380952385E-3</v>
      </c>
      <c r="V92" s="115">
        <f>VLOOKUP(B92,'cds bmps'!$E:$I,5,0)/10000</f>
        <v>2.6218933333333343E-2</v>
      </c>
      <c r="Z92" s="124">
        <f t="shared" si="56"/>
        <v>1.4728425723963324E-3</v>
      </c>
      <c r="AA92" s="125">
        <f t="shared" si="57"/>
        <v>1.2807671890605848E-3</v>
      </c>
      <c r="AD92" s="133">
        <f t="shared" si="58"/>
        <v>41729</v>
      </c>
      <c r="AE92" s="134">
        <f t="shared" si="74"/>
        <v>2.770893468395509E-4</v>
      </c>
      <c r="AF92" s="134">
        <f t="shared" si="80"/>
        <v>7.5719703700269153E-4</v>
      </c>
      <c r="AG92" s="135">
        <f t="shared" si="81"/>
        <v>7.9095238095237917E-5</v>
      </c>
      <c r="AH92" s="136">
        <f t="shared" si="75"/>
        <v>-6.5889316666666621E-3</v>
      </c>
      <c r="AI92" s="57"/>
      <c r="AJ92" s="133">
        <f t="shared" si="82"/>
        <v>41729</v>
      </c>
      <c r="AK92" s="143">
        <f t="shared" si="82"/>
        <v>2.770893468395509E-4</v>
      </c>
      <c r="AL92" s="143">
        <f t="shared" si="82"/>
        <v>7.5719703700269153E-4</v>
      </c>
      <c r="AM92" s="143">
        <f t="shared" si="83"/>
        <v>7.9095238095237917E-5</v>
      </c>
      <c r="AN92" s="143">
        <f t="shared" si="83"/>
        <v>0</v>
      </c>
      <c r="AO92" s="144">
        <f t="shared" si="76"/>
        <v>-6.5889316666666621E-3</v>
      </c>
      <c r="AP92" s="177"/>
      <c r="AQ92" s="93"/>
      <c r="AS92" s="93"/>
      <c r="AT92" s="93"/>
      <c r="AU92" s="93"/>
      <c r="AV92" s="93"/>
      <c r="AX92" s="93"/>
      <c r="AY92" s="93"/>
      <c r="AZ92" s="93"/>
      <c r="BA92" s="93"/>
      <c r="BB92" s="93"/>
      <c r="BC92" s="93"/>
      <c r="BD92" s="93"/>
      <c r="BE92" s="93"/>
      <c r="BF92" s="60">
        <f t="shared" si="59"/>
        <v>41729</v>
      </c>
      <c r="BG92" s="71">
        <f t="shared" si="60"/>
        <v>2.7536097614569172E-3</v>
      </c>
      <c r="BH92" s="71">
        <f t="shared" si="61"/>
        <v>2.3180952380952385E-3</v>
      </c>
      <c r="BI92" s="71">
        <f t="shared" si="77"/>
        <v>7.9095238095237917E-5</v>
      </c>
      <c r="BJ92" s="71">
        <f t="shared" si="78"/>
        <v>0</v>
      </c>
      <c r="BK92" s="71">
        <f t="shared" si="79"/>
        <v>7.9095238095237917E-5</v>
      </c>
      <c r="BL92" s="71">
        <f t="shared" si="62"/>
        <v>2.6218933333333343E-2</v>
      </c>
      <c r="BM92" s="71">
        <f t="shared" si="63"/>
        <v>0</v>
      </c>
      <c r="BQ92" s="60">
        <f t="shared" si="64"/>
        <v>41729</v>
      </c>
      <c r="BR92" s="63">
        <f t="shared" si="65"/>
        <v>7.7315874359187458</v>
      </c>
      <c r="BS92" s="64">
        <f t="shared" si="66"/>
        <v>740820</v>
      </c>
      <c r="BT92" s="17" t="s">
        <v>101</v>
      </c>
      <c r="BV92" s="60">
        <f t="shared" si="67"/>
        <v>41759</v>
      </c>
      <c r="BW92" s="71">
        <f t="shared" si="68"/>
        <v>2.6185452128632677E-3</v>
      </c>
      <c r="BX92" s="71">
        <f t="shared" si="69"/>
        <v>2.7536097614569172E-3</v>
      </c>
      <c r="BY92" s="71">
        <f t="shared" si="70"/>
        <v>2.3180952380952385E-3</v>
      </c>
      <c r="BZ92" s="71">
        <f t="shared" si="71"/>
        <v>2.6218933333333343E-2</v>
      </c>
      <c r="CA92" s="71">
        <f t="shared" si="72"/>
        <v>2.0740476190476151E-4</v>
      </c>
      <c r="CB92" s="71">
        <f t="shared" si="73"/>
        <v>0</v>
      </c>
    </row>
    <row r="93" spans="1:80" s="17" customFormat="1" x14ac:dyDescent="0.2">
      <c r="A93" s="106">
        <f t="shared" si="55"/>
        <v>41729</v>
      </c>
      <c r="B93" s="163">
        <v>41759</v>
      </c>
      <c r="C93" s="156">
        <v>50498577951</v>
      </c>
      <c r="D93" s="157">
        <v>362281.66999998252</v>
      </c>
      <c r="E93" s="158">
        <v>751124</v>
      </c>
      <c r="F93" s="157">
        <v>1683285931.7</v>
      </c>
      <c r="G93" s="157">
        <v>2241.0226962525494</v>
      </c>
      <c r="H93" s="157">
        <v>362281.66999998252</v>
      </c>
      <c r="I93" s="159">
        <v>2.6185452128632677E-3</v>
      </c>
      <c r="J93" s="200">
        <v>2.5255E-3</v>
      </c>
      <c r="K93" s="160">
        <v>6.6880952380951944E-5</v>
      </c>
      <c r="L93" s="160">
        <v>0</v>
      </c>
      <c r="M93" s="160">
        <v>6.6880952380951944E-5</v>
      </c>
      <c r="N93" s="161">
        <v>21.244013631782948</v>
      </c>
      <c r="O93" s="161">
        <v>7.7146876014839343</v>
      </c>
      <c r="P93" s="162">
        <v>2.7536097614569172E-3</v>
      </c>
      <c r="Q93" s="100"/>
      <c r="R93" s="223"/>
      <c r="T93" s="113">
        <f t="shared" si="54"/>
        <v>2.6185452128632677E-3</v>
      </c>
      <c r="U93" s="114">
        <f t="shared" si="54"/>
        <v>2.5255E-3</v>
      </c>
      <c r="V93" s="115">
        <f>VLOOKUP(B93,'cds bmps'!$E:$I,5,0)/10000</f>
        <v>2.0012786363636362E-2</v>
      </c>
      <c r="Z93" s="124">
        <f t="shared" si="56"/>
        <v>1.2655189345092139E-3</v>
      </c>
      <c r="AA93" s="125">
        <f t="shared" si="57"/>
        <v>1.3530262783540538E-3</v>
      </c>
      <c r="AD93" s="133">
        <f t="shared" si="58"/>
        <v>41759</v>
      </c>
      <c r="AE93" s="134">
        <f t="shared" si="74"/>
        <v>-1.3506454859364952E-4</v>
      </c>
      <c r="AF93" s="134">
        <f t="shared" si="80"/>
        <v>1.2807671890605848E-3</v>
      </c>
      <c r="AG93" s="135">
        <f t="shared" si="81"/>
        <v>2.0740476190476151E-4</v>
      </c>
      <c r="AH93" s="136">
        <f t="shared" si="75"/>
        <v>-6.2061469696969816E-3</v>
      </c>
      <c r="AI93" s="57"/>
      <c r="AJ93" s="133">
        <f t="shared" si="82"/>
        <v>41759</v>
      </c>
      <c r="AK93" s="143">
        <f t="shared" si="82"/>
        <v>-1.3506454859364952E-4</v>
      </c>
      <c r="AL93" s="143">
        <f t="shared" si="82"/>
        <v>1.2807671890605848E-3</v>
      </c>
      <c r="AM93" s="143">
        <f t="shared" si="83"/>
        <v>2.0740476190476151E-4</v>
      </c>
      <c r="AN93" s="143">
        <f t="shared" si="83"/>
        <v>0</v>
      </c>
      <c r="AO93" s="144">
        <f t="shared" si="76"/>
        <v>-6.2061469696969816E-3</v>
      </c>
      <c r="AP93" s="177"/>
      <c r="AQ93" s="93"/>
      <c r="AR93" s="37"/>
      <c r="AS93" s="93"/>
      <c r="AT93" s="93"/>
      <c r="AU93" s="93"/>
      <c r="AV93" s="93"/>
      <c r="AW93" s="35"/>
      <c r="AX93" s="93"/>
      <c r="AY93" s="93"/>
      <c r="AZ93" s="93"/>
      <c r="BA93" s="93"/>
      <c r="BB93" s="93"/>
      <c r="BC93" s="93"/>
      <c r="BD93" s="93"/>
      <c r="BE93" s="93"/>
      <c r="BF93" s="60">
        <f t="shared" si="59"/>
        <v>41759</v>
      </c>
      <c r="BG93" s="71">
        <f t="shared" si="60"/>
        <v>2.6185452128632677E-3</v>
      </c>
      <c r="BH93" s="71">
        <f t="shared" si="61"/>
        <v>2.5255E-3</v>
      </c>
      <c r="BI93" s="71">
        <f t="shared" si="77"/>
        <v>2.0740476190476151E-4</v>
      </c>
      <c r="BJ93" s="71">
        <f t="shared" si="78"/>
        <v>0</v>
      </c>
      <c r="BK93" s="71">
        <f t="shared" si="79"/>
        <v>2.0740476190476151E-4</v>
      </c>
      <c r="BL93" s="71">
        <f t="shared" si="62"/>
        <v>2.0012786363636362E-2</v>
      </c>
      <c r="BM93" s="71">
        <f t="shared" si="63"/>
        <v>0</v>
      </c>
      <c r="BQ93" s="60">
        <f t="shared" si="64"/>
        <v>41759</v>
      </c>
      <c r="BR93" s="63">
        <f t="shared" si="65"/>
        <v>7.7146876014839343</v>
      </c>
      <c r="BS93" s="64">
        <f t="shared" si="66"/>
        <v>751124</v>
      </c>
      <c r="BT93" s="17" t="s">
        <v>101</v>
      </c>
      <c r="BV93" s="60">
        <f t="shared" si="67"/>
        <v>41790</v>
      </c>
      <c r="BW93" s="71">
        <f t="shared" si="68"/>
        <v>2.7064696731361718E-3</v>
      </c>
      <c r="BX93" s="71">
        <f t="shared" si="69"/>
        <v>2.6185452128632677E-3</v>
      </c>
      <c r="BY93" s="71">
        <f t="shared" si="70"/>
        <v>2.5255E-3</v>
      </c>
      <c r="BZ93" s="71">
        <f t="shared" si="71"/>
        <v>2.0012786363636362E-2</v>
      </c>
      <c r="CA93" s="71">
        <f t="shared" si="72"/>
        <v>6.6880952380951944E-5</v>
      </c>
      <c r="CB93" s="71">
        <f t="shared" si="73"/>
        <v>0</v>
      </c>
    </row>
    <row r="94" spans="1:80" s="17" customFormat="1" x14ac:dyDescent="0.2">
      <c r="A94" s="106">
        <f t="shared" si="55"/>
        <v>41759</v>
      </c>
      <c r="B94" s="163">
        <v>41790</v>
      </c>
      <c r="C94" s="156">
        <v>51709794290</v>
      </c>
      <c r="D94" s="157">
        <v>383427.36999998626</v>
      </c>
      <c r="E94" s="158">
        <v>736722</v>
      </c>
      <c r="F94" s="157">
        <v>1668057880.3225806</v>
      </c>
      <c r="G94" s="157">
        <v>2264.161895969688</v>
      </c>
      <c r="H94" s="157">
        <v>383427.36999998626</v>
      </c>
      <c r="I94" s="159">
        <v>2.7064696731361718E-3</v>
      </c>
      <c r="J94" s="200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21.234925840714123</v>
      </c>
      <c r="O94" s="161">
        <v>7.7249599455869733</v>
      </c>
      <c r="P94" s="162">
        <v>2.6185452128632677E-3</v>
      </c>
      <c r="Q94" s="100"/>
      <c r="R94" s="223"/>
      <c r="T94" s="113">
        <f t="shared" ref="T94:U108" si="84">+I94</f>
        <v>2.7064696731361718E-3</v>
      </c>
      <c r="U94" s="114">
        <f t="shared" si="84"/>
        <v>2.5923809523809519E-3</v>
      </c>
      <c r="V94" s="115">
        <f>VLOOKUP(B94,'cds bmps'!$E:$I,5,0)/10000</f>
        <v>1.8005336363636364E-2</v>
      </c>
      <c r="Z94" s="124">
        <f t="shared" si="56"/>
        <v>1.1984191118056204E-3</v>
      </c>
      <c r="AA94" s="125">
        <f t="shared" si="57"/>
        <v>1.5080505613305514E-3</v>
      </c>
      <c r="AD94" s="133">
        <f t="shared" si="58"/>
        <v>41790</v>
      </c>
      <c r="AE94" s="134">
        <f t="shared" si="74"/>
        <v>8.7924460272904067E-5</v>
      </c>
      <c r="AF94" s="134">
        <f t="shared" si="80"/>
        <v>1.3530262783540538E-3</v>
      </c>
      <c r="AG94" s="135">
        <f t="shared" si="81"/>
        <v>6.6880952380951944E-5</v>
      </c>
      <c r="AH94" s="136">
        <f t="shared" si="75"/>
        <v>-2.0074499999999974E-3</v>
      </c>
      <c r="AI94" s="57"/>
      <c r="AJ94" s="133">
        <f t="shared" si="82"/>
        <v>41790</v>
      </c>
      <c r="AK94" s="143">
        <f t="shared" si="82"/>
        <v>8.7924460272904067E-5</v>
      </c>
      <c r="AL94" s="143">
        <f t="shared" si="82"/>
        <v>1.3530262783540538E-3</v>
      </c>
      <c r="AM94" s="143">
        <f t="shared" si="83"/>
        <v>6.6880952380951944E-5</v>
      </c>
      <c r="AN94" s="143">
        <f t="shared" si="83"/>
        <v>0</v>
      </c>
      <c r="AO94" s="144">
        <f t="shared" si="76"/>
        <v>-2.0074499999999974E-3</v>
      </c>
      <c r="AP94" s="177"/>
      <c r="AQ94" s="93"/>
      <c r="AR94" s="37"/>
      <c r="AS94" s="93"/>
      <c r="AT94" s="93"/>
      <c r="AU94" s="93"/>
      <c r="AV94" s="93"/>
      <c r="AX94" s="93"/>
      <c r="AY94" s="93"/>
      <c r="AZ94" s="93"/>
      <c r="BA94" s="93"/>
      <c r="BB94" s="93"/>
      <c r="BC94" s="93"/>
      <c r="BD94" s="93"/>
      <c r="BE94" s="93"/>
      <c r="BF94" s="60">
        <f t="shared" si="59"/>
        <v>41790</v>
      </c>
      <c r="BG94" s="71">
        <f t="shared" si="60"/>
        <v>2.7064696731361718E-3</v>
      </c>
      <c r="BH94" s="71">
        <f t="shared" si="61"/>
        <v>2.5923809523809519E-3</v>
      </c>
      <c r="BI94" s="71">
        <f t="shared" si="77"/>
        <v>6.6880952380951944E-5</v>
      </c>
      <c r="BJ94" s="71">
        <f t="shared" si="78"/>
        <v>0</v>
      </c>
      <c r="BK94" s="71">
        <f t="shared" si="79"/>
        <v>6.6880952380951944E-5</v>
      </c>
      <c r="BL94" s="71">
        <f t="shared" si="62"/>
        <v>1.8005336363636364E-2</v>
      </c>
      <c r="BM94" s="71">
        <f t="shared" si="63"/>
        <v>0</v>
      </c>
      <c r="BQ94" s="60">
        <f t="shared" si="64"/>
        <v>41790</v>
      </c>
      <c r="BR94" s="63">
        <f t="shared" si="65"/>
        <v>7.7249599455869733</v>
      </c>
      <c r="BS94" s="64">
        <f t="shared" si="66"/>
        <v>736722</v>
      </c>
      <c r="BT94" s="17" t="s">
        <v>101</v>
      </c>
      <c r="BV94" s="60">
        <f t="shared" si="67"/>
        <v>41820</v>
      </c>
      <c r="BW94" s="71">
        <f t="shared" si="68"/>
        <v>2.8138585496042599E-3</v>
      </c>
      <c r="BX94" s="71">
        <f t="shared" si="69"/>
        <v>2.7064696731361718E-3</v>
      </c>
      <c r="BY94" s="71">
        <f t="shared" si="70"/>
        <v>2.5923809523809519E-3</v>
      </c>
      <c r="BZ94" s="71">
        <f t="shared" si="71"/>
        <v>1.8005336363636364E-2</v>
      </c>
      <c r="CA94" s="71">
        <f t="shared" si="72"/>
        <v>-1.0633333333333326E-3</v>
      </c>
      <c r="CB94" s="71">
        <f t="shared" si="73"/>
        <v>0</v>
      </c>
    </row>
    <row r="95" spans="1:80" s="17" customFormat="1" x14ac:dyDescent="0.2">
      <c r="A95" s="106">
        <f t="shared" si="55"/>
        <v>41790</v>
      </c>
      <c r="B95" s="163">
        <v>41820</v>
      </c>
      <c r="C95" s="156">
        <v>49103269608</v>
      </c>
      <c r="D95" s="157">
        <v>378546.99999998306</v>
      </c>
      <c r="E95" s="158">
        <v>730860</v>
      </c>
      <c r="F95" s="157">
        <v>1636775653.5999999</v>
      </c>
      <c r="G95" s="157">
        <v>2239.5200908518732</v>
      </c>
      <c r="H95" s="157">
        <v>378546.99999998306</v>
      </c>
      <c r="I95" s="159">
        <v>2.8138585496042599E-3</v>
      </c>
      <c r="J95" s="200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21.215994078661961</v>
      </c>
      <c r="O95" s="161">
        <v>7.7140168767399002</v>
      </c>
      <c r="P95" s="162">
        <v>2.7064696731361718E-3</v>
      </c>
      <c r="Q95" s="100"/>
      <c r="R95" s="223"/>
      <c r="T95" s="113">
        <f t="shared" si="84"/>
        <v>2.8138585496042599E-3</v>
      </c>
      <c r="U95" s="114">
        <f t="shared" si="84"/>
        <v>1.5290476190476193E-3</v>
      </c>
      <c r="V95" s="115">
        <f>VLOOKUP(B95,'cds bmps'!$E:$I,5,0)/10000</f>
        <v>1.6739757142857137E-2</v>
      </c>
      <c r="Z95" s="124">
        <f t="shared" si="56"/>
        <v>9.4951592215965978E-4</v>
      </c>
      <c r="AA95" s="125">
        <f t="shared" si="57"/>
        <v>1.8643426274446001E-3</v>
      </c>
      <c r="AD95" s="133">
        <f t="shared" si="58"/>
        <v>41820</v>
      </c>
      <c r="AE95" s="134">
        <f t="shared" si="74"/>
        <v>1.0738887646808814E-4</v>
      </c>
      <c r="AF95" s="134">
        <f t="shared" si="80"/>
        <v>1.5080505613305514E-3</v>
      </c>
      <c r="AG95" s="135">
        <f t="shared" si="81"/>
        <v>-1.0633333333333326E-3</v>
      </c>
      <c r="AH95" s="136">
        <f t="shared" si="75"/>
        <v>-1.2655792207792275E-3</v>
      </c>
      <c r="AI95" s="57"/>
      <c r="AJ95" s="133">
        <f t="shared" si="82"/>
        <v>41820</v>
      </c>
      <c r="AK95" s="143">
        <f t="shared" si="82"/>
        <v>1.0738887646808814E-4</v>
      </c>
      <c r="AL95" s="143">
        <f t="shared" si="82"/>
        <v>1.5080505613305514E-3</v>
      </c>
      <c r="AM95" s="143">
        <f t="shared" si="83"/>
        <v>0</v>
      </c>
      <c r="AN95" s="143">
        <f t="shared" si="83"/>
        <v>-1.0633333333333326E-3</v>
      </c>
      <c r="AO95" s="144">
        <f t="shared" si="76"/>
        <v>-1.2655792207792275E-3</v>
      </c>
      <c r="AP95" s="177"/>
      <c r="AQ95" s="93"/>
      <c r="AR95" s="37"/>
      <c r="AS95" s="93"/>
      <c r="AT95" s="93"/>
      <c r="AU95" s="93"/>
      <c r="AV95" s="93"/>
      <c r="AW95" s="35"/>
      <c r="AX95" s="93"/>
      <c r="AY95" s="93"/>
      <c r="AZ95" s="93"/>
      <c r="BA95" s="93"/>
      <c r="BB95" s="93"/>
      <c r="BC95" s="93"/>
      <c r="BD95" s="93"/>
      <c r="BE95" s="93"/>
      <c r="BF95" s="60">
        <f t="shared" si="59"/>
        <v>41820</v>
      </c>
      <c r="BG95" s="71">
        <f t="shared" si="60"/>
        <v>2.8138585496042599E-3</v>
      </c>
      <c r="BH95" s="71">
        <f t="shared" si="61"/>
        <v>1.5290476190476193E-3</v>
      </c>
      <c r="BI95" s="71">
        <f t="shared" si="77"/>
        <v>0</v>
      </c>
      <c r="BJ95" s="71">
        <f t="shared" si="78"/>
        <v>-1.0633333333333326E-3</v>
      </c>
      <c r="BK95" s="71">
        <f t="shared" si="79"/>
        <v>-1.0633333333333326E-3</v>
      </c>
      <c r="BL95" s="71">
        <f t="shared" si="62"/>
        <v>1.6739757142857137E-2</v>
      </c>
      <c r="BM95" s="71">
        <f t="shared" si="63"/>
        <v>0</v>
      </c>
      <c r="BQ95" s="60">
        <f t="shared" si="64"/>
        <v>41820</v>
      </c>
      <c r="BR95" s="63">
        <f t="shared" si="65"/>
        <v>7.7140168767399002</v>
      </c>
      <c r="BS95" s="64">
        <f t="shared" si="66"/>
        <v>730860</v>
      </c>
      <c r="BT95" s="17" t="s">
        <v>101</v>
      </c>
      <c r="BV95" s="60">
        <f t="shared" si="67"/>
        <v>41851</v>
      </c>
      <c r="BW95" s="71">
        <f t="shared" si="68"/>
        <v>2.4963351798435564E-3</v>
      </c>
      <c r="BX95" s="71">
        <f t="shared" si="69"/>
        <v>2.8138585496042599E-3</v>
      </c>
      <c r="BY95" s="71">
        <f t="shared" si="70"/>
        <v>1.5290476190476193E-3</v>
      </c>
      <c r="BZ95" s="71">
        <f t="shared" si="71"/>
        <v>1.6739757142857137E-2</v>
      </c>
      <c r="CA95" s="71">
        <f t="shared" si="72"/>
        <v>-5.7078674948240191E-4</v>
      </c>
      <c r="CB95" s="71">
        <f t="shared" si="73"/>
        <v>0</v>
      </c>
    </row>
    <row r="96" spans="1:80" s="17" customFormat="1" x14ac:dyDescent="0.2">
      <c r="A96" s="106">
        <f t="shared" si="55"/>
        <v>41820</v>
      </c>
      <c r="B96" s="163">
        <v>41851</v>
      </c>
      <c r="C96" s="156">
        <v>50123810901</v>
      </c>
      <c r="D96" s="157">
        <v>342810.49999997875</v>
      </c>
      <c r="E96" s="158">
        <v>743108</v>
      </c>
      <c r="F96" s="157">
        <v>1616897125.8387096</v>
      </c>
      <c r="G96" s="157">
        <v>2175.8575144376182</v>
      </c>
      <c r="H96" s="157">
        <v>342810.49999997875</v>
      </c>
      <c r="I96" s="159">
        <v>2.4963351798435564E-3</v>
      </c>
      <c r="J96" s="200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21.203774795133295</v>
      </c>
      <c r="O96" s="161">
        <v>7.685178125334474</v>
      </c>
      <c r="P96" s="162">
        <v>2.8138585496042599E-3</v>
      </c>
      <c r="Q96" s="100"/>
      <c r="R96" s="223"/>
      <c r="T96" s="113">
        <f t="shared" si="84"/>
        <v>2.4963351798435564E-3</v>
      </c>
      <c r="U96" s="114">
        <f t="shared" si="84"/>
        <v>9.5826086956521742E-4</v>
      </c>
      <c r="V96" s="115">
        <f>VLOOKUP(B96,'cds bmps'!$E:$I,5,0)/10000</f>
        <v>2.1330356521739129E-2</v>
      </c>
      <c r="Z96" s="124">
        <f t="shared" si="56"/>
        <v>1.0248697584529652E-3</v>
      </c>
      <c r="AA96" s="125">
        <f t="shared" si="57"/>
        <v>1.4714654213905912E-3</v>
      </c>
      <c r="AD96" s="133">
        <f t="shared" si="58"/>
        <v>41851</v>
      </c>
      <c r="AE96" s="134">
        <f t="shared" si="74"/>
        <v>-3.175233697607035E-4</v>
      </c>
      <c r="AF96" s="134">
        <f t="shared" si="80"/>
        <v>1.8643426274446001E-3</v>
      </c>
      <c r="AG96" s="135">
        <f t="shared" si="81"/>
        <v>-5.7078674948240191E-4</v>
      </c>
      <c r="AH96" s="136">
        <f t="shared" si="75"/>
        <v>4.5905993788819925E-3</v>
      </c>
      <c r="AI96" s="57"/>
      <c r="AJ96" s="133">
        <f t="shared" si="82"/>
        <v>41851</v>
      </c>
      <c r="AK96" s="143">
        <f t="shared" si="82"/>
        <v>-3.175233697607035E-4</v>
      </c>
      <c r="AL96" s="143">
        <f t="shared" si="82"/>
        <v>1.8643426274446001E-3</v>
      </c>
      <c r="AM96" s="143">
        <f t="shared" si="83"/>
        <v>0</v>
      </c>
      <c r="AN96" s="143">
        <f t="shared" si="83"/>
        <v>-5.7078674948240191E-4</v>
      </c>
      <c r="AO96" s="144">
        <f t="shared" si="76"/>
        <v>4.5905993788819925E-3</v>
      </c>
      <c r="AP96" s="177"/>
      <c r="AQ96" s="93"/>
      <c r="AS96" s="93"/>
      <c r="AT96" s="93"/>
      <c r="AU96" s="93"/>
      <c r="AV96" s="93"/>
      <c r="AW96" s="35"/>
      <c r="AX96" s="93"/>
      <c r="AY96" s="93"/>
      <c r="AZ96" s="93"/>
      <c r="BA96" s="93"/>
      <c r="BB96" s="93"/>
      <c r="BC96" s="93"/>
      <c r="BD96" s="93"/>
      <c r="BE96" s="93"/>
      <c r="BF96" s="60">
        <f t="shared" si="59"/>
        <v>41851</v>
      </c>
      <c r="BG96" s="71">
        <f t="shared" si="60"/>
        <v>2.4963351798435564E-3</v>
      </c>
      <c r="BH96" s="71">
        <f t="shared" si="61"/>
        <v>9.5826086956521742E-4</v>
      </c>
      <c r="BI96" s="71">
        <f t="shared" si="77"/>
        <v>0</v>
      </c>
      <c r="BJ96" s="71">
        <f t="shared" si="78"/>
        <v>-5.7078674948240191E-4</v>
      </c>
      <c r="BK96" s="71">
        <f t="shared" si="79"/>
        <v>-5.7078674948240191E-4</v>
      </c>
      <c r="BL96" s="71">
        <f t="shared" si="62"/>
        <v>2.1330356521739129E-2</v>
      </c>
      <c r="BM96" s="71">
        <f t="shared" si="63"/>
        <v>0</v>
      </c>
      <c r="BQ96" s="60">
        <f t="shared" si="64"/>
        <v>41851</v>
      </c>
      <c r="BR96" s="63">
        <f t="shared" si="65"/>
        <v>7.685178125334474</v>
      </c>
      <c r="BS96" s="64">
        <f t="shared" si="66"/>
        <v>743108</v>
      </c>
      <c r="BT96" s="17" t="s">
        <v>101</v>
      </c>
      <c r="BV96" s="60">
        <f t="shared" si="67"/>
        <v>41882</v>
      </c>
      <c r="BW96" s="71">
        <f t="shared" si="68"/>
        <v>2.6819498532679011E-3</v>
      </c>
      <c r="BX96" s="71">
        <f t="shared" si="69"/>
        <v>2.4963351798435564E-3</v>
      </c>
      <c r="BY96" s="71">
        <f t="shared" si="70"/>
        <v>9.5826086956521742E-4</v>
      </c>
      <c r="BZ96" s="71">
        <f t="shared" si="71"/>
        <v>2.1330356521739129E-2</v>
      </c>
      <c r="CA96" s="71">
        <f t="shared" si="72"/>
        <v>-1.0826086956521735E-4</v>
      </c>
      <c r="CB96" s="71">
        <f t="shared" si="73"/>
        <v>0</v>
      </c>
    </row>
    <row r="97" spans="1:80" s="17" customFormat="1" x14ac:dyDescent="0.2">
      <c r="A97" s="106">
        <f t="shared" si="55"/>
        <v>41851</v>
      </c>
      <c r="B97" s="163">
        <v>41882</v>
      </c>
      <c r="C97" s="156">
        <v>50012147724</v>
      </c>
      <c r="D97" s="157">
        <v>367479.64999998466</v>
      </c>
      <c r="E97" s="158">
        <v>727415</v>
      </c>
      <c r="F97" s="157">
        <v>1613295087.8709676</v>
      </c>
      <c r="G97" s="157">
        <v>2217.8468795267731</v>
      </c>
      <c r="H97" s="157">
        <v>367479.64999998466</v>
      </c>
      <c r="I97" s="159">
        <v>2.6819498532679011E-3</v>
      </c>
      <c r="J97" s="200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21.20154456286075</v>
      </c>
      <c r="O97" s="161">
        <v>7.7042921301470866</v>
      </c>
      <c r="P97" s="162">
        <v>2.4963351798435564E-3</v>
      </c>
      <c r="Q97" s="100"/>
      <c r="R97" s="223"/>
      <c r="T97" s="113">
        <f t="shared" si="84"/>
        <v>2.6819498532679011E-3</v>
      </c>
      <c r="U97" s="114">
        <f t="shared" si="84"/>
        <v>8.5000000000000006E-4</v>
      </c>
      <c r="V97" s="115">
        <f>VLOOKUP(B97,'cds bmps'!$E:$I,5,0)/10000</f>
        <v>2.3160223809523806E-2</v>
      </c>
      <c r="Z97" s="124">
        <f t="shared" si="56"/>
        <v>1.0771948447003727E-3</v>
      </c>
      <c r="AA97" s="125">
        <f t="shared" si="57"/>
        <v>1.6047550085675284E-3</v>
      </c>
      <c r="AD97" s="133">
        <f t="shared" si="58"/>
        <v>41882</v>
      </c>
      <c r="AE97" s="134">
        <f t="shared" si="74"/>
        <v>1.8561467342434468E-4</v>
      </c>
      <c r="AF97" s="134">
        <f t="shared" si="80"/>
        <v>1.4714654213905912E-3</v>
      </c>
      <c r="AG97" s="135">
        <f t="shared" si="81"/>
        <v>-1.0826086956521735E-4</v>
      </c>
      <c r="AH97" s="136">
        <f t="shared" si="75"/>
        <v>1.8298672877846769E-3</v>
      </c>
      <c r="AI97" s="57"/>
      <c r="AJ97" s="133">
        <f t="shared" si="82"/>
        <v>41882</v>
      </c>
      <c r="AK97" s="143">
        <f t="shared" si="82"/>
        <v>1.8561467342434468E-4</v>
      </c>
      <c r="AL97" s="143">
        <f t="shared" si="82"/>
        <v>1.4714654213905912E-3</v>
      </c>
      <c r="AM97" s="143">
        <f t="shared" si="83"/>
        <v>0</v>
      </c>
      <c r="AN97" s="143">
        <f t="shared" si="83"/>
        <v>-1.0826086956521735E-4</v>
      </c>
      <c r="AO97" s="144">
        <f t="shared" si="76"/>
        <v>1.8298672877846769E-3</v>
      </c>
      <c r="AP97" s="177"/>
      <c r="AQ97" s="93"/>
      <c r="AR97" s="35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60">
        <f t="shared" si="59"/>
        <v>41882</v>
      </c>
      <c r="BG97" s="71">
        <f t="shared" si="60"/>
        <v>2.6819498532679011E-3</v>
      </c>
      <c r="BH97" s="71">
        <f t="shared" si="61"/>
        <v>8.5000000000000006E-4</v>
      </c>
      <c r="BI97" s="71">
        <f t="shared" si="77"/>
        <v>0</v>
      </c>
      <c r="BJ97" s="71">
        <f t="shared" si="78"/>
        <v>-1.0826086956521735E-4</v>
      </c>
      <c r="BK97" s="71">
        <f t="shared" si="79"/>
        <v>-1.0826086956521735E-4</v>
      </c>
      <c r="BL97" s="71">
        <f t="shared" si="62"/>
        <v>2.3160223809523806E-2</v>
      </c>
      <c r="BM97" s="71">
        <f t="shared" si="63"/>
        <v>0</v>
      </c>
      <c r="BQ97" s="60">
        <f t="shared" si="64"/>
        <v>41882</v>
      </c>
      <c r="BR97" s="63">
        <f t="shared" si="65"/>
        <v>7.7042921301470866</v>
      </c>
      <c r="BS97" s="64">
        <f t="shared" si="66"/>
        <v>727415</v>
      </c>
      <c r="BT97" s="17" t="s">
        <v>101</v>
      </c>
      <c r="BV97" s="60">
        <f t="shared" si="67"/>
        <v>41912</v>
      </c>
      <c r="BW97" s="71">
        <f t="shared" si="68"/>
        <v>2.6825451967097311E-3</v>
      </c>
      <c r="BX97" s="71">
        <f t="shared" si="69"/>
        <v>2.6819498532679011E-3</v>
      </c>
      <c r="BY97" s="71">
        <f t="shared" si="70"/>
        <v>8.5000000000000006E-4</v>
      </c>
      <c r="BZ97" s="71">
        <f t="shared" si="71"/>
        <v>2.3160223809523806E-2</v>
      </c>
      <c r="CA97" s="71">
        <f t="shared" si="72"/>
        <v>-6.4590909000000003E-4</v>
      </c>
      <c r="CB97" s="71">
        <f t="shared" si="73"/>
        <v>0</v>
      </c>
    </row>
    <row r="98" spans="1:80" s="17" customFormat="1" x14ac:dyDescent="0.2">
      <c r="A98" s="106">
        <f t="shared" si="55"/>
        <v>41882</v>
      </c>
      <c r="B98" s="163">
        <v>41912</v>
      </c>
      <c r="C98" s="156">
        <v>48466246891</v>
      </c>
      <c r="D98" s="157">
        <v>356199.72</v>
      </c>
      <c r="E98" s="158">
        <v>726680</v>
      </c>
      <c r="F98" s="157">
        <v>1615541563.0333333</v>
      </c>
      <c r="G98" s="157">
        <v>2223.1815421276674</v>
      </c>
      <c r="H98" s="157">
        <v>356199.72</v>
      </c>
      <c r="I98" s="159">
        <v>2.6825451967097311E-3</v>
      </c>
      <c r="J98" s="200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21.202936070557012</v>
      </c>
      <c r="O98" s="161">
        <v>7.7066945760043311</v>
      </c>
      <c r="P98" s="162">
        <v>2.6819498532679011E-3</v>
      </c>
      <c r="Q98" s="40"/>
      <c r="R98" s="223"/>
      <c r="T98" s="113">
        <f t="shared" si="84"/>
        <v>2.6825451967097311E-3</v>
      </c>
      <c r="U98" s="114">
        <f t="shared" si="84"/>
        <v>2.0409091E-4</v>
      </c>
      <c r="V98" s="115">
        <f>VLOOKUP(B98,'cds bmps'!$E:$I,5,0)/10000</f>
        <v>1.9146977272727274E-2</v>
      </c>
      <c r="Z98" s="124">
        <f t="shared" si="56"/>
        <v>7.9735213746445603E-4</v>
      </c>
      <c r="AA98" s="125">
        <f t="shared" si="57"/>
        <v>1.8851930592452752E-3</v>
      </c>
      <c r="AD98" s="133">
        <f t="shared" si="58"/>
        <v>41912</v>
      </c>
      <c r="AE98" s="134">
        <f t="shared" si="74"/>
        <v>5.9534344183003254E-7</v>
      </c>
      <c r="AF98" s="134">
        <f t="shared" si="80"/>
        <v>1.6047550085675284E-3</v>
      </c>
      <c r="AG98" s="135">
        <f t="shared" si="81"/>
        <v>-6.4590909000000003E-4</v>
      </c>
      <c r="AH98" s="136">
        <f t="shared" si="75"/>
        <v>-4.0132465367965324E-3</v>
      </c>
      <c r="AI98" s="57"/>
      <c r="AJ98" s="133">
        <f t="shared" si="82"/>
        <v>41912</v>
      </c>
      <c r="AK98" s="143">
        <f t="shared" si="82"/>
        <v>5.9534344183003254E-7</v>
      </c>
      <c r="AL98" s="143">
        <f t="shared" si="82"/>
        <v>1.6047550085675284E-3</v>
      </c>
      <c r="AM98" s="143">
        <f t="shared" si="83"/>
        <v>0</v>
      </c>
      <c r="AN98" s="143">
        <f t="shared" si="83"/>
        <v>-6.4590909000000003E-4</v>
      </c>
      <c r="AO98" s="144">
        <f t="shared" si="76"/>
        <v>-4.0132465367965324E-3</v>
      </c>
      <c r="AP98" s="177"/>
      <c r="AQ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60">
        <f t="shared" si="59"/>
        <v>41912</v>
      </c>
      <c r="BG98" s="71">
        <f t="shared" si="60"/>
        <v>2.6825451967097311E-3</v>
      </c>
      <c r="BH98" s="71">
        <f t="shared" si="61"/>
        <v>2.0409091E-4</v>
      </c>
      <c r="BI98" s="71">
        <f t="shared" si="77"/>
        <v>0</v>
      </c>
      <c r="BJ98" s="71">
        <f t="shared" si="78"/>
        <v>-6.4590909000000003E-4</v>
      </c>
      <c r="BK98" s="71">
        <f t="shared" si="79"/>
        <v>-6.4590909000000003E-4</v>
      </c>
      <c r="BL98" s="71">
        <f t="shared" si="62"/>
        <v>1.9146977272727274E-2</v>
      </c>
      <c r="BM98" s="71">
        <f t="shared" si="63"/>
        <v>0</v>
      </c>
      <c r="BQ98" s="60">
        <f t="shared" si="64"/>
        <v>41912</v>
      </c>
      <c r="BR98" s="63">
        <f t="shared" si="65"/>
        <v>7.7066945760043311</v>
      </c>
      <c r="BS98" s="64">
        <f t="shared" si="66"/>
        <v>726680</v>
      </c>
      <c r="BT98" s="17" t="s">
        <v>101</v>
      </c>
      <c r="BV98" s="60">
        <f t="shared" si="67"/>
        <v>41943</v>
      </c>
      <c r="BW98" s="71">
        <f t="shared" si="68"/>
        <v>2.3201938844774513E-3</v>
      </c>
      <c r="BX98" s="71">
        <f t="shared" si="69"/>
        <v>2.6825451967097311E-3</v>
      </c>
      <c r="BY98" s="71">
        <f t="shared" si="70"/>
        <v>2.0409091E-4</v>
      </c>
      <c r="BZ98" s="71">
        <f t="shared" si="71"/>
        <v>1.9146977272727274E-2</v>
      </c>
      <c r="CA98" s="71">
        <f t="shared" si="72"/>
        <v>-1.2626481999999999E-4</v>
      </c>
      <c r="CB98" s="71">
        <f t="shared" si="73"/>
        <v>0</v>
      </c>
    </row>
    <row r="99" spans="1:80" s="17" customFormat="1" x14ac:dyDescent="0.2">
      <c r="A99" s="106">
        <f t="shared" si="55"/>
        <v>41912</v>
      </c>
      <c r="B99" s="163">
        <v>41943</v>
      </c>
      <c r="C99" s="156">
        <v>49576753572</v>
      </c>
      <c r="D99" s="157">
        <v>315144.33000000007</v>
      </c>
      <c r="E99" s="158">
        <v>711665</v>
      </c>
      <c r="F99" s="157">
        <v>1599250115.2258065</v>
      </c>
      <c r="G99" s="157">
        <v>2247.1951202121877</v>
      </c>
      <c r="H99" s="157">
        <v>315144.33000000007</v>
      </c>
      <c r="I99" s="159">
        <v>2.3201938844774513E-3</v>
      </c>
      <c r="J99" s="200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21.192800678344422</v>
      </c>
      <c r="O99" s="161">
        <v>7.7174381042907854</v>
      </c>
      <c r="P99" s="162">
        <v>2.6825451967097311E-3</v>
      </c>
      <c r="Q99" s="40"/>
      <c r="R99" s="223"/>
      <c r="T99" s="113">
        <f t="shared" si="84"/>
        <v>2.3201938844774513E-3</v>
      </c>
      <c r="U99" s="114">
        <f t="shared" si="84"/>
        <v>7.7826090000000003E-5</v>
      </c>
      <c r="V99" s="115">
        <f>VLOOKUP(B99,'cds bmps'!$E:$I,5,0)/10000</f>
        <v>2.5163552173913042E-2</v>
      </c>
      <c r="Z99" s="124">
        <f t="shared" si="56"/>
        <v>1.0123227343583087E-3</v>
      </c>
      <c r="AA99" s="125">
        <f t="shared" si="57"/>
        <v>1.3078711501191425E-3</v>
      </c>
      <c r="AD99" s="133">
        <f t="shared" si="58"/>
        <v>41943</v>
      </c>
      <c r="AE99" s="134">
        <f t="shared" si="74"/>
        <v>-3.6235131223227987E-4</v>
      </c>
      <c r="AF99" s="134">
        <f t="shared" si="80"/>
        <v>1.8851930592452752E-3</v>
      </c>
      <c r="AG99" s="135">
        <f t="shared" si="81"/>
        <v>-1.2626481999999999E-4</v>
      </c>
      <c r="AH99" s="136">
        <f t="shared" si="75"/>
        <v>6.0165749011857686E-3</v>
      </c>
      <c r="AI99" s="57"/>
      <c r="AJ99" s="133">
        <f t="shared" si="82"/>
        <v>41943</v>
      </c>
      <c r="AK99" s="143">
        <f t="shared" si="82"/>
        <v>-3.6235131223227987E-4</v>
      </c>
      <c r="AL99" s="143">
        <f t="shared" si="82"/>
        <v>1.8851930592452752E-3</v>
      </c>
      <c r="AM99" s="143">
        <f t="shared" si="83"/>
        <v>0</v>
      </c>
      <c r="AN99" s="143">
        <f t="shared" si="83"/>
        <v>-1.2626481999999999E-4</v>
      </c>
      <c r="AO99" s="144">
        <f t="shared" si="76"/>
        <v>6.0165749011857686E-3</v>
      </c>
      <c r="AP99" s="177"/>
      <c r="AQ99" s="93"/>
      <c r="AR99" s="35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60">
        <f t="shared" si="59"/>
        <v>41943</v>
      </c>
      <c r="BG99" s="71">
        <f t="shared" si="60"/>
        <v>2.3201938844774513E-3</v>
      </c>
      <c r="BH99" s="71">
        <f t="shared" si="61"/>
        <v>7.7826090000000003E-5</v>
      </c>
      <c r="BI99" s="71">
        <f t="shared" si="77"/>
        <v>0</v>
      </c>
      <c r="BJ99" s="71">
        <f t="shared" si="78"/>
        <v>-1.2626481999999999E-4</v>
      </c>
      <c r="BK99" s="71">
        <f t="shared" si="79"/>
        <v>-1.2626481999999999E-4</v>
      </c>
      <c r="BL99" s="71">
        <f t="shared" si="62"/>
        <v>2.5163552173913042E-2</v>
      </c>
      <c r="BM99" s="71">
        <f t="shared" si="63"/>
        <v>0</v>
      </c>
      <c r="BQ99" s="60">
        <f t="shared" si="64"/>
        <v>41943</v>
      </c>
      <c r="BR99" s="63">
        <f t="shared" si="65"/>
        <v>7.7174381042907854</v>
      </c>
      <c r="BS99" s="64">
        <f t="shared" si="66"/>
        <v>711665</v>
      </c>
      <c r="BT99" s="17" t="s">
        <v>101</v>
      </c>
      <c r="BV99" s="60">
        <f t="shared" si="67"/>
        <v>41973</v>
      </c>
      <c r="BW99" s="71">
        <f t="shared" si="68"/>
        <v>2.2617874877576567E-3</v>
      </c>
      <c r="BX99" s="71">
        <f t="shared" si="69"/>
        <v>2.3201938844774513E-3</v>
      </c>
      <c r="BY99" s="71">
        <f t="shared" si="70"/>
        <v>7.7826090000000003E-5</v>
      </c>
      <c r="BZ99" s="71">
        <f t="shared" si="71"/>
        <v>2.5163552173913042E-2</v>
      </c>
      <c r="CA99" s="71">
        <f t="shared" si="72"/>
        <v>1.4673909999999996E-5</v>
      </c>
      <c r="CB99" s="71">
        <f t="shared" si="73"/>
        <v>0</v>
      </c>
    </row>
    <row r="100" spans="1:80" s="17" customFormat="1" x14ac:dyDescent="0.2">
      <c r="A100" s="106">
        <f t="shared" si="55"/>
        <v>41943</v>
      </c>
      <c r="B100" s="163">
        <v>41973</v>
      </c>
      <c r="C100" s="156">
        <v>47451132315</v>
      </c>
      <c r="D100" s="157">
        <v>294039.39</v>
      </c>
      <c r="E100" s="158">
        <v>695624</v>
      </c>
      <c r="F100" s="157">
        <v>1581704410.5</v>
      </c>
      <c r="G100" s="157">
        <v>2273.7921786769866</v>
      </c>
      <c r="H100" s="157">
        <v>294039.39</v>
      </c>
      <c r="I100" s="159">
        <v>2.2617874877576567E-3</v>
      </c>
      <c r="J100" s="200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21.181768843385289</v>
      </c>
      <c r="O100" s="161">
        <v>7.7292042799305305</v>
      </c>
      <c r="P100" s="162">
        <v>2.3201938844774513E-3</v>
      </c>
      <c r="Q100" s="40"/>
      <c r="R100" s="223"/>
      <c r="T100" s="113">
        <f t="shared" si="84"/>
        <v>2.2617874877576567E-3</v>
      </c>
      <c r="U100" s="114">
        <f t="shared" si="84"/>
        <v>9.2499999999999999E-5</v>
      </c>
      <c r="V100" s="115">
        <f>VLOOKUP(B100,'cds bmps'!$E:$I,5,0)/10000</f>
        <v>2.1953339999999998E-2</v>
      </c>
      <c r="Z100" s="124">
        <f t="shared" si="56"/>
        <v>8.8777461752012729E-4</v>
      </c>
      <c r="AA100" s="125">
        <f t="shared" si="57"/>
        <v>1.3740128702375294E-3</v>
      </c>
      <c r="AD100" s="133">
        <f t="shared" si="58"/>
        <v>41973</v>
      </c>
      <c r="AE100" s="134">
        <f t="shared" si="74"/>
        <v>-5.8406396719794598E-5</v>
      </c>
      <c r="AF100" s="134">
        <f t="shared" si="80"/>
        <v>1.3078711501191425E-3</v>
      </c>
      <c r="AG100" s="135">
        <f t="shared" si="81"/>
        <v>1.4673909999999996E-5</v>
      </c>
      <c r="AH100" s="136">
        <f t="shared" si="75"/>
        <v>-3.2102121739130442E-3</v>
      </c>
      <c r="AI100" s="57"/>
      <c r="AJ100" s="133">
        <f t="shared" si="82"/>
        <v>41973</v>
      </c>
      <c r="AK100" s="143">
        <f t="shared" si="82"/>
        <v>-5.8406396719794598E-5</v>
      </c>
      <c r="AL100" s="143">
        <f t="shared" si="82"/>
        <v>1.3078711501191425E-3</v>
      </c>
      <c r="AM100" s="143">
        <f t="shared" si="83"/>
        <v>1.4673909999999996E-5</v>
      </c>
      <c r="AN100" s="143">
        <f t="shared" si="83"/>
        <v>0</v>
      </c>
      <c r="AO100" s="144">
        <f t="shared" si="76"/>
        <v>-3.2102121739130442E-3</v>
      </c>
      <c r="AP100" s="177"/>
      <c r="AQ100" s="93"/>
      <c r="AR100" s="35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60">
        <f t="shared" si="59"/>
        <v>41973</v>
      </c>
      <c r="BG100" s="71">
        <f t="shared" si="60"/>
        <v>2.2617874877576567E-3</v>
      </c>
      <c r="BH100" s="71">
        <f t="shared" si="61"/>
        <v>9.2499999999999999E-5</v>
      </c>
      <c r="BI100" s="71">
        <f t="shared" si="77"/>
        <v>1.4673909999999996E-5</v>
      </c>
      <c r="BJ100" s="71">
        <f t="shared" si="78"/>
        <v>0</v>
      </c>
      <c r="BK100" s="71">
        <f t="shared" si="79"/>
        <v>1.4673909999999996E-5</v>
      </c>
      <c r="BL100" s="71">
        <f t="shared" si="62"/>
        <v>2.1953339999999998E-2</v>
      </c>
      <c r="BM100" s="71">
        <f t="shared" si="63"/>
        <v>0</v>
      </c>
      <c r="BQ100" s="60">
        <f t="shared" si="64"/>
        <v>41973</v>
      </c>
      <c r="BR100" s="63">
        <f t="shared" si="65"/>
        <v>7.7292042799305305</v>
      </c>
      <c r="BS100" s="64">
        <f t="shared" si="66"/>
        <v>695624</v>
      </c>
      <c r="BT100" s="17" t="s">
        <v>101</v>
      </c>
      <c r="BV100" s="60">
        <f t="shared" si="67"/>
        <v>42004</v>
      </c>
      <c r="BW100" s="71">
        <f t="shared" si="68"/>
        <v>2.3348055376035625E-3</v>
      </c>
      <c r="BX100" s="71">
        <f t="shared" si="69"/>
        <v>2.2617874877576567E-3</v>
      </c>
      <c r="BY100" s="71">
        <f t="shared" si="70"/>
        <v>9.2499999999999999E-5</v>
      </c>
      <c r="BZ100" s="71">
        <f t="shared" si="71"/>
        <v>2.1953339999999998E-2</v>
      </c>
      <c r="CA100" s="71">
        <f t="shared" si="72"/>
        <v>1.3967391000000001E-4</v>
      </c>
      <c r="CB100" s="71">
        <f t="shared" si="73"/>
        <v>0</v>
      </c>
    </row>
    <row r="101" spans="1:80" s="17" customFormat="1" x14ac:dyDescent="0.2">
      <c r="A101" s="106">
        <f t="shared" si="55"/>
        <v>41973</v>
      </c>
      <c r="B101" s="163">
        <v>42004</v>
      </c>
      <c r="C101" s="156">
        <v>48579999693</v>
      </c>
      <c r="D101" s="157">
        <v>310753.01999998838</v>
      </c>
      <c r="E101" s="158">
        <v>693170</v>
      </c>
      <c r="F101" s="157">
        <v>1567096764.2903225</v>
      </c>
      <c r="G101" s="157">
        <v>2260.7683025669353</v>
      </c>
      <c r="H101" s="157">
        <v>310753.01999998838</v>
      </c>
      <c r="I101" s="159">
        <v>2.3348055376035625E-3</v>
      </c>
      <c r="J101" s="200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21.172490549715818</v>
      </c>
      <c r="O101" s="161">
        <v>7.7234599913821063</v>
      </c>
      <c r="P101" s="162">
        <v>2.2617874877576567E-3</v>
      </c>
      <c r="Q101" s="40"/>
      <c r="R101" s="223"/>
      <c r="T101" s="113">
        <f t="shared" si="84"/>
        <v>2.3348055376035625E-3</v>
      </c>
      <c r="U101" s="114">
        <f t="shared" si="84"/>
        <v>2.3217391000000001E-4</v>
      </c>
      <c r="V101" s="115">
        <f>VLOOKUP(B101,'cds bmps'!$E:$I,5,0)/10000</f>
        <v>2.368588695652174E-2</v>
      </c>
      <c r="Z101" s="124">
        <f t="shared" si="56"/>
        <v>9.825760159199047E-4</v>
      </c>
      <c r="AA101" s="125">
        <f t="shared" si="57"/>
        <v>1.3522295216836578E-3</v>
      </c>
      <c r="AD101" s="133">
        <f t="shared" si="58"/>
        <v>42004</v>
      </c>
      <c r="AE101" s="134">
        <f t="shared" si="74"/>
        <v>7.301804984590583E-5</v>
      </c>
      <c r="AF101" s="134">
        <f t="shared" si="80"/>
        <v>1.3740128702375294E-3</v>
      </c>
      <c r="AG101" s="135">
        <f t="shared" si="81"/>
        <v>1.3967391000000001E-4</v>
      </c>
      <c r="AH101" s="136">
        <f t="shared" si="75"/>
        <v>1.7325469565217418E-3</v>
      </c>
      <c r="AI101" s="57"/>
      <c r="AJ101" s="133">
        <f t="shared" si="82"/>
        <v>42004</v>
      </c>
      <c r="AK101" s="143">
        <f t="shared" si="82"/>
        <v>7.301804984590583E-5</v>
      </c>
      <c r="AL101" s="143">
        <f t="shared" si="82"/>
        <v>1.3740128702375294E-3</v>
      </c>
      <c r="AM101" s="143">
        <f t="shared" si="83"/>
        <v>1.3967391000000001E-4</v>
      </c>
      <c r="AN101" s="143">
        <f t="shared" si="83"/>
        <v>0</v>
      </c>
      <c r="AO101" s="144">
        <f t="shared" si="76"/>
        <v>1.7325469565217418E-3</v>
      </c>
      <c r="AP101" s="177"/>
      <c r="AQ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60">
        <f t="shared" si="59"/>
        <v>42004</v>
      </c>
      <c r="BG101" s="71">
        <f t="shared" si="60"/>
        <v>2.3348055376035625E-3</v>
      </c>
      <c r="BH101" s="71">
        <f t="shared" si="61"/>
        <v>2.3217391000000001E-4</v>
      </c>
      <c r="BI101" s="71">
        <f t="shared" si="77"/>
        <v>1.3967391000000001E-4</v>
      </c>
      <c r="BJ101" s="71">
        <f t="shared" si="78"/>
        <v>0</v>
      </c>
      <c r="BK101" s="71">
        <f t="shared" si="79"/>
        <v>1.3967391000000001E-4</v>
      </c>
      <c r="BL101" s="71">
        <f t="shared" si="62"/>
        <v>2.368588695652174E-2</v>
      </c>
      <c r="BM101" s="71">
        <f t="shared" si="63"/>
        <v>0</v>
      </c>
      <c r="BQ101" s="60">
        <f t="shared" si="64"/>
        <v>42004</v>
      </c>
      <c r="BR101" s="63">
        <f t="shared" si="65"/>
        <v>7.7234599913821063</v>
      </c>
      <c r="BS101" s="64">
        <f t="shared" si="66"/>
        <v>693170</v>
      </c>
      <c r="BT101" s="17" t="s">
        <v>101</v>
      </c>
      <c r="BV101" s="60">
        <f t="shared" si="67"/>
        <v>42035</v>
      </c>
      <c r="BW101" s="71">
        <f t="shared" si="68"/>
        <v>1.7529914086066058E-3</v>
      </c>
      <c r="BX101" s="71">
        <f t="shared" si="69"/>
        <v>2.3348055376035625E-3</v>
      </c>
      <c r="BY101" s="71">
        <f t="shared" si="70"/>
        <v>2.3217391000000001E-4</v>
      </c>
      <c r="BZ101" s="71">
        <f t="shared" si="71"/>
        <v>2.368588695652174E-2</v>
      </c>
      <c r="CA101" s="71">
        <f t="shared" si="72"/>
        <v>-1.6671936000000001E-4</v>
      </c>
      <c r="CB101" s="71">
        <f t="shared" si="73"/>
        <v>0</v>
      </c>
    </row>
    <row r="102" spans="1:80" s="17" customFormat="1" x14ac:dyDescent="0.2">
      <c r="A102" s="106">
        <f t="shared" si="55"/>
        <v>42004</v>
      </c>
      <c r="B102" s="163">
        <v>42035</v>
      </c>
      <c r="C102" s="156">
        <v>48342839950</v>
      </c>
      <c r="D102" s="157">
        <v>232176.93999998411</v>
      </c>
      <c r="E102" s="158">
        <v>689928</v>
      </c>
      <c r="F102" s="157">
        <v>1559446450</v>
      </c>
      <c r="G102" s="157">
        <v>2260.3031765633514</v>
      </c>
      <c r="H102" s="157">
        <v>232176.93999998411</v>
      </c>
      <c r="I102" s="159">
        <v>1.7529914086066058E-3</v>
      </c>
      <c r="J102" s="200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21.167596755493747</v>
      </c>
      <c r="O102" s="161">
        <v>7.7232542321910067</v>
      </c>
      <c r="P102" s="162">
        <v>2.3348055376035625E-3</v>
      </c>
      <c r="Q102" s="40"/>
      <c r="R102" s="223"/>
      <c r="T102" s="113">
        <f t="shared" si="84"/>
        <v>1.7529914086066058E-3</v>
      </c>
      <c r="U102" s="114">
        <f t="shared" si="84"/>
        <v>6.5454549999999998E-5</v>
      </c>
      <c r="V102" s="115">
        <f>VLOOKUP(B102,'cds bmps'!$E:$I,5,0)/10000</f>
        <v>2.6615049999999998E-2</v>
      </c>
      <c r="Z102" s="124">
        <f t="shared" si="56"/>
        <v>1.0675650732258207E-3</v>
      </c>
      <c r="AA102" s="125">
        <f t="shared" si="57"/>
        <v>6.8542633538078504E-4</v>
      </c>
      <c r="AD102" s="133">
        <f t="shared" si="58"/>
        <v>42035</v>
      </c>
      <c r="AE102" s="134">
        <f t="shared" si="74"/>
        <v>-5.8181412899695672E-4</v>
      </c>
      <c r="AF102" s="134">
        <f t="shared" si="80"/>
        <v>1.3522295216836578E-3</v>
      </c>
      <c r="AG102" s="135">
        <f t="shared" si="81"/>
        <v>-1.6671936000000001E-4</v>
      </c>
      <c r="AH102" s="136">
        <f t="shared" si="75"/>
        <v>2.9291630434782577E-3</v>
      </c>
      <c r="AI102" s="57"/>
      <c r="AJ102" s="133">
        <f t="shared" si="82"/>
        <v>42035</v>
      </c>
      <c r="AK102" s="143">
        <f t="shared" si="82"/>
        <v>-5.8181412899695672E-4</v>
      </c>
      <c r="AL102" s="143">
        <f t="shared" si="82"/>
        <v>1.3522295216836578E-3</v>
      </c>
      <c r="AM102" s="143">
        <f t="shared" si="83"/>
        <v>0</v>
      </c>
      <c r="AN102" s="143">
        <f t="shared" si="83"/>
        <v>-1.6671936000000001E-4</v>
      </c>
      <c r="AO102" s="144">
        <f t="shared" si="76"/>
        <v>2.9291630434782577E-3</v>
      </c>
      <c r="AP102" s="177"/>
      <c r="AQ102" s="93"/>
      <c r="AR102" s="37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60">
        <f t="shared" si="59"/>
        <v>42035</v>
      </c>
      <c r="BG102" s="71">
        <f t="shared" si="60"/>
        <v>1.7529914086066058E-3</v>
      </c>
      <c r="BH102" s="71">
        <f t="shared" si="61"/>
        <v>6.5454549999999998E-5</v>
      </c>
      <c r="BI102" s="71">
        <f t="shared" si="77"/>
        <v>0</v>
      </c>
      <c r="BJ102" s="71">
        <f t="shared" si="78"/>
        <v>-1.6671936000000001E-4</v>
      </c>
      <c r="BK102" s="71">
        <f t="shared" si="79"/>
        <v>-1.6671936000000001E-4</v>
      </c>
      <c r="BL102" s="71">
        <f t="shared" si="62"/>
        <v>2.6615049999999998E-2</v>
      </c>
      <c r="BM102" s="71">
        <f t="shared" si="63"/>
        <v>0</v>
      </c>
      <c r="BQ102" s="60">
        <f t="shared" si="64"/>
        <v>42035</v>
      </c>
      <c r="BR102" s="63">
        <f t="shared" si="65"/>
        <v>7.7232542321910067</v>
      </c>
      <c r="BS102" s="64">
        <f t="shared" si="66"/>
        <v>689928</v>
      </c>
      <c r="BT102" s="17" t="s">
        <v>101</v>
      </c>
      <c r="BV102" s="60">
        <f t="shared" si="67"/>
        <v>42063</v>
      </c>
      <c r="BW102" s="71">
        <f t="shared" si="68"/>
        <v>1.9687340011947468E-3</v>
      </c>
      <c r="BX102" s="71">
        <f t="shared" si="69"/>
        <v>1.7529914086066058E-3</v>
      </c>
      <c r="BY102" s="71">
        <f t="shared" si="70"/>
        <v>6.5454549999999998E-5</v>
      </c>
      <c r="BZ102" s="71">
        <f t="shared" si="71"/>
        <v>2.6615049999999998E-2</v>
      </c>
      <c r="CA102" s="71">
        <f t="shared" si="72"/>
        <v>-5.8454549999999998E-5</v>
      </c>
      <c r="CB102" s="71">
        <f t="shared" si="73"/>
        <v>0</v>
      </c>
    </row>
    <row r="103" spans="1:80" s="17" customFormat="1" x14ac:dyDescent="0.2">
      <c r="A103" s="106">
        <f t="shared" si="55"/>
        <v>42035</v>
      </c>
      <c r="B103" s="163">
        <v>42063</v>
      </c>
      <c r="C103" s="156">
        <v>42814359405</v>
      </c>
      <c r="D103" s="157">
        <v>230931.73999998788</v>
      </c>
      <c r="E103" s="158">
        <v>690696</v>
      </c>
      <c r="F103" s="157">
        <v>1529084264.4642856</v>
      </c>
      <c r="G103" s="157">
        <v>2213.8310696229391</v>
      </c>
      <c r="H103" s="157">
        <v>230931.73999998788</v>
      </c>
      <c r="I103" s="159">
        <v>1.9687340011947468E-3</v>
      </c>
      <c r="J103" s="200">
        <v>6.9999999999999999E-6</v>
      </c>
      <c r="K103" s="160">
        <v>0</v>
      </c>
      <c r="L103" s="160">
        <v>-1.0563636E-4</v>
      </c>
      <c r="M103" s="160">
        <v>-1.0563636E-4</v>
      </c>
      <c r="N103" s="161">
        <v>21.1479348732082</v>
      </c>
      <c r="O103" s="161">
        <v>7.7024798093741982</v>
      </c>
      <c r="P103" s="162">
        <v>1.7529914086066058E-3</v>
      </c>
      <c r="Q103" s="40"/>
      <c r="R103" s="223"/>
      <c r="T103" s="113">
        <f t="shared" si="84"/>
        <v>1.9687340011947468E-3</v>
      </c>
      <c r="U103" s="114">
        <f t="shared" si="84"/>
        <v>6.9999999999999999E-6</v>
      </c>
      <c r="V103" s="115">
        <f>VLOOKUP(B103,'cds bmps'!$E:$I,5,0)/10000</f>
        <v>2.4227889999999995E-2</v>
      </c>
      <c r="Z103" s="124">
        <f t="shared" si="56"/>
        <v>9.6198579949884826E-4</v>
      </c>
      <c r="AA103" s="125">
        <f t="shared" si="57"/>
        <v>1.0067482016958985E-3</v>
      </c>
      <c r="AD103" s="133">
        <f t="shared" si="58"/>
        <v>42063</v>
      </c>
      <c r="AE103" s="134">
        <f t="shared" si="74"/>
        <v>2.1574259258814099E-4</v>
      </c>
      <c r="AF103" s="134">
        <f t="shared" si="80"/>
        <v>6.8542633538078504E-4</v>
      </c>
      <c r="AG103" s="135">
        <f t="shared" si="81"/>
        <v>-5.8454549999999998E-5</v>
      </c>
      <c r="AH103" s="136">
        <f t="shared" si="75"/>
        <v>-2.3871600000000028E-3</v>
      </c>
      <c r="AI103" s="57"/>
      <c r="AJ103" s="133">
        <f t="shared" si="82"/>
        <v>42063</v>
      </c>
      <c r="AK103" s="143">
        <f t="shared" si="82"/>
        <v>2.1574259258814099E-4</v>
      </c>
      <c r="AL103" s="143">
        <f t="shared" si="82"/>
        <v>6.8542633538078504E-4</v>
      </c>
      <c r="AM103" s="143">
        <f t="shared" si="83"/>
        <v>0</v>
      </c>
      <c r="AN103" s="143">
        <f t="shared" si="83"/>
        <v>-5.8454549999999998E-5</v>
      </c>
      <c r="AO103" s="144">
        <f t="shared" si="76"/>
        <v>-2.3871600000000028E-3</v>
      </c>
      <c r="AP103" s="177"/>
      <c r="AQ103" s="93"/>
      <c r="AR103" s="37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60">
        <f t="shared" si="59"/>
        <v>42063</v>
      </c>
      <c r="BG103" s="71">
        <f t="shared" si="60"/>
        <v>1.9687340011947468E-3</v>
      </c>
      <c r="BH103" s="71">
        <f t="shared" si="61"/>
        <v>6.9999999999999999E-6</v>
      </c>
      <c r="BI103" s="71">
        <f t="shared" si="77"/>
        <v>0</v>
      </c>
      <c r="BJ103" s="71">
        <f t="shared" si="78"/>
        <v>-5.8454549999999998E-5</v>
      </c>
      <c r="BK103" s="71">
        <f t="shared" si="79"/>
        <v>-5.8454549999999998E-5</v>
      </c>
      <c r="BL103" s="71">
        <f t="shared" si="62"/>
        <v>2.4227889999999995E-2</v>
      </c>
      <c r="BM103" s="71">
        <f t="shared" si="63"/>
        <v>0</v>
      </c>
      <c r="BQ103" s="60">
        <f t="shared" si="64"/>
        <v>42063</v>
      </c>
      <c r="BR103" s="63">
        <f t="shared" si="65"/>
        <v>7.7024798093741982</v>
      </c>
      <c r="BS103" s="64">
        <f t="shared" si="66"/>
        <v>690696</v>
      </c>
      <c r="BT103" s="17" t="s">
        <v>101</v>
      </c>
      <c r="BV103" s="60">
        <f t="shared" si="67"/>
        <v>42094</v>
      </c>
      <c r="BW103" s="71">
        <f t="shared" si="68"/>
        <v>2.1079140111341511E-3</v>
      </c>
      <c r="BX103" s="71">
        <f t="shared" si="69"/>
        <v>1.9687340011947468E-3</v>
      </c>
      <c r="BY103" s="71">
        <f t="shared" si="70"/>
        <v>6.9999999999999999E-6</v>
      </c>
      <c r="BZ103" s="71">
        <f t="shared" si="71"/>
        <v>2.4227889999999995E-2</v>
      </c>
      <c r="CA103" s="71">
        <f t="shared" si="72"/>
        <v>-1.0563636E-4</v>
      </c>
      <c r="CB103" s="71">
        <f t="shared" si="73"/>
        <v>0</v>
      </c>
    </row>
    <row r="104" spans="1:80" s="17" customFormat="1" x14ac:dyDescent="0.2">
      <c r="A104" s="106">
        <f t="shared" si="55"/>
        <v>42063</v>
      </c>
      <c r="B104" s="163">
        <v>42094</v>
      </c>
      <c r="C104" s="156">
        <v>46448804426</v>
      </c>
      <c r="D104" s="157">
        <v>268246.80999998731</v>
      </c>
      <c r="E104" s="158">
        <v>685385</v>
      </c>
      <c r="F104" s="157">
        <v>1498348529.8709676</v>
      </c>
      <c r="G104" s="157">
        <v>2186.1414093844592</v>
      </c>
      <c r="H104" s="157">
        <v>268246.80999998731</v>
      </c>
      <c r="I104" s="159">
        <v>2.1079140111341511E-3</v>
      </c>
      <c r="J104" s="200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21.127629358444757</v>
      </c>
      <c r="O104" s="161">
        <v>7.6898933552922317</v>
      </c>
      <c r="P104" s="162">
        <v>1.9687340011947468E-3</v>
      </c>
      <c r="Q104" s="40"/>
      <c r="R104" s="223"/>
      <c r="T104" s="113">
        <f t="shared" si="84"/>
        <v>2.1079140111341511E-3</v>
      </c>
      <c r="U104" s="114">
        <f t="shared" si="84"/>
        <v>-9.8636360000000007E-5</v>
      </c>
      <c r="V104" s="115">
        <f>VLOOKUP(B104,'cds bmps'!$E:$I,5,0)/10000</f>
        <v>1.951408181818182E-2</v>
      </c>
      <c r="Z104" s="124">
        <f t="shared" si="56"/>
        <v>7.5533335323229006E-4</v>
      </c>
      <c r="AA104" s="125">
        <f t="shared" si="57"/>
        <v>1.352580657901861E-3</v>
      </c>
      <c r="AD104" s="133">
        <f t="shared" si="58"/>
        <v>42094</v>
      </c>
      <c r="AE104" s="134">
        <f t="shared" si="74"/>
        <v>1.3918000993940437E-4</v>
      </c>
      <c r="AF104" s="134">
        <f t="shared" si="80"/>
        <v>1.0067482016958985E-3</v>
      </c>
      <c r="AG104" s="135">
        <f t="shared" si="81"/>
        <v>-1.0563636E-4</v>
      </c>
      <c r="AH104" s="136">
        <f t="shared" si="75"/>
        <v>-4.713808181818175E-3</v>
      </c>
      <c r="AI104" s="57"/>
      <c r="AJ104" s="133">
        <f t="shared" si="82"/>
        <v>42094</v>
      </c>
      <c r="AK104" s="143">
        <f t="shared" si="82"/>
        <v>1.3918000993940437E-4</v>
      </c>
      <c r="AL104" s="143">
        <f t="shared" si="82"/>
        <v>1.0067482016958985E-3</v>
      </c>
      <c r="AM104" s="143">
        <f t="shared" si="83"/>
        <v>0</v>
      </c>
      <c r="AN104" s="143">
        <f t="shared" si="83"/>
        <v>-1.0563636E-4</v>
      </c>
      <c r="AO104" s="144">
        <f t="shared" si="76"/>
        <v>-4.713808181818175E-3</v>
      </c>
      <c r="AP104" s="177"/>
      <c r="AQ104" s="93"/>
      <c r="AR104" s="37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60">
        <f t="shared" si="59"/>
        <v>42094</v>
      </c>
      <c r="BG104" s="71">
        <f t="shared" si="60"/>
        <v>2.1079140111341511E-3</v>
      </c>
      <c r="BH104" s="71">
        <f t="shared" si="61"/>
        <v>-9.8636360000000007E-5</v>
      </c>
      <c r="BI104" s="71">
        <f t="shared" si="77"/>
        <v>0</v>
      </c>
      <c r="BJ104" s="71">
        <f t="shared" si="78"/>
        <v>-1.0563636E-4</v>
      </c>
      <c r="BK104" s="71">
        <f t="shared" si="79"/>
        <v>-1.0563636E-4</v>
      </c>
      <c r="BL104" s="71">
        <f t="shared" si="62"/>
        <v>1.951408181818182E-2</v>
      </c>
      <c r="BM104" s="71">
        <f t="shared" si="63"/>
        <v>0</v>
      </c>
      <c r="BQ104" s="60">
        <f t="shared" si="64"/>
        <v>42094</v>
      </c>
      <c r="BR104" s="63">
        <f t="shared" si="65"/>
        <v>7.6898933552922317</v>
      </c>
      <c r="BS104" s="64">
        <f t="shared" si="66"/>
        <v>685385</v>
      </c>
      <c r="BT104" s="17" t="s">
        <v>101</v>
      </c>
      <c r="BV104" s="60">
        <f t="shared" si="67"/>
        <v>42124</v>
      </c>
      <c r="BW104" s="71">
        <f t="shared" si="68"/>
        <v>1.9161448213929492E-3</v>
      </c>
      <c r="BX104" s="71">
        <f t="shared" si="69"/>
        <v>2.1079140111341511E-3</v>
      </c>
      <c r="BY104" s="71">
        <f t="shared" si="70"/>
        <v>-9.8636360000000007E-5</v>
      </c>
      <c r="BZ104" s="71">
        <f t="shared" si="71"/>
        <v>1.951408181818182E-2</v>
      </c>
      <c r="CA104" s="71">
        <f t="shared" si="72"/>
        <v>-1.6863636999999999E-4</v>
      </c>
      <c r="CB104" s="71">
        <f t="shared" si="73"/>
        <v>0</v>
      </c>
    </row>
    <row r="105" spans="1:80" s="17" customFormat="1" x14ac:dyDescent="0.2">
      <c r="A105" s="106">
        <f t="shared" si="55"/>
        <v>42094</v>
      </c>
      <c r="B105" s="163">
        <v>42124</v>
      </c>
      <c r="C105" s="156">
        <v>44081931938</v>
      </c>
      <c r="D105" s="157">
        <v>231417.4399999867</v>
      </c>
      <c r="E105" s="158">
        <v>695775</v>
      </c>
      <c r="F105" s="157">
        <v>1469397731.2666667</v>
      </c>
      <c r="G105" s="157">
        <v>2111.8863587606147</v>
      </c>
      <c r="H105" s="157">
        <v>231417.4399999867</v>
      </c>
      <c r="I105" s="159">
        <v>1.9161448213929492E-3</v>
      </c>
      <c r="J105" s="200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21.108118447163051</v>
      </c>
      <c r="O105" s="161">
        <v>7.6553368359734701</v>
      </c>
      <c r="P105" s="162">
        <v>2.1079140111341511E-3</v>
      </c>
      <c r="Q105" s="40"/>
      <c r="R105" s="223"/>
      <c r="T105" s="113">
        <f t="shared" si="84"/>
        <v>1.9161448213929492E-3</v>
      </c>
      <c r="U105" s="114">
        <f t="shared" si="84"/>
        <v>-2.6727273E-4</v>
      </c>
      <c r="V105" s="115">
        <f>VLOOKUP(B105,'cds bmps'!$E:$I,5,0)/10000</f>
        <v>1.9441727272727274E-2</v>
      </c>
      <c r="Z105" s="124">
        <f t="shared" si="56"/>
        <v>7.2094880371904478E-4</v>
      </c>
      <c r="AA105" s="125">
        <f t="shared" si="57"/>
        <v>1.1951960176739044E-3</v>
      </c>
      <c r="AD105" s="133">
        <f t="shared" si="58"/>
        <v>42124</v>
      </c>
      <c r="AE105" s="134">
        <f t="shared" si="74"/>
        <v>-1.9176918974120197E-4</v>
      </c>
      <c r="AF105" s="134">
        <f t="shared" si="80"/>
        <v>1.352580657901861E-3</v>
      </c>
      <c r="AG105" s="135">
        <f t="shared" si="81"/>
        <v>-1.6863636999999999E-4</v>
      </c>
      <c r="AH105" s="136">
        <f t="shared" si="75"/>
        <v>-7.2354545454546282E-5</v>
      </c>
      <c r="AI105" s="57"/>
      <c r="AJ105" s="133">
        <f t="shared" ref="AJ105:AL108" si="85">+AD105</f>
        <v>42124</v>
      </c>
      <c r="AK105" s="143">
        <f t="shared" si="85"/>
        <v>-1.9176918974120197E-4</v>
      </c>
      <c r="AL105" s="143">
        <f t="shared" si="85"/>
        <v>1.352580657901861E-3</v>
      </c>
      <c r="AM105" s="143">
        <f t="shared" si="83"/>
        <v>0</v>
      </c>
      <c r="AN105" s="143">
        <f t="shared" si="83"/>
        <v>-1.6863636999999999E-4</v>
      </c>
      <c r="AO105" s="144">
        <f t="shared" si="76"/>
        <v>-7.2354545454546282E-5</v>
      </c>
      <c r="AP105" s="177"/>
      <c r="AQ105" s="93"/>
      <c r="AR105" s="37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60">
        <f t="shared" si="59"/>
        <v>42124</v>
      </c>
      <c r="BG105" s="71">
        <f t="shared" si="60"/>
        <v>1.9161448213929492E-3</v>
      </c>
      <c r="BH105" s="71">
        <f t="shared" si="61"/>
        <v>-2.6727273E-4</v>
      </c>
      <c r="BI105" s="71">
        <f t="shared" si="77"/>
        <v>0</v>
      </c>
      <c r="BJ105" s="71">
        <f t="shared" si="78"/>
        <v>-1.6863636999999999E-4</v>
      </c>
      <c r="BK105" s="71">
        <f t="shared" si="79"/>
        <v>-1.6863636999999999E-4</v>
      </c>
      <c r="BL105" s="71">
        <f t="shared" si="62"/>
        <v>1.9441727272727274E-2</v>
      </c>
      <c r="BM105" s="71">
        <f t="shared" si="63"/>
        <v>0</v>
      </c>
      <c r="BQ105" s="60">
        <f t="shared" ref="BQ105:BQ108" si="86">+B105</f>
        <v>42124</v>
      </c>
      <c r="BR105" s="63">
        <f t="shared" ref="BR105:BR108" si="87">+O105</f>
        <v>7.6553368359734701</v>
      </c>
      <c r="BS105" s="64">
        <f t="shared" ref="BS105:BS108" si="88">+E105</f>
        <v>695775</v>
      </c>
      <c r="BT105" s="17" t="s">
        <v>101</v>
      </c>
      <c r="BV105" s="60">
        <f t="shared" si="67"/>
        <v>42155</v>
      </c>
      <c r="BW105" s="71">
        <f t="shared" si="68"/>
        <v>1.9940604001297663E-3</v>
      </c>
      <c r="BX105" s="71">
        <f t="shared" si="69"/>
        <v>1.9161448213929492E-3</v>
      </c>
      <c r="BY105" s="71">
        <f t="shared" si="70"/>
        <v>-2.6727273E-4</v>
      </c>
      <c r="BZ105" s="71">
        <f t="shared" si="71"/>
        <v>1.9441727272727274E-2</v>
      </c>
      <c r="CA105" s="71">
        <f t="shared" si="72"/>
        <v>-2.1415584142857162E-4</v>
      </c>
      <c r="CB105" s="71">
        <f t="shared" si="73"/>
        <v>0</v>
      </c>
    </row>
    <row r="106" spans="1:80" s="17" customFormat="1" x14ac:dyDescent="0.2">
      <c r="A106" s="106">
        <f t="shared" si="55"/>
        <v>42124</v>
      </c>
      <c r="B106" s="163">
        <v>42155</v>
      </c>
      <c r="C106" s="156">
        <v>45141204772</v>
      </c>
      <c r="D106" s="157">
        <v>246614.48999998363</v>
      </c>
      <c r="E106" s="158">
        <v>681422</v>
      </c>
      <c r="F106" s="157">
        <v>1456167895.8709676</v>
      </c>
      <c r="G106" s="157">
        <v>2136.9546270460414</v>
      </c>
      <c r="H106" s="157">
        <v>246614.48999998363</v>
      </c>
      <c r="I106" s="159">
        <v>1.9940604001297663E-3</v>
      </c>
      <c r="J106" s="200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21.099074093171055</v>
      </c>
      <c r="O106" s="161">
        <v>7.6671370230142122</v>
      </c>
      <c r="P106" s="162">
        <v>1.9161448213929492E-3</v>
      </c>
      <c r="Q106" s="40"/>
      <c r="R106" s="223"/>
      <c r="T106" s="113">
        <f t="shared" si="84"/>
        <v>1.9940604001297663E-3</v>
      </c>
      <c r="U106" s="114">
        <f t="shared" si="84"/>
        <v>-4.8142857142857161E-4</v>
      </c>
      <c r="V106" s="115">
        <f>VLOOKUP(B106,'cds bmps'!$E:$I,5,0)/10000</f>
        <v>1.8832076190476194E-2</v>
      </c>
      <c r="Z106" s="124">
        <f t="shared" si="56"/>
        <v>6.5675262488634235E-4</v>
      </c>
      <c r="AA106" s="125">
        <f t="shared" si="57"/>
        <v>1.337307775243424E-3</v>
      </c>
      <c r="AD106" s="133">
        <f t="shared" si="58"/>
        <v>42155</v>
      </c>
      <c r="AE106" s="134">
        <f t="shared" si="74"/>
        <v>7.7915578736817166E-5</v>
      </c>
      <c r="AF106" s="134">
        <f t="shared" si="80"/>
        <v>1.1951960176739044E-3</v>
      </c>
      <c r="AG106" s="135">
        <f t="shared" si="81"/>
        <v>-2.1415584142857162E-4</v>
      </c>
      <c r="AH106" s="136">
        <f t="shared" si="75"/>
        <v>-6.096510822510802E-4</v>
      </c>
      <c r="AI106" s="57"/>
      <c r="AJ106" s="133">
        <f t="shared" si="85"/>
        <v>42155</v>
      </c>
      <c r="AK106" s="143">
        <f t="shared" si="85"/>
        <v>7.7915578736817166E-5</v>
      </c>
      <c r="AL106" s="143">
        <f t="shared" si="85"/>
        <v>1.1951960176739044E-3</v>
      </c>
      <c r="AM106" s="143">
        <f t="shared" si="83"/>
        <v>0</v>
      </c>
      <c r="AN106" s="143">
        <f t="shared" si="83"/>
        <v>-2.1415584142857162E-4</v>
      </c>
      <c r="AO106" s="144">
        <f t="shared" si="76"/>
        <v>-6.096510822510802E-4</v>
      </c>
      <c r="AP106" s="177"/>
      <c r="AQ106" s="93"/>
      <c r="AR106" s="37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60">
        <f t="shared" si="59"/>
        <v>42155</v>
      </c>
      <c r="BG106" s="71">
        <f t="shared" si="60"/>
        <v>1.9940604001297663E-3</v>
      </c>
      <c r="BH106" s="71">
        <f t="shared" si="61"/>
        <v>-4.8142857142857161E-4</v>
      </c>
      <c r="BI106" s="71">
        <f t="shared" si="77"/>
        <v>0</v>
      </c>
      <c r="BJ106" s="71">
        <f t="shared" si="78"/>
        <v>-2.1415584142857162E-4</v>
      </c>
      <c r="BK106" s="71">
        <f t="shared" si="79"/>
        <v>-2.1415584142857162E-4</v>
      </c>
      <c r="BL106" s="71">
        <f t="shared" si="62"/>
        <v>1.8832076190476194E-2</v>
      </c>
      <c r="BM106" s="71">
        <f t="shared" si="63"/>
        <v>0</v>
      </c>
      <c r="BQ106" s="60">
        <f t="shared" si="86"/>
        <v>42155</v>
      </c>
      <c r="BR106" s="63">
        <f t="shared" si="87"/>
        <v>7.6671370230142122</v>
      </c>
      <c r="BS106" s="64">
        <f t="shared" si="88"/>
        <v>681422</v>
      </c>
      <c r="BT106" s="17" t="s">
        <v>101</v>
      </c>
      <c r="BV106" s="60">
        <f t="shared" si="67"/>
        <v>42185</v>
      </c>
      <c r="BW106" s="71">
        <f t="shared" si="68"/>
        <v>2.0602145264497274E-3</v>
      </c>
      <c r="BX106" s="71">
        <f t="shared" si="69"/>
        <v>1.9940604001297663E-3</v>
      </c>
      <c r="BY106" s="71">
        <f t="shared" si="70"/>
        <v>-4.8142857142857161E-4</v>
      </c>
      <c r="BZ106" s="71">
        <f t="shared" si="71"/>
        <v>1.8832076190476194E-2</v>
      </c>
      <c r="CA106" s="71">
        <f t="shared" si="72"/>
        <v>-1.49935064935065E-4</v>
      </c>
      <c r="CB106" s="71">
        <f t="shared" si="73"/>
        <v>0</v>
      </c>
    </row>
    <row r="107" spans="1:80" s="17" customFormat="1" x14ac:dyDescent="0.2">
      <c r="A107" s="106">
        <f t="shared" si="55"/>
        <v>42155</v>
      </c>
      <c r="B107" s="163">
        <v>42185</v>
      </c>
      <c r="C107" s="156">
        <v>43274399246</v>
      </c>
      <c r="D107" s="157">
        <v>244259.02999998446</v>
      </c>
      <c r="E107" s="158">
        <v>671187</v>
      </c>
      <c r="F107" s="157">
        <v>1442479974.8666666</v>
      </c>
      <c r="G107" s="157">
        <v>2149.1476665469781</v>
      </c>
      <c r="H107" s="157">
        <v>244259.02999998446</v>
      </c>
      <c r="I107" s="159">
        <v>2.0602145264497274E-3</v>
      </c>
      <c r="J107" s="200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21.089629674008691</v>
      </c>
      <c r="O107" s="161">
        <v>7.6728266083567149</v>
      </c>
      <c r="P107" s="162">
        <v>1.9940604001297663E-3</v>
      </c>
      <c r="Q107" s="40"/>
      <c r="R107" s="223"/>
      <c r="T107" s="113">
        <f t="shared" si="84"/>
        <v>2.0602145264497274E-3</v>
      </c>
      <c r="U107" s="114">
        <f t="shared" si="84"/>
        <v>-6.3136363636363661E-4</v>
      </c>
      <c r="V107" s="115">
        <f>VLOOKUP(B107,'cds bmps'!$E:$I,5,0)/10000</f>
        <v>2.1152890909090907E-2</v>
      </c>
      <c r="Z107" s="124">
        <f t="shared" si="56"/>
        <v>7.2075635125538385E-4</v>
      </c>
      <c r="AA107" s="125">
        <f t="shared" si="57"/>
        <v>1.3394581751943436E-3</v>
      </c>
      <c r="AD107" s="133">
        <f t="shared" si="58"/>
        <v>42185</v>
      </c>
      <c r="AE107" s="134">
        <f t="shared" si="74"/>
        <v>6.6154126319961128E-5</v>
      </c>
      <c r="AF107" s="134">
        <f t="shared" si="80"/>
        <v>1.337307775243424E-3</v>
      </c>
      <c r="AG107" s="135">
        <f t="shared" si="81"/>
        <v>-1.49935064935065E-4</v>
      </c>
      <c r="AH107" s="136">
        <f t="shared" si="75"/>
        <v>2.3208147186147138E-3</v>
      </c>
      <c r="AI107" s="57"/>
      <c r="AJ107" s="133">
        <f t="shared" si="85"/>
        <v>42185</v>
      </c>
      <c r="AK107" s="143">
        <f t="shared" si="85"/>
        <v>6.6154126319961128E-5</v>
      </c>
      <c r="AL107" s="143">
        <f t="shared" si="85"/>
        <v>1.337307775243424E-3</v>
      </c>
      <c r="AM107" s="143">
        <f t="shared" si="83"/>
        <v>0</v>
      </c>
      <c r="AN107" s="143">
        <f t="shared" si="83"/>
        <v>-1.49935064935065E-4</v>
      </c>
      <c r="AO107" s="144">
        <f t="shared" si="76"/>
        <v>2.3208147186147138E-3</v>
      </c>
      <c r="AP107" s="177"/>
      <c r="AQ107" s="93"/>
      <c r="AR107" s="37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60">
        <f t="shared" si="59"/>
        <v>42185</v>
      </c>
      <c r="BG107" s="71">
        <f t="shared" si="60"/>
        <v>2.0602145264497274E-3</v>
      </c>
      <c r="BH107" s="71">
        <f t="shared" si="61"/>
        <v>-6.3136363636363661E-4</v>
      </c>
      <c r="BI107" s="71">
        <f t="shared" si="77"/>
        <v>0</v>
      </c>
      <c r="BJ107" s="71">
        <f t="shared" si="78"/>
        <v>-1.49935064935065E-4</v>
      </c>
      <c r="BK107" s="71">
        <f t="shared" si="79"/>
        <v>-1.49935064935065E-4</v>
      </c>
      <c r="BL107" s="71">
        <f t="shared" si="62"/>
        <v>2.1152890909090907E-2</v>
      </c>
      <c r="BM107" s="71">
        <f t="shared" si="63"/>
        <v>0</v>
      </c>
      <c r="BQ107" s="60">
        <f t="shared" si="86"/>
        <v>42185</v>
      </c>
      <c r="BR107" s="63">
        <f t="shared" si="87"/>
        <v>7.6728266083567149</v>
      </c>
      <c r="BS107" s="64">
        <f t="shared" si="88"/>
        <v>671187</v>
      </c>
      <c r="BT107" s="17" t="s">
        <v>101</v>
      </c>
      <c r="BV107" s="60">
        <f t="shared" si="67"/>
        <v>42216</v>
      </c>
      <c r="BW107" s="71">
        <f t="shared" si="68"/>
        <v>1.8794593022399431E-3</v>
      </c>
      <c r="BX107" s="71">
        <f t="shared" si="69"/>
        <v>2.0602145264497274E-3</v>
      </c>
      <c r="BY107" s="71">
        <f t="shared" si="70"/>
        <v>-6.3136363636363661E-4</v>
      </c>
      <c r="BZ107" s="71">
        <f t="shared" si="71"/>
        <v>2.1152890909090907E-2</v>
      </c>
      <c r="CA107" s="71">
        <f t="shared" si="72"/>
        <v>-7.6897233201580692E-5</v>
      </c>
      <c r="CB107" s="71">
        <f t="shared" si="73"/>
        <v>0</v>
      </c>
    </row>
    <row r="108" spans="1:80" s="17" customFormat="1" ht="15" x14ac:dyDescent="0.25">
      <c r="A108" s="106">
        <f t="shared" si="55"/>
        <v>42185</v>
      </c>
      <c r="B108" s="163">
        <v>42216</v>
      </c>
      <c r="C108" s="156">
        <v>44365505654</v>
      </c>
      <c r="D108" s="157">
        <v>228447.0199999701</v>
      </c>
      <c r="E108" s="158">
        <v>682515</v>
      </c>
      <c r="F108" s="157">
        <v>1431145343.6774194</v>
      </c>
      <c r="G108" s="157">
        <v>2096.8701694137408</v>
      </c>
      <c r="H108" s="157">
        <v>228447.0199999701</v>
      </c>
      <c r="I108" s="159">
        <v>1.8794593022399431E-3</v>
      </c>
      <c r="J108" s="200">
        <v>-7.082608695652173E-4</v>
      </c>
      <c r="K108" s="160">
        <v>7.082608695652173E-4</v>
      </c>
      <c r="L108" s="160">
        <v>0</v>
      </c>
      <c r="M108" s="160">
        <v>7.082608695652173E-4</v>
      </c>
      <c r="N108" s="161">
        <v>21.081740900271804</v>
      </c>
      <c r="O108" s="161">
        <v>7.6482011164500863</v>
      </c>
      <c r="P108" s="162">
        <v>2.0602145264497274E-3</v>
      </c>
      <c r="Q108" s="100"/>
      <c r="R108" s="223"/>
      <c r="T108" s="113">
        <f t="shared" si="84"/>
        <v>1.8794593022399431E-3</v>
      </c>
      <c r="U108" s="114">
        <f t="shared" si="84"/>
        <v>-7.082608695652173E-4</v>
      </c>
      <c r="V108" s="115">
        <f>VLOOKUP(B108,'cds bmps'!$E:$I,5,0)/10000</f>
        <v>2.1922699999999996E-2</v>
      </c>
      <c r="Z108" s="124">
        <f t="shared" si="56"/>
        <v>7.3690968807256637E-4</v>
      </c>
      <c r="AA108" s="125">
        <f t="shared" si="57"/>
        <v>1.1425496141673768E-3</v>
      </c>
      <c r="AD108" s="133">
        <f t="shared" si="58"/>
        <v>42216</v>
      </c>
      <c r="AE108" s="134">
        <f t="shared" si="74"/>
        <v>-1.8075522420978431E-4</v>
      </c>
      <c r="AF108" s="134">
        <f t="shared" si="80"/>
        <v>1.3394581751943436E-3</v>
      </c>
      <c r="AG108" s="135">
        <f t="shared" si="81"/>
        <v>-7.6897233201580692E-5</v>
      </c>
      <c r="AH108" s="136">
        <f t="shared" si="75"/>
        <v>7.6980909090908906E-4</v>
      </c>
      <c r="AI108" s="57"/>
      <c r="AJ108" s="133">
        <f t="shared" si="85"/>
        <v>42216</v>
      </c>
      <c r="AK108" s="143">
        <f t="shared" si="85"/>
        <v>-1.8075522420978431E-4</v>
      </c>
      <c r="AL108" s="143">
        <f t="shared" si="85"/>
        <v>1.3394581751943436E-3</v>
      </c>
      <c r="AM108" s="143">
        <f t="shared" si="83"/>
        <v>0</v>
      </c>
      <c r="AN108" s="143">
        <f t="shared" si="83"/>
        <v>-7.6897233201580692E-5</v>
      </c>
      <c r="AO108" s="144">
        <f t="shared" si="76"/>
        <v>7.6980909090908906E-4</v>
      </c>
      <c r="AP108" s="177"/>
      <c r="AQ108" s="93"/>
      <c r="AR108" s="14"/>
      <c r="AS108" s="14"/>
      <c r="AT108" s="14"/>
      <c r="AU108" s="14"/>
      <c r="AV108" s="14"/>
      <c r="AW108" s="14"/>
      <c r="AX108" s="14"/>
      <c r="AY108" s="14"/>
      <c r="AZ108" s="14"/>
      <c r="BA108" s="93"/>
      <c r="BB108" s="93"/>
      <c r="BC108" s="93"/>
      <c r="BD108" s="93"/>
      <c r="BE108" s="93"/>
      <c r="BF108" s="60">
        <f t="shared" si="59"/>
        <v>42216</v>
      </c>
      <c r="BG108" s="71">
        <f t="shared" si="60"/>
        <v>1.8794593022399431E-3</v>
      </c>
      <c r="BH108" s="71">
        <f t="shared" si="61"/>
        <v>-7.082608695652173E-4</v>
      </c>
      <c r="BI108" s="71">
        <f t="shared" si="77"/>
        <v>0</v>
      </c>
      <c r="BJ108" s="71">
        <f t="shared" si="78"/>
        <v>-7.6897233201580692E-5</v>
      </c>
      <c r="BK108" s="71">
        <f t="shared" si="79"/>
        <v>-7.6897233201580692E-5</v>
      </c>
      <c r="BL108" s="71">
        <f t="shared" si="62"/>
        <v>2.1922699999999996E-2</v>
      </c>
      <c r="BM108" s="71">
        <f t="shared" si="63"/>
        <v>0</v>
      </c>
      <c r="BQ108" s="60">
        <f t="shared" si="86"/>
        <v>42216</v>
      </c>
      <c r="BR108" s="63">
        <f t="shared" si="87"/>
        <v>7.6482011164500863</v>
      </c>
      <c r="BS108" s="64">
        <f t="shared" si="88"/>
        <v>682515</v>
      </c>
      <c r="BT108" s="17" t="s">
        <v>101</v>
      </c>
      <c r="BV108" s="60"/>
      <c r="BW108" s="71"/>
      <c r="BX108" s="71"/>
      <c r="BY108" s="71"/>
      <c r="BZ108" s="71"/>
      <c r="CA108" s="71"/>
      <c r="CB108" s="71"/>
    </row>
    <row r="109" spans="1:80" s="109" customFormat="1" x14ac:dyDescent="0.2">
      <c r="J109" s="201"/>
      <c r="T109" s="119"/>
      <c r="U109" s="119"/>
      <c r="V109" s="119"/>
    </row>
    <row r="110" spans="1:80" s="247" customFormat="1" x14ac:dyDescent="0.2">
      <c r="J110" s="270"/>
      <c r="T110" s="250"/>
      <c r="U110" s="250"/>
      <c r="V110" s="250"/>
    </row>
    <row r="111" spans="1:80" x14ac:dyDescent="0.2">
      <c r="A111" s="247"/>
      <c r="B111" s="269"/>
      <c r="C111" s="97"/>
      <c r="D111" s="97"/>
      <c r="E111" s="97"/>
      <c r="F111" s="97"/>
      <c r="G111" s="97"/>
      <c r="H111" s="97"/>
      <c r="I111" s="98"/>
      <c r="J111" s="202"/>
      <c r="K111" s="99"/>
      <c r="L111" s="99"/>
      <c r="M111" s="99"/>
      <c r="N111" s="100"/>
      <c r="O111" s="100"/>
      <c r="P111" s="98"/>
      <c r="T111" s="256"/>
      <c r="U111" s="256"/>
      <c r="V111" s="256"/>
      <c r="Z111" s="256"/>
      <c r="AA111" s="257"/>
      <c r="AD111" s="258"/>
      <c r="AE111" s="259"/>
      <c r="AF111" s="259"/>
      <c r="AG111" s="260"/>
      <c r="AH111" s="260"/>
      <c r="AJ111" s="258"/>
      <c r="AK111" s="259"/>
      <c r="AL111" s="259"/>
      <c r="AM111" s="260"/>
      <c r="AN111" s="260"/>
      <c r="AO111" s="261"/>
      <c r="AR111" s="262"/>
      <c r="BQ111" s="258"/>
      <c r="BR111" s="264"/>
    </row>
    <row r="112" spans="1:80" x14ac:dyDescent="0.2">
      <c r="A112" s="247"/>
      <c r="B112" s="269"/>
      <c r="C112" s="97"/>
      <c r="D112" s="97"/>
      <c r="E112" s="97"/>
      <c r="F112" s="97"/>
      <c r="G112" s="97"/>
      <c r="H112" s="97"/>
      <c r="I112" s="98"/>
      <c r="J112" s="202"/>
      <c r="K112" s="99"/>
      <c r="L112" s="99"/>
      <c r="M112" s="99"/>
      <c r="N112" s="100"/>
      <c r="O112" s="100"/>
      <c r="P112" s="98"/>
      <c r="T112" s="256"/>
      <c r="U112" s="256"/>
      <c r="V112" s="256"/>
      <c r="Z112" s="256"/>
      <c r="AA112" s="257"/>
      <c r="AD112" s="258"/>
      <c r="AE112" s="259"/>
      <c r="AF112" s="259"/>
      <c r="AG112" s="260"/>
      <c r="AH112" s="260"/>
      <c r="AJ112" s="258"/>
      <c r="AK112" s="259"/>
      <c r="AL112" s="259"/>
      <c r="AM112" s="260"/>
      <c r="AN112" s="260"/>
      <c r="AO112" s="261"/>
      <c r="AR112" s="262"/>
      <c r="BQ112" s="258"/>
      <c r="BR112" s="264"/>
    </row>
    <row r="113" spans="1:70" x14ac:dyDescent="0.2">
      <c r="A113" s="247"/>
      <c r="B113" s="269"/>
      <c r="C113" s="97"/>
      <c r="D113" s="97"/>
      <c r="E113" s="97"/>
      <c r="F113" s="97"/>
      <c r="G113" s="97"/>
      <c r="H113" s="97"/>
      <c r="I113" s="98"/>
      <c r="J113" s="202"/>
      <c r="K113" s="99"/>
      <c r="L113" s="99"/>
      <c r="M113" s="99"/>
      <c r="N113" s="100"/>
      <c r="O113" s="100"/>
      <c r="P113" s="98"/>
      <c r="T113" s="256"/>
      <c r="U113" s="256"/>
      <c r="V113" s="256"/>
      <c r="Z113" s="256"/>
      <c r="AA113" s="257"/>
      <c r="AD113" s="258"/>
      <c r="AE113" s="259"/>
      <c r="AF113" s="259"/>
      <c r="AG113" s="260"/>
      <c r="AH113" s="260"/>
      <c r="AJ113" s="258"/>
      <c r="AK113" s="259"/>
      <c r="AL113" s="259"/>
      <c r="AM113" s="260"/>
      <c r="AN113" s="260"/>
      <c r="AO113" s="261"/>
      <c r="AR113" s="262"/>
      <c r="BQ113" s="258"/>
      <c r="BR113" s="264"/>
    </row>
    <row r="114" spans="1:70" x14ac:dyDescent="0.2">
      <c r="A114" s="247"/>
      <c r="B114" s="269"/>
      <c r="C114" s="97"/>
      <c r="D114" s="97"/>
      <c r="E114" s="97"/>
      <c r="F114" s="97"/>
      <c r="G114" s="97"/>
      <c r="H114" s="97"/>
      <c r="I114" s="98"/>
      <c r="J114" s="202"/>
      <c r="K114" s="99"/>
      <c r="L114" s="99"/>
      <c r="M114" s="99"/>
      <c r="N114" s="100"/>
      <c r="O114" s="100"/>
      <c r="P114" s="98"/>
      <c r="T114" s="256"/>
      <c r="U114" s="256"/>
      <c r="V114" s="256"/>
      <c r="Z114" s="256"/>
      <c r="AA114" s="257"/>
      <c r="AD114" s="258"/>
      <c r="AE114" s="259"/>
      <c r="AF114" s="259"/>
      <c r="AG114" s="260"/>
      <c r="AH114" s="260"/>
      <c r="AJ114" s="258"/>
      <c r="AK114" s="259"/>
      <c r="AL114" s="259"/>
      <c r="AM114" s="260"/>
      <c r="AN114" s="260"/>
      <c r="AO114" s="261"/>
      <c r="AR114" s="262"/>
      <c r="BQ114" s="258"/>
      <c r="BR114" s="264"/>
    </row>
    <row r="115" spans="1:70" x14ac:dyDescent="0.2">
      <c r="A115" s="247"/>
      <c r="B115" s="269"/>
      <c r="C115" s="97"/>
      <c r="D115" s="97"/>
      <c r="E115" s="97"/>
      <c r="F115" s="97"/>
      <c r="G115" s="97"/>
      <c r="H115" s="97"/>
      <c r="I115" s="98"/>
      <c r="J115" s="202"/>
      <c r="K115" s="99"/>
      <c r="L115" s="99"/>
      <c r="M115" s="99"/>
      <c r="N115" s="100"/>
      <c r="O115" s="100"/>
      <c r="P115" s="98"/>
      <c r="T115" s="256"/>
      <c r="U115" s="256"/>
      <c r="V115" s="256"/>
      <c r="Z115" s="256"/>
      <c r="AA115" s="257"/>
      <c r="AD115" s="258"/>
      <c r="AE115" s="259"/>
      <c r="AF115" s="259"/>
      <c r="AG115" s="260"/>
      <c r="AH115" s="260"/>
      <c r="AJ115" s="258"/>
      <c r="AK115" s="259"/>
      <c r="AL115" s="259"/>
      <c r="AM115" s="260"/>
      <c r="AN115" s="260"/>
      <c r="AO115" s="261"/>
      <c r="AR115" s="262"/>
      <c r="BQ115" s="258"/>
      <c r="BR115" s="264"/>
    </row>
    <row r="116" spans="1:70" x14ac:dyDescent="0.2">
      <c r="A116" s="247"/>
      <c r="B116" s="269"/>
      <c r="C116" s="97"/>
      <c r="D116" s="97"/>
      <c r="E116" s="97"/>
      <c r="F116" s="97"/>
      <c r="G116" s="97"/>
      <c r="H116" s="97"/>
      <c r="I116" s="98"/>
      <c r="J116" s="202"/>
      <c r="K116" s="99"/>
      <c r="L116" s="99"/>
      <c r="M116" s="99"/>
      <c r="N116" s="100"/>
      <c r="O116" s="100"/>
      <c r="P116" s="98"/>
      <c r="T116" s="256"/>
      <c r="U116" s="256"/>
      <c r="V116" s="256"/>
      <c r="Z116" s="256"/>
      <c r="AA116" s="257"/>
      <c r="AD116" s="258"/>
      <c r="AE116" s="259"/>
      <c r="AF116" s="259"/>
      <c r="AG116" s="260"/>
      <c r="AH116" s="260"/>
      <c r="AJ116" s="258"/>
      <c r="AK116" s="259"/>
      <c r="AL116" s="259"/>
      <c r="AM116" s="260"/>
      <c r="AN116" s="260"/>
      <c r="AO116" s="261"/>
      <c r="AR116" s="262"/>
      <c r="BQ116" s="258"/>
      <c r="BR116" s="264"/>
    </row>
    <row r="117" spans="1:70" x14ac:dyDescent="0.2">
      <c r="A117" s="247"/>
      <c r="B117" s="269"/>
      <c r="C117" s="97"/>
      <c r="D117" s="97"/>
      <c r="E117" s="97"/>
      <c r="F117" s="97"/>
      <c r="G117" s="97"/>
      <c r="H117" s="97"/>
      <c r="I117" s="98"/>
      <c r="J117" s="202"/>
      <c r="K117" s="99"/>
      <c r="L117" s="99"/>
      <c r="M117" s="99"/>
      <c r="N117" s="100"/>
      <c r="O117" s="100"/>
      <c r="P117" s="98"/>
      <c r="T117" s="256"/>
      <c r="U117" s="256"/>
      <c r="V117" s="256"/>
      <c r="Z117" s="256"/>
      <c r="AA117" s="257"/>
      <c r="AD117" s="258"/>
      <c r="AE117" s="259"/>
      <c r="AF117" s="259"/>
      <c r="AG117" s="260"/>
      <c r="AH117" s="260"/>
      <c r="AJ117" s="258"/>
      <c r="AK117" s="259"/>
      <c r="AL117" s="259"/>
      <c r="AM117" s="260"/>
      <c r="AN117" s="260"/>
      <c r="AO117" s="261"/>
      <c r="AR117" s="262"/>
      <c r="BQ117" s="258"/>
      <c r="BR117" s="264"/>
    </row>
    <row r="118" spans="1:70" x14ac:dyDescent="0.2">
      <c r="A118" s="247"/>
      <c r="B118" s="269"/>
      <c r="C118" s="97"/>
      <c r="D118" s="97"/>
      <c r="E118" s="97"/>
      <c r="F118" s="97"/>
      <c r="G118" s="97"/>
      <c r="H118" s="97"/>
      <c r="I118" s="98"/>
      <c r="J118" s="202"/>
      <c r="K118" s="99"/>
      <c r="L118" s="99"/>
      <c r="M118" s="99"/>
      <c r="N118" s="100"/>
      <c r="O118" s="100"/>
      <c r="P118" s="98"/>
      <c r="T118" s="256"/>
      <c r="U118" s="256"/>
      <c r="V118" s="256"/>
      <c r="Z118" s="256"/>
      <c r="AA118" s="257"/>
      <c r="AD118" s="258"/>
      <c r="AE118" s="259"/>
      <c r="AF118" s="259"/>
      <c r="AG118" s="260"/>
      <c r="AH118" s="260"/>
      <c r="AJ118" s="258"/>
      <c r="AK118" s="259"/>
      <c r="AL118" s="259"/>
      <c r="AM118" s="260"/>
      <c r="AN118" s="260"/>
      <c r="AO118" s="261"/>
      <c r="AR118" s="262"/>
      <c r="BQ118" s="258"/>
      <c r="BR118" s="264"/>
    </row>
    <row r="119" spans="1:70" x14ac:dyDescent="0.2">
      <c r="A119" s="247"/>
      <c r="B119" s="269"/>
      <c r="C119" s="97"/>
      <c r="D119" s="97"/>
      <c r="E119" s="97"/>
      <c r="F119" s="97"/>
      <c r="G119" s="97"/>
      <c r="H119" s="97"/>
      <c r="I119" s="98"/>
      <c r="J119" s="202"/>
      <c r="K119" s="99"/>
      <c r="L119" s="99"/>
      <c r="M119" s="99"/>
      <c r="N119" s="100"/>
      <c r="O119" s="100"/>
      <c r="P119" s="98"/>
      <c r="T119" s="256"/>
      <c r="U119" s="256"/>
      <c r="V119" s="256"/>
      <c r="Z119" s="256"/>
      <c r="AA119" s="257"/>
      <c r="AD119" s="258"/>
      <c r="AE119" s="259"/>
      <c r="AF119" s="259"/>
      <c r="AG119" s="260"/>
      <c r="AH119" s="260"/>
      <c r="AJ119" s="258"/>
      <c r="AK119" s="259"/>
      <c r="AL119" s="259"/>
      <c r="AM119" s="260"/>
      <c r="AN119" s="260"/>
      <c r="AO119" s="261"/>
      <c r="AR119" s="262"/>
      <c r="BQ119" s="258"/>
      <c r="BR119" s="264"/>
    </row>
    <row r="120" spans="1:70" x14ac:dyDescent="0.2">
      <c r="A120" s="247"/>
      <c r="B120" s="269"/>
      <c r="C120" s="97"/>
      <c r="D120" s="97"/>
      <c r="E120" s="97"/>
      <c r="F120" s="97"/>
      <c r="G120" s="97"/>
      <c r="H120" s="97"/>
      <c r="I120" s="98"/>
      <c r="J120" s="202"/>
      <c r="K120" s="99"/>
      <c r="L120" s="99"/>
      <c r="M120" s="99"/>
      <c r="N120" s="100"/>
      <c r="O120" s="100"/>
      <c r="P120" s="98"/>
      <c r="T120" s="256"/>
      <c r="U120" s="256"/>
      <c r="V120" s="256"/>
      <c r="Z120" s="256"/>
      <c r="AA120" s="257"/>
      <c r="AD120" s="258"/>
      <c r="AE120" s="259"/>
      <c r="AF120" s="259"/>
      <c r="AG120" s="260"/>
      <c r="AH120" s="260"/>
      <c r="AJ120" s="258"/>
      <c r="AK120" s="259"/>
      <c r="AL120" s="259"/>
      <c r="AM120" s="260"/>
      <c r="AN120" s="260"/>
      <c r="AO120" s="261"/>
      <c r="AR120" s="262"/>
      <c r="BQ120" s="258"/>
      <c r="BR120" s="264"/>
    </row>
    <row r="121" spans="1:70" x14ac:dyDescent="0.2">
      <c r="A121" s="247"/>
      <c r="B121" s="269"/>
      <c r="C121" s="97"/>
      <c r="D121" s="97"/>
      <c r="E121" s="97"/>
      <c r="F121" s="97"/>
      <c r="G121" s="97"/>
      <c r="H121" s="97"/>
      <c r="I121" s="98"/>
      <c r="J121" s="202"/>
      <c r="K121" s="99"/>
      <c r="L121" s="99"/>
      <c r="M121" s="99"/>
      <c r="N121" s="100"/>
      <c r="O121" s="100"/>
      <c r="P121" s="98"/>
      <c r="T121" s="256"/>
      <c r="U121" s="256"/>
      <c r="V121" s="256"/>
      <c r="Z121" s="256"/>
      <c r="AA121" s="257"/>
      <c r="AD121" s="258"/>
      <c r="AE121" s="259"/>
      <c r="AF121" s="259"/>
      <c r="AG121" s="260"/>
      <c r="AH121" s="260"/>
      <c r="AJ121" s="258"/>
      <c r="AK121" s="259"/>
      <c r="AL121" s="259"/>
      <c r="AM121" s="260"/>
      <c r="AN121" s="260"/>
      <c r="AO121" s="261"/>
      <c r="AR121" s="262"/>
      <c r="BQ121" s="258"/>
      <c r="BR121" s="264"/>
    </row>
    <row r="122" spans="1:70" x14ac:dyDescent="0.2">
      <c r="A122" s="247"/>
      <c r="B122" s="269"/>
      <c r="C122" s="97"/>
      <c r="D122" s="97"/>
      <c r="E122" s="97"/>
      <c r="F122" s="97"/>
      <c r="G122" s="97"/>
      <c r="H122" s="97"/>
      <c r="I122" s="98"/>
      <c r="J122" s="202"/>
      <c r="K122" s="99"/>
      <c r="L122" s="99"/>
      <c r="M122" s="99"/>
      <c r="N122" s="100"/>
      <c r="O122" s="100"/>
      <c r="P122" s="98"/>
      <c r="T122" s="256"/>
      <c r="U122" s="256"/>
      <c r="V122" s="256"/>
      <c r="Z122" s="256"/>
      <c r="AA122" s="257"/>
      <c r="AD122" s="258"/>
      <c r="AE122" s="259"/>
      <c r="AF122" s="259"/>
      <c r="AG122" s="260"/>
      <c r="AH122" s="260"/>
      <c r="AJ122" s="258"/>
      <c r="AK122" s="259"/>
      <c r="AL122" s="259"/>
      <c r="AM122" s="260"/>
      <c r="AN122" s="260"/>
      <c r="AO122" s="261"/>
      <c r="AR122" s="262"/>
      <c r="BQ122" s="258"/>
      <c r="BR122" s="264"/>
    </row>
    <row r="123" spans="1:70" x14ac:dyDescent="0.2">
      <c r="A123" s="247"/>
      <c r="B123" s="269"/>
      <c r="C123" s="97"/>
      <c r="D123" s="97"/>
      <c r="E123" s="97"/>
      <c r="F123" s="97"/>
      <c r="G123" s="97"/>
      <c r="H123" s="97"/>
      <c r="I123" s="98"/>
      <c r="J123" s="202"/>
      <c r="K123" s="99"/>
      <c r="L123" s="99"/>
      <c r="M123" s="99"/>
      <c r="N123" s="100"/>
      <c r="O123" s="100"/>
      <c r="P123" s="98"/>
      <c r="T123" s="256"/>
      <c r="U123" s="256"/>
      <c r="V123" s="256"/>
      <c r="Z123" s="256"/>
      <c r="AA123" s="257"/>
      <c r="AD123" s="258"/>
      <c r="AE123" s="259"/>
      <c r="AF123" s="259"/>
      <c r="AG123" s="260"/>
      <c r="AH123" s="260"/>
      <c r="AJ123" s="258"/>
      <c r="AK123" s="259"/>
      <c r="AL123" s="259"/>
      <c r="AM123" s="260"/>
      <c r="AN123" s="260"/>
      <c r="AO123" s="261"/>
      <c r="AR123" s="262"/>
      <c r="BQ123" s="258"/>
      <c r="BR123" s="264"/>
    </row>
    <row r="124" spans="1:70" x14ac:dyDescent="0.2">
      <c r="A124" s="247"/>
      <c r="B124" s="269"/>
      <c r="C124" s="97"/>
      <c r="D124" s="97"/>
      <c r="E124" s="97"/>
      <c r="F124" s="97"/>
      <c r="G124" s="97"/>
      <c r="H124" s="97"/>
      <c r="I124" s="98"/>
      <c r="J124" s="202"/>
      <c r="K124" s="99"/>
      <c r="L124" s="99"/>
      <c r="M124" s="99"/>
      <c r="N124" s="100"/>
      <c r="O124" s="100"/>
      <c r="P124" s="98"/>
      <c r="T124" s="256"/>
      <c r="U124" s="256"/>
      <c r="V124" s="256"/>
      <c r="Z124" s="256"/>
      <c r="AA124" s="257"/>
      <c r="AD124" s="258"/>
      <c r="AE124" s="259"/>
      <c r="AF124" s="259"/>
      <c r="AG124" s="260"/>
      <c r="AH124" s="260"/>
      <c r="AJ124" s="258"/>
      <c r="AK124" s="259"/>
      <c r="AL124" s="259"/>
      <c r="AM124" s="260"/>
      <c r="AN124" s="260"/>
      <c r="AO124" s="261"/>
      <c r="AR124" s="262"/>
      <c r="BQ124" s="258"/>
      <c r="BR124" s="264"/>
    </row>
    <row r="125" spans="1:70" x14ac:dyDescent="0.2">
      <c r="A125" s="247"/>
      <c r="B125" s="269"/>
      <c r="C125" s="97"/>
      <c r="D125" s="97"/>
      <c r="E125" s="97"/>
      <c r="F125" s="97"/>
      <c r="G125" s="97"/>
      <c r="H125" s="97"/>
      <c r="I125" s="98"/>
      <c r="J125" s="202"/>
      <c r="K125" s="99"/>
      <c r="L125" s="99"/>
      <c r="M125" s="99"/>
      <c r="N125" s="100"/>
      <c r="O125" s="100"/>
      <c r="P125" s="98"/>
      <c r="T125" s="256"/>
      <c r="U125" s="256"/>
      <c r="V125" s="256"/>
      <c r="Z125" s="256"/>
      <c r="AA125" s="257"/>
      <c r="AD125" s="258"/>
      <c r="AE125" s="259"/>
      <c r="AF125" s="259"/>
      <c r="AG125" s="260"/>
      <c r="AH125" s="260"/>
      <c r="AJ125" s="258"/>
      <c r="AK125" s="259"/>
      <c r="AL125" s="259"/>
      <c r="AM125" s="260"/>
      <c r="AN125" s="260"/>
      <c r="AO125" s="261"/>
      <c r="AR125" s="262"/>
      <c r="BQ125" s="258"/>
      <c r="BR125" s="264"/>
    </row>
    <row r="126" spans="1:70" x14ac:dyDescent="0.2">
      <c r="A126" s="247"/>
      <c r="B126" s="269"/>
      <c r="C126" s="97"/>
      <c r="D126" s="97"/>
      <c r="E126" s="97"/>
      <c r="F126" s="97"/>
      <c r="G126" s="97"/>
      <c r="H126" s="97"/>
      <c r="I126" s="98"/>
      <c r="J126" s="202"/>
      <c r="K126" s="99"/>
      <c r="L126" s="99"/>
      <c r="M126" s="99"/>
      <c r="N126" s="100"/>
      <c r="O126" s="100"/>
      <c r="P126" s="98"/>
      <c r="T126" s="256"/>
      <c r="U126" s="256"/>
      <c r="V126" s="256"/>
      <c r="Z126" s="256"/>
      <c r="AA126" s="257"/>
      <c r="AD126" s="258"/>
      <c r="AE126" s="259"/>
      <c r="AF126" s="259"/>
      <c r="AG126" s="260"/>
      <c r="AH126" s="260"/>
      <c r="AJ126" s="258"/>
      <c r="AK126" s="259"/>
      <c r="AL126" s="259"/>
      <c r="AM126" s="260"/>
      <c r="AN126" s="260"/>
      <c r="AO126" s="261"/>
      <c r="AR126" s="262"/>
      <c r="BQ126" s="258"/>
      <c r="BR126" s="264"/>
    </row>
    <row r="127" spans="1:70" x14ac:dyDescent="0.2">
      <c r="A127" s="247"/>
      <c r="B127" s="269"/>
      <c r="C127" s="97"/>
      <c r="D127" s="97"/>
      <c r="E127" s="97"/>
      <c r="F127" s="97"/>
      <c r="G127" s="97"/>
      <c r="H127" s="97"/>
      <c r="I127" s="98"/>
      <c r="J127" s="202"/>
      <c r="K127" s="99"/>
      <c r="L127" s="99"/>
      <c r="M127" s="99"/>
      <c r="N127" s="100"/>
      <c r="O127" s="100"/>
      <c r="P127" s="98"/>
      <c r="T127" s="256"/>
      <c r="U127" s="256"/>
      <c r="V127" s="256"/>
      <c r="Z127" s="256"/>
      <c r="AA127" s="257"/>
      <c r="AD127" s="258"/>
      <c r="AE127" s="259"/>
      <c r="AF127" s="259"/>
      <c r="AG127" s="260"/>
      <c r="AH127" s="260"/>
      <c r="AJ127" s="258"/>
      <c r="AK127" s="259"/>
      <c r="AL127" s="259"/>
      <c r="AM127" s="260"/>
      <c r="AN127" s="260"/>
      <c r="AO127" s="261"/>
      <c r="AR127" s="262"/>
      <c r="BQ127" s="258"/>
      <c r="BR127" s="264"/>
    </row>
    <row r="128" spans="1:70" x14ac:dyDescent="0.2">
      <c r="A128" s="247"/>
      <c r="B128" s="269"/>
      <c r="C128" s="97"/>
      <c r="D128" s="97"/>
      <c r="E128" s="97"/>
      <c r="F128" s="97"/>
      <c r="G128" s="97"/>
      <c r="H128" s="97"/>
      <c r="I128" s="98"/>
      <c r="J128" s="202"/>
      <c r="K128" s="99"/>
      <c r="L128" s="99"/>
      <c r="M128" s="99"/>
      <c r="N128" s="100"/>
      <c r="O128" s="100"/>
      <c r="P128" s="98"/>
      <c r="T128" s="256"/>
      <c r="U128" s="256"/>
      <c r="V128" s="256"/>
      <c r="Z128" s="256"/>
      <c r="AA128" s="257"/>
      <c r="AD128" s="258"/>
      <c r="AE128" s="259"/>
      <c r="AF128" s="259"/>
      <c r="AG128" s="260"/>
      <c r="AH128" s="260"/>
      <c r="AJ128" s="258"/>
      <c r="AK128" s="259"/>
      <c r="AL128" s="259"/>
      <c r="AM128" s="260"/>
      <c r="AN128" s="260"/>
      <c r="AO128" s="261"/>
      <c r="AR128" s="262"/>
      <c r="BQ128" s="258"/>
      <c r="BR128" s="264"/>
    </row>
    <row r="129" spans="1:70" x14ac:dyDescent="0.2">
      <c r="A129" s="247"/>
      <c r="B129" s="269"/>
      <c r="C129" s="97"/>
      <c r="D129" s="97"/>
      <c r="E129" s="97"/>
      <c r="F129" s="97"/>
      <c r="G129" s="97"/>
      <c r="H129" s="97"/>
      <c r="I129" s="98"/>
      <c r="J129" s="202"/>
      <c r="K129" s="99"/>
      <c r="L129" s="99"/>
      <c r="M129" s="99"/>
      <c r="N129" s="100"/>
      <c r="O129" s="100"/>
      <c r="P129" s="98"/>
      <c r="T129" s="256"/>
      <c r="U129" s="256"/>
      <c r="V129" s="256"/>
      <c r="Z129" s="256"/>
      <c r="AA129" s="257"/>
      <c r="AD129" s="258"/>
      <c r="AE129" s="259"/>
      <c r="AF129" s="259"/>
      <c r="AG129" s="260"/>
      <c r="AH129" s="260"/>
      <c r="AJ129" s="258"/>
      <c r="AK129" s="259"/>
      <c r="AL129" s="259"/>
      <c r="AM129" s="260"/>
      <c r="AN129" s="260"/>
      <c r="AO129" s="261"/>
      <c r="AR129" s="262"/>
      <c r="BQ129" s="258"/>
      <c r="BR129" s="264"/>
    </row>
    <row r="130" spans="1:70" x14ac:dyDescent="0.2">
      <c r="A130" s="247"/>
      <c r="B130" s="269"/>
      <c r="C130" s="97"/>
      <c r="D130" s="97"/>
      <c r="E130" s="97"/>
      <c r="F130" s="97"/>
      <c r="G130" s="97"/>
      <c r="H130" s="97"/>
      <c r="I130" s="98"/>
      <c r="J130" s="202"/>
      <c r="K130" s="99"/>
      <c r="L130" s="99"/>
      <c r="M130" s="99"/>
      <c r="N130" s="100"/>
      <c r="O130" s="100"/>
      <c r="P130" s="98"/>
      <c r="T130" s="256"/>
      <c r="U130" s="256"/>
      <c r="V130" s="256"/>
      <c r="Z130" s="256"/>
      <c r="AA130" s="257"/>
      <c r="AD130" s="258"/>
      <c r="AE130" s="259"/>
      <c r="AF130" s="259"/>
      <c r="AG130" s="260"/>
      <c r="AH130" s="260"/>
      <c r="AJ130" s="258"/>
      <c r="AK130" s="259"/>
      <c r="AL130" s="259"/>
      <c r="AM130" s="260"/>
      <c r="AN130" s="260"/>
      <c r="AO130" s="261"/>
      <c r="AR130" s="262"/>
      <c r="BQ130" s="258"/>
      <c r="BR130" s="264"/>
    </row>
    <row r="131" spans="1:70" x14ac:dyDescent="0.2">
      <c r="A131" s="247"/>
      <c r="B131" s="269"/>
      <c r="C131" s="97"/>
      <c r="D131" s="97"/>
      <c r="E131" s="97"/>
      <c r="F131" s="97"/>
      <c r="G131" s="97"/>
      <c r="H131" s="97"/>
      <c r="I131" s="98"/>
      <c r="J131" s="202"/>
      <c r="K131" s="99"/>
      <c r="L131" s="99"/>
      <c r="M131" s="99"/>
      <c r="N131" s="100"/>
      <c r="O131" s="100"/>
      <c r="P131" s="98"/>
      <c r="T131" s="256"/>
      <c r="U131" s="256"/>
      <c r="V131" s="256"/>
      <c r="Z131" s="256"/>
      <c r="AA131" s="257"/>
      <c r="AD131" s="258"/>
      <c r="AE131" s="259"/>
      <c r="AF131" s="259"/>
      <c r="AG131" s="260"/>
      <c r="AH131" s="260"/>
      <c r="AJ131" s="258"/>
      <c r="AK131" s="259"/>
      <c r="AL131" s="259"/>
      <c r="AM131" s="260"/>
      <c r="AN131" s="260"/>
      <c r="AO131" s="261"/>
      <c r="AR131" s="262"/>
      <c r="BQ131" s="258"/>
      <c r="BR131" s="264"/>
    </row>
    <row r="132" spans="1:70" x14ac:dyDescent="0.2">
      <c r="A132" s="247"/>
      <c r="B132" s="269"/>
      <c r="C132" s="97"/>
      <c r="D132" s="97"/>
      <c r="E132" s="97"/>
      <c r="F132" s="97"/>
      <c r="G132" s="97"/>
      <c r="H132" s="97"/>
      <c r="I132" s="98"/>
      <c r="J132" s="202"/>
      <c r="K132" s="99"/>
      <c r="L132" s="99"/>
      <c r="M132" s="99"/>
      <c r="N132" s="100"/>
      <c r="O132" s="100"/>
      <c r="P132" s="98"/>
      <c r="T132" s="256"/>
      <c r="U132" s="256"/>
      <c r="V132" s="256"/>
      <c r="Z132" s="256"/>
      <c r="AA132" s="257"/>
      <c r="AD132" s="258"/>
      <c r="AE132" s="259"/>
      <c r="AF132" s="259"/>
      <c r="AG132" s="260"/>
      <c r="AH132" s="260"/>
      <c r="AJ132" s="258"/>
      <c r="AK132" s="259"/>
      <c r="AL132" s="259"/>
      <c r="AM132" s="260"/>
      <c r="AN132" s="260"/>
      <c r="AO132" s="261"/>
      <c r="AR132" s="262"/>
      <c r="BQ132" s="258"/>
      <c r="BR132" s="264"/>
    </row>
    <row r="133" spans="1:70" x14ac:dyDescent="0.2">
      <c r="A133" s="247"/>
      <c r="B133" s="269"/>
      <c r="C133" s="97"/>
      <c r="D133" s="97"/>
      <c r="E133" s="97"/>
      <c r="F133" s="97"/>
      <c r="G133" s="97"/>
      <c r="H133" s="97"/>
      <c r="I133" s="98"/>
      <c r="J133" s="202"/>
      <c r="K133" s="99"/>
      <c r="L133" s="99"/>
      <c r="M133" s="99"/>
      <c r="N133" s="100"/>
      <c r="O133" s="100"/>
      <c r="P133" s="98"/>
      <c r="T133" s="256"/>
      <c r="U133" s="256"/>
      <c r="V133" s="256"/>
      <c r="Z133" s="256"/>
      <c r="AA133" s="257"/>
      <c r="AD133" s="258"/>
      <c r="AE133" s="259"/>
      <c r="AF133" s="259"/>
      <c r="AG133" s="260"/>
      <c r="AH133" s="260"/>
      <c r="AJ133" s="258"/>
      <c r="AK133" s="259"/>
      <c r="AL133" s="259"/>
      <c r="AM133" s="260"/>
      <c r="AN133" s="260"/>
      <c r="AO133" s="261"/>
      <c r="AR133" s="262"/>
      <c r="BQ133" s="258"/>
      <c r="BR133" s="264"/>
    </row>
    <row r="134" spans="1:70" x14ac:dyDescent="0.2">
      <c r="A134" s="247"/>
      <c r="B134" s="269"/>
      <c r="C134" s="97"/>
      <c r="D134" s="97"/>
      <c r="E134" s="97"/>
      <c r="F134" s="97"/>
      <c r="G134" s="97"/>
      <c r="H134" s="97"/>
      <c r="I134" s="98"/>
      <c r="J134" s="202"/>
      <c r="K134" s="99"/>
      <c r="L134" s="99"/>
      <c r="M134" s="99"/>
      <c r="N134" s="100"/>
      <c r="O134" s="100"/>
      <c r="P134" s="98"/>
      <c r="T134" s="256"/>
      <c r="U134" s="256"/>
      <c r="V134" s="256"/>
      <c r="Z134" s="256"/>
      <c r="AA134" s="257"/>
      <c r="AD134" s="258"/>
      <c r="AE134" s="259"/>
      <c r="AF134" s="259"/>
      <c r="AG134" s="260"/>
      <c r="AH134" s="260"/>
      <c r="AJ134" s="258"/>
      <c r="AK134" s="259"/>
      <c r="AL134" s="259"/>
      <c r="AM134" s="260"/>
      <c r="AN134" s="260"/>
      <c r="AO134" s="261"/>
      <c r="AR134" s="262"/>
      <c r="BQ134" s="258"/>
      <c r="BR134" s="264"/>
    </row>
    <row r="135" spans="1:70" x14ac:dyDescent="0.2">
      <c r="A135" s="247"/>
      <c r="B135" s="269"/>
      <c r="C135" s="97"/>
      <c r="D135" s="97"/>
      <c r="E135" s="97"/>
      <c r="F135" s="97"/>
      <c r="G135" s="97"/>
      <c r="H135" s="97"/>
      <c r="I135" s="98"/>
      <c r="J135" s="202"/>
      <c r="K135" s="99"/>
      <c r="L135" s="99"/>
      <c r="M135" s="99"/>
      <c r="N135" s="100"/>
      <c r="O135" s="100"/>
      <c r="P135" s="98"/>
      <c r="T135" s="256"/>
      <c r="U135" s="256"/>
      <c r="V135" s="256"/>
      <c r="Z135" s="256"/>
      <c r="AA135" s="257"/>
      <c r="AD135" s="258"/>
      <c r="AE135" s="259"/>
      <c r="AF135" s="259"/>
      <c r="AG135" s="260"/>
      <c r="AH135" s="260"/>
      <c r="AJ135" s="258"/>
      <c r="AK135" s="259"/>
      <c r="AL135" s="259"/>
      <c r="AM135" s="260"/>
      <c r="AN135" s="260"/>
      <c r="AO135" s="261"/>
      <c r="AR135" s="262"/>
      <c r="BQ135" s="258"/>
      <c r="BR135" s="264"/>
    </row>
    <row r="136" spans="1:70" x14ac:dyDescent="0.2">
      <c r="A136" s="247"/>
      <c r="B136" s="269"/>
      <c r="C136" s="97"/>
      <c r="D136" s="97"/>
      <c r="E136" s="97"/>
      <c r="F136" s="97"/>
      <c r="G136" s="97"/>
      <c r="H136" s="97"/>
      <c r="I136" s="98"/>
      <c r="J136" s="202"/>
      <c r="K136" s="99"/>
      <c r="L136" s="99"/>
      <c r="M136" s="99"/>
      <c r="N136" s="100"/>
      <c r="O136" s="100"/>
      <c r="P136" s="98"/>
      <c r="T136" s="256"/>
      <c r="U136" s="256"/>
      <c r="V136" s="256"/>
      <c r="Z136" s="256"/>
      <c r="AA136" s="257"/>
      <c r="AD136" s="258"/>
      <c r="AE136" s="259"/>
      <c r="AF136" s="259"/>
      <c r="AG136" s="260"/>
      <c r="AH136" s="260"/>
      <c r="AJ136" s="258"/>
      <c r="AK136" s="259"/>
      <c r="AL136" s="259"/>
      <c r="AM136" s="260"/>
      <c r="AN136" s="260"/>
      <c r="AO136" s="261"/>
      <c r="AR136" s="262"/>
      <c r="BQ136" s="258"/>
      <c r="BR136" s="264"/>
    </row>
    <row r="137" spans="1:70" x14ac:dyDescent="0.2">
      <c r="A137" s="247"/>
      <c r="B137" s="269"/>
      <c r="C137" s="97"/>
      <c r="D137" s="97"/>
      <c r="E137" s="97"/>
      <c r="F137" s="97"/>
      <c r="G137" s="97"/>
      <c r="H137" s="97"/>
      <c r="I137" s="98"/>
      <c r="J137" s="202"/>
      <c r="K137" s="99"/>
      <c r="L137" s="99"/>
      <c r="M137" s="99"/>
      <c r="N137" s="100"/>
      <c r="O137" s="100"/>
      <c r="P137" s="98"/>
      <c r="T137" s="256"/>
      <c r="U137" s="256"/>
      <c r="V137" s="256"/>
      <c r="Z137" s="256"/>
      <c r="AA137" s="257"/>
      <c r="AD137" s="258"/>
      <c r="AE137" s="259"/>
      <c r="AF137" s="259"/>
      <c r="AG137" s="260"/>
      <c r="AH137" s="260"/>
      <c r="AJ137" s="258"/>
      <c r="AK137" s="259"/>
      <c r="AL137" s="259"/>
      <c r="AM137" s="260"/>
      <c r="AN137" s="260"/>
      <c r="AO137" s="261"/>
      <c r="AR137" s="262"/>
      <c r="BQ137" s="258"/>
      <c r="BR137" s="264"/>
    </row>
    <row r="138" spans="1:70" x14ac:dyDescent="0.2">
      <c r="A138" s="247"/>
      <c r="B138" s="269"/>
      <c r="C138" s="97"/>
      <c r="D138" s="97"/>
      <c r="E138" s="97"/>
      <c r="F138" s="97"/>
      <c r="G138" s="97"/>
      <c r="H138" s="97"/>
      <c r="I138" s="98"/>
      <c r="J138" s="202"/>
      <c r="K138" s="99"/>
      <c r="L138" s="99"/>
      <c r="M138" s="99"/>
      <c r="N138" s="100"/>
      <c r="O138" s="100"/>
      <c r="P138" s="98"/>
      <c r="T138" s="256"/>
      <c r="U138" s="256"/>
      <c r="V138" s="256"/>
      <c r="Z138" s="256"/>
      <c r="AA138" s="257"/>
      <c r="AD138" s="258"/>
      <c r="AE138" s="259"/>
      <c r="AF138" s="259"/>
      <c r="AG138" s="260"/>
      <c r="AH138" s="260"/>
      <c r="AJ138" s="258"/>
      <c r="AK138" s="259"/>
      <c r="AL138" s="259"/>
      <c r="AM138" s="260"/>
      <c r="AN138" s="260"/>
      <c r="AO138" s="261"/>
      <c r="AR138" s="262"/>
      <c r="BQ138" s="258"/>
      <c r="BR138" s="264"/>
    </row>
    <row r="139" spans="1:70" x14ac:dyDescent="0.2">
      <c r="A139" s="247"/>
      <c r="B139" s="269"/>
      <c r="C139" s="97"/>
      <c r="D139" s="97"/>
      <c r="E139" s="97"/>
      <c r="F139" s="97"/>
      <c r="G139" s="97"/>
      <c r="H139" s="97"/>
      <c r="I139" s="98"/>
      <c r="J139" s="202"/>
      <c r="K139" s="99"/>
      <c r="L139" s="99"/>
      <c r="M139" s="99"/>
      <c r="N139" s="100"/>
      <c r="O139" s="100"/>
      <c r="P139" s="98"/>
      <c r="T139" s="256"/>
      <c r="U139" s="256"/>
      <c r="V139" s="256"/>
      <c r="Z139" s="256"/>
      <c r="AA139" s="257"/>
      <c r="AD139" s="258"/>
      <c r="AE139" s="259"/>
      <c r="AF139" s="259"/>
      <c r="AG139" s="260"/>
      <c r="AH139" s="260"/>
      <c r="AJ139" s="258"/>
      <c r="AK139" s="259"/>
      <c r="AL139" s="259"/>
      <c r="AM139" s="260"/>
      <c r="AN139" s="260"/>
      <c r="AO139" s="261"/>
      <c r="AR139" s="262"/>
      <c r="BQ139" s="258"/>
      <c r="BR139" s="264"/>
    </row>
    <row r="140" spans="1:70" x14ac:dyDescent="0.2">
      <c r="A140" s="247"/>
      <c r="B140" s="269"/>
      <c r="C140" s="97"/>
      <c r="D140" s="97"/>
      <c r="E140" s="97"/>
      <c r="F140" s="97"/>
      <c r="G140" s="97"/>
      <c r="H140" s="97"/>
      <c r="I140" s="98"/>
      <c r="J140" s="202"/>
      <c r="K140" s="99"/>
      <c r="L140" s="99"/>
      <c r="M140" s="99"/>
      <c r="N140" s="100"/>
      <c r="O140" s="100"/>
      <c r="P140" s="98"/>
      <c r="T140" s="256"/>
      <c r="U140" s="256"/>
      <c r="V140" s="256"/>
      <c r="Z140" s="256"/>
      <c r="AA140" s="257"/>
      <c r="AD140" s="258"/>
      <c r="AE140" s="259"/>
      <c r="AF140" s="259"/>
      <c r="AG140" s="260"/>
      <c r="AH140" s="260"/>
      <c r="AJ140" s="258"/>
      <c r="AK140" s="259"/>
      <c r="AL140" s="259"/>
      <c r="AM140" s="260"/>
      <c r="AN140" s="260"/>
      <c r="AO140" s="261"/>
      <c r="AR140" s="262"/>
      <c r="BQ140" s="258"/>
      <c r="BR140" s="264"/>
    </row>
    <row r="141" spans="1:70" x14ac:dyDescent="0.2">
      <c r="A141" s="247"/>
      <c r="B141" s="269"/>
      <c r="C141" s="97"/>
      <c r="D141" s="97"/>
      <c r="E141" s="97"/>
      <c r="F141" s="97"/>
      <c r="G141" s="97"/>
      <c r="H141" s="97"/>
      <c r="I141" s="98"/>
      <c r="J141" s="202"/>
      <c r="K141" s="99"/>
      <c r="L141" s="99"/>
      <c r="M141" s="99"/>
      <c r="N141" s="100"/>
      <c r="O141" s="100"/>
      <c r="P141" s="98"/>
      <c r="T141" s="256"/>
      <c r="U141" s="256"/>
      <c r="V141" s="256"/>
      <c r="Z141" s="256"/>
      <c r="AA141" s="257"/>
      <c r="AD141" s="258"/>
      <c r="AE141" s="259"/>
      <c r="AF141" s="259"/>
      <c r="AG141" s="260"/>
      <c r="AH141" s="260"/>
      <c r="AJ141" s="258"/>
      <c r="AK141" s="259"/>
      <c r="AL141" s="259"/>
      <c r="AM141" s="260"/>
      <c r="AN141" s="260"/>
      <c r="AO141" s="261"/>
      <c r="AR141" s="262"/>
      <c r="BQ141" s="258"/>
      <c r="BR141" s="264"/>
    </row>
    <row r="142" spans="1:70" x14ac:dyDescent="0.2">
      <c r="A142" s="247"/>
      <c r="B142" s="269"/>
      <c r="C142" s="97"/>
      <c r="D142" s="97"/>
      <c r="E142" s="97"/>
      <c r="F142" s="97"/>
      <c r="G142" s="97"/>
      <c r="H142" s="97"/>
      <c r="I142" s="98"/>
      <c r="J142" s="202"/>
      <c r="K142" s="99"/>
      <c r="L142" s="99"/>
      <c r="M142" s="99"/>
      <c r="N142" s="100"/>
      <c r="O142" s="100"/>
      <c r="P142" s="98"/>
      <c r="T142" s="256"/>
      <c r="U142" s="256"/>
      <c r="V142" s="256"/>
      <c r="Z142" s="256"/>
      <c r="AA142" s="257"/>
      <c r="AD142" s="258"/>
      <c r="AE142" s="259"/>
      <c r="AF142" s="259"/>
      <c r="AG142" s="260"/>
      <c r="AH142" s="260"/>
      <c r="AJ142" s="258"/>
      <c r="AK142" s="259"/>
      <c r="AL142" s="259"/>
      <c r="AM142" s="260"/>
      <c r="AN142" s="260"/>
      <c r="AO142" s="261"/>
      <c r="AR142" s="262"/>
      <c r="BQ142" s="258"/>
      <c r="BR142" s="264"/>
    </row>
    <row r="143" spans="1:70" x14ac:dyDescent="0.2">
      <c r="A143" s="247"/>
      <c r="B143" s="269"/>
      <c r="C143" s="97"/>
      <c r="D143" s="97"/>
      <c r="E143" s="97"/>
      <c r="F143" s="97"/>
      <c r="G143" s="97"/>
      <c r="H143" s="97"/>
      <c r="I143" s="98"/>
      <c r="J143" s="202"/>
      <c r="K143" s="99"/>
      <c r="L143" s="99"/>
      <c r="M143" s="99"/>
      <c r="N143" s="100"/>
      <c r="O143" s="100"/>
      <c r="P143" s="98"/>
      <c r="T143" s="256"/>
      <c r="U143" s="256"/>
      <c r="V143" s="256"/>
      <c r="Z143" s="256"/>
      <c r="AA143" s="257"/>
      <c r="AD143" s="258"/>
      <c r="AE143" s="259"/>
      <c r="AF143" s="259"/>
      <c r="AG143" s="260"/>
      <c r="AH143" s="260"/>
      <c r="AJ143" s="258"/>
      <c r="AK143" s="259"/>
      <c r="AL143" s="259"/>
      <c r="AM143" s="260"/>
      <c r="AN143" s="260"/>
      <c r="AO143" s="261"/>
      <c r="AR143" s="262"/>
      <c r="BQ143" s="258"/>
      <c r="BR143" s="264"/>
    </row>
    <row r="144" spans="1:70" x14ac:dyDescent="0.2">
      <c r="A144" s="247"/>
      <c r="B144" s="269"/>
      <c r="C144" s="97"/>
      <c r="D144" s="97"/>
      <c r="E144" s="97"/>
      <c r="F144" s="97"/>
      <c r="G144" s="97"/>
      <c r="H144" s="97"/>
      <c r="I144" s="98"/>
      <c r="J144" s="202"/>
      <c r="K144" s="99"/>
      <c r="L144" s="99"/>
      <c r="M144" s="99"/>
      <c r="N144" s="100"/>
      <c r="O144" s="100"/>
      <c r="P144" s="98"/>
      <c r="T144" s="256"/>
      <c r="U144" s="256"/>
      <c r="V144" s="256"/>
      <c r="Z144" s="256"/>
      <c r="AA144" s="257"/>
      <c r="AD144" s="258"/>
      <c r="AE144" s="259"/>
      <c r="AF144" s="259"/>
      <c r="AG144" s="260"/>
      <c r="AH144" s="260"/>
      <c r="AJ144" s="258"/>
      <c r="AK144" s="259"/>
      <c r="AL144" s="259"/>
      <c r="AM144" s="260"/>
      <c r="AN144" s="260"/>
      <c r="AO144" s="261"/>
      <c r="AR144" s="262"/>
      <c r="BQ144" s="258"/>
      <c r="BR144" s="264"/>
    </row>
    <row r="145" spans="1:70" x14ac:dyDescent="0.2">
      <c r="A145" s="247"/>
      <c r="B145" s="269"/>
      <c r="C145" s="97"/>
      <c r="D145" s="97"/>
      <c r="E145" s="97"/>
      <c r="F145" s="97"/>
      <c r="G145" s="97"/>
      <c r="H145" s="97"/>
      <c r="I145" s="98"/>
      <c r="J145" s="202"/>
      <c r="K145" s="99"/>
      <c r="L145" s="99"/>
      <c r="M145" s="99"/>
      <c r="N145" s="100"/>
      <c r="O145" s="100"/>
      <c r="P145" s="98"/>
      <c r="T145" s="256"/>
      <c r="U145" s="256"/>
      <c r="V145" s="256"/>
      <c r="Z145" s="256"/>
      <c r="AA145" s="257"/>
      <c r="AD145" s="258"/>
      <c r="AE145" s="259"/>
      <c r="AF145" s="259"/>
      <c r="AG145" s="260"/>
      <c r="AH145" s="260"/>
      <c r="AJ145" s="258"/>
      <c r="AK145" s="259"/>
      <c r="AL145" s="259"/>
      <c r="AM145" s="260"/>
      <c r="AN145" s="260"/>
      <c r="AO145" s="261"/>
      <c r="AR145" s="262"/>
      <c r="BQ145" s="258"/>
      <c r="BR145" s="264"/>
    </row>
    <row r="146" spans="1:70" x14ac:dyDescent="0.2">
      <c r="A146" s="247"/>
      <c r="B146" s="269"/>
      <c r="C146" s="97"/>
      <c r="D146" s="97"/>
      <c r="E146" s="97"/>
      <c r="F146" s="97"/>
      <c r="G146" s="97"/>
      <c r="H146" s="97"/>
      <c r="I146" s="98"/>
      <c r="J146" s="202"/>
      <c r="K146" s="99"/>
      <c r="L146" s="99"/>
      <c r="M146" s="99"/>
      <c r="N146" s="100"/>
      <c r="O146" s="100"/>
      <c r="P146" s="98"/>
      <c r="T146" s="256"/>
      <c r="U146" s="256"/>
      <c r="V146" s="256"/>
      <c r="Z146" s="256"/>
      <c r="AA146" s="257"/>
      <c r="AD146" s="258"/>
      <c r="AE146" s="259"/>
      <c r="AF146" s="259"/>
      <c r="AG146" s="260"/>
      <c r="AH146" s="260"/>
      <c r="AJ146" s="258"/>
      <c r="AK146" s="259"/>
      <c r="AL146" s="259"/>
      <c r="AM146" s="260"/>
      <c r="AN146" s="260"/>
      <c r="AO146" s="261"/>
      <c r="AR146" s="262"/>
      <c r="BQ146" s="258"/>
      <c r="BR146" s="264"/>
    </row>
    <row r="147" spans="1:70" x14ac:dyDescent="0.2">
      <c r="A147" s="247"/>
      <c r="B147" s="269"/>
      <c r="C147" s="97"/>
      <c r="D147" s="97"/>
      <c r="E147" s="97"/>
      <c r="F147" s="97"/>
      <c r="G147" s="97"/>
      <c r="H147" s="97"/>
      <c r="I147" s="98"/>
      <c r="J147" s="202"/>
      <c r="K147" s="99"/>
      <c r="L147" s="99"/>
      <c r="M147" s="99"/>
      <c r="N147" s="100"/>
      <c r="O147" s="100"/>
      <c r="P147" s="98"/>
      <c r="T147" s="256"/>
      <c r="U147" s="256"/>
      <c r="V147" s="256"/>
      <c r="Z147" s="256"/>
      <c r="AA147" s="257"/>
      <c r="AD147" s="258"/>
      <c r="AE147" s="259"/>
      <c r="AF147" s="259"/>
      <c r="AG147" s="260"/>
      <c r="AH147" s="260"/>
      <c r="AJ147" s="258"/>
      <c r="AK147" s="259"/>
      <c r="AL147" s="259"/>
      <c r="AM147" s="260"/>
      <c r="AN147" s="260"/>
      <c r="AO147" s="261"/>
      <c r="AR147" s="262"/>
      <c r="BQ147" s="258"/>
      <c r="BR147" s="264"/>
    </row>
    <row r="148" spans="1:70" x14ac:dyDescent="0.2">
      <c r="A148" s="247"/>
      <c r="B148" s="269"/>
      <c r="C148" s="97"/>
      <c r="D148" s="97"/>
      <c r="E148" s="97"/>
      <c r="F148" s="97"/>
      <c r="G148" s="97"/>
      <c r="H148" s="97"/>
      <c r="I148" s="98"/>
      <c r="J148" s="202"/>
      <c r="K148" s="99"/>
      <c r="L148" s="99"/>
      <c r="M148" s="99"/>
      <c r="N148" s="100"/>
      <c r="O148" s="100"/>
      <c r="P148" s="98"/>
      <c r="T148" s="256"/>
      <c r="U148" s="256"/>
      <c r="V148" s="256"/>
      <c r="Z148" s="256"/>
      <c r="AA148" s="257"/>
      <c r="AD148" s="258"/>
      <c r="AE148" s="259"/>
      <c r="AF148" s="259"/>
      <c r="AG148" s="260"/>
      <c r="AH148" s="260"/>
      <c r="AJ148" s="258"/>
      <c r="AK148" s="259"/>
      <c r="AL148" s="259"/>
      <c r="AM148" s="260"/>
      <c r="AN148" s="260"/>
      <c r="AO148" s="261"/>
      <c r="AR148" s="262"/>
      <c r="BQ148" s="258"/>
      <c r="BR148" s="264"/>
    </row>
    <row r="149" spans="1:70" x14ac:dyDescent="0.2">
      <c r="A149" s="247"/>
      <c r="B149" s="269"/>
      <c r="C149" s="97"/>
      <c r="D149" s="97"/>
      <c r="E149" s="97"/>
      <c r="F149" s="97"/>
      <c r="G149" s="97"/>
      <c r="H149" s="97"/>
      <c r="I149" s="98"/>
      <c r="J149" s="202"/>
      <c r="K149" s="99"/>
      <c r="L149" s="99"/>
      <c r="M149" s="99"/>
      <c r="N149" s="100"/>
      <c r="O149" s="100"/>
      <c r="P149" s="98"/>
      <c r="T149" s="256"/>
      <c r="U149" s="256"/>
      <c r="V149" s="256"/>
      <c r="Z149" s="256"/>
      <c r="AA149" s="257"/>
      <c r="AD149" s="258"/>
      <c r="AE149" s="259"/>
      <c r="AF149" s="259"/>
      <c r="AG149" s="260"/>
      <c r="AH149" s="260"/>
      <c r="AJ149" s="258"/>
      <c r="AK149" s="259"/>
      <c r="AL149" s="259"/>
      <c r="AM149" s="260"/>
      <c r="AN149" s="260"/>
      <c r="AO149" s="261"/>
      <c r="AR149" s="262"/>
      <c r="BQ149" s="258"/>
      <c r="BR149" s="264"/>
    </row>
    <row r="150" spans="1:70" x14ac:dyDescent="0.2">
      <c r="A150" s="247"/>
      <c r="B150" s="269"/>
      <c r="C150" s="97"/>
      <c r="D150" s="97"/>
      <c r="E150" s="97"/>
      <c r="F150" s="97"/>
      <c r="G150" s="97"/>
      <c r="H150" s="97"/>
      <c r="I150" s="98"/>
      <c r="J150" s="202"/>
      <c r="K150" s="99"/>
      <c r="L150" s="99"/>
      <c r="M150" s="99"/>
      <c r="N150" s="100"/>
      <c r="O150" s="100"/>
      <c r="P150" s="98"/>
      <c r="T150" s="256"/>
      <c r="U150" s="256"/>
      <c r="V150" s="256"/>
      <c r="Z150" s="256"/>
      <c r="AA150" s="257"/>
      <c r="AD150" s="258"/>
      <c r="AE150" s="259"/>
      <c r="AF150" s="259"/>
      <c r="AG150" s="260"/>
      <c r="AH150" s="260"/>
      <c r="AJ150" s="258"/>
      <c r="AK150" s="259"/>
      <c r="AL150" s="259"/>
      <c r="AM150" s="260"/>
      <c r="AN150" s="260"/>
      <c r="AO150" s="261"/>
      <c r="AR150" s="262"/>
      <c r="BQ150" s="258"/>
      <c r="BR150" s="264"/>
    </row>
    <row r="151" spans="1:70" x14ac:dyDescent="0.2">
      <c r="A151" s="247"/>
      <c r="B151" s="269"/>
      <c r="C151" s="97"/>
      <c r="D151" s="97"/>
      <c r="E151" s="97"/>
      <c r="F151" s="97"/>
      <c r="G151" s="97"/>
      <c r="H151" s="97"/>
      <c r="I151" s="98"/>
      <c r="J151" s="202"/>
      <c r="K151" s="99"/>
      <c r="L151" s="99"/>
      <c r="M151" s="99"/>
      <c r="N151" s="100"/>
      <c r="O151" s="100"/>
      <c r="P151" s="98"/>
      <c r="T151" s="256"/>
      <c r="U151" s="256"/>
      <c r="V151" s="256"/>
      <c r="Z151" s="256"/>
      <c r="AA151" s="257"/>
      <c r="AD151" s="258"/>
      <c r="AE151" s="259"/>
      <c r="AF151" s="259"/>
      <c r="AG151" s="260"/>
      <c r="AH151" s="260"/>
      <c r="AJ151" s="258"/>
      <c r="AK151" s="259"/>
      <c r="AL151" s="259"/>
      <c r="AM151" s="260"/>
      <c r="AN151" s="260"/>
      <c r="AO151" s="261"/>
      <c r="AR151" s="262"/>
      <c r="BQ151" s="258"/>
      <c r="BR151" s="264"/>
    </row>
    <row r="152" spans="1:70" x14ac:dyDescent="0.2">
      <c r="A152" s="247"/>
      <c r="B152" s="269"/>
      <c r="C152" s="97"/>
      <c r="D152" s="97"/>
      <c r="E152" s="97"/>
      <c r="F152" s="97"/>
      <c r="G152" s="97"/>
      <c r="H152" s="97"/>
      <c r="I152" s="98"/>
      <c r="J152" s="202"/>
      <c r="K152" s="99"/>
      <c r="L152" s="99"/>
      <c r="M152" s="99"/>
      <c r="N152" s="100"/>
      <c r="O152" s="100"/>
      <c r="P152" s="98"/>
      <c r="T152" s="256"/>
      <c r="U152" s="256"/>
      <c r="V152" s="256"/>
      <c r="Z152" s="256"/>
      <c r="AA152" s="257"/>
      <c r="AD152" s="258"/>
      <c r="AE152" s="259"/>
      <c r="AF152" s="259"/>
      <c r="AG152" s="260"/>
      <c r="AH152" s="260"/>
      <c r="AJ152" s="258"/>
      <c r="AK152" s="259"/>
      <c r="AL152" s="259"/>
      <c r="AM152" s="260"/>
      <c r="AN152" s="260"/>
      <c r="AO152" s="261"/>
      <c r="AR152" s="262"/>
      <c r="BQ152" s="258"/>
      <c r="BR152" s="264"/>
    </row>
    <row r="153" spans="1:70" x14ac:dyDescent="0.2">
      <c r="A153" s="247"/>
      <c r="B153" s="269"/>
      <c r="C153" s="97"/>
      <c r="D153" s="97"/>
      <c r="E153" s="97"/>
      <c r="F153" s="97"/>
      <c r="G153" s="97"/>
      <c r="H153" s="97"/>
      <c r="I153" s="98"/>
      <c r="J153" s="202"/>
      <c r="K153" s="99"/>
      <c r="L153" s="99"/>
      <c r="M153" s="99"/>
      <c r="N153" s="100"/>
      <c r="O153" s="100"/>
      <c r="P153" s="98"/>
      <c r="T153" s="256"/>
      <c r="U153" s="256"/>
      <c r="V153" s="256"/>
      <c r="Z153" s="256"/>
      <c r="AA153" s="257"/>
      <c r="AD153" s="258"/>
      <c r="AE153" s="259"/>
      <c r="AF153" s="259"/>
      <c r="AG153" s="260"/>
      <c r="AH153" s="260"/>
      <c r="AJ153" s="258"/>
      <c r="AK153" s="259"/>
      <c r="AL153" s="259"/>
      <c r="AM153" s="260"/>
      <c r="AN153" s="260"/>
      <c r="AO153" s="261"/>
      <c r="AR153" s="262"/>
      <c r="BQ153" s="258"/>
      <c r="BR153" s="264"/>
    </row>
    <row r="154" spans="1:70" x14ac:dyDescent="0.2">
      <c r="A154" s="247"/>
      <c r="B154" s="269"/>
      <c r="C154" s="97"/>
      <c r="D154" s="97"/>
      <c r="E154" s="97"/>
      <c r="F154" s="97"/>
      <c r="G154" s="97"/>
      <c r="H154" s="97"/>
      <c r="I154" s="98"/>
      <c r="J154" s="202"/>
      <c r="K154" s="99"/>
      <c r="L154" s="99"/>
      <c r="M154" s="99"/>
      <c r="N154" s="100"/>
      <c r="O154" s="100"/>
      <c r="P154" s="98"/>
      <c r="T154" s="256"/>
      <c r="U154" s="256"/>
      <c r="V154" s="256"/>
      <c r="Z154" s="256"/>
      <c r="AA154" s="257"/>
      <c r="AD154" s="258"/>
      <c r="AE154" s="259"/>
      <c r="AF154" s="259"/>
      <c r="AG154" s="260"/>
      <c r="AH154" s="260"/>
      <c r="AJ154" s="258"/>
      <c r="AK154" s="259"/>
      <c r="AL154" s="259"/>
      <c r="AM154" s="260"/>
      <c r="AN154" s="260"/>
      <c r="AO154" s="261"/>
      <c r="AR154" s="262"/>
      <c r="BQ154" s="258"/>
      <c r="BR154" s="264"/>
    </row>
    <row r="155" spans="1:70" x14ac:dyDescent="0.2">
      <c r="A155" s="247"/>
      <c r="B155" s="269"/>
      <c r="C155" s="97"/>
      <c r="D155" s="97"/>
      <c r="E155" s="97"/>
      <c r="F155" s="97"/>
      <c r="G155" s="97"/>
      <c r="H155" s="97"/>
      <c r="I155" s="98"/>
      <c r="J155" s="202"/>
      <c r="K155" s="99"/>
      <c r="L155" s="99"/>
      <c r="M155" s="99"/>
      <c r="N155" s="100"/>
      <c r="O155" s="100"/>
      <c r="P155" s="98"/>
      <c r="T155" s="256"/>
      <c r="U155" s="256"/>
      <c r="V155" s="256"/>
      <c r="Z155" s="256"/>
      <c r="AA155" s="257"/>
      <c r="AD155" s="258"/>
      <c r="AE155" s="259"/>
      <c r="AF155" s="259"/>
      <c r="AG155" s="260"/>
      <c r="AH155" s="260"/>
      <c r="AJ155" s="258"/>
      <c r="AK155" s="259"/>
      <c r="AL155" s="259"/>
      <c r="AM155" s="260"/>
      <c r="AN155" s="260"/>
      <c r="AO155" s="261"/>
      <c r="AR155" s="262"/>
      <c r="BQ155" s="258"/>
      <c r="BR155" s="264"/>
    </row>
    <row r="156" spans="1:70" x14ac:dyDescent="0.2">
      <c r="A156" s="247"/>
      <c r="B156" s="269"/>
      <c r="C156" s="97"/>
      <c r="D156" s="97"/>
      <c r="E156" s="97"/>
      <c r="F156" s="97"/>
      <c r="G156" s="97"/>
      <c r="H156" s="97"/>
      <c r="I156" s="98"/>
      <c r="J156" s="202"/>
      <c r="K156" s="99"/>
      <c r="L156" s="99"/>
      <c r="M156" s="99"/>
      <c r="N156" s="100"/>
      <c r="O156" s="100"/>
      <c r="P156" s="98"/>
      <c r="T156" s="256"/>
      <c r="U156" s="256"/>
      <c r="V156" s="256"/>
      <c r="Z156" s="256"/>
      <c r="AA156" s="257"/>
      <c r="AD156" s="258"/>
      <c r="AE156" s="259"/>
      <c r="AF156" s="259"/>
      <c r="AG156" s="260"/>
      <c r="AH156" s="260"/>
      <c r="AJ156" s="258"/>
      <c r="AK156" s="259"/>
      <c r="AL156" s="259"/>
      <c r="AM156" s="260"/>
      <c r="AN156" s="260"/>
      <c r="AO156" s="261"/>
      <c r="AR156" s="262"/>
      <c r="BQ156" s="258"/>
      <c r="BR156" s="264"/>
    </row>
    <row r="157" spans="1:70" x14ac:dyDescent="0.2">
      <c r="A157" s="247"/>
      <c r="B157" s="269"/>
      <c r="C157" s="97"/>
      <c r="D157" s="97"/>
      <c r="E157" s="97"/>
      <c r="F157" s="97"/>
      <c r="G157" s="97"/>
      <c r="H157" s="97"/>
      <c r="I157" s="98"/>
      <c r="J157" s="202"/>
      <c r="K157" s="99"/>
      <c r="L157" s="99"/>
      <c r="M157" s="99"/>
      <c r="N157" s="100"/>
      <c r="O157" s="100"/>
      <c r="P157" s="98"/>
      <c r="T157" s="256"/>
      <c r="U157" s="256"/>
      <c r="V157" s="256"/>
      <c r="Z157" s="256"/>
      <c r="AA157" s="257"/>
      <c r="AD157" s="258"/>
      <c r="AE157" s="259"/>
      <c r="AF157" s="259"/>
      <c r="AG157" s="260"/>
      <c r="AH157" s="260"/>
      <c r="AJ157" s="258"/>
      <c r="AK157" s="259"/>
      <c r="AL157" s="259"/>
      <c r="AM157" s="260"/>
      <c r="AN157" s="260"/>
      <c r="AO157" s="261"/>
      <c r="AR157" s="262"/>
      <c r="BQ157" s="258"/>
      <c r="BR157" s="264"/>
    </row>
    <row r="158" spans="1:70" x14ac:dyDescent="0.2">
      <c r="A158" s="247"/>
      <c r="B158" s="269"/>
      <c r="C158" s="97"/>
      <c r="D158" s="97"/>
      <c r="E158" s="97"/>
      <c r="F158" s="97"/>
      <c r="G158" s="97"/>
      <c r="H158" s="97"/>
      <c r="I158" s="98"/>
      <c r="J158" s="202"/>
      <c r="K158" s="99"/>
      <c r="L158" s="99"/>
      <c r="M158" s="99"/>
      <c r="N158" s="100"/>
      <c r="O158" s="100"/>
      <c r="P158" s="98"/>
      <c r="T158" s="256"/>
      <c r="U158" s="256"/>
      <c r="V158" s="256"/>
      <c r="Z158" s="256"/>
      <c r="AA158" s="257"/>
      <c r="AD158" s="258"/>
      <c r="AE158" s="259"/>
      <c r="AF158" s="259"/>
      <c r="AG158" s="260"/>
      <c r="AH158" s="260"/>
      <c r="AJ158" s="258"/>
      <c r="AK158" s="259"/>
      <c r="AL158" s="259"/>
      <c r="AM158" s="260"/>
      <c r="AN158" s="260"/>
      <c r="AO158" s="261"/>
      <c r="AR158" s="262"/>
      <c r="BQ158" s="258"/>
      <c r="BR158" s="264"/>
    </row>
    <row r="159" spans="1:70" x14ac:dyDescent="0.2">
      <c r="A159" s="247"/>
      <c r="B159" s="269"/>
      <c r="C159" s="97"/>
      <c r="D159" s="97"/>
      <c r="E159" s="97"/>
      <c r="F159" s="97"/>
      <c r="G159" s="97"/>
      <c r="H159" s="97"/>
      <c r="I159" s="98"/>
      <c r="J159" s="202"/>
      <c r="K159" s="99"/>
      <c r="L159" s="99"/>
      <c r="M159" s="99"/>
      <c r="N159" s="100"/>
      <c r="O159" s="100"/>
      <c r="P159" s="98"/>
      <c r="T159" s="256"/>
      <c r="U159" s="256"/>
      <c r="V159" s="256"/>
      <c r="Z159" s="256"/>
      <c r="AA159" s="257"/>
      <c r="AD159" s="258"/>
      <c r="AE159" s="259"/>
      <c r="AF159" s="259"/>
      <c r="AG159" s="260"/>
      <c r="AH159" s="260"/>
      <c r="AJ159" s="258"/>
      <c r="AK159" s="259"/>
      <c r="AL159" s="259"/>
      <c r="AM159" s="260"/>
      <c r="AN159" s="260"/>
      <c r="AO159" s="261"/>
      <c r="AR159" s="262"/>
      <c r="BQ159" s="258"/>
      <c r="BR159" s="264"/>
    </row>
    <row r="160" spans="1:70" x14ac:dyDescent="0.2">
      <c r="A160" s="247"/>
      <c r="B160" s="269"/>
      <c r="C160" s="97"/>
      <c r="D160" s="97"/>
      <c r="E160" s="97"/>
      <c r="F160" s="97"/>
      <c r="G160" s="97"/>
      <c r="H160" s="97"/>
      <c r="I160" s="98"/>
      <c r="J160" s="202"/>
      <c r="K160" s="99"/>
      <c r="L160" s="99"/>
      <c r="M160" s="99"/>
      <c r="N160" s="100"/>
      <c r="O160" s="100"/>
      <c r="P160" s="98"/>
      <c r="T160" s="256"/>
      <c r="U160" s="256"/>
      <c r="V160" s="256"/>
      <c r="Z160" s="256"/>
      <c r="AA160" s="257"/>
      <c r="AD160" s="258"/>
      <c r="AE160" s="259"/>
      <c r="AF160" s="259"/>
      <c r="AG160" s="260"/>
      <c r="AH160" s="260"/>
      <c r="AJ160" s="258"/>
      <c r="AK160" s="259"/>
      <c r="AL160" s="259"/>
      <c r="AM160" s="260"/>
      <c r="AN160" s="260"/>
      <c r="AO160" s="261"/>
      <c r="AR160" s="262"/>
      <c r="BQ160" s="258"/>
      <c r="BR160" s="264"/>
    </row>
    <row r="161" spans="1:70" x14ac:dyDescent="0.2">
      <c r="A161" s="247"/>
      <c r="B161" s="269"/>
      <c r="C161" s="97"/>
      <c r="D161" s="97"/>
      <c r="E161" s="97"/>
      <c r="F161" s="97"/>
      <c r="G161" s="97"/>
      <c r="H161" s="97"/>
      <c r="I161" s="98"/>
      <c r="J161" s="202"/>
      <c r="K161" s="99"/>
      <c r="L161" s="99"/>
      <c r="M161" s="99"/>
      <c r="N161" s="100"/>
      <c r="O161" s="100"/>
      <c r="P161" s="98"/>
      <c r="T161" s="256"/>
      <c r="U161" s="256"/>
      <c r="V161" s="256"/>
      <c r="Z161" s="256"/>
      <c r="AA161" s="257"/>
      <c r="AD161" s="258"/>
      <c r="AE161" s="259"/>
      <c r="AF161" s="259"/>
      <c r="AG161" s="260"/>
      <c r="AH161" s="260"/>
      <c r="AJ161" s="258"/>
      <c r="AK161" s="259"/>
      <c r="AL161" s="259"/>
      <c r="AM161" s="260"/>
      <c r="AN161" s="260"/>
      <c r="AO161" s="261"/>
      <c r="AR161" s="262"/>
      <c r="BQ161" s="258"/>
      <c r="BR161" s="264"/>
    </row>
    <row r="162" spans="1:70" x14ac:dyDescent="0.2">
      <c r="A162" s="247"/>
      <c r="B162" s="269"/>
      <c r="C162" s="97"/>
      <c r="D162" s="97"/>
      <c r="E162" s="97"/>
      <c r="F162" s="97"/>
      <c r="G162" s="97"/>
      <c r="H162" s="97"/>
      <c r="I162" s="98"/>
      <c r="J162" s="202"/>
      <c r="K162" s="99"/>
      <c r="L162" s="99"/>
      <c r="M162" s="99"/>
      <c r="N162" s="100"/>
      <c r="O162" s="100"/>
      <c r="P162" s="98"/>
      <c r="T162" s="256"/>
      <c r="U162" s="256"/>
      <c r="V162" s="256"/>
      <c r="Z162" s="256"/>
      <c r="AA162" s="257"/>
      <c r="AD162" s="258"/>
      <c r="AE162" s="259"/>
      <c r="AF162" s="259"/>
      <c r="AG162" s="260"/>
      <c r="AH162" s="260"/>
      <c r="AJ162" s="258"/>
      <c r="AK162" s="259"/>
      <c r="AL162" s="259"/>
      <c r="AM162" s="260"/>
      <c r="AN162" s="260"/>
      <c r="AO162" s="261"/>
      <c r="AR162" s="262"/>
      <c r="BQ162" s="258"/>
      <c r="BR162" s="264"/>
    </row>
    <row r="163" spans="1:70" x14ac:dyDescent="0.2">
      <c r="A163" s="247"/>
      <c r="B163" s="269"/>
      <c r="C163" s="97"/>
      <c r="D163" s="97"/>
      <c r="E163" s="97"/>
      <c r="F163" s="97"/>
      <c r="G163" s="97"/>
      <c r="H163" s="97"/>
      <c r="I163" s="98"/>
      <c r="J163" s="202"/>
      <c r="K163" s="99"/>
      <c r="L163" s="99"/>
      <c r="M163" s="99"/>
      <c r="N163" s="100"/>
      <c r="O163" s="100"/>
      <c r="P163" s="98"/>
      <c r="T163" s="256"/>
      <c r="U163" s="256"/>
      <c r="V163" s="256"/>
      <c r="Z163" s="256"/>
      <c r="AA163" s="257"/>
      <c r="AD163" s="258"/>
      <c r="AE163" s="259"/>
      <c r="AF163" s="259"/>
      <c r="AG163" s="260"/>
      <c r="AH163" s="260"/>
      <c r="AJ163" s="258"/>
      <c r="AK163" s="259"/>
      <c r="AL163" s="259"/>
      <c r="AM163" s="260"/>
      <c r="AN163" s="260"/>
      <c r="AO163" s="261"/>
      <c r="AR163" s="262"/>
      <c r="BQ163" s="258"/>
      <c r="BR163" s="264"/>
    </row>
    <row r="164" spans="1:70" x14ac:dyDescent="0.2">
      <c r="A164" s="247"/>
      <c r="B164" s="269"/>
      <c r="C164" s="97"/>
      <c r="D164" s="97"/>
      <c r="E164" s="97"/>
      <c r="F164" s="97"/>
      <c r="G164" s="97"/>
      <c r="H164" s="97"/>
      <c r="I164" s="98"/>
      <c r="J164" s="202"/>
      <c r="K164" s="99"/>
      <c r="L164" s="99"/>
      <c r="M164" s="99"/>
      <c r="N164" s="100"/>
      <c r="O164" s="100"/>
      <c r="P164" s="98"/>
      <c r="T164" s="256"/>
      <c r="U164" s="256"/>
      <c r="V164" s="256"/>
      <c r="Z164" s="256"/>
      <c r="AA164" s="257"/>
      <c r="AD164" s="258"/>
      <c r="AE164" s="259"/>
      <c r="AF164" s="259"/>
      <c r="AG164" s="260"/>
      <c r="AH164" s="260"/>
      <c r="AJ164" s="258"/>
      <c r="AK164" s="259"/>
      <c r="AL164" s="259"/>
      <c r="AM164" s="260"/>
      <c r="AN164" s="260"/>
      <c r="AO164" s="261"/>
      <c r="AR164" s="262"/>
      <c r="BQ164" s="258"/>
      <c r="BR164" s="264"/>
    </row>
    <row r="165" spans="1:70" x14ac:dyDescent="0.2">
      <c r="A165" s="247"/>
      <c r="B165" s="269"/>
      <c r="C165" s="97"/>
      <c r="D165" s="97"/>
      <c r="E165" s="97"/>
      <c r="F165" s="97"/>
      <c r="G165" s="97"/>
      <c r="H165" s="97"/>
      <c r="I165" s="98"/>
      <c r="J165" s="202"/>
      <c r="K165" s="99"/>
      <c r="L165" s="99"/>
      <c r="M165" s="99"/>
      <c r="N165" s="100"/>
      <c r="O165" s="100"/>
      <c r="P165" s="98"/>
      <c r="T165" s="256"/>
      <c r="U165" s="256"/>
      <c r="V165" s="256"/>
      <c r="Z165" s="256"/>
      <c r="AA165" s="257"/>
      <c r="AD165" s="258"/>
      <c r="AE165" s="259"/>
      <c r="AF165" s="259"/>
      <c r="AG165" s="260"/>
      <c r="AH165" s="260"/>
      <c r="AJ165" s="258"/>
      <c r="AK165" s="259"/>
      <c r="AL165" s="259"/>
      <c r="AM165" s="260"/>
      <c r="AN165" s="260"/>
      <c r="AO165" s="261"/>
      <c r="AR165" s="262"/>
      <c r="BQ165" s="258"/>
      <c r="BR165" s="264"/>
    </row>
    <row r="166" spans="1:70" x14ac:dyDescent="0.2">
      <c r="A166" s="247"/>
      <c r="B166" s="269"/>
      <c r="C166" s="97"/>
      <c r="D166" s="97"/>
      <c r="E166" s="97"/>
      <c r="F166" s="97"/>
      <c r="G166" s="97"/>
      <c r="H166" s="97"/>
      <c r="I166" s="98"/>
      <c r="J166" s="202"/>
      <c r="K166" s="99"/>
      <c r="L166" s="99"/>
      <c r="M166" s="99"/>
      <c r="N166" s="100"/>
      <c r="O166" s="100"/>
      <c r="P166" s="98"/>
      <c r="T166" s="256"/>
      <c r="U166" s="256"/>
      <c r="V166" s="256"/>
      <c r="Z166" s="256"/>
      <c r="AA166" s="257"/>
      <c r="AD166" s="258"/>
      <c r="AE166" s="259"/>
      <c r="AF166" s="259"/>
      <c r="AG166" s="260"/>
      <c r="AH166" s="260"/>
      <c r="AJ166" s="258"/>
      <c r="AK166" s="259"/>
      <c r="AL166" s="259"/>
      <c r="AM166" s="260"/>
      <c r="AN166" s="260"/>
      <c r="AO166" s="261"/>
      <c r="AR166" s="262"/>
      <c r="BQ166" s="258"/>
      <c r="BR166" s="264"/>
    </row>
    <row r="167" spans="1:70" x14ac:dyDescent="0.2">
      <c r="A167" s="247"/>
      <c r="B167" s="269"/>
      <c r="C167" s="97"/>
      <c r="D167" s="97"/>
      <c r="E167" s="97"/>
      <c r="F167" s="97"/>
      <c r="G167" s="97"/>
      <c r="H167" s="97"/>
      <c r="I167" s="98"/>
      <c r="J167" s="202"/>
      <c r="K167" s="99"/>
      <c r="L167" s="99"/>
      <c r="M167" s="99"/>
      <c r="N167" s="100"/>
      <c r="O167" s="100"/>
      <c r="P167" s="98"/>
      <c r="T167" s="256"/>
      <c r="U167" s="256"/>
      <c r="V167" s="256"/>
      <c r="Z167" s="256"/>
      <c r="AA167" s="257"/>
      <c r="AD167" s="258"/>
      <c r="AE167" s="259"/>
      <c r="AF167" s="259"/>
      <c r="AG167" s="260"/>
      <c r="AH167" s="260"/>
      <c r="AJ167" s="258"/>
      <c r="AK167" s="259"/>
      <c r="AL167" s="259"/>
      <c r="AM167" s="260"/>
      <c r="AN167" s="260"/>
      <c r="AO167" s="261"/>
      <c r="AR167" s="262"/>
      <c r="BQ167" s="258"/>
      <c r="BR167" s="264"/>
    </row>
    <row r="168" spans="1:70" x14ac:dyDescent="0.2">
      <c r="A168" s="247"/>
      <c r="B168" s="269"/>
      <c r="C168" s="97"/>
      <c r="D168" s="97"/>
      <c r="E168" s="97"/>
      <c r="F168" s="97"/>
      <c r="G168" s="97"/>
      <c r="H168" s="97"/>
      <c r="I168" s="98"/>
      <c r="J168" s="202"/>
      <c r="K168" s="99"/>
      <c r="L168" s="99"/>
      <c r="M168" s="99"/>
      <c r="N168" s="100"/>
      <c r="O168" s="100"/>
      <c r="P168" s="98"/>
      <c r="T168" s="256"/>
      <c r="U168" s="256"/>
      <c r="V168" s="256"/>
      <c r="Z168" s="256"/>
      <c r="AA168" s="257"/>
      <c r="AD168" s="258"/>
      <c r="AE168" s="259"/>
      <c r="AF168" s="259"/>
      <c r="AG168" s="260"/>
      <c r="AH168" s="260"/>
      <c r="AJ168" s="258"/>
      <c r="AK168" s="259"/>
      <c r="AL168" s="259"/>
      <c r="AM168" s="260"/>
      <c r="AN168" s="260"/>
      <c r="AO168" s="261"/>
      <c r="AR168" s="262"/>
      <c r="BQ168" s="258"/>
      <c r="BR168" s="264"/>
    </row>
    <row r="169" spans="1:70" x14ac:dyDescent="0.2">
      <c r="A169" s="247"/>
      <c r="B169" s="269"/>
      <c r="C169" s="97"/>
      <c r="D169" s="97"/>
      <c r="E169" s="97"/>
      <c r="F169" s="97"/>
      <c r="G169" s="97"/>
      <c r="H169" s="97"/>
      <c r="I169" s="98"/>
      <c r="J169" s="202"/>
      <c r="K169" s="99"/>
      <c r="L169" s="99"/>
      <c r="M169" s="99"/>
      <c r="N169" s="100"/>
      <c r="O169" s="100"/>
      <c r="P169" s="98"/>
      <c r="T169" s="256"/>
      <c r="U169" s="256"/>
      <c r="V169" s="256"/>
      <c r="Z169" s="256"/>
      <c r="AA169" s="257"/>
      <c r="AD169" s="258"/>
      <c r="AE169" s="259"/>
      <c r="AF169" s="259"/>
      <c r="AG169" s="260"/>
      <c r="AH169" s="260"/>
      <c r="AJ169" s="258"/>
      <c r="AK169" s="259"/>
      <c r="AL169" s="259"/>
      <c r="AM169" s="260"/>
      <c r="AN169" s="260"/>
      <c r="AO169" s="261"/>
      <c r="AR169" s="262"/>
      <c r="BQ169" s="258"/>
      <c r="BR169" s="264"/>
    </row>
    <row r="170" spans="1:70" x14ac:dyDescent="0.2">
      <c r="A170" s="247"/>
      <c r="B170" s="269"/>
      <c r="C170" s="97"/>
      <c r="D170" s="97"/>
      <c r="E170" s="97"/>
      <c r="F170" s="97"/>
      <c r="G170" s="97"/>
      <c r="H170" s="97"/>
      <c r="I170" s="98"/>
      <c r="J170" s="202"/>
      <c r="K170" s="99"/>
      <c r="L170" s="99"/>
      <c r="M170" s="99"/>
      <c r="N170" s="100"/>
      <c r="O170" s="100"/>
      <c r="P170" s="98"/>
      <c r="T170" s="256"/>
      <c r="U170" s="256"/>
      <c r="V170" s="256"/>
      <c r="Z170" s="256"/>
      <c r="AA170" s="257"/>
      <c r="AD170" s="258"/>
      <c r="AE170" s="259"/>
      <c r="AF170" s="259"/>
      <c r="AG170" s="260"/>
      <c r="AH170" s="260"/>
      <c r="AJ170" s="258"/>
      <c r="AK170" s="259"/>
      <c r="AL170" s="259"/>
      <c r="AM170" s="260"/>
      <c r="AN170" s="260"/>
      <c r="AO170" s="261"/>
      <c r="AR170" s="262"/>
      <c r="BQ170" s="258"/>
      <c r="BR170" s="264"/>
    </row>
    <row r="171" spans="1:70" x14ac:dyDescent="0.2">
      <c r="A171" s="247"/>
      <c r="B171" s="269"/>
      <c r="C171" s="97"/>
      <c r="D171" s="97"/>
      <c r="E171" s="97"/>
      <c r="F171" s="97"/>
      <c r="G171" s="97"/>
      <c r="H171" s="97"/>
      <c r="I171" s="98"/>
      <c r="J171" s="202"/>
      <c r="K171" s="99"/>
      <c r="L171" s="99"/>
      <c r="M171" s="99"/>
      <c r="N171" s="100"/>
      <c r="O171" s="100"/>
      <c r="P171" s="98"/>
      <c r="T171" s="256"/>
      <c r="U171" s="256"/>
      <c r="V171" s="256"/>
      <c r="Z171" s="256"/>
      <c r="AA171" s="257"/>
      <c r="AD171" s="258"/>
      <c r="AE171" s="259"/>
      <c r="AF171" s="259"/>
      <c r="AG171" s="260"/>
      <c r="AH171" s="260"/>
      <c r="AJ171" s="258"/>
      <c r="AK171" s="259"/>
      <c r="AL171" s="259"/>
      <c r="AM171" s="260"/>
      <c r="AN171" s="260"/>
      <c r="AO171" s="261"/>
      <c r="AR171" s="262"/>
      <c r="BQ171" s="258"/>
      <c r="BR171" s="264"/>
    </row>
    <row r="172" spans="1:70" x14ac:dyDescent="0.2">
      <c r="A172" s="247"/>
      <c r="B172" s="269"/>
      <c r="C172" s="97"/>
      <c r="D172" s="97"/>
      <c r="E172" s="97"/>
      <c r="F172" s="97"/>
      <c r="G172" s="97"/>
      <c r="H172" s="97"/>
      <c r="I172" s="98"/>
      <c r="J172" s="202"/>
      <c r="K172" s="99"/>
      <c r="L172" s="99"/>
      <c r="M172" s="99"/>
      <c r="N172" s="100"/>
      <c r="O172" s="100"/>
      <c r="P172" s="98"/>
      <c r="T172" s="256"/>
      <c r="U172" s="256"/>
      <c r="V172" s="256"/>
      <c r="Z172" s="256"/>
      <c r="AA172" s="257"/>
      <c r="AD172" s="258"/>
      <c r="AE172" s="259"/>
      <c r="AF172" s="259"/>
      <c r="AG172" s="260"/>
      <c r="AH172" s="260"/>
      <c r="AJ172" s="258"/>
      <c r="AK172" s="259"/>
      <c r="AL172" s="259"/>
      <c r="AM172" s="260"/>
      <c r="AN172" s="260"/>
      <c r="AO172" s="261"/>
      <c r="AR172" s="262"/>
      <c r="BQ172" s="258"/>
      <c r="BR172" s="264"/>
    </row>
    <row r="173" spans="1:70" x14ac:dyDescent="0.2">
      <c r="A173" s="247"/>
      <c r="B173" s="269"/>
      <c r="C173" s="97"/>
      <c r="D173" s="97"/>
      <c r="E173" s="97"/>
      <c r="F173" s="97"/>
      <c r="G173" s="97"/>
      <c r="H173" s="97"/>
      <c r="I173" s="98"/>
      <c r="J173" s="202"/>
      <c r="K173" s="99"/>
      <c r="L173" s="99"/>
      <c r="M173" s="99"/>
      <c r="N173" s="100"/>
      <c r="O173" s="100"/>
      <c r="P173" s="98"/>
      <c r="T173" s="256"/>
      <c r="U173" s="256"/>
      <c r="V173" s="256"/>
      <c r="Z173" s="256"/>
      <c r="AA173" s="257"/>
      <c r="AD173" s="258"/>
      <c r="AE173" s="259"/>
      <c r="AF173" s="259"/>
      <c r="AG173" s="260"/>
      <c r="AH173" s="260"/>
      <c r="AJ173" s="258"/>
      <c r="AK173" s="259"/>
      <c r="AL173" s="259"/>
      <c r="AM173" s="260"/>
      <c r="AN173" s="260"/>
      <c r="AO173" s="261"/>
      <c r="AR173" s="262"/>
      <c r="BQ173" s="258"/>
      <c r="BR173" s="264"/>
    </row>
    <row r="174" spans="1:70" x14ac:dyDescent="0.2">
      <c r="A174" s="247"/>
      <c r="B174" s="269"/>
      <c r="C174" s="97"/>
      <c r="D174" s="97"/>
      <c r="E174" s="97"/>
      <c r="F174" s="97"/>
      <c r="G174" s="97"/>
      <c r="H174" s="97"/>
      <c r="I174" s="98"/>
      <c r="J174" s="202"/>
      <c r="K174" s="99"/>
      <c r="L174" s="99"/>
      <c r="M174" s="99"/>
      <c r="N174" s="100"/>
      <c r="O174" s="100"/>
      <c r="P174" s="98"/>
      <c r="T174" s="256"/>
      <c r="U174" s="256"/>
      <c r="V174" s="256"/>
      <c r="Z174" s="256"/>
      <c r="AA174" s="257"/>
      <c r="AD174" s="258"/>
      <c r="AE174" s="259"/>
      <c r="AF174" s="259"/>
      <c r="AG174" s="260"/>
      <c r="AH174" s="260"/>
      <c r="AJ174" s="258"/>
      <c r="AK174" s="259"/>
      <c r="AL174" s="259"/>
      <c r="AM174" s="260"/>
      <c r="AN174" s="260"/>
      <c r="AO174" s="261"/>
      <c r="AR174" s="262"/>
      <c r="BQ174" s="258"/>
      <c r="BR174" s="264"/>
    </row>
    <row r="175" spans="1:70" x14ac:dyDescent="0.2">
      <c r="A175" s="247"/>
      <c r="B175" s="269"/>
      <c r="C175" s="97"/>
      <c r="D175" s="97"/>
      <c r="E175" s="97"/>
      <c r="F175" s="97"/>
      <c r="G175" s="97"/>
      <c r="H175" s="97"/>
      <c r="I175" s="98"/>
      <c r="J175" s="202"/>
      <c r="K175" s="99"/>
      <c r="L175" s="99"/>
      <c r="M175" s="99"/>
      <c r="N175" s="100"/>
      <c r="O175" s="100"/>
      <c r="P175" s="98"/>
      <c r="T175" s="256"/>
      <c r="U175" s="256"/>
      <c r="V175" s="256"/>
      <c r="Z175" s="256"/>
      <c r="AA175" s="257"/>
      <c r="AD175" s="258"/>
      <c r="AE175" s="259"/>
      <c r="AF175" s="259"/>
      <c r="AG175" s="260"/>
      <c r="AH175" s="260"/>
      <c r="AJ175" s="258"/>
      <c r="AK175" s="259"/>
      <c r="AL175" s="259"/>
      <c r="AM175" s="260"/>
      <c r="AN175" s="260"/>
      <c r="AO175" s="261"/>
      <c r="AR175" s="262"/>
      <c r="BQ175" s="258"/>
      <c r="BR175" s="264"/>
    </row>
    <row r="176" spans="1:70" x14ac:dyDescent="0.2">
      <c r="A176" s="247"/>
      <c r="B176" s="269"/>
      <c r="C176" s="97"/>
      <c r="D176" s="97"/>
      <c r="E176" s="97"/>
      <c r="F176" s="97"/>
      <c r="G176" s="97"/>
      <c r="H176" s="97"/>
      <c r="I176" s="98"/>
      <c r="J176" s="202"/>
      <c r="K176" s="99"/>
      <c r="L176" s="99"/>
      <c r="M176" s="99"/>
      <c r="N176" s="100"/>
      <c r="O176" s="100"/>
      <c r="P176" s="98"/>
      <c r="T176" s="256"/>
      <c r="U176" s="256"/>
      <c r="V176" s="256"/>
      <c r="Z176" s="256"/>
      <c r="AA176" s="257"/>
      <c r="AD176" s="258"/>
      <c r="AE176" s="259"/>
      <c r="AF176" s="259"/>
      <c r="AG176" s="260"/>
      <c r="AH176" s="260"/>
      <c r="AJ176" s="258"/>
      <c r="AK176" s="259"/>
      <c r="AL176" s="259"/>
      <c r="AM176" s="260"/>
      <c r="AN176" s="260"/>
      <c r="AO176" s="261"/>
      <c r="AR176" s="262"/>
      <c r="BQ176" s="258"/>
      <c r="BR176" s="264"/>
    </row>
    <row r="177" spans="1:70" x14ac:dyDescent="0.2">
      <c r="A177" s="247"/>
      <c r="B177" s="269"/>
      <c r="C177" s="97"/>
      <c r="D177" s="97"/>
      <c r="E177" s="97"/>
      <c r="F177" s="97"/>
      <c r="G177" s="97"/>
      <c r="H177" s="97"/>
      <c r="I177" s="98"/>
      <c r="J177" s="202"/>
      <c r="K177" s="99"/>
      <c r="L177" s="99"/>
      <c r="M177" s="99"/>
      <c r="N177" s="100"/>
      <c r="O177" s="100"/>
      <c r="P177" s="98"/>
      <c r="T177" s="256"/>
      <c r="U177" s="256"/>
      <c r="V177" s="256"/>
      <c r="Z177" s="256"/>
      <c r="AA177" s="257"/>
      <c r="AD177" s="258"/>
      <c r="AE177" s="259"/>
      <c r="AF177" s="259"/>
      <c r="AG177" s="260"/>
      <c r="AH177" s="260"/>
      <c r="AJ177" s="258"/>
      <c r="AK177" s="259"/>
      <c r="AL177" s="259"/>
      <c r="AM177" s="260"/>
      <c r="AN177" s="260"/>
      <c r="AO177" s="261"/>
      <c r="AR177" s="262"/>
      <c r="BQ177" s="258"/>
      <c r="BR177" s="264"/>
    </row>
    <row r="178" spans="1:70" x14ac:dyDescent="0.2">
      <c r="A178" s="247"/>
      <c r="B178" s="269"/>
      <c r="C178" s="97"/>
      <c r="D178" s="97"/>
      <c r="E178" s="97"/>
      <c r="F178" s="97"/>
      <c r="G178" s="97"/>
      <c r="H178" s="97"/>
      <c r="I178" s="98"/>
      <c r="J178" s="202"/>
      <c r="K178" s="99"/>
      <c r="L178" s="99"/>
      <c r="M178" s="99"/>
      <c r="N178" s="100"/>
      <c r="O178" s="100"/>
      <c r="P178" s="98"/>
      <c r="T178" s="256"/>
      <c r="U178" s="256"/>
      <c r="V178" s="256"/>
      <c r="Z178" s="256"/>
      <c r="AA178" s="257"/>
      <c r="AD178" s="258"/>
      <c r="AE178" s="259"/>
      <c r="AF178" s="259"/>
      <c r="AG178" s="260"/>
      <c r="AH178" s="260"/>
      <c r="AJ178" s="258"/>
      <c r="AK178" s="259"/>
      <c r="AL178" s="259"/>
      <c r="AM178" s="260"/>
      <c r="AN178" s="260"/>
      <c r="AO178" s="261"/>
      <c r="AR178" s="262"/>
      <c r="BQ178" s="258"/>
      <c r="BR178" s="264"/>
    </row>
    <row r="179" spans="1:70" x14ac:dyDescent="0.2">
      <c r="A179" s="247"/>
      <c r="B179" s="269"/>
      <c r="C179" s="97"/>
      <c r="D179" s="97"/>
      <c r="E179" s="97"/>
      <c r="F179" s="97"/>
      <c r="G179" s="97"/>
      <c r="H179" s="97"/>
      <c r="I179" s="98"/>
      <c r="J179" s="202"/>
      <c r="K179" s="99"/>
      <c r="L179" s="99"/>
      <c r="M179" s="99"/>
      <c r="N179" s="100"/>
      <c r="O179" s="100"/>
      <c r="P179" s="98"/>
      <c r="T179" s="256"/>
      <c r="U179" s="256"/>
      <c r="V179" s="256"/>
      <c r="Z179" s="256"/>
      <c r="AA179" s="257"/>
      <c r="AD179" s="258"/>
      <c r="AE179" s="259"/>
      <c r="AF179" s="259"/>
      <c r="AG179" s="260"/>
      <c r="AH179" s="260"/>
      <c r="AJ179" s="258"/>
      <c r="AK179" s="259"/>
      <c r="AL179" s="259"/>
      <c r="AM179" s="260"/>
      <c r="AN179" s="260"/>
      <c r="AO179" s="261"/>
      <c r="AR179" s="262"/>
      <c r="BQ179" s="258"/>
      <c r="BR179" s="264"/>
    </row>
    <row r="180" spans="1:70" x14ac:dyDescent="0.2">
      <c r="A180" s="247"/>
      <c r="B180" s="269"/>
      <c r="C180" s="97"/>
      <c r="D180" s="97"/>
      <c r="E180" s="97"/>
      <c r="F180" s="97"/>
      <c r="G180" s="97"/>
      <c r="H180" s="97"/>
      <c r="I180" s="98"/>
      <c r="J180" s="202"/>
      <c r="K180" s="99"/>
      <c r="L180" s="99"/>
      <c r="M180" s="99"/>
      <c r="N180" s="100"/>
      <c r="O180" s="100"/>
      <c r="P180" s="98"/>
      <c r="T180" s="256"/>
      <c r="U180" s="256"/>
      <c r="V180" s="256"/>
      <c r="Z180" s="256"/>
      <c r="AA180" s="257"/>
      <c r="AD180" s="258"/>
      <c r="AE180" s="259"/>
      <c r="AF180" s="259"/>
      <c r="AG180" s="260"/>
      <c r="AH180" s="260"/>
      <c r="AJ180" s="258"/>
      <c r="AK180" s="259"/>
      <c r="AL180" s="259"/>
      <c r="AM180" s="260"/>
      <c r="AN180" s="260"/>
      <c r="AO180" s="261"/>
      <c r="AR180" s="262"/>
      <c r="BQ180" s="258"/>
      <c r="BR180" s="264"/>
    </row>
    <row r="181" spans="1:70" x14ac:dyDescent="0.2">
      <c r="A181" s="247"/>
      <c r="B181" s="269"/>
      <c r="C181" s="97"/>
      <c r="D181" s="97"/>
      <c r="E181" s="97"/>
      <c r="F181" s="97"/>
      <c r="G181" s="97"/>
      <c r="H181" s="97"/>
      <c r="I181" s="98"/>
      <c r="J181" s="202"/>
      <c r="K181" s="99"/>
      <c r="L181" s="99"/>
      <c r="M181" s="99"/>
      <c r="N181" s="100"/>
      <c r="O181" s="100"/>
      <c r="P181" s="98"/>
      <c r="T181" s="256"/>
      <c r="U181" s="256"/>
      <c r="V181" s="256"/>
      <c r="Z181" s="256"/>
      <c r="AA181" s="257"/>
      <c r="AD181" s="258"/>
      <c r="AE181" s="259"/>
      <c r="AF181" s="259"/>
      <c r="AG181" s="260"/>
      <c r="AH181" s="260"/>
      <c r="AJ181" s="258"/>
      <c r="AK181" s="259"/>
      <c r="AL181" s="259"/>
      <c r="AM181" s="260"/>
      <c r="AN181" s="260"/>
      <c r="AO181" s="261"/>
      <c r="AR181" s="262"/>
      <c r="BQ181" s="258"/>
      <c r="BR181" s="264"/>
    </row>
    <row r="182" spans="1:70" x14ac:dyDescent="0.2">
      <c r="A182" s="247"/>
      <c r="B182" s="269"/>
      <c r="C182" s="97"/>
      <c r="D182" s="97"/>
      <c r="E182" s="97"/>
      <c r="F182" s="97"/>
      <c r="G182" s="97"/>
      <c r="H182" s="97"/>
      <c r="I182" s="98"/>
      <c r="J182" s="202"/>
      <c r="K182" s="99"/>
      <c r="L182" s="99"/>
      <c r="M182" s="99"/>
      <c r="N182" s="100"/>
      <c r="O182" s="100"/>
      <c r="P182" s="98"/>
      <c r="T182" s="256"/>
      <c r="U182" s="256"/>
      <c r="V182" s="256"/>
      <c r="Z182" s="256"/>
      <c r="AA182" s="257"/>
      <c r="AD182" s="258"/>
      <c r="AE182" s="259"/>
      <c r="AF182" s="259"/>
      <c r="AG182" s="260"/>
      <c r="AH182" s="260"/>
      <c r="AJ182" s="258"/>
      <c r="AK182" s="259"/>
      <c r="AL182" s="259"/>
      <c r="AM182" s="260"/>
      <c r="AN182" s="260"/>
      <c r="AO182" s="261"/>
      <c r="AR182" s="262"/>
      <c r="BQ182" s="258"/>
      <c r="BR182" s="264"/>
    </row>
    <row r="183" spans="1:70" x14ac:dyDescent="0.2">
      <c r="A183" s="247"/>
      <c r="B183" s="269"/>
      <c r="C183" s="97"/>
      <c r="D183" s="97"/>
      <c r="E183" s="97"/>
      <c r="F183" s="97"/>
      <c r="G183" s="97"/>
      <c r="H183" s="97"/>
      <c r="I183" s="98"/>
      <c r="J183" s="202"/>
      <c r="K183" s="99"/>
      <c r="L183" s="99"/>
      <c r="M183" s="99"/>
      <c r="N183" s="100"/>
      <c r="O183" s="100"/>
      <c r="P183" s="98"/>
      <c r="T183" s="256"/>
      <c r="U183" s="256"/>
      <c r="V183" s="256"/>
      <c r="Z183" s="256"/>
      <c r="AA183" s="257"/>
      <c r="AD183" s="258"/>
      <c r="AE183" s="259"/>
      <c r="AF183" s="259"/>
      <c r="AG183" s="260"/>
      <c r="AH183" s="260"/>
      <c r="AJ183" s="258"/>
      <c r="AK183" s="259"/>
      <c r="AL183" s="259"/>
      <c r="AM183" s="260"/>
      <c r="AN183" s="260"/>
      <c r="AO183" s="261"/>
      <c r="AR183" s="262"/>
      <c r="BQ183" s="258"/>
      <c r="BR183" s="264"/>
    </row>
    <row r="184" spans="1:70" x14ac:dyDescent="0.2">
      <c r="A184" s="247"/>
      <c r="B184" s="269"/>
      <c r="C184" s="97"/>
      <c r="D184" s="97"/>
      <c r="E184" s="97"/>
      <c r="F184" s="97"/>
      <c r="G184" s="97"/>
      <c r="H184" s="97"/>
      <c r="I184" s="98"/>
      <c r="J184" s="202"/>
      <c r="K184" s="99"/>
      <c r="L184" s="99"/>
      <c r="M184" s="99"/>
      <c r="N184" s="100"/>
      <c r="O184" s="100"/>
      <c r="P184" s="98"/>
      <c r="T184" s="256"/>
      <c r="U184" s="256"/>
      <c r="V184" s="256"/>
      <c r="Z184" s="256"/>
      <c r="AA184" s="257"/>
      <c r="AD184" s="258"/>
      <c r="AE184" s="259"/>
      <c r="AF184" s="259"/>
      <c r="AG184" s="260"/>
      <c r="AH184" s="260"/>
      <c r="AJ184" s="258"/>
      <c r="AK184" s="259"/>
      <c r="AL184" s="259"/>
      <c r="AM184" s="260"/>
      <c r="AN184" s="260"/>
      <c r="AO184" s="261"/>
      <c r="AR184" s="262"/>
      <c r="BQ184" s="258"/>
      <c r="BR184" s="264"/>
    </row>
    <row r="185" spans="1:70" x14ac:dyDescent="0.2">
      <c r="A185" s="247"/>
      <c r="B185" s="269"/>
      <c r="C185" s="97"/>
      <c r="D185" s="97"/>
      <c r="E185" s="97"/>
      <c r="F185" s="97"/>
      <c r="G185" s="97"/>
      <c r="H185" s="97"/>
      <c r="I185" s="98"/>
      <c r="J185" s="202"/>
      <c r="K185" s="99"/>
      <c r="L185" s="99"/>
      <c r="M185" s="99"/>
      <c r="N185" s="100"/>
      <c r="O185" s="100"/>
      <c r="P185" s="98"/>
      <c r="T185" s="256"/>
      <c r="U185" s="256"/>
      <c r="V185" s="256"/>
      <c r="Z185" s="256"/>
      <c r="AA185" s="257"/>
      <c r="AD185" s="258"/>
      <c r="AE185" s="259"/>
      <c r="AF185" s="259"/>
      <c r="AG185" s="260"/>
      <c r="AH185" s="260"/>
      <c r="AJ185" s="258"/>
      <c r="AK185" s="259"/>
      <c r="AL185" s="259"/>
      <c r="AM185" s="260"/>
      <c r="AN185" s="260"/>
      <c r="AO185" s="261"/>
      <c r="AR185" s="262"/>
      <c r="BQ185" s="258"/>
      <c r="BR185" s="264"/>
    </row>
    <row r="186" spans="1:70" x14ac:dyDescent="0.2">
      <c r="A186" s="247"/>
      <c r="B186" s="269"/>
      <c r="C186" s="97"/>
      <c r="D186" s="97"/>
      <c r="E186" s="97"/>
      <c r="F186" s="97"/>
      <c r="G186" s="97"/>
      <c r="H186" s="97"/>
      <c r="I186" s="98"/>
      <c r="J186" s="202"/>
      <c r="K186" s="99"/>
      <c r="L186" s="99"/>
      <c r="M186" s="99"/>
      <c r="N186" s="100"/>
      <c r="O186" s="100"/>
      <c r="P186" s="98"/>
      <c r="T186" s="256"/>
      <c r="U186" s="256"/>
      <c r="V186" s="256"/>
      <c r="Z186" s="256"/>
      <c r="AA186" s="257"/>
      <c r="AD186" s="258"/>
      <c r="AE186" s="259"/>
      <c r="AF186" s="259"/>
      <c r="AG186" s="260"/>
      <c r="AH186" s="260"/>
      <c r="AJ186" s="258"/>
      <c r="AK186" s="259"/>
      <c r="AL186" s="259"/>
      <c r="AM186" s="260"/>
      <c r="AN186" s="260"/>
      <c r="AO186" s="261"/>
      <c r="AR186" s="262"/>
      <c r="BQ186" s="258"/>
      <c r="BR186" s="264"/>
    </row>
    <row r="187" spans="1:70" x14ac:dyDescent="0.2">
      <c r="A187" s="247"/>
      <c r="B187" s="269"/>
      <c r="C187" s="97"/>
      <c r="D187" s="97"/>
      <c r="E187" s="97"/>
      <c r="F187" s="97"/>
      <c r="G187" s="97"/>
      <c r="H187" s="97"/>
      <c r="I187" s="98"/>
      <c r="J187" s="202"/>
      <c r="K187" s="99"/>
      <c r="L187" s="99"/>
      <c r="M187" s="99"/>
      <c r="N187" s="100"/>
      <c r="O187" s="100"/>
      <c r="P187" s="98"/>
      <c r="T187" s="256"/>
      <c r="U187" s="256"/>
      <c r="V187" s="256"/>
      <c r="Z187" s="256"/>
      <c r="AA187" s="257"/>
      <c r="AD187" s="258"/>
      <c r="AE187" s="259"/>
      <c r="AF187" s="259"/>
      <c r="AG187" s="260"/>
      <c r="AH187" s="260"/>
      <c r="AJ187" s="258"/>
      <c r="AK187" s="259"/>
      <c r="AL187" s="259"/>
      <c r="AM187" s="260"/>
      <c r="AN187" s="260"/>
      <c r="AO187" s="261"/>
      <c r="AR187" s="262"/>
      <c r="BQ187" s="258"/>
      <c r="BR187" s="264"/>
    </row>
    <row r="188" spans="1:70" x14ac:dyDescent="0.2">
      <c r="A188" s="247"/>
      <c r="B188" s="269"/>
      <c r="C188" s="97"/>
      <c r="D188" s="97"/>
      <c r="E188" s="97"/>
      <c r="F188" s="97"/>
      <c r="G188" s="97"/>
      <c r="H188" s="97"/>
      <c r="I188" s="98"/>
      <c r="J188" s="202"/>
      <c r="K188" s="99"/>
      <c r="L188" s="99"/>
      <c r="M188" s="99"/>
      <c r="N188" s="100"/>
      <c r="O188" s="100"/>
      <c r="P188" s="98"/>
      <c r="T188" s="256"/>
      <c r="U188" s="256"/>
      <c r="V188" s="256"/>
      <c r="Z188" s="256"/>
      <c r="AA188" s="257"/>
      <c r="AD188" s="258"/>
      <c r="AE188" s="259"/>
      <c r="AF188" s="259"/>
      <c r="AG188" s="260"/>
      <c r="AH188" s="260"/>
      <c r="AJ188" s="258"/>
      <c r="AK188" s="259"/>
      <c r="AL188" s="259"/>
      <c r="AM188" s="260"/>
      <c r="AN188" s="260"/>
      <c r="AO188" s="261"/>
      <c r="AR188" s="262"/>
      <c r="BQ188" s="258"/>
      <c r="BR188" s="264"/>
    </row>
    <row r="189" spans="1:70" x14ac:dyDescent="0.2">
      <c r="A189" s="247"/>
      <c r="B189" s="269"/>
      <c r="C189" s="97"/>
      <c r="D189" s="97"/>
      <c r="E189" s="97"/>
      <c r="F189" s="97"/>
      <c r="G189" s="97"/>
      <c r="H189" s="97"/>
      <c r="I189" s="98"/>
      <c r="J189" s="202"/>
      <c r="K189" s="99"/>
      <c r="L189" s="99"/>
      <c r="M189" s="99"/>
      <c r="N189" s="100"/>
      <c r="O189" s="100"/>
      <c r="P189" s="98"/>
      <c r="T189" s="256"/>
      <c r="U189" s="256"/>
      <c r="V189" s="256"/>
      <c r="Z189" s="256"/>
      <c r="AA189" s="257"/>
      <c r="AD189" s="258"/>
      <c r="AE189" s="259"/>
      <c r="AF189" s="259"/>
      <c r="AG189" s="260"/>
      <c r="AH189" s="260"/>
      <c r="AJ189" s="258"/>
      <c r="AK189" s="259"/>
      <c r="AL189" s="259"/>
      <c r="AM189" s="260"/>
      <c r="AN189" s="260"/>
      <c r="AO189" s="261"/>
      <c r="AR189" s="262"/>
      <c r="BQ189" s="258"/>
      <c r="BR189" s="264"/>
    </row>
    <row r="190" spans="1:70" x14ac:dyDescent="0.2">
      <c r="A190" s="247"/>
      <c r="B190" s="269"/>
      <c r="C190" s="97"/>
      <c r="D190" s="97"/>
      <c r="E190" s="97"/>
      <c r="F190" s="97"/>
      <c r="G190" s="97"/>
      <c r="H190" s="97"/>
      <c r="I190" s="98"/>
      <c r="J190" s="202"/>
      <c r="K190" s="99"/>
      <c r="L190" s="99"/>
      <c r="M190" s="99"/>
      <c r="N190" s="100"/>
      <c r="O190" s="100"/>
      <c r="P190" s="98"/>
      <c r="T190" s="256"/>
      <c r="U190" s="256"/>
      <c r="V190" s="256"/>
      <c r="Z190" s="256"/>
      <c r="AA190" s="257"/>
      <c r="AD190" s="258"/>
      <c r="AE190" s="259"/>
      <c r="AF190" s="259"/>
      <c r="AG190" s="260"/>
      <c r="AH190" s="260"/>
      <c r="AJ190" s="258"/>
      <c r="AK190" s="259"/>
      <c r="AL190" s="259"/>
      <c r="AM190" s="260"/>
      <c r="AN190" s="260"/>
      <c r="AO190" s="261"/>
      <c r="AR190" s="262"/>
      <c r="BQ190" s="258"/>
      <c r="BR190" s="264"/>
    </row>
    <row r="191" spans="1:70" x14ac:dyDescent="0.2">
      <c r="A191" s="247"/>
      <c r="B191" s="269"/>
      <c r="C191" s="97"/>
      <c r="D191" s="97"/>
      <c r="E191" s="97"/>
      <c r="F191" s="97"/>
      <c r="G191" s="97"/>
      <c r="H191" s="97"/>
      <c r="I191" s="98"/>
      <c r="J191" s="202"/>
      <c r="K191" s="99"/>
      <c r="L191" s="99"/>
      <c r="M191" s="99"/>
      <c r="N191" s="100"/>
      <c r="O191" s="100"/>
      <c r="P191" s="98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R191" s="262"/>
      <c r="BQ191" s="258"/>
      <c r="BR191" s="264"/>
    </row>
    <row r="192" spans="1:70" x14ac:dyDescent="0.2">
      <c r="A192" s="247"/>
      <c r="B192" s="269"/>
      <c r="C192" s="97"/>
      <c r="D192" s="97"/>
      <c r="E192" s="97"/>
      <c r="F192" s="97"/>
      <c r="G192" s="97"/>
      <c r="H192" s="97"/>
      <c r="I192" s="98"/>
      <c r="J192" s="202"/>
      <c r="K192" s="99"/>
      <c r="L192" s="99"/>
      <c r="M192" s="99"/>
      <c r="N192" s="100"/>
      <c r="O192" s="100"/>
      <c r="P192" s="98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R192" s="262"/>
      <c r="BQ192" s="258"/>
      <c r="BR192" s="264"/>
    </row>
    <row r="193" spans="1:70" x14ac:dyDescent="0.2">
      <c r="A193" s="247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R193" s="262"/>
      <c r="BQ193" s="258"/>
      <c r="BR193" s="264"/>
    </row>
    <row r="194" spans="1:70" x14ac:dyDescent="0.2">
      <c r="A194" s="247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R194" s="262"/>
      <c r="BQ194" s="258"/>
      <c r="BR194" s="264"/>
    </row>
    <row r="195" spans="1:70" x14ac:dyDescent="0.2">
      <c r="A195" s="247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R195" s="262"/>
      <c r="BQ195" s="258"/>
      <c r="BR195" s="264"/>
    </row>
    <row r="196" spans="1:70" x14ac:dyDescent="0.2">
      <c r="A196" s="247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R196" s="262"/>
      <c r="BQ196" s="258"/>
      <c r="BR196" s="264"/>
    </row>
    <row r="197" spans="1:70" x14ac:dyDescent="0.2">
      <c r="A197" s="247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R197" s="262"/>
      <c r="BQ197" s="258"/>
      <c r="BR197" s="264"/>
    </row>
    <row r="198" spans="1:70" x14ac:dyDescent="0.2">
      <c r="A198" s="247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R198" s="262"/>
      <c r="BQ198" s="258"/>
      <c r="BR198" s="264"/>
    </row>
    <row r="199" spans="1:70" x14ac:dyDescent="0.2">
      <c r="A199" s="247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R199" s="262"/>
      <c r="BQ199" s="258"/>
      <c r="BR199" s="264"/>
    </row>
    <row r="200" spans="1:70" x14ac:dyDescent="0.2">
      <c r="A200" s="247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R200" s="262"/>
      <c r="BQ200" s="258"/>
      <c r="BR200" s="264"/>
    </row>
    <row r="201" spans="1:70" x14ac:dyDescent="0.2">
      <c r="A201" s="247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R201" s="262"/>
      <c r="BQ201" s="258"/>
      <c r="BR201" s="264"/>
    </row>
    <row r="202" spans="1:70" x14ac:dyDescent="0.2">
      <c r="A202" s="247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R202" s="262"/>
      <c r="BQ202" s="258"/>
      <c r="BR202" s="264"/>
    </row>
    <row r="203" spans="1:70" x14ac:dyDescent="0.2">
      <c r="A203" s="247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R203" s="262"/>
      <c r="BQ203" s="258"/>
      <c r="BR203" s="264"/>
    </row>
    <row r="204" spans="1:70" x14ac:dyDescent="0.2">
      <c r="A204" s="247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R204" s="262"/>
      <c r="BQ204" s="258"/>
      <c r="BR204" s="264"/>
    </row>
    <row r="205" spans="1:70" x14ac:dyDescent="0.2">
      <c r="A205" s="247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R205" s="262"/>
      <c r="BQ205" s="258"/>
      <c r="BR205" s="264"/>
    </row>
    <row r="206" spans="1:70" x14ac:dyDescent="0.2">
      <c r="A206" s="247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R206" s="262"/>
      <c r="BQ206" s="258"/>
      <c r="BR206" s="264"/>
    </row>
    <row r="207" spans="1:70" x14ac:dyDescent="0.2">
      <c r="A207" s="247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R207" s="262"/>
      <c r="BQ207" s="258"/>
      <c r="BR207" s="264"/>
    </row>
    <row r="208" spans="1:70" x14ac:dyDescent="0.2">
      <c r="A208" s="247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R208" s="262"/>
      <c r="BQ208" s="258"/>
      <c r="BR208" s="264"/>
    </row>
    <row r="209" spans="1:70" x14ac:dyDescent="0.2">
      <c r="A209" s="247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R209" s="262"/>
      <c r="BQ209" s="258"/>
      <c r="BR209" s="264"/>
    </row>
    <row r="210" spans="1:70" x14ac:dyDescent="0.2">
      <c r="A210" s="247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R210" s="262"/>
      <c r="BQ210" s="258"/>
      <c r="BR210" s="264"/>
    </row>
    <row r="211" spans="1:70" x14ac:dyDescent="0.2">
      <c r="A211" s="247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R211" s="262"/>
      <c r="BQ211" s="258"/>
      <c r="BR211" s="264"/>
    </row>
    <row r="212" spans="1:70" x14ac:dyDescent="0.2">
      <c r="A212" s="247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R212" s="262"/>
      <c r="BQ212" s="258"/>
      <c r="BR212" s="264"/>
    </row>
    <row r="213" spans="1:70" x14ac:dyDescent="0.2">
      <c r="A213" s="247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R213" s="262"/>
      <c r="BQ213" s="258"/>
      <c r="BR213" s="264"/>
    </row>
    <row r="214" spans="1:70" x14ac:dyDescent="0.2">
      <c r="A214" s="247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R214" s="262"/>
      <c r="BQ214" s="258"/>
      <c r="BR214" s="264"/>
    </row>
    <row r="215" spans="1:70" x14ac:dyDescent="0.2">
      <c r="A215" s="247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R215" s="262"/>
      <c r="BQ215" s="258"/>
      <c r="BR215" s="264"/>
    </row>
    <row r="216" spans="1:70" x14ac:dyDescent="0.2">
      <c r="A216" s="247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R216" s="262"/>
      <c r="BQ216" s="258"/>
      <c r="BR216" s="264"/>
    </row>
    <row r="217" spans="1:70" x14ac:dyDescent="0.2">
      <c r="A217" s="247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R217" s="262"/>
      <c r="BQ217" s="258"/>
      <c r="BR217" s="264"/>
    </row>
    <row r="218" spans="1:70" x14ac:dyDescent="0.2">
      <c r="A218" s="247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R218" s="262"/>
      <c r="BQ218" s="258"/>
      <c r="BR218" s="264"/>
    </row>
    <row r="219" spans="1:70" x14ac:dyDescent="0.2">
      <c r="A219" s="247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R219" s="262"/>
      <c r="BQ219" s="258"/>
      <c r="BR219" s="264"/>
    </row>
    <row r="220" spans="1:70" x14ac:dyDescent="0.2">
      <c r="A220" s="247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R220" s="262"/>
      <c r="BQ220" s="258"/>
      <c r="BR220" s="264"/>
    </row>
    <row r="221" spans="1:70" x14ac:dyDescent="0.2">
      <c r="A221" s="247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R221" s="262"/>
      <c r="BQ221" s="258"/>
      <c r="BR221" s="264"/>
    </row>
    <row r="222" spans="1:70" x14ac:dyDescent="0.2">
      <c r="A222" s="247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R222" s="262"/>
      <c r="BQ222" s="258"/>
      <c r="BR222" s="264"/>
    </row>
    <row r="223" spans="1:70" x14ac:dyDescent="0.2">
      <c r="A223" s="247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R223" s="262"/>
      <c r="BQ223" s="258"/>
      <c r="BR223" s="264"/>
    </row>
    <row r="224" spans="1:70" x14ac:dyDescent="0.2">
      <c r="A224" s="247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R224" s="262"/>
      <c r="BQ224" s="258"/>
      <c r="BR224" s="264"/>
    </row>
    <row r="225" spans="1:70" x14ac:dyDescent="0.2">
      <c r="A225" s="247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R225" s="262"/>
      <c r="BQ225" s="258"/>
      <c r="BR225" s="264"/>
    </row>
    <row r="226" spans="1:70" x14ac:dyDescent="0.2">
      <c r="A226" s="247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R226" s="262"/>
      <c r="BQ226" s="258"/>
      <c r="BR226" s="264"/>
    </row>
    <row r="227" spans="1:70" x14ac:dyDescent="0.2">
      <c r="A227" s="247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R227" s="262"/>
      <c r="BQ227" s="258"/>
      <c r="BR227" s="264"/>
    </row>
    <row r="228" spans="1:70" x14ac:dyDescent="0.2">
      <c r="A228" s="247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R228" s="262"/>
      <c r="BQ228" s="258"/>
      <c r="BR228" s="264"/>
    </row>
    <row r="229" spans="1:70" x14ac:dyDescent="0.2">
      <c r="A229" s="247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R229" s="262"/>
      <c r="BQ229" s="258"/>
      <c r="BR229" s="264"/>
    </row>
    <row r="230" spans="1:70" x14ac:dyDescent="0.2">
      <c r="A230" s="247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R230" s="262"/>
      <c r="BQ230" s="258"/>
      <c r="BR230" s="264"/>
    </row>
    <row r="231" spans="1:70" x14ac:dyDescent="0.2">
      <c r="A231" s="247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R231" s="262"/>
      <c r="BQ231" s="258"/>
      <c r="BR231" s="264"/>
    </row>
    <row r="232" spans="1:70" x14ac:dyDescent="0.2">
      <c r="A232" s="247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R232" s="262"/>
      <c r="BQ232" s="258"/>
      <c r="BR232" s="264"/>
    </row>
    <row r="233" spans="1:70" x14ac:dyDescent="0.2">
      <c r="A233" s="247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R233" s="262"/>
      <c r="BQ233" s="258"/>
      <c r="BR233" s="264"/>
    </row>
    <row r="234" spans="1:70" x14ac:dyDescent="0.2">
      <c r="A234" s="247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R234" s="262"/>
      <c r="BQ234" s="258"/>
      <c r="BR234" s="264"/>
    </row>
    <row r="235" spans="1:70" x14ac:dyDescent="0.2">
      <c r="A235" s="247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R235" s="262"/>
      <c r="BQ235" s="258"/>
      <c r="BR235" s="264"/>
    </row>
    <row r="236" spans="1:70" x14ac:dyDescent="0.2">
      <c r="A236" s="247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R236" s="262"/>
      <c r="BQ236" s="258"/>
      <c r="BR236" s="264"/>
    </row>
    <row r="237" spans="1:70" x14ac:dyDescent="0.2">
      <c r="A237" s="247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R237" s="262"/>
      <c r="BQ237" s="258"/>
      <c r="BR237" s="264"/>
    </row>
    <row r="238" spans="1:70" x14ac:dyDescent="0.2">
      <c r="A238" s="247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R238" s="262"/>
      <c r="BQ238" s="258"/>
      <c r="BR238" s="264"/>
    </row>
    <row r="239" spans="1:70" x14ac:dyDescent="0.2">
      <c r="A239" s="247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R239" s="262"/>
      <c r="BQ239" s="258"/>
      <c r="BR239" s="264"/>
    </row>
    <row r="240" spans="1:70" s="247" customFormat="1" x14ac:dyDescent="0.2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3"/>
      <c r="J272" s="270"/>
      <c r="T272" s="250"/>
      <c r="U272" s="250"/>
      <c r="V272" s="250"/>
    </row>
    <row r="273" spans="2:22" s="247" customFormat="1" x14ac:dyDescent="0.2">
      <c r="B273" s="253"/>
      <c r="J273" s="270"/>
      <c r="T273" s="250"/>
      <c r="U273" s="250"/>
      <c r="V273" s="250"/>
    </row>
    <row r="274" spans="2:22" s="247" customFormat="1" x14ac:dyDescent="0.2">
      <c r="B274" s="253"/>
      <c r="J274" s="270"/>
      <c r="T274" s="250"/>
      <c r="U274" s="250"/>
      <c r="V274" s="250"/>
    </row>
    <row r="275" spans="2:22" s="247" customFormat="1" x14ac:dyDescent="0.2">
      <c r="B275" s="253"/>
      <c r="J275" s="270"/>
      <c r="T275" s="250"/>
      <c r="U275" s="250"/>
      <c r="V275" s="250"/>
    </row>
    <row r="276" spans="2:22" s="247" customFormat="1" x14ac:dyDescent="0.2">
      <c r="B276" s="253"/>
      <c r="J276" s="270"/>
      <c r="T276" s="250"/>
      <c r="U276" s="250"/>
      <c r="V276" s="250"/>
    </row>
    <row r="277" spans="2:22" s="247" customFormat="1" x14ac:dyDescent="0.2">
      <c r="B277" s="253"/>
      <c r="J277" s="270"/>
      <c r="T277" s="250"/>
      <c r="U277" s="250"/>
      <c r="V277" s="250"/>
    </row>
    <row r="278" spans="2:22" s="247" customFormat="1" x14ac:dyDescent="0.2">
      <c r="B278" s="253"/>
      <c r="J278" s="270"/>
      <c r="T278" s="250"/>
      <c r="U278" s="250"/>
      <c r="V278" s="250"/>
    </row>
    <row r="279" spans="2:22" s="247" customFormat="1" x14ac:dyDescent="0.2">
      <c r="B279" s="253"/>
      <c r="J279" s="270"/>
      <c r="T279" s="250"/>
      <c r="U279" s="250"/>
      <c r="V279" s="250"/>
    </row>
    <row r="280" spans="2:22" s="247" customFormat="1" x14ac:dyDescent="0.2">
      <c r="B280" s="253"/>
      <c r="J280" s="270"/>
      <c r="T280" s="250"/>
      <c r="U280" s="250"/>
      <c r="V280" s="250"/>
    </row>
    <row r="281" spans="2:22" s="247" customFormat="1" x14ac:dyDescent="0.2">
      <c r="B281" s="253"/>
      <c r="J281" s="270"/>
      <c r="T281" s="250"/>
      <c r="U281" s="250"/>
      <c r="V281" s="250"/>
    </row>
    <row r="282" spans="2:22" s="247" customFormat="1" x14ac:dyDescent="0.2">
      <c r="B282" s="253"/>
      <c r="J282" s="270"/>
      <c r="T282" s="250"/>
      <c r="U282" s="250"/>
      <c r="V282" s="250"/>
    </row>
    <row r="283" spans="2:22" s="247" customFormat="1" x14ac:dyDescent="0.2">
      <c r="B283" s="253"/>
      <c r="J283" s="270"/>
      <c r="T283" s="250"/>
      <c r="U283" s="250"/>
      <c r="V283" s="250"/>
    </row>
    <row r="284" spans="2:22" s="247" customFormat="1" x14ac:dyDescent="0.2">
      <c r="B284" s="253"/>
      <c r="J284" s="270"/>
      <c r="T284" s="250"/>
      <c r="U284" s="250"/>
      <c r="V284" s="250"/>
    </row>
    <row r="285" spans="2:22" s="247" customFormat="1" x14ac:dyDescent="0.2">
      <c r="B285" s="253"/>
      <c r="J285" s="270"/>
      <c r="T285" s="250"/>
      <c r="U285" s="250"/>
      <c r="V285" s="250"/>
    </row>
    <row r="286" spans="2:22" s="247" customFormat="1" x14ac:dyDescent="0.2">
      <c r="B286" s="253"/>
      <c r="J286" s="270"/>
      <c r="T286" s="250"/>
      <c r="U286" s="250"/>
      <c r="V286" s="250"/>
    </row>
    <row r="287" spans="2:22" s="247" customFormat="1" x14ac:dyDescent="0.2">
      <c r="J287" s="270"/>
      <c r="T287" s="250"/>
      <c r="U287" s="250"/>
      <c r="V287" s="250"/>
    </row>
    <row r="288" spans="2:22" s="247" customFormat="1" x14ac:dyDescent="0.2">
      <c r="J288" s="270"/>
      <c r="T288" s="250"/>
      <c r="U288" s="250"/>
      <c r="V288" s="250"/>
    </row>
    <row r="289" spans="10:22" s="247" customFormat="1" x14ac:dyDescent="0.2">
      <c r="J289" s="270"/>
      <c r="T289" s="250"/>
      <c r="U289" s="250"/>
      <c r="V289" s="250"/>
    </row>
    <row r="290" spans="10:22" s="247" customFormat="1" x14ac:dyDescent="0.2">
      <c r="J290" s="270"/>
      <c r="T290" s="250"/>
      <c r="U290" s="250"/>
      <c r="V290" s="250"/>
    </row>
    <row r="291" spans="10:22" s="247" customFormat="1" x14ac:dyDescent="0.2">
      <c r="J291" s="270"/>
      <c r="T291" s="250"/>
      <c r="U291" s="250"/>
      <c r="V291" s="250"/>
    </row>
    <row r="292" spans="10:22" s="247" customFormat="1" x14ac:dyDescent="0.2">
      <c r="J292" s="270"/>
      <c r="T292" s="250"/>
      <c r="U292" s="250"/>
      <c r="V292" s="250"/>
    </row>
    <row r="293" spans="10:22" s="247" customFormat="1" x14ac:dyDescent="0.2">
      <c r="J293" s="270"/>
      <c r="T293" s="250"/>
      <c r="U293" s="250"/>
      <c r="V293" s="250"/>
    </row>
    <row r="294" spans="10:22" s="247" customFormat="1" x14ac:dyDescent="0.2">
      <c r="J294" s="270"/>
      <c r="T294" s="250"/>
      <c r="U294" s="250"/>
      <c r="V294" s="250"/>
    </row>
    <row r="295" spans="10:22" s="247" customFormat="1" x14ac:dyDescent="0.2">
      <c r="J295" s="270"/>
      <c r="T295" s="250"/>
      <c r="U295" s="250"/>
      <c r="V295" s="250"/>
    </row>
    <row r="296" spans="10:22" s="247" customFormat="1" x14ac:dyDescent="0.2">
      <c r="J296" s="270"/>
      <c r="T296" s="250"/>
      <c r="U296" s="250"/>
      <c r="V296" s="250"/>
    </row>
    <row r="297" spans="10:22" s="247" customFormat="1" x14ac:dyDescent="0.2">
      <c r="J297" s="270"/>
      <c r="T297" s="250"/>
      <c r="U297" s="250"/>
      <c r="V297" s="250"/>
    </row>
    <row r="298" spans="10:22" s="247" customFormat="1" x14ac:dyDescent="0.2">
      <c r="J298" s="270"/>
      <c r="T298" s="250"/>
      <c r="U298" s="250"/>
      <c r="V298" s="250"/>
    </row>
    <row r="299" spans="10:22" s="247" customFormat="1" x14ac:dyDescent="0.2">
      <c r="J299" s="270"/>
      <c r="T299" s="250"/>
      <c r="U299" s="250"/>
      <c r="V299" s="250"/>
    </row>
    <row r="300" spans="10:22" s="247" customFormat="1" x14ac:dyDescent="0.2">
      <c r="J300" s="270"/>
      <c r="T300" s="250"/>
      <c r="U300" s="250"/>
      <c r="V300" s="250"/>
    </row>
    <row r="301" spans="10:22" s="247" customFormat="1" x14ac:dyDescent="0.2">
      <c r="J301" s="270"/>
      <c r="T301" s="250"/>
      <c r="U301" s="250"/>
      <c r="V301" s="250"/>
    </row>
    <row r="302" spans="10:22" s="247" customFormat="1" x14ac:dyDescent="0.2">
      <c r="J302" s="270"/>
      <c r="T302" s="250"/>
      <c r="U302" s="250"/>
      <c r="V302" s="250"/>
    </row>
    <row r="303" spans="10:22" s="247" customFormat="1" x14ac:dyDescent="0.2">
      <c r="J303" s="270"/>
      <c r="T303" s="250"/>
      <c r="U303" s="250"/>
      <c r="V303" s="250"/>
    </row>
    <row r="304" spans="10:22" s="247" customFormat="1" x14ac:dyDescent="0.2">
      <c r="J304" s="270"/>
      <c r="T304" s="250"/>
      <c r="U304" s="250"/>
      <c r="V304" s="250"/>
    </row>
    <row r="305" spans="10:22" s="247" customFormat="1" x14ac:dyDescent="0.2">
      <c r="J305" s="270"/>
      <c r="T305" s="250"/>
      <c r="U305" s="250"/>
      <c r="V305" s="250"/>
    </row>
    <row r="306" spans="10:22" s="247" customFormat="1" x14ac:dyDescent="0.2">
      <c r="J306" s="270"/>
      <c r="T306" s="250"/>
      <c r="U306" s="250"/>
      <c r="V306" s="250"/>
    </row>
    <row r="307" spans="10:22" s="247" customFormat="1" x14ac:dyDescent="0.2">
      <c r="J307" s="270"/>
      <c r="T307" s="250"/>
      <c r="U307" s="250"/>
      <c r="V307" s="250"/>
    </row>
    <row r="308" spans="10:22" s="247" customFormat="1" x14ac:dyDescent="0.2">
      <c r="J308" s="270"/>
      <c r="T308" s="250"/>
      <c r="U308" s="250"/>
      <c r="V308" s="250"/>
    </row>
    <row r="309" spans="10:22" s="247" customFormat="1" x14ac:dyDescent="0.2">
      <c r="J309" s="270"/>
      <c r="T309" s="250"/>
      <c r="U309" s="250"/>
      <c r="V309" s="250"/>
    </row>
    <row r="310" spans="10:22" s="247" customFormat="1" x14ac:dyDescent="0.2">
      <c r="J310" s="270"/>
      <c r="T310" s="250"/>
      <c r="U310" s="250"/>
      <c r="V310" s="250"/>
    </row>
    <row r="311" spans="10:22" s="247" customFormat="1" x14ac:dyDescent="0.2">
      <c r="J311" s="270"/>
      <c r="T311" s="250"/>
      <c r="U311" s="250"/>
      <c r="V311" s="250"/>
    </row>
    <row r="312" spans="10:22" s="247" customFormat="1" x14ac:dyDescent="0.2">
      <c r="J312" s="270"/>
      <c r="T312" s="250"/>
      <c r="U312" s="250"/>
      <c r="V312" s="250"/>
    </row>
    <row r="313" spans="10:22" s="247" customFormat="1" x14ac:dyDescent="0.2">
      <c r="J313" s="270"/>
      <c r="T313" s="250"/>
      <c r="U313" s="250"/>
      <c r="V313" s="250"/>
    </row>
    <row r="314" spans="10:22" s="247" customFormat="1" x14ac:dyDescent="0.2">
      <c r="J314" s="270"/>
      <c r="T314" s="250"/>
      <c r="U314" s="250"/>
      <c r="V314" s="250"/>
    </row>
    <row r="315" spans="10:22" s="247" customFormat="1" x14ac:dyDescent="0.2">
      <c r="J315" s="270"/>
      <c r="T315" s="250"/>
      <c r="U315" s="250"/>
      <c r="V315" s="250"/>
    </row>
    <row r="316" spans="10:22" s="247" customFormat="1" x14ac:dyDescent="0.2">
      <c r="J316" s="270"/>
      <c r="T316" s="250"/>
      <c r="U316" s="250"/>
      <c r="V316" s="250"/>
    </row>
    <row r="317" spans="10:22" s="247" customFormat="1" x14ac:dyDescent="0.2">
      <c r="J317" s="270"/>
      <c r="T317" s="250"/>
      <c r="U317" s="250"/>
      <c r="V317" s="250"/>
    </row>
    <row r="318" spans="10:22" s="247" customFormat="1" x14ac:dyDescent="0.2">
      <c r="J318" s="270"/>
      <c r="T318" s="250"/>
      <c r="U318" s="250"/>
      <c r="V318" s="250"/>
    </row>
    <row r="319" spans="10:22" s="247" customFormat="1" x14ac:dyDescent="0.2">
      <c r="J319" s="270"/>
      <c r="T319" s="250"/>
      <c r="U319" s="250"/>
      <c r="V319" s="250"/>
    </row>
    <row r="320" spans="10:22" s="247" customFormat="1" x14ac:dyDescent="0.2">
      <c r="J320" s="270"/>
      <c r="T320" s="250"/>
      <c r="U320" s="250"/>
      <c r="V320" s="250"/>
    </row>
    <row r="321" spans="1:70" s="247" customFormat="1" x14ac:dyDescent="0.2">
      <c r="J321" s="270"/>
      <c r="T321" s="250"/>
      <c r="U321" s="250"/>
      <c r="V321" s="250"/>
    </row>
    <row r="322" spans="1:70" s="247" customFormat="1" x14ac:dyDescent="0.2">
      <c r="J322" s="270"/>
      <c r="T322" s="250"/>
      <c r="U322" s="250"/>
      <c r="V322" s="250"/>
    </row>
    <row r="323" spans="1:70" s="247" customFormat="1" x14ac:dyDescent="0.2">
      <c r="J323" s="270"/>
      <c r="T323" s="250"/>
      <c r="U323" s="250"/>
      <c r="V323" s="250"/>
    </row>
    <row r="324" spans="1:70" s="247" customFormat="1" x14ac:dyDescent="0.2">
      <c r="J324" s="270"/>
      <c r="T324" s="250"/>
      <c r="U324" s="250"/>
      <c r="V324" s="250"/>
    </row>
    <row r="325" spans="1:70" s="247" customFormat="1" x14ac:dyDescent="0.2">
      <c r="J325" s="270"/>
      <c r="T325" s="250"/>
      <c r="U325" s="250"/>
      <c r="V325" s="250"/>
    </row>
    <row r="326" spans="1:70" s="247" customFormat="1" x14ac:dyDescent="0.2">
      <c r="J326" s="270"/>
      <c r="T326" s="250"/>
      <c r="U326" s="250"/>
      <c r="V326" s="250"/>
    </row>
    <row r="327" spans="1:70" s="247" customFormat="1" x14ac:dyDescent="0.2">
      <c r="J327" s="270"/>
      <c r="T327" s="250"/>
      <c r="U327" s="250"/>
      <c r="V327" s="250"/>
    </row>
    <row r="328" spans="1:70" s="247" customFormat="1" x14ac:dyDescent="0.2">
      <c r="J328" s="270"/>
      <c r="T328" s="250"/>
      <c r="U328" s="250"/>
      <c r="V328" s="250"/>
    </row>
    <row r="329" spans="1:70" s="247" customFormat="1" x14ac:dyDescent="0.2">
      <c r="J329" s="270"/>
      <c r="T329" s="250"/>
      <c r="U329" s="250"/>
      <c r="V329" s="250"/>
    </row>
    <row r="330" spans="1:70" x14ac:dyDescent="0.2">
      <c r="A330" s="247"/>
      <c r="B330" s="269"/>
      <c r="C330" s="97"/>
      <c r="D330" s="97"/>
      <c r="E330" s="97"/>
      <c r="F330" s="97"/>
      <c r="G330" s="97"/>
      <c r="H330" s="97"/>
      <c r="I330" s="98"/>
      <c r="J330" s="202"/>
      <c r="K330" s="99"/>
      <c r="L330" s="99"/>
      <c r="M330" s="99"/>
      <c r="N330" s="100"/>
      <c r="O330" s="100"/>
      <c r="P330" s="98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R330" s="262"/>
      <c r="BQ330" s="258"/>
      <c r="BR330" s="264"/>
    </row>
    <row r="331" spans="1:70" x14ac:dyDescent="0.2">
      <c r="A331" s="247"/>
      <c r="B331" s="269"/>
      <c r="C331" s="97"/>
      <c r="D331" s="97"/>
      <c r="E331" s="97"/>
      <c r="F331" s="97"/>
      <c r="G331" s="97"/>
      <c r="H331" s="97"/>
      <c r="I331" s="98"/>
      <c r="J331" s="202"/>
      <c r="K331" s="99"/>
      <c r="L331" s="99"/>
      <c r="M331" s="99"/>
      <c r="N331" s="100"/>
      <c r="O331" s="100"/>
      <c r="P331" s="98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R331" s="262"/>
      <c r="BQ331" s="258"/>
      <c r="BR331" s="264"/>
    </row>
    <row r="332" spans="1:70" x14ac:dyDescent="0.2">
      <c r="A332" s="247"/>
      <c r="B332" s="269"/>
      <c r="C332" s="97"/>
      <c r="D332" s="97"/>
      <c r="E332" s="97"/>
      <c r="F332" s="97"/>
      <c r="G332" s="97"/>
      <c r="H332" s="97"/>
      <c r="I332" s="98"/>
      <c r="J332" s="202"/>
      <c r="K332" s="99"/>
      <c r="L332" s="99"/>
      <c r="M332" s="99"/>
      <c r="N332" s="100"/>
      <c r="O332" s="100"/>
      <c r="P332" s="98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R332" s="262"/>
      <c r="BQ332" s="258"/>
      <c r="BR332" s="264"/>
    </row>
    <row r="333" spans="1:70" x14ac:dyDescent="0.2">
      <c r="A333" s="247"/>
      <c r="B333" s="269"/>
      <c r="C333" s="97"/>
      <c r="D333" s="97"/>
      <c r="E333" s="97"/>
      <c r="F333" s="97"/>
      <c r="G333" s="97"/>
      <c r="H333" s="97"/>
      <c r="I333" s="98"/>
      <c r="J333" s="202"/>
      <c r="K333" s="99"/>
      <c r="L333" s="99"/>
      <c r="M333" s="99"/>
      <c r="N333" s="100"/>
      <c r="O333" s="100"/>
      <c r="P333" s="98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R333" s="262"/>
      <c r="BQ333" s="258"/>
      <c r="BR333" s="264"/>
    </row>
    <row r="334" spans="1:70" x14ac:dyDescent="0.2">
      <c r="A334" s="247"/>
      <c r="B334" s="269"/>
      <c r="C334" s="97"/>
      <c r="D334" s="97"/>
      <c r="E334" s="97"/>
      <c r="F334" s="97"/>
      <c r="G334" s="97"/>
      <c r="H334" s="97"/>
      <c r="I334" s="98"/>
      <c r="J334" s="202"/>
      <c r="K334" s="99"/>
      <c r="L334" s="99"/>
      <c r="M334" s="99"/>
      <c r="N334" s="100"/>
      <c r="O334" s="100"/>
      <c r="P334" s="98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R334" s="262"/>
      <c r="BQ334" s="258"/>
      <c r="BR334" s="264"/>
    </row>
    <row r="335" spans="1:70" x14ac:dyDescent="0.2">
      <c r="A335" s="247"/>
      <c r="B335" s="269"/>
      <c r="C335" s="97"/>
      <c r="D335" s="97"/>
      <c r="E335" s="97"/>
      <c r="F335" s="97"/>
      <c r="G335" s="97"/>
      <c r="H335" s="97"/>
      <c r="I335" s="98"/>
      <c r="J335" s="202"/>
      <c r="K335" s="99"/>
      <c r="L335" s="99"/>
      <c r="M335" s="99"/>
      <c r="N335" s="100"/>
      <c r="O335" s="100"/>
      <c r="P335" s="98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R335" s="262"/>
      <c r="BQ335" s="258"/>
      <c r="BR335" s="264"/>
    </row>
    <row r="336" spans="1:70" x14ac:dyDescent="0.2">
      <c r="B336" s="253"/>
      <c r="C336" s="253"/>
      <c r="D336" s="253"/>
      <c r="E336" s="253"/>
      <c r="F336" s="253"/>
      <c r="G336" s="253"/>
      <c r="H336" s="253"/>
      <c r="I336" s="253"/>
      <c r="J336" s="270"/>
      <c r="K336" s="253"/>
      <c r="L336" s="253"/>
      <c r="M336" s="253"/>
      <c r="N336" s="253"/>
      <c r="O336" s="253"/>
      <c r="P336" s="253"/>
    </row>
    <row r="337" spans="2:16" x14ac:dyDescent="0.2">
      <c r="B337" s="253"/>
      <c r="C337" s="253"/>
      <c r="D337" s="253"/>
      <c r="E337" s="253"/>
      <c r="F337" s="253"/>
      <c r="G337" s="253"/>
      <c r="H337" s="253"/>
      <c r="I337" s="253"/>
      <c r="J337" s="270"/>
      <c r="K337" s="253"/>
      <c r="L337" s="253"/>
      <c r="M337" s="253"/>
      <c r="N337" s="253"/>
      <c r="O337" s="253"/>
      <c r="P337" s="253"/>
    </row>
    <row r="338" spans="2:16" x14ac:dyDescent="0.2">
      <c r="B338" s="253"/>
      <c r="C338" s="253"/>
      <c r="D338" s="253"/>
      <c r="E338" s="253"/>
      <c r="F338" s="253"/>
      <c r="G338" s="253"/>
      <c r="H338" s="253"/>
      <c r="I338" s="253"/>
      <c r="J338" s="270"/>
      <c r="K338" s="253"/>
      <c r="L338" s="253"/>
      <c r="M338" s="253"/>
      <c r="N338" s="253"/>
      <c r="O338" s="253"/>
      <c r="P338" s="253"/>
    </row>
    <row r="339" spans="2:16" x14ac:dyDescent="0.2">
      <c r="B339" s="253"/>
      <c r="C339" s="253"/>
      <c r="D339" s="253"/>
      <c r="E339" s="253"/>
      <c r="F339" s="253"/>
      <c r="G339" s="253"/>
      <c r="H339" s="253"/>
      <c r="I339" s="253"/>
      <c r="J339" s="270"/>
      <c r="K339" s="253"/>
      <c r="L339" s="253"/>
      <c r="M339" s="253"/>
      <c r="N339" s="253"/>
      <c r="O339" s="253"/>
      <c r="P339" s="253"/>
    </row>
    <row r="340" spans="2:16" x14ac:dyDescent="0.2">
      <c r="B340" s="253"/>
      <c r="C340" s="253"/>
      <c r="D340" s="253"/>
      <c r="E340" s="253"/>
      <c r="F340" s="253"/>
      <c r="G340" s="253"/>
      <c r="H340" s="253"/>
      <c r="I340" s="253"/>
      <c r="J340" s="270"/>
      <c r="K340" s="253"/>
      <c r="L340" s="253"/>
      <c r="M340" s="253"/>
      <c r="N340" s="253"/>
      <c r="O340" s="253"/>
      <c r="P340" s="253"/>
    </row>
    <row r="341" spans="2:16" x14ac:dyDescent="0.2">
      <c r="B341" s="253"/>
      <c r="C341" s="253"/>
      <c r="D341" s="253"/>
      <c r="E341" s="253"/>
      <c r="F341" s="253"/>
      <c r="G341" s="253"/>
      <c r="H341" s="253"/>
      <c r="I341" s="253"/>
      <c r="J341" s="270"/>
      <c r="K341" s="253"/>
      <c r="L341" s="253"/>
      <c r="M341" s="253"/>
      <c r="N341" s="253"/>
      <c r="O341" s="253"/>
      <c r="P341" s="253"/>
    </row>
    <row r="342" spans="2:16" x14ac:dyDescent="0.2">
      <c r="B342" s="253"/>
      <c r="C342" s="253"/>
      <c r="D342" s="253"/>
      <c r="E342" s="253"/>
      <c r="F342" s="253"/>
      <c r="G342" s="253"/>
      <c r="H342" s="253"/>
      <c r="I342" s="253"/>
      <c r="J342" s="270"/>
      <c r="K342" s="253"/>
      <c r="L342" s="253"/>
      <c r="M342" s="253"/>
      <c r="N342" s="253"/>
      <c r="O342" s="253"/>
      <c r="P342" s="253"/>
    </row>
    <row r="343" spans="2:16" x14ac:dyDescent="0.2">
      <c r="B343" s="253"/>
      <c r="C343" s="253"/>
      <c r="D343" s="253"/>
      <c r="E343" s="253"/>
      <c r="F343" s="253"/>
      <c r="G343" s="253"/>
      <c r="H343" s="253"/>
      <c r="I343" s="253"/>
      <c r="J343" s="270"/>
      <c r="K343" s="253"/>
      <c r="L343" s="253"/>
      <c r="M343" s="253"/>
      <c r="N343" s="253"/>
      <c r="O343" s="253"/>
      <c r="P343" s="253"/>
    </row>
    <row r="344" spans="2:16" x14ac:dyDescent="0.2">
      <c r="B344" s="253"/>
      <c r="C344" s="253"/>
      <c r="D344" s="253"/>
      <c r="E344" s="253"/>
      <c r="F344" s="253"/>
      <c r="G344" s="253"/>
      <c r="H344" s="253"/>
      <c r="I344" s="253"/>
      <c r="J344" s="270"/>
      <c r="K344" s="253"/>
      <c r="L344" s="253"/>
      <c r="M344" s="253"/>
      <c r="N344" s="253"/>
      <c r="O344" s="253"/>
      <c r="P344" s="253"/>
    </row>
    <row r="345" spans="2:16" x14ac:dyDescent="0.2">
      <c r="B345" s="253"/>
      <c r="C345" s="253"/>
      <c r="D345" s="253"/>
      <c r="E345" s="253"/>
      <c r="F345" s="253"/>
      <c r="G345" s="253"/>
      <c r="H345" s="253"/>
      <c r="I345" s="253"/>
      <c r="J345" s="270"/>
      <c r="K345" s="253"/>
      <c r="L345" s="253"/>
      <c r="M345" s="253"/>
      <c r="N345" s="253"/>
      <c r="O345" s="253"/>
      <c r="P345" s="253"/>
    </row>
    <row r="346" spans="2:16" x14ac:dyDescent="0.2">
      <c r="B346" s="253"/>
      <c r="C346" s="253"/>
      <c r="D346" s="253"/>
      <c r="E346" s="253"/>
      <c r="F346" s="253"/>
      <c r="G346" s="253"/>
      <c r="H346" s="253"/>
      <c r="I346" s="253"/>
      <c r="J346" s="270"/>
      <c r="K346" s="253"/>
      <c r="L346" s="253"/>
      <c r="M346" s="253"/>
      <c r="N346" s="253"/>
      <c r="O346" s="253"/>
      <c r="P346" s="253"/>
    </row>
    <row r="347" spans="2:16" x14ac:dyDescent="0.2">
      <c r="B347" s="253"/>
      <c r="C347" s="253"/>
      <c r="D347" s="253"/>
      <c r="E347" s="253"/>
      <c r="F347" s="253"/>
      <c r="G347" s="253"/>
      <c r="H347" s="253"/>
      <c r="I347" s="253"/>
      <c r="J347" s="270"/>
      <c r="K347" s="253"/>
      <c r="L347" s="253"/>
      <c r="M347" s="253"/>
      <c r="N347" s="253"/>
      <c r="O347" s="253"/>
      <c r="P347" s="253"/>
    </row>
    <row r="348" spans="2:16" x14ac:dyDescent="0.2">
      <c r="B348" s="253"/>
      <c r="C348" s="253"/>
      <c r="D348" s="253"/>
      <c r="E348" s="253"/>
      <c r="F348" s="253"/>
      <c r="G348" s="253"/>
      <c r="H348" s="253"/>
      <c r="I348" s="253"/>
      <c r="J348" s="270"/>
      <c r="K348" s="253"/>
      <c r="L348" s="253"/>
      <c r="M348" s="253"/>
      <c r="N348" s="253"/>
      <c r="O348" s="253"/>
      <c r="P348" s="253"/>
    </row>
    <row r="349" spans="2:16" x14ac:dyDescent="0.2">
      <c r="B349" s="253"/>
      <c r="C349" s="253"/>
      <c r="D349" s="253"/>
      <c r="E349" s="253"/>
      <c r="F349" s="253"/>
      <c r="G349" s="253"/>
      <c r="H349" s="253"/>
      <c r="I349" s="253"/>
      <c r="J349" s="270"/>
      <c r="K349" s="253"/>
      <c r="L349" s="253"/>
      <c r="M349" s="253"/>
      <c r="N349" s="253"/>
      <c r="O349" s="253"/>
      <c r="P349" s="253"/>
    </row>
    <row r="350" spans="2:16" x14ac:dyDescent="0.2">
      <c r="B350" s="253"/>
      <c r="C350" s="253"/>
      <c r="D350" s="253"/>
      <c r="E350" s="253"/>
      <c r="F350" s="253"/>
      <c r="G350" s="253"/>
      <c r="H350" s="253"/>
      <c r="I350" s="253"/>
      <c r="J350" s="270"/>
      <c r="K350" s="253"/>
      <c r="L350" s="253"/>
      <c r="M350" s="253"/>
      <c r="N350" s="253"/>
      <c r="O350" s="253"/>
      <c r="P350" s="253"/>
    </row>
    <row r="351" spans="2:16" x14ac:dyDescent="0.2">
      <c r="B351" s="253"/>
      <c r="C351" s="253"/>
      <c r="D351" s="253"/>
      <c r="E351" s="253"/>
      <c r="F351" s="253"/>
      <c r="G351" s="253"/>
      <c r="H351" s="253"/>
      <c r="I351" s="253"/>
      <c r="J351" s="270"/>
      <c r="K351" s="253"/>
      <c r="L351" s="253"/>
      <c r="M351" s="253"/>
      <c r="N351" s="253"/>
      <c r="O351" s="253"/>
      <c r="P351" s="253"/>
    </row>
    <row r="352" spans="2:16" x14ac:dyDescent="0.2">
      <c r="B352" s="253"/>
      <c r="C352" s="253"/>
      <c r="D352" s="253"/>
      <c r="E352" s="253"/>
      <c r="F352" s="253"/>
      <c r="G352" s="253"/>
      <c r="H352" s="253"/>
      <c r="I352" s="253"/>
      <c r="J352" s="270"/>
      <c r="K352" s="253"/>
      <c r="L352" s="253"/>
      <c r="M352" s="253"/>
      <c r="N352" s="253"/>
      <c r="O352" s="253"/>
      <c r="P352" s="253"/>
    </row>
    <row r="353" spans="2:16" x14ac:dyDescent="0.2">
      <c r="B353" s="253"/>
      <c r="C353" s="253"/>
      <c r="D353" s="253"/>
      <c r="E353" s="253"/>
      <c r="F353" s="253"/>
      <c r="G353" s="253"/>
      <c r="H353" s="253"/>
      <c r="I353" s="253"/>
      <c r="J353" s="270"/>
      <c r="K353" s="253"/>
      <c r="L353" s="253"/>
      <c r="M353" s="253"/>
      <c r="N353" s="253"/>
      <c r="O353" s="253"/>
      <c r="P353" s="253"/>
    </row>
    <row r="354" spans="2:16" x14ac:dyDescent="0.2">
      <c r="B354" s="253"/>
      <c r="C354" s="253"/>
      <c r="D354" s="253"/>
      <c r="E354" s="253"/>
      <c r="F354" s="253"/>
      <c r="G354" s="253"/>
      <c r="H354" s="253"/>
      <c r="I354" s="253"/>
      <c r="J354" s="270"/>
      <c r="K354" s="253"/>
      <c r="L354" s="253"/>
      <c r="M354" s="253"/>
      <c r="N354" s="253"/>
      <c r="O354" s="253"/>
      <c r="P354" s="253"/>
    </row>
    <row r="355" spans="2:16" x14ac:dyDescent="0.2">
      <c r="B355" s="253"/>
      <c r="C355" s="253"/>
      <c r="D355" s="253"/>
      <c r="E355" s="253"/>
      <c r="F355" s="253"/>
      <c r="G355" s="253"/>
      <c r="H355" s="253"/>
      <c r="I355" s="253"/>
      <c r="J355" s="270"/>
      <c r="K355" s="253"/>
      <c r="L355" s="253"/>
      <c r="M355" s="253"/>
      <c r="N355" s="253"/>
      <c r="O355" s="253"/>
      <c r="P355" s="253"/>
    </row>
    <row r="356" spans="2:16" x14ac:dyDescent="0.2">
      <c r="B356" s="253"/>
      <c r="C356" s="253"/>
      <c r="D356" s="253"/>
      <c r="E356" s="253"/>
      <c r="F356" s="253"/>
      <c r="G356" s="253"/>
      <c r="H356" s="253"/>
      <c r="I356" s="253"/>
      <c r="J356" s="270"/>
      <c r="K356" s="253"/>
      <c r="L356" s="253"/>
      <c r="M356" s="253"/>
      <c r="N356" s="253"/>
      <c r="O356" s="253"/>
      <c r="P356" s="253"/>
    </row>
    <row r="357" spans="2:16" x14ac:dyDescent="0.2">
      <c r="B357" s="253"/>
      <c r="C357" s="253"/>
      <c r="D357" s="253"/>
      <c r="E357" s="253"/>
      <c r="F357" s="253"/>
      <c r="G357" s="253"/>
      <c r="H357" s="253"/>
      <c r="I357" s="253"/>
      <c r="J357" s="270"/>
      <c r="K357" s="253"/>
      <c r="L357" s="253"/>
      <c r="M357" s="253"/>
      <c r="N357" s="253"/>
      <c r="O357" s="253"/>
      <c r="P357" s="253"/>
    </row>
    <row r="358" spans="2:16" x14ac:dyDescent="0.2">
      <c r="B358" s="253"/>
      <c r="C358" s="253"/>
      <c r="D358" s="253"/>
      <c r="E358" s="253"/>
      <c r="F358" s="253"/>
      <c r="G358" s="253"/>
      <c r="H358" s="253"/>
      <c r="I358" s="253"/>
      <c r="J358" s="270"/>
      <c r="K358" s="253"/>
      <c r="L358" s="253"/>
      <c r="M358" s="253"/>
      <c r="N358" s="253"/>
      <c r="O358" s="253"/>
      <c r="P358" s="253"/>
    </row>
    <row r="359" spans="2:16" x14ac:dyDescent="0.2">
      <c r="B359" s="253"/>
      <c r="C359" s="253"/>
      <c r="D359" s="253"/>
      <c r="E359" s="253"/>
      <c r="F359" s="253"/>
      <c r="G359" s="253"/>
      <c r="H359" s="253"/>
      <c r="I359" s="253"/>
      <c r="J359" s="270"/>
      <c r="K359" s="253"/>
      <c r="L359" s="253"/>
      <c r="M359" s="253"/>
      <c r="N359" s="253"/>
      <c r="O359" s="253"/>
      <c r="P359" s="253"/>
    </row>
    <row r="360" spans="2:16" x14ac:dyDescent="0.2">
      <c r="B360" s="253"/>
      <c r="C360" s="253"/>
      <c r="D360" s="253"/>
      <c r="E360" s="253"/>
      <c r="F360" s="253"/>
      <c r="G360" s="253"/>
      <c r="H360" s="253"/>
      <c r="I360" s="253"/>
      <c r="J360" s="270"/>
      <c r="K360" s="253"/>
      <c r="L360" s="253"/>
      <c r="M360" s="253"/>
      <c r="N360" s="253"/>
      <c r="O360" s="253"/>
      <c r="P360" s="253"/>
    </row>
    <row r="361" spans="2:16" x14ac:dyDescent="0.2">
      <c r="B361" s="253"/>
      <c r="C361" s="253"/>
      <c r="D361" s="253"/>
      <c r="E361" s="253"/>
      <c r="F361" s="253"/>
      <c r="G361" s="253"/>
      <c r="H361" s="253"/>
      <c r="I361" s="253"/>
      <c r="J361" s="270"/>
      <c r="K361" s="253"/>
      <c r="L361" s="253"/>
      <c r="M361" s="253"/>
      <c r="N361" s="253"/>
      <c r="O361" s="253"/>
      <c r="P361" s="253"/>
    </row>
    <row r="362" spans="2:16" x14ac:dyDescent="0.2">
      <c r="B362" s="253"/>
      <c r="C362" s="253"/>
      <c r="D362" s="253"/>
      <c r="E362" s="253"/>
      <c r="F362" s="253"/>
      <c r="G362" s="253"/>
      <c r="H362" s="253"/>
      <c r="I362" s="253"/>
      <c r="J362" s="270"/>
      <c r="K362" s="253"/>
      <c r="L362" s="253"/>
      <c r="M362" s="253"/>
      <c r="N362" s="253"/>
      <c r="O362" s="253"/>
      <c r="P362" s="253"/>
    </row>
    <row r="363" spans="2:16" x14ac:dyDescent="0.2">
      <c r="B363" s="253"/>
      <c r="C363" s="253"/>
      <c r="D363" s="253"/>
      <c r="E363" s="253"/>
      <c r="F363" s="253"/>
      <c r="G363" s="253"/>
      <c r="H363" s="253"/>
      <c r="I363" s="253"/>
      <c r="J363" s="270"/>
      <c r="K363" s="253"/>
      <c r="L363" s="253"/>
      <c r="M363" s="253"/>
      <c r="N363" s="253"/>
      <c r="O363" s="253"/>
      <c r="P363" s="253"/>
    </row>
    <row r="364" spans="2:16" x14ac:dyDescent="0.2">
      <c r="B364" s="253"/>
      <c r="C364" s="253"/>
      <c r="D364" s="253"/>
      <c r="E364" s="253"/>
      <c r="F364" s="253"/>
      <c r="G364" s="253"/>
      <c r="H364" s="253"/>
      <c r="I364" s="253"/>
      <c r="J364" s="270"/>
      <c r="K364" s="253"/>
      <c r="L364" s="253"/>
      <c r="M364" s="253"/>
      <c r="N364" s="253"/>
      <c r="O364" s="253"/>
      <c r="P364" s="253"/>
    </row>
    <row r="365" spans="2:16" x14ac:dyDescent="0.2">
      <c r="B365" s="253"/>
      <c r="C365" s="253"/>
      <c r="D365" s="253"/>
      <c r="E365" s="253"/>
      <c r="F365" s="253"/>
      <c r="G365" s="253"/>
      <c r="H365" s="253"/>
      <c r="I365" s="253"/>
      <c r="J365" s="270"/>
      <c r="K365" s="253"/>
      <c r="L365" s="253"/>
      <c r="M365" s="253"/>
      <c r="N365" s="253"/>
      <c r="O365" s="253"/>
      <c r="P365" s="253"/>
    </row>
    <row r="366" spans="2:16" x14ac:dyDescent="0.2">
      <c r="B366" s="253"/>
      <c r="C366" s="253"/>
      <c r="D366" s="253"/>
      <c r="E366" s="253"/>
      <c r="F366" s="253"/>
      <c r="G366" s="253"/>
      <c r="H366" s="253"/>
      <c r="I366" s="253"/>
      <c r="J366" s="270"/>
      <c r="K366" s="253"/>
      <c r="L366" s="253"/>
      <c r="M366" s="253"/>
      <c r="N366" s="253"/>
      <c r="O366" s="253"/>
      <c r="P366" s="253"/>
    </row>
    <row r="367" spans="2:16" x14ac:dyDescent="0.2">
      <c r="B367" s="253"/>
      <c r="C367" s="253"/>
      <c r="D367" s="253"/>
      <c r="E367" s="253"/>
      <c r="F367" s="253"/>
      <c r="G367" s="253"/>
      <c r="H367" s="253"/>
      <c r="I367" s="253"/>
      <c r="J367" s="270"/>
      <c r="K367" s="253"/>
      <c r="L367" s="253"/>
      <c r="M367" s="253"/>
      <c r="N367" s="253"/>
      <c r="O367" s="253"/>
      <c r="P367" s="253"/>
    </row>
    <row r="368" spans="2:16" x14ac:dyDescent="0.2">
      <c r="B368" s="253"/>
      <c r="C368" s="253"/>
      <c r="D368" s="253"/>
      <c r="E368" s="253"/>
      <c r="F368" s="253"/>
      <c r="G368" s="253"/>
      <c r="H368" s="253"/>
      <c r="I368" s="253"/>
      <c r="J368" s="270"/>
      <c r="K368" s="253"/>
      <c r="L368" s="253"/>
      <c r="M368" s="253"/>
      <c r="N368" s="253"/>
      <c r="O368" s="253"/>
      <c r="P368" s="253"/>
    </row>
    <row r="369" spans="2:16" x14ac:dyDescent="0.2">
      <c r="B369" s="253"/>
      <c r="C369" s="253"/>
      <c r="D369" s="253"/>
      <c r="E369" s="253"/>
      <c r="F369" s="253"/>
      <c r="G369" s="253"/>
      <c r="H369" s="253"/>
      <c r="I369" s="253"/>
      <c r="J369" s="270"/>
      <c r="K369" s="253"/>
      <c r="L369" s="253"/>
      <c r="M369" s="253"/>
      <c r="N369" s="253"/>
      <c r="O369" s="253"/>
      <c r="P369" s="253"/>
    </row>
    <row r="370" spans="2:16" x14ac:dyDescent="0.2">
      <c r="B370" s="253"/>
      <c r="C370" s="253"/>
      <c r="D370" s="253"/>
      <c r="E370" s="253"/>
      <c r="F370" s="253"/>
      <c r="G370" s="253"/>
      <c r="H370" s="253"/>
      <c r="I370" s="253"/>
      <c r="J370" s="270"/>
      <c r="K370" s="253"/>
      <c r="L370" s="253"/>
      <c r="M370" s="253"/>
      <c r="N370" s="253"/>
      <c r="O370" s="253"/>
      <c r="P370" s="253"/>
    </row>
    <row r="371" spans="2:16" x14ac:dyDescent="0.2">
      <c r="B371" s="253"/>
      <c r="C371" s="253"/>
      <c r="D371" s="253"/>
      <c r="E371" s="253"/>
      <c r="F371" s="253"/>
      <c r="G371" s="253"/>
      <c r="H371" s="253"/>
      <c r="I371" s="253"/>
      <c r="J371" s="270"/>
      <c r="K371" s="253"/>
      <c r="L371" s="253"/>
      <c r="M371" s="253"/>
      <c r="N371" s="253"/>
      <c r="O371" s="253"/>
      <c r="P371" s="253"/>
    </row>
    <row r="372" spans="2:16" x14ac:dyDescent="0.2">
      <c r="B372" s="253"/>
      <c r="C372" s="253"/>
      <c r="D372" s="253"/>
      <c r="E372" s="253"/>
      <c r="F372" s="253"/>
      <c r="G372" s="253"/>
      <c r="H372" s="253"/>
      <c r="I372" s="253"/>
      <c r="J372" s="270"/>
      <c r="K372" s="253"/>
      <c r="L372" s="253"/>
      <c r="M372" s="253"/>
      <c r="N372" s="253"/>
      <c r="O372" s="253"/>
      <c r="P372" s="253"/>
    </row>
    <row r="373" spans="2:16" x14ac:dyDescent="0.2">
      <c r="B373" s="253"/>
      <c r="C373" s="253"/>
      <c r="D373" s="253"/>
      <c r="E373" s="253"/>
      <c r="F373" s="253"/>
      <c r="G373" s="253"/>
      <c r="H373" s="253"/>
      <c r="I373" s="253"/>
      <c r="J373" s="270"/>
      <c r="K373" s="253"/>
      <c r="L373" s="253"/>
      <c r="M373" s="253"/>
      <c r="N373" s="253"/>
      <c r="O373" s="253"/>
      <c r="P373" s="253"/>
    </row>
    <row r="374" spans="2:16" x14ac:dyDescent="0.2">
      <c r="B374" s="253"/>
      <c r="C374" s="253"/>
      <c r="D374" s="253"/>
      <c r="E374" s="253"/>
      <c r="F374" s="253"/>
      <c r="G374" s="253"/>
      <c r="H374" s="253"/>
      <c r="I374" s="253"/>
      <c r="J374" s="270"/>
      <c r="K374" s="253"/>
      <c r="L374" s="253"/>
      <c r="M374" s="253"/>
      <c r="N374" s="253"/>
      <c r="O374" s="253"/>
      <c r="P374" s="253"/>
    </row>
    <row r="375" spans="2:16" x14ac:dyDescent="0.2">
      <c r="B375" s="253"/>
      <c r="C375" s="253"/>
      <c r="D375" s="253"/>
      <c r="E375" s="253"/>
      <c r="F375" s="253"/>
      <c r="G375" s="253"/>
      <c r="H375" s="253"/>
      <c r="I375" s="253"/>
      <c r="J375" s="270"/>
      <c r="K375" s="253"/>
      <c r="L375" s="253"/>
      <c r="M375" s="253"/>
      <c r="N375" s="253"/>
      <c r="O375" s="253"/>
      <c r="P375" s="253"/>
    </row>
    <row r="376" spans="2:16" x14ac:dyDescent="0.2">
      <c r="B376" s="253"/>
      <c r="C376" s="253"/>
      <c r="D376" s="253"/>
      <c r="E376" s="253"/>
      <c r="F376" s="253"/>
      <c r="G376" s="253"/>
      <c r="H376" s="253"/>
      <c r="I376" s="253"/>
      <c r="J376" s="270"/>
      <c r="K376" s="253"/>
      <c r="L376" s="253"/>
      <c r="M376" s="253"/>
      <c r="N376" s="253"/>
      <c r="O376" s="253"/>
      <c r="P376" s="253"/>
    </row>
    <row r="377" spans="2:16" x14ac:dyDescent="0.2">
      <c r="B377" s="253"/>
      <c r="C377" s="253"/>
      <c r="D377" s="253"/>
      <c r="E377" s="253"/>
      <c r="F377" s="253"/>
      <c r="G377" s="253"/>
      <c r="H377" s="253"/>
      <c r="I377" s="253"/>
      <c r="J377" s="270"/>
      <c r="K377" s="253"/>
      <c r="L377" s="253"/>
      <c r="M377" s="253"/>
      <c r="N377" s="253"/>
      <c r="O377" s="253"/>
      <c r="P377" s="253"/>
    </row>
    <row r="378" spans="2:16" x14ac:dyDescent="0.2">
      <c r="B378" s="253"/>
      <c r="C378" s="253"/>
      <c r="D378" s="253"/>
      <c r="E378" s="253"/>
      <c r="F378" s="253"/>
      <c r="G378" s="253"/>
      <c r="H378" s="253"/>
      <c r="I378" s="253"/>
      <c r="J378" s="270"/>
      <c r="K378" s="253"/>
      <c r="L378" s="253"/>
      <c r="M378" s="253"/>
      <c r="N378" s="253"/>
      <c r="O378" s="253"/>
      <c r="P378" s="253"/>
    </row>
    <row r="379" spans="2:16" x14ac:dyDescent="0.2">
      <c r="B379" s="253"/>
      <c r="C379" s="253"/>
      <c r="D379" s="253"/>
      <c r="E379" s="253"/>
      <c r="F379" s="253"/>
      <c r="G379" s="253"/>
      <c r="H379" s="253"/>
      <c r="I379" s="253"/>
      <c r="J379" s="270"/>
      <c r="K379" s="253"/>
      <c r="L379" s="253"/>
      <c r="M379" s="253"/>
      <c r="N379" s="253"/>
      <c r="O379" s="253"/>
      <c r="P379" s="253"/>
    </row>
    <row r="380" spans="2:16" x14ac:dyDescent="0.2">
      <c r="B380" s="253"/>
      <c r="C380" s="253"/>
      <c r="D380" s="253"/>
      <c r="E380" s="253"/>
      <c r="F380" s="253"/>
      <c r="G380" s="253"/>
      <c r="H380" s="253"/>
      <c r="I380" s="253"/>
      <c r="J380" s="270"/>
      <c r="K380" s="253"/>
      <c r="L380" s="253"/>
      <c r="M380" s="253"/>
      <c r="N380" s="253"/>
      <c r="O380" s="253"/>
      <c r="P380" s="253"/>
    </row>
    <row r="381" spans="2:16" x14ac:dyDescent="0.2">
      <c r="B381" s="253"/>
      <c r="C381" s="253"/>
      <c r="D381" s="253"/>
      <c r="E381" s="253"/>
      <c r="F381" s="253"/>
      <c r="G381" s="253"/>
      <c r="H381" s="253"/>
      <c r="I381" s="253"/>
      <c r="J381" s="270"/>
      <c r="K381" s="253"/>
      <c r="L381" s="253"/>
      <c r="M381" s="253"/>
      <c r="N381" s="253"/>
      <c r="O381" s="253"/>
      <c r="P381" s="253"/>
    </row>
    <row r="382" spans="2:16" x14ac:dyDescent="0.2">
      <c r="B382" s="253"/>
      <c r="C382" s="253"/>
      <c r="D382" s="253"/>
      <c r="E382" s="253"/>
      <c r="F382" s="253"/>
      <c r="G382" s="253"/>
      <c r="H382" s="253"/>
      <c r="I382" s="253"/>
      <c r="J382" s="270"/>
      <c r="K382" s="253"/>
      <c r="L382" s="253"/>
      <c r="M382" s="253"/>
      <c r="N382" s="253"/>
      <c r="O382" s="253"/>
      <c r="P382" s="253"/>
    </row>
    <row r="383" spans="2:16" x14ac:dyDescent="0.2">
      <c r="B383" s="253"/>
      <c r="C383" s="253"/>
      <c r="D383" s="253"/>
      <c r="E383" s="253"/>
      <c r="F383" s="253"/>
      <c r="G383" s="253"/>
      <c r="H383" s="253"/>
      <c r="I383" s="253"/>
      <c r="J383" s="270"/>
      <c r="K383" s="253"/>
      <c r="L383" s="253"/>
      <c r="M383" s="253"/>
      <c r="N383" s="253"/>
      <c r="O383" s="253"/>
      <c r="P383" s="253"/>
    </row>
    <row r="384" spans="2:16" x14ac:dyDescent="0.2">
      <c r="B384" s="253"/>
      <c r="C384" s="253"/>
      <c r="D384" s="253"/>
      <c r="E384" s="253"/>
      <c r="F384" s="253"/>
      <c r="G384" s="253"/>
      <c r="H384" s="253"/>
      <c r="I384" s="253"/>
      <c r="J384" s="270"/>
      <c r="K384" s="253"/>
      <c r="L384" s="253"/>
      <c r="M384" s="253"/>
      <c r="N384" s="253"/>
      <c r="O384" s="253"/>
      <c r="P384" s="253"/>
    </row>
    <row r="385" spans="2:16" x14ac:dyDescent="0.2">
      <c r="B385" s="253"/>
      <c r="C385" s="253"/>
      <c r="D385" s="253"/>
      <c r="E385" s="253"/>
      <c r="F385" s="253"/>
      <c r="G385" s="253"/>
      <c r="H385" s="253"/>
      <c r="I385" s="253"/>
      <c r="J385" s="270"/>
      <c r="K385" s="253"/>
      <c r="L385" s="253"/>
      <c r="M385" s="253"/>
      <c r="N385" s="253"/>
      <c r="O385" s="253"/>
      <c r="P385" s="253"/>
    </row>
    <row r="386" spans="2:16" x14ac:dyDescent="0.2">
      <c r="B386" s="253"/>
      <c r="C386" s="253"/>
      <c r="D386" s="253"/>
      <c r="E386" s="253"/>
      <c r="F386" s="253"/>
      <c r="G386" s="253"/>
      <c r="H386" s="253"/>
      <c r="I386" s="253"/>
      <c r="J386" s="270"/>
      <c r="K386" s="253"/>
      <c r="L386" s="253"/>
      <c r="M386" s="253"/>
      <c r="N386" s="253"/>
      <c r="O386" s="253"/>
      <c r="P386" s="253"/>
    </row>
    <row r="387" spans="2:16" x14ac:dyDescent="0.2">
      <c r="B387" s="253"/>
      <c r="C387" s="253"/>
      <c r="D387" s="253"/>
      <c r="E387" s="253"/>
      <c r="F387" s="253"/>
      <c r="G387" s="253"/>
      <c r="H387" s="253"/>
      <c r="I387" s="253"/>
      <c r="J387" s="270"/>
      <c r="K387" s="253"/>
      <c r="L387" s="253"/>
      <c r="M387" s="253"/>
      <c r="N387" s="253"/>
      <c r="O387" s="253"/>
      <c r="P387" s="253"/>
    </row>
    <row r="388" spans="2:16" x14ac:dyDescent="0.2">
      <c r="B388" s="253"/>
      <c r="C388" s="253"/>
      <c r="D388" s="253"/>
      <c r="E388" s="253"/>
      <c r="F388" s="253"/>
      <c r="G388" s="253"/>
      <c r="H388" s="253"/>
      <c r="I388" s="253"/>
      <c r="J388" s="270"/>
      <c r="K388" s="253"/>
      <c r="L388" s="253"/>
      <c r="M388" s="253"/>
      <c r="N388" s="253"/>
      <c r="O388" s="253"/>
      <c r="P388" s="253"/>
    </row>
    <row r="389" spans="2:16" x14ac:dyDescent="0.2">
      <c r="B389" s="253"/>
      <c r="C389" s="253"/>
      <c r="D389" s="253"/>
      <c r="E389" s="253"/>
      <c r="F389" s="253"/>
      <c r="G389" s="253"/>
      <c r="H389" s="253"/>
      <c r="I389" s="253"/>
      <c r="J389" s="270"/>
      <c r="K389" s="253"/>
      <c r="L389" s="253"/>
      <c r="M389" s="253"/>
      <c r="N389" s="253"/>
      <c r="O389" s="253"/>
      <c r="P389" s="253"/>
    </row>
    <row r="390" spans="2:16" x14ac:dyDescent="0.2">
      <c r="B390" s="253"/>
      <c r="C390" s="253"/>
      <c r="D390" s="253"/>
      <c r="E390" s="253"/>
      <c r="F390" s="253"/>
      <c r="G390" s="253"/>
      <c r="H390" s="253"/>
      <c r="I390" s="253"/>
      <c r="J390" s="270"/>
      <c r="K390" s="253"/>
      <c r="L390" s="253"/>
      <c r="M390" s="253"/>
      <c r="N390" s="253"/>
      <c r="O390" s="253"/>
      <c r="P390" s="253"/>
    </row>
    <row r="391" spans="2:16" x14ac:dyDescent="0.2">
      <c r="B391" s="253"/>
      <c r="C391" s="253"/>
      <c r="D391" s="253"/>
      <c r="E391" s="253"/>
      <c r="F391" s="253"/>
      <c r="G391" s="253"/>
      <c r="H391" s="253"/>
      <c r="I391" s="253"/>
      <c r="J391" s="270"/>
      <c r="K391" s="253"/>
      <c r="L391" s="253"/>
      <c r="M391" s="253"/>
      <c r="N391" s="253"/>
      <c r="O391" s="253"/>
      <c r="P391" s="253"/>
    </row>
    <row r="392" spans="2:16" x14ac:dyDescent="0.2">
      <c r="B392" s="253"/>
      <c r="C392" s="253"/>
      <c r="D392" s="253"/>
      <c r="E392" s="253"/>
      <c r="F392" s="253"/>
      <c r="G392" s="253"/>
      <c r="H392" s="253"/>
      <c r="I392" s="253"/>
      <c r="J392" s="270"/>
      <c r="K392" s="253"/>
      <c r="L392" s="253"/>
      <c r="M392" s="253"/>
      <c r="N392" s="253"/>
      <c r="O392" s="253"/>
      <c r="P392" s="253"/>
    </row>
    <row r="393" spans="2:16" x14ac:dyDescent="0.2">
      <c r="B393" s="253"/>
      <c r="C393" s="253"/>
      <c r="D393" s="253"/>
      <c r="E393" s="253"/>
      <c r="F393" s="253"/>
      <c r="G393" s="253"/>
      <c r="H393" s="253"/>
      <c r="I393" s="253"/>
      <c r="J393" s="270"/>
      <c r="K393" s="253"/>
      <c r="L393" s="253"/>
      <c r="M393" s="253"/>
      <c r="N393" s="253"/>
      <c r="O393" s="253"/>
      <c r="P393" s="253"/>
    </row>
    <row r="394" spans="2:16" x14ac:dyDescent="0.2">
      <c r="B394" s="253"/>
      <c r="C394" s="253"/>
      <c r="D394" s="253"/>
      <c r="E394" s="253"/>
      <c r="F394" s="253"/>
      <c r="G394" s="253"/>
      <c r="H394" s="253"/>
      <c r="I394" s="253"/>
      <c r="J394" s="270"/>
      <c r="K394" s="253"/>
      <c r="L394" s="253"/>
      <c r="M394" s="253"/>
      <c r="N394" s="253"/>
      <c r="O394" s="253"/>
      <c r="P394" s="253"/>
    </row>
    <row r="395" spans="2:16" x14ac:dyDescent="0.2">
      <c r="B395" s="253"/>
      <c r="C395" s="253"/>
      <c r="D395" s="253"/>
      <c r="E395" s="253"/>
      <c r="F395" s="253"/>
      <c r="G395" s="253"/>
      <c r="H395" s="253"/>
      <c r="I395" s="253"/>
      <c r="J395" s="270"/>
      <c r="K395" s="253"/>
      <c r="L395" s="253"/>
      <c r="M395" s="253"/>
      <c r="N395" s="253"/>
      <c r="O395" s="253"/>
      <c r="P395" s="253"/>
    </row>
    <row r="396" spans="2:16" x14ac:dyDescent="0.2">
      <c r="B396" s="253"/>
      <c r="C396" s="253"/>
      <c r="D396" s="253"/>
      <c r="E396" s="253"/>
      <c r="F396" s="253"/>
      <c r="G396" s="253"/>
      <c r="H396" s="253"/>
      <c r="I396" s="253"/>
      <c r="J396" s="270"/>
      <c r="K396" s="253"/>
      <c r="L396" s="253"/>
      <c r="M396" s="253"/>
      <c r="N396" s="253"/>
      <c r="O396" s="253"/>
      <c r="P396" s="253"/>
    </row>
    <row r="397" spans="2:16" x14ac:dyDescent="0.2">
      <c r="B397" s="253"/>
      <c r="C397" s="253"/>
      <c r="D397" s="253"/>
      <c r="E397" s="253"/>
      <c r="F397" s="253"/>
      <c r="G397" s="253"/>
      <c r="H397" s="253"/>
      <c r="I397" s="253"/>
      <c r="J397" s="270"/>
      <c r="K397" s="253"/>
      <c r="L397" s="253"/>
      <c r="M397" s="253"/>
      <c r="N397" s="253"/>
      <c r="O397" s="253"/>
      <c r="P397" s="253"/>
    </row>
    <row r="398" spans="2:16" x14ac:dyDescent="0.2">
      <c r="B398" s="253"/>
      <c r="C398" s="253"/>
      <c r="D398" s="253"/>
      <c r="E398" s="253"/>
      <c r="F398" s="253"/>
      <c r="G398" s="253"/>
      <c r="H398" s="253"/>
      <c r="I398" s="253"/>
      <c r="J398" s="270"/>
      <c r="K398" s="253"/>
      <c r="L398" s="253"/>
      <c r="M398" s="253"/>
      <c r="N398" s="253"/>
      <c r="O398" s="253"/>
      <c r="P398" s="253"/>
    </row>
    <row r="399" spans="2:16" x14ac:dyDescent="0.2">
      <c r="B399" s="253"/>
      <c r="C399" s="253"/>
      <c r="D399" s="253"/>
      <c r="E399" s="253"/>
      <c r="F399" s="253"/>
      <c r="G399" s="253"/>
      <c r="H399" s="253"/>
      <c r="I399" s="253"/>
      <c r="J399" s="270"/>
      <c r="K399" s="253"/>
      <c r="L399" s="253"/>
      <c r="M399" s="253"/>
      <c r="N399" s="253"/>
      <c r="O399" s="253"/>
      <c r="P399" s="253"/>
    </row>
    <row r="400" spans="2:16" x14ac:dyDescent="0.2">
      <c r="B400" s="268"/>
      <c r="C400" s="268"/>
      <c r="D400" s="268"/>
      <c r="E400" s="268"/>
      <c r="F400" s="268"/>
      <c r="G400" s="268"/>
      <c r="H400" s="268"/>
      <c r="I400" s="268"/>
      <c r="J400" s="271"/>
      <c r="K400" s="268"/>
      <c r="L400" s="268"/>
      <c r="M400" s="268"/>
      <c r="N400" s="268"/>
      <c r="O400" s="268"/>
      <c r="P400" s="268"/>
    </row>
    <row r="401" spans="2:16" x14ac:dyDescent="0.2">
      <c r="B401" s="268"/>
      <c r="C401" s="268"/>
      <c r="D401" s="268"/>
      <c r="E401" s="268"/>
      <c r="F401" s="268"/>
      <c r="G401" s="268"/>
      <c r="H401" s="268"/>
      <c r="I401" s="268"/>
      <c r="J401" s="271"/>
      <c r="K401" s="268"/>
      <c r="L401" s="268"/>
      <c r="M401" s="268"/>
      <c r="N401" s="268"/>
      <c r="O401" s="268"/>
      <c r="P401" s="268"/>
    </row>
    <row r="402" spans="2:16" x14ac:dyDescent="0.2">
      <c r="B402" s="268"/>
      <c r="C402" s="268"/>
      <c r="D402" s="268"/>
      <c r="E402" s="268"/>
      <c r="F402" s="268"/>
      <c r="G402" s="268"/>
      <c r="H402" s="268"/>
      <c r="I402" s="268"/>
      <c r="J402" s="271"/>
      <c r="K402" s="268"/>
      <c r="L402" s="268"/>
      <c r="M402" s="268"/>
      <c r="N402" s="268"/>
      <c r="O402" s="268"/>
      <c r="P402" s="268"/>
    </row>
    <row r="403" spans="2:16" x14ac:dyDescent="0.2">
      <c r="B403" s="268"/>
      <c r="C403" s="268"/>
      <c r="D403" s="268"/>
      <c r="E403" s="268"/>
      <c r="F403" s="268"/>
      <c r="G403" s="268"/>
      <c r="H403" s="268"/>
      <c r="I403" s="268"/>
      <c r="J403" s="271"/>
      <c r="K403" s="268"/>
      <c r="L403" s="268"/>
      <c r="M403" s="268"/>
      <c r="N403" s="268"/>
      <c r="O403" s="268"/>
      <c r="P403" s="268"/>
    </row>
    <row r="404" spans="2:16" x14ac:dyDescent="0.2">
      <c r="B404" s="268"/>
      <c r="C404" s="268"/>
      <c r="D404" s="268"/>
      <c r="E404" s="268"/>
      <c r="F404" s="268"/>
      <c r="G404" s="268"/>
      <c r="H404" s="268"/>
      <c r="I404" s="268"/>
      <c r="J404" s="271"/>
      <c r="K404" s="268"/>
      <c r="L404" s="268"/>
      <c r="M404" s="268"/>
      <c r="N404" s="268"/>
      <c r="O404" s="268"/>
      <c r="P404" s="268"/>
    </row>
    <row r="405" spans="2:16" x14ac:dyDescent="0.2">
      <c r="B405" s="268"/>
      <c r="C405" s="268"/>
      <c r="D405" s="268"/>
      <c r="E405" s="268"/>
      <c r="F405" s="268"/>
      <c r="G405" s="268"/>
      <c r="H405" s="268"/>
      <c r="I405" s="268"/>
      <c r="J405" s="271"/>
      <c r="K405" s="268"/>
      <c r="L405" s="268"/>
      <c r="M405" s="268"/>
      <c r="N405" s="268"/>
      <c r="O405" s="268"/>
      <c r="P405" s="268"/>
    </row>
    <row r="406" spans="2:16" x14ac:dyDescent="0.2">
      <c r="B406" s="268"/>
      <c r="C406" s="268"/>
      <c r="D406" s="268"/>
      <c r="E406" s="268"/>
      <c r="F406" s="268"/>
      <c r="G406" s="268"/>
      <c r="H406" s="268"/>
      <c r="I406" s="268"/>
      <c r="J406" s="271"/>
      <c r="K406" s="268"/>
      <c r="L406" s="268"/>
      <c r="M406" s="268"/>
      <c r="N406" s="268"/>
      <c r="O406" s="268"/>
      <c r="P406" s="268"/>
    </row>
    <row r="407" spans="2:16" x14ac:dyDescent="0.2">
      <c r="B407" s="268"/>
      <c r="C407" s="268"/>
      <c r="D407" s="268"/>
      <c r="E407" s="268"/>
      <c r="F407" s="268"/>
      <c r="G407" s="268"/>
      <c r="H407" s="268"/>
      <c r="I407" s="268"/>
      <c r="J407" s="271"/>
      <c r="K407" s="268"/>
      <c r="L407" s="268"/>
      <c r="M407" s="268"/>
      <c r="N407" s="268"/>
      <c r="O407" s="268"/>
      <c r="P407" s="268"/>
    </row>
    <row r="408" spans="2:16" x14ac:dyDescent="0.2">
      <c r="B408" s="268"/>
      <c r="C408" s="268"/>
      <c r="D408" s="268"/>
      <c r="E408" s="268"/>
      <c r="F408" s="268"/>
      <c r="G408" s="268"/>
      <c r="H408" s="268"/>
      <c r="I408" s="268"/>
      <c r="J408" s="271"/>
      <c r="K408" s="268"/>
      <c r="L408" s="268"/>
      <c r="M408" s="268"/>
      <c r="N408" s="268"/>
      <c r="O408" s="268"/>
      <c r="P408" s="268"/>
    </row>
    <row r="409" spans="2:16" x14ac:dyDescent="0.2">
      <c r="B409" s="268"/>
      <c r="C409" s="268"/>
      <c r="D409" s="268"/>
      <c r="E409" s="268"/>
      <c r="F409" s="268"/>
      <c r="G409" s="268"/>
      <c r="H409" s="268"/>
      <c r="I409" s="268"/>
      <c r="J409" s="271"/>
      <c r="K409" s="268"/>
      <c r="L409" s="268"/>
      <c r="M409" s="268"/>
      <c r="N409" s="268"/>
      <c r="O409" s="268"/>
      <c r="P409" s="268"/>
    </row>
    <row r="410" spans="2:16" x14ac:dyDescent="0.2">
      <c r="B410" s="268"/>
      <c r="C410" s="268"/>
      <c r="D410" s="268"/>
      <c r="E410" s="268"/>
      <c r="F410" s="268"/>
      <c r="G410" s="268"/>
      <c r="H410" s="268"/>
      <c r="I410" s="268"/>
      <c r="J410" s="271"/>
      <c r="K410" s="268"/>
      <c r="L410" s="268"/>
      <c r="M410" s="268"/>
      <c r="N410" s="268"/>
      <c r="O410" s="268"/>
      <c r="P410" s="268"/>
    </row>
    <row r="411" spans="2:16" x14ac:dyDescent="0.2">
      <c r="B411" s="268"/>
      <c r="C411" s="268"/>
      <c r="D411" s="268"/>
      <c r="E411" s="268"/>
      <c r="F411" s="268"/>
      <c r="G411" s="268"/>
      <c r="H411" s="268"/>
      <c r="I411" s="268"/>
      <c r="J411" s="271"/>
      <c r="K411" s="268"/>
      <c r="L411" s="268"/>
      <c r="M411" s="268"/>
      <c r="N411" s="268"/>
      <c r="O411" s="268"/>
      <c r="P411" s="268"/>
    </row>
    <row r="412" spans="2:16" x14ac:dyDescent="0.2">
      <c r="B412" s="268"/>
      <c r="C412" s="268"/>
      <c r="D412" s="268"/>
      <c r="E412" s="268"/>
      <c r="F412" s="268"/>
      <c r="G412" s="268"/>
      <c r="H412" s="268"/>
      <c r="I412" s="268"/>
      <c r="J412" s="271"/>
      <c r="K412" s="268"/>
      <c r="L412" s="268"/>
      <c r="M412" s="268"/>
      <c r="N412" s="268"/>
      <c r="O412" s="268"/>
      <c r="P412" s="268"/>
    </row>
    <row r="413" spans="2:16" x14ac:dyDescent="0.2">
      <c r="B413" s="268"/>
      <c r="C413" s="268"/>
      <c r="D413" s="268"/>
      <c r="E413" s="268"/>
      <c r="F413" s="268"/>
      <c r="G413" s="268"/>
      <c r="H413" s="268"/>
      <c r="I413" s="268"/>
      <c r="J413" s="271"/>
      <c r="K413" s="268"/>
      <c r="L413" s="268"/>
      <c r="M413" s="268"/>
      <c r="N413" s="268"/>
      <c r="O413" s="268"/>
      <c r="P413" s="268"/>
    </row>
    <row r="414" spans="2:16" x14ac:dyDescent="0.2">
      <c r="B414" s="268"/>
      <c r="C414" s="268"/>
      <c r="D414" s="268"/>
      <c r="E414" s="268"/>
      <c r="F414" s="268"/>
      <c r="G414" s="268"/>
      <c r="H414" s="268"/>
      <c r="I414" s="268"/>
      <c r="J414" s="271"/>
      <c r="K414" s="268"/>
      <c r="L414" s="268"/>
      <c r="M414" s="268"/>
      <c r="N414" s="268"/>
      <c r="O414" s="268"/>
      <c r="P414" s="268"/>
    </row>
    <row r="415" spans="2:16" x14ac:dyDescent="0.2">
      <c r="B415" s="268"/>
      <c r="C415" s="268"/>
      <c r="D415" s="268"/>
      <c r="E415" s="268"/>
      <c r="F415" s="268"/>
      <c r="G415" s="268"/>
      <c r="H415" s="268"/>
      <c r="I415" s="268"/>
      <c r="J415" s="271"/>
      <c r="K415" s="268"/>
      <c r="L415" s="268"/>
      <c r="M415" s="268"/>
      <c r="N415" s="268"/>
      <c r="O415" s="268"/>
      <c r="P415" s="268"/>
    </row>
    <row r="416" spans="2:16" x14ac:dyDescent="0.2">
      <c r="B416" s="268"/>
      <c r="C416" s="268"/>
      <c r="D416" s="268"/>
      <c r="E416" s="268"/>
      <c r="F416" s="268"/>
      <c r="G416" s="268"/>
      <c r="H416" s="268"/>
      <c r="I416" s="268"/>
      <c r="J416" s="271"/>
      <c r="K416" s="268"/>
      <c r="L416" s="268"/>
      <c r="M416" s="268"/>
      <c r="N416" s="268"/>
      <c r="O416" s="268"/>
      <c r="P416" s="268"/>
    </row>
    <row r="417" spans="2:16" x14ac:dyDescent="0.2">
      <c r="B417" s="268"/>
      <c r="C417" s="268"/>
      <c r="D417" s="268"/>
      <c r="E417" s="268"/>
      <c r="F417" s="268"/>
      <c r="G417" s="268"/>
      <c r="H417" s="268"/>
      <c r="I417" s="268"/>
      <c r="J417" s="271"/>
      <c r="K417" s="268"/>
      <c r="L417" s="268"/>
      <c r="M417" s="268"/>
      <c r="N417" s="268"/>
      <c r="O417" s="268"/>
      <c r="P417" s="268"/>
    </row>
    <row r="418" spans="2:16" x14ac:dyDescent="0.2">
      <c r="B418" s="268"/>
      <c r="C418" s="268"/>
      <c r="D418" s="268"/>
      <c r="E418" s="268"/>
      <c r="F418" s="268"/>
      <c r="G418" s="268"/>
      <c r="H418" s="268"/>
      <c r="I418" s="268"/>
      <c r="J418" s="271"/>
      <c r="K418" s="268"/>
      <c r="L418" s="268"/>
      <c r="M418" s="268"/>
      <c r="N418" s="268"/>
      <c r="O418" s="268"/>
      <c r="P418" s="268"/>
    </row>
    <row r="419" spans="2:16" x14ac:dyDescent="0.2">
      <c r="B419" s="268"/>
      <c r="C419" s="268"/>
      <c r="D419" s="268"/>
      <c r="E419" s="268"/>
      <c r="F419" s="268"/>
      <c r="G419" s="268"/>
      <c r="H419" s="268"/>
      <c r="I419" s="268"/>
      <c r="J419" s="271"/>
      <c r="K419" s="268"/>
      <c r="L419" s="268"/>
      <c r="M419" s="268"/>
      <c r="N419" s="268"/>
      <c r="O419" s="268"/>
      <c r="P419" s="268"/>
    </row>
    <row r="420" spans="2:16" x14ac:dyDescent="0.2">
      <c r="B420" s="268"/>
      <c r="C420" s="268"/>
      <c r="D420" s="268"/>
      <c r="E420" s="268"/>
      <c r="F420" s="268"/>
      <c r="G420" s="268"/>
      <c r="H420" s="268"/>
      <c r="I420" s="268"/>
      <c r="J420" s="271"/>
      <c r="K420" s="268"/>
      <c r="L420" s="268"/>
      <c r="M420" s="268"/>
      <c r="N420" s="268"/>
      <c r="O420" s="268"/>
      <c r="P420" s="268"/>
    </row>
    <row r="421" spans="2:16" x14ac:dyDescent="0.2">
      <c r="B421" s="268"/>
      <c r="C421" s="268"/>
      <c r="D421" s="268"/>
      <c r="E421" s="268"/>
      <c r="F421" s="268"/>
      <c r="G421" s="268"/>
      <c r="H421" s="268"/>
      <c r="I421" s="268"/>
      <c r="J421" s="271"/>
      <c r="K421" s="268"/>
      <c r="L421" s="268"/>
      <c r="M421" s="268"/>
      <c r="N421" s="268"/>
      <c r="O421" s="268"/>
      <c r="P421" s="268"/>
    </row>
    <row r="422" spans="2:16" x14ac:dyDescent="0.2">
      <c r="B422" s="268"/>
      <c r="C422" s="268"/>
      <c r="D422" s="268"/>
      <c r="E422" s="268"/>
      <c r="F422" s="268"/>
      <c r="G422" s="268"/>
      <c r="H422" s="268"/>
      <c r="I422" s="268"/>
      <c r="J422" s="271"/>
      <c r="K422" s="268"/>
      <c r="L422" s="268"/>
      <c r="M422" s="268"/>
      <c r="N422" s="268"/>
      <c r="O422" s="268"/>
      <c r="P422" s="268"/>
    </row>
    <row r="423" spans="2:16" x14ac:dyDescent="0.2">
      <c r="B423" s="268"/>
      <c r="C423" s="268"/>
      <c r="D423" s="268"/>
      <c r="E423" s="268"/>
      <c r="F423" s="268"/>
      <c r="G423" s="268"/>
      <c r="H423" s="268"/>
      <c r="I423" s="268"/>
      <c r="J423" s="271"/>
      <c r="K423" s="268"/>
      <c r="L423" s="268"/>
      <c r="M423" s="268"/>
      <c r="N423" s="268"/>
      <c r="O423" s="268"/>
      <c r="P423" s="268"/>
    </row>
    <row r="424" spans="2:16" x14ac:dyDescent="0.2">
      <c r="B424" s="268"/>
      <c r="C424" s="268"/>
      <c r="D424" s="268"/>
      <c r="E424" s="268"/>
      <c r="F424" s="268"/>
      <c r="G424" s="268"/>
      <c r="H424" s="268"/>
      <c r="I424" s="268"/>
      <c r="J424" s="271"/>
      <c r="K424" s="268"/>
      <c r="L424" s="268"/>
      <c r="M424" s="268"/>
      <c r="N424" s="268"/>
      <c r="O424" s="268"/>
      <c r="P424" s="268"/>
    </row>
    <row r="425" spans="2:16" x14ac:dyDescent="0.2">
      <c r="B425" s="268"/>
      <c r="C425" s="268"/>
      <c r="D425" s="268"/>
      <c r="E425" s="268"/>
      <c r="F425" s="268"/>
      <c r="G425" s="268"/>
      <c r="H425" s="268"/>
      <c r="I425" s="268"/>
      <c r="J425" s="271"/>
      <c r="K425" s="268"/>
      <c r="L425" s="268"/>
      <c r="M425" s="268"/>
      <c r="N425" s="268"/>
      <c r="O425" s="268"/>
      <c r="P425" s="268"/>
    </row>
    <row r="426" spans="2:16" x14ac:dyDescent="0.2">
      <c r="B426" s="268"/>
      <c r="C426" s="268"/>
      <c r="D426" s="268"/>
      <c r="E426" s="268"/>
      <c r="F426" s="268"/>
      <c r="G426" s="268"/>
      <c r="H426" s="268"/>
      <c r="I426" s="268"/>
      <c r="J426" s="271"/>
      <c r="K426" s="268"/>
      <c r="L426" s="268"/>
      <c r="M426" s="268"/>
      <c r="N426" s="268"/>
      <c r="O426" s="268"/>
      <c r="P426" s="268"/>
    </row>
    <row r="427" spans="2:16" x14ac:dyDescent="0.2">
      <c r="B427" s="268"/>
      <c r="C427" s="268"/>
      <c r="D427" s="268"/>
      <c r="E427" s="268"/>
      <c r="F427" s="268"/>
      <c r="G427" s="268"/>
      <c r="H427" s="268"/>
      <c r="I427" s="268"/>
      <c r="J427" s="271"/>
      <c r="K427" s="268"/>
      <c r="L427" s="268"/>
      <c r="M427" s="268"/>
      <c r="N427" s="268"/>
      <c r="O427" s="268"/>
      <c r="P427" s="268"/>
    </row>
    <row r="428" spans="2:16" x14ac:dyDescent="0.2">
      <c r="B428" s="268"/>
      <c r="C428" s="268"/>
      <c r="D428" s="268"/>
      <c r="E428" s="268"/>
      <c r="F428" s="268"/>
      <c r="G428" s="268"/>
      <c r="H428" s="268"/>
      <c r="I428" s="268"/>
      <c r="J428" s="271"/>
      <c r="K428" s="268"/>
      <c r="L428" s="268"/>
      <c r="M428" s="268"/>
      <c r="N428" s="268"/>
      <c r="O428" s="268"/>
      <c r="P428" s="268"/>
    </row>
    <row r="429" spans="2:16" x14ac:dyDescent="0.2">
      <c r="B429" s="268"/>
      <c r="C429" s="268"/>
      <c r="D429" s="268"/>
      <c r="E429" s="268"/>
      <c r="F429" s="268"/>
      <c r="G429" s="268"/>
      <c r="H429" s="268"/>
      <c r="I429" s="268"/>
      <c r="J429" s="271"/>
      <c r="K429" s="268"/>
      <c r="L429" s="268"/>
      <c r="M429" s="268"/>
      <c r="N429" s="268"/>
      <c r="O429" s="268"/>
      <c r="P429" s="268"/>
    </row>
    <row r="430" spans="2:16" x14ac:dyDescent="0.2">
      <c r="B430" s="268"/>
      <c r="C430" s="268"/>
      <c r="D430" s="268"/>
      <c r="E430" s="268"/>
      <c r="F430" s="268"/>
      <c r="G430" s="268"/>
      <c r="H430" s="268"/>
      <c r="I430" s="268"/>
      <c r="J430" s="271"/>
      <c r="K430" s="268"/>
      <c r="L430" s="268"/>
      <c r="M430" s="268"/>
      <c r="N430" s="268"/>
      <c r="O430" s="268"/>
      <c r="P430" s="268"/>
    </row>
    <row r="431" spans="2:16" x14ac:dyDescent="0.2">
      <c r="B431" s="268"/>
      <c r="C431" s="268"/>
      <c r="D431" s="268"/>
      <c r="E431" s="268"/>
      <c r="F431" s="268"/>
      <c r="G431" s="268"/>
      <c r="H431" s="268"/>
      <c r="I431" s="268"/>
      <c r="J431" s="271"/>
      <c r="K431" s="268"/>
      <c r="L431" s="268"/>
      <c r="M431" s="268"/>
      <c r="N431" s="268"/>
      <c r="O431" s="268"/>
      <c r="P431" s="268"/>
    </row>
    <row r="432" spans="2:16" x14ac:dyDescent="0.2">
      <c r="B432" s="268"/>
      <c r="C432" s="268"/>
      <c r="D432" s="268"/>
      <c r="E432" s="268"/>
      <c r="F432" s="268"/>
      <c r="G432" s="268"/>
      <c r="H432" s="268"/>
      <c r="I432" s="268"/>
      <c r="J432" s="271"/>
      <c r="K432" s="268"/>
      <c r="L432" s="268"/>
      <c r="M432" s="268"/>
      <c r="N432" s="268"/>
      <c r="O432" s="268"/>
      <c r="P432" s="268"/>
    </row>
    <row r="433" spans="2:16" x14ac:dyDescent="0.2">
      <c r="B433" s="268"/>
      <c r="C433" s="268"/>
      <c r="D433" s="268"/>
      <c r="E433" s="268"/>
      <c r="F433" s="268"/>
      <c r="G433" s="268"/>
      <c r="H433" s="268"/>
      <c r="I433" s="268"/>
      <c r="J433" s="271"/>
      <c r="K433" s="268"/>
      <c r="L433" s="268"/>
      <c r="M433" s="268"/>
      <c r="N433" s="268"/>
      <c r="O433" s="268"/>
      <c r="P433" s="268"/>
    </row>
    <row r="434" spans="2:16" x14ac:dyDescent="0.2">
      <c r="B434" s="268"/>
      <c r="C434" s="268"/>
      <c r="D434" s="268"/>
      <c r="E434" s="268"/>
      <c r="F434" s="268"/>
      <c r="G434" s="268"/>
      <c r="H434" s="268"/>
      <c r="I434" s="268"/>
      <c r="J434" s="271"/>
      <c r="K434" s="268"/>
      <c r="L434" s="268"/>
      <c r="M434" s="268"/>
      <c r="N434" s="268"/>
      <c r="O434" s="268"/>
      <c r="P434" s="268"/>
    </row>
    <row r="435" spans="2:16" x14ac:dyDescent="0.2">
      <c r="B435" s="268"/>
      <c r="C435" s="268"/>
      <c r="D435" s="268"/>
      <c r="E435" s="268"/>
      <c r="F435" s="268"/>
      <c r="G435" s="268"/>
      <c r="H435" s="268"/>
      <c r="I435" s="268"/>
      <c r="J435" s="271"/>
      <c r="K435" s="268"/>
      <c r="L435" s="268"/>
      <c r="M435" s="268"/>
      <c r="N435" s="268"/>
      <c r="O435" s="268"/>
      <c r="P435" s="268"/>
    </row>
    <row r="436" spans="2:16" x14ac:dyDescent="0.2">
      <c r="B436" s="268"/>
      <c r="C436" s="268"/>
      <c r="D436" s="268"/>
      <c r="E436" s="268"/>
      <c r="F436" s="268"/>
      <c r="G436" s="268"/>
      <c r="H436" s="268"/>
      <c r="I436" s="268"/>
      <c r="J436" s="271"/>
      <c r="K436" s="268"/>
      <c r="L436" s="268"/>
      <c r="M436" s="268"/>
      <c r="N436" s="268"/>
      <c r="O436" s="268"/>
      <c r="P436" s="268"/>
    </row>
    <row r="437" spans="2:16" x14ac:dyDescent="0.2">
      <c r="B437" s="268"/>
      <c r="C437" s="268"/>
      <c r="D437" s="268"/>
      <c r="E437" s="268"/>
      <c r="F437" s="268"/>
      <c r="G437" s="268"/>
      <c r="H437" s="268"/>
      <c r="I437" s="268"/>
      <c r="J437" s="271"/>
      <c r="K437" s="268"/>
      <c r="L437" s="268"/>
      <c r="M437" s="268"/>
      <c r="N437" s="268"/>
      <c r="O437" s="268"/>
      <c r="P437" s="268"/>
    </row>
    <row r="438" spans="2:16" x14ac:dyDescent="0.2">
      <c r="B438" s="268"/>
      <c r="C438" s="268"/>
      <c r="D438" s="268"/>
      <c r="E438" s="268"/>
      <c r="F438" s="268"/>
      <c r="G438" s="268"/>
      <c r="H438" s="268"/>
      <c r="I438" s="268"/>
      <c r="J438" s="271"/>
      <c r="K438" s="268"/>
      <c r="L438" s="268"/>
      <c r="M438" s="268"/>
      <c r="N438" s="268"/>
      <c r="O438" s="268"/>
      <c r="P438" s="268"/>
    </row>
    <row r="439" spans="2:16" x14ac:dyDescent="0.2">
      <c r="B439" s="268"/>
      <c r="C439" s="268"/>
      <c r="D439" s="268"/>
      <c r="E439" s="268"/>
      <c r="F439" s="268"/>
      <c r="G439" s="268"/>
      <c r="H439" s="268"/>
      <c r="I439" s="268"/>
      <c r="J439" s="271"/>
      <c r="K439" s="268"/>
      <c r="L439" s="268"/>
      <c r="M439" s="268"/>
      <c r="N439" s="268"/>
      <c r="O439" s="268"/>
      <c r="P439" s="268"/>
    </row>
    <row r="440" spans="2:16" x14ac:dyDescent="0.2">
      <c r="B440" s="268"/>
      <c r="C440" s="268"/>
      <c r="D440" s="268"/>
      <c r="E440" s="268"/>
      <c r="F440" s="268"/>
      <c r="G440" s="268"/>
      <c r="H440" s="268"/>
      <c r="I440" s="268"/>
      <c r="J440" s="271"/>
      <c r="K440" s="268"/>
      <c r="L440" s="268"/>
      <c r="M440" s="268"/>
      <c r="N440" s="268"/>
      <c r="O440" s="268"/>
      <c r="P440" s="268"/>
    </row>
    <row r="441" spans="2:16" x14ac:dyDescent="0.2">
      <c r="B441" s="268"/>
      <c r="C441" s="268"/>
      <c r="D441" s="268"/>
      <c r="E441" s="268"/>
      <c r="F441" s="268"/>
      <c r="G441" s="268"/>
      <c r="H441" s="268"/>
      <c r="I441" s="268"/>
      <c r="J441" s="271"/>
      <c r="K441" s="268"/>
      <c r="L441" s="268"/>
      <c r="M441" s="268"/>
      <c r="N441" s="268"/>
      <c r="O441" s="268"/>
      <c r="P441" s="268"/>
    </row>
    <row r="442" spans="2:16" x14ac:dyDescent="0.2">
      <c r="B442" s="268"/>
      <c r="C442" s="268"/>
      <c r="D442" s="268"/>
      <c r="E442" s="268"/>
      <c r="F442" s="268"/>
      <c r="G442" s="268"/>
      <c r="H442" s="268"/>
      <c r="I442" s="268"/>
      <c r="J442" s="271"/>
      <c r="K442" s="268"/>
      <c r="L442" s="268"/>
      <c r="M442" s="268"/>
      <c r="N442" s="268"/>
      <c r="O442" s="268"/>
      <c r="P442" s="268"/>
    </row>
    <row r="443" spans="2:16" x14ac:dyDescent="0.2">
      <c r="B443" s="268"/>
      <c r="C443" s="268"/>
      <c r="D443" s="268"/>
      <c r="E443" s="268"/>
      <c r="F443" s="268"/>
      <c r="G443" s="268"/>
      <c r="H443" s="268"/>
      <c r="I443" s="268"/>
      <c r="J443" s="271"/>
      <c r="K443" s="268"/>
      <c r="L443" s="268"/>
      <c r="M443" s="268"/>
      <c r="N443" s="268"/>
      <c r="O443" s="268"/>
      <c r="P443" s="268"/>
    </row>
    <row r="444" spans="2:16" x14ac:dyDescent="0.2">
      <c r="B444" s="268"/>
      <c r="C444" s="268"/>
      <c r="D444" s="268"/>
      <c r="E444" s="268"/>
      <c r="F444" s="268"/>
      <c r="G444" s="268"/>
      <c r="H444" s="268"/>
      <c r="I444" s="268"/>
      <c r="J444" s="271"/>
      <c r="K444" s="268"/>
      <c r="L444" s="268"/>
      <c r="M444" s="268"/>
      <c r="N444" s="268"/>
      <c r="O444" s="268"/>
      <c r="P444" s="268"/>
    </row>
    <row r="445" spans="2:16" x14ac:dyDescent="0.2">
      <c r="B445" s="268"/>
      <c r="C445" s="268"/>
      <c r="D445" s="268"/>
      <c r="E445" s="268"/>
      <c r="F445" s="268"/>
      <c r="G445" s="268"/>
      <c r="H445" s="268"/>
      <c r="I445" s="268"/>
      <c r="J445" s="271"/>
      <c r="K445" s="268"/>
      <c r="L445" s="268"/>
      <c r="M445" s="268"/>
      <c r="N445" s="268"/>
      <c r="O445" s="268"/>
      <c r="P445" s="268"/>
    </row>
    <row r="446" spans="2:16" x14ac:dyDescent="0.2">
      <c r="B446" s="268"/>
      <c r="C446" s="268"/>
      <c r="D446" s="268"/>
      <c r="E446" s="268"/>
      <c r="F446" s="268"/>
      <c r="G446" s="268"/>
      <c r="H446" s="268"/>
      <c r="I446" s="268"/>
      <c r="J446" s="271"/>
      <c r="K446" s="268"/>
      <c r="L446" s="268"/>
      <c r="M446" s="268"/>
      <c r="N446" s="268"/>
      <c r="O446" s="268"/>
      <c r="P446" s="268"/>
    </row>
    <row r="447" spans="2:16" x14ac:dyDescent="0.2">
      <c r="B447" s="268"/>
      <c r="C447" s="268"/>
      <c r="D447" s="268"/>
      <c r="E447" s="268"/>
      <c r="F447" s="268"/>
      <c r="G447" s="268"/>
      <c r="H447" s="268"/>
      <c r="I447" s="268"/>
      <c r="J447" s="271"/>
      <c r="K447" s="268"/>
      <c r="L447" s="268"/>
      <c r="M447" s="268"/>
      <c r="N447" s="268"/>
      <c r="O447" s="268"/>
      <c r="P447" s="268"/>
    </row>
    <row r="448" spans="2:16" x14ac:dyDescent="0.2">
      <c r="B448" s="268"/>
      <c r="C448" s="268"/>
      <c r="D448" s="268"/>
      <c r="E448" s="268"/>
      <c r="F448" s="268"/>
      <c r="G448" s="268"/>
      <c r="H448" s="268"/>
      <c r="I448" s="268"/>
      <c r="J448" s="271"/>
      <c r="K448" s="268"/>
      <c r="L448" s="268"/>
      <c r="M448" s="268"/>
      <c r="N448" s="268"/>
      <c r="O448" s="268"/>
      <c r="P448" s="268"/>
    </row>
    <row r="449" spans="2:16" x14ac:dyDescent="0.2">
      <c r="B449" s="268"/>
      <c r="C449" s="268"/>
      <c r="D449" s="268"/>
      <c r="E449" s="268"/>
      <c r="F449" s="268"/>
      <c r="G449" s="268"/>
      <c r="H449" s="268"/>
      <c r="I449" s="268"/>
      <c r="J449" s="271"/>
      <c r="K449" s="268"/>
      <c r="L449" s="268"/>
      <c r="M449" s="268"/>
      <c r="N449" s="268"/>
      <c r="O449" s="268"/>
      <c r="P449" s="268"/>
    </row>
    <row r="450" spans="2:16" x14ac:dyDescent="0.2">
      <c r="B450" s="268"/>
      <c r="C450" s="268"/>
      <c r="D450" s="268"/>
      <c r="E450" s="268"/>
      <c r="F450" s="268"/>
      <c r="G450" s="268"/>
      <c r="H450" s="268"/>
      <c r="I450" s="268"/>
      <c r="J450" s="271"/>
      <c r="K450" s="268"/>
      <c r="L450" s="268"/>
      <c r="M450" s="268"/>
      <c r="N450" s="268"/>
      <c r="O450" s="268"/>
      <c r="P450" s="268"/>
    </row>
    <row r="451" spans="2:16" x14ac:dyDescent="0.2">
      <c r="B451" s="268"/>
      <c r="C451" s="268"/>
      <c r="D451" s="268"/>
      <c r="E451" s="268"/>
      <c r="F451" s="268"/>
      <c r="G451" s="268"/>
      <c r="H451" s="268"/>
      <c r="I451" s="268"/>
      <c r="J451" s="271"/>
      <c r="K451" s="268"/>
      <c r="L451" s="268"/>
      <c r="M451" s="268"/>
      <c r="N451" s="268"/>
      <c r="O451" s="268"/>
      <c r="P451" s="268"/>
    </row>
    <row r="452" spans="2:16" x14ac:dyDescent="0.2">
      <c r="B452" s="268"/>
      <c r="C452" s="268"/>
      <c r="D452" s="268"/>
      <c r="E452" s="268"/>
      <c r="F452" s="268"/>
      <c r="G452" s="268"/>
      <c r="H452" s="268"/>
      <c r="I452" s="268"/>
      <c r="J452" s="271"/>
      <c r="K452" s="268"/>
      <c r="L452" s="268"/>
      <c r="M452" s="268"/>
      <c r="N452" s="268"/>
      <c r="O452" s="268"/>
      <c r="P452" s="268"/>
    </row>
    <row r="453" spans="2:16" x14ac:dyDescent="0.2">
      <c r="B453" s="268"/>
      <c r="C453" s="268"/>
      <c r="D453" s="268"/>
      <c r="E453" s="268"/>
      <c r="F453" s="268"/>
      <c r="G453" s="268"/>
      <c r="H453" s="268"/>
      <c r="I453" s="268"/>
      <c r="J453" s="271"/>
      <c r="K453" s="268"/>
      <c r="L453" s="268"/>
      <c r="M453" s="268"/>
      <c r="N453" s="268"/>
      <c r="O453" s="268"/>
      <c r="P453" s="268"/>
    </row>
    <row r="454" spans="2:16" x14ac:dyDescent="0.2">
      <c r="B454" s="268"/>
      <c r="C454" s="268"/>
      <c r="D454" s="268"/>
      <c r="E454" s="268"/>
      <c r="F454" s="268"/>
      <c r="G454" s="268"/>
      <c r="H454" s="268"/>
      <c r="I454" s="268"/>
      <c r="J454" s="271"/>
      <c r="K454" s="268"/>
      <c r="L454" s="268"/>
      <c r="M454" s="268"/>
      <c r="N454" s="268"/>
      <c r="O454" s="268"/>
      <c r="P454" s="268"/>
    </row>
    <row r="455" spans="2:16" x14ac:dyDescent="0.2">
      <c r="B455" s="268"/>
      <c r="C455" s="268"/>
      <c r="D455" s="268"/>
      <c r="E455" s="268"/>
      <c r="F455" s="268"/>
      <c r="G455" s="268"/>
      <c r="H455" s="268"/>
      <c r="I455" s="268"/>
      <c r="J455" s="271"/>
      <c r="K455" s="268"/>
      <c r="L455" s="268"/>
      <c r="M455" s="268"/>
      <c r="N455" s="268"/>
      <c r="O455" s="268"/>
      <c r="P455" s="268"/>
    </row>
    <row r="456" spans="2:16" x14ac:dyDescent="0.2">
      <c r="B456" s="268"/>
      <c r="C456" s="268"/>
      <c r="D456" s="268"/>
      <c r="E456" s="268"/>
      <c r="F456" s="268"/>
      <c r="G456" s="268"/>
      <c r="H456" s="268"/>
      <c r="I456" s="268"/>
      <c r="J456" s="271"/>
      <c r="K456" s="268"/>
      <c r="L456" s="268"/>
      <c r="M456" s="268"/>
      <c r="N456" s="268"/>
      <c r="O456" s="268"/>
      <c r="P456" s="268"/>
    </row>
    <row r="457" spans="2:16" x14ac:dyDescent="0.2">
      <c r="B457" s="268"/>
      <c r="C457" s="268"/>
      <c r="D457" s="268"/>
      <c r="E457" s="268"/>
      <c r="F457" s="268"/>
      <c r="G457" s="268"/>
      <c r="H457" s="268"/>
      <c r="I457" s="268"/>
      <c r="J457" s="271"/>
      <c r="K457" s="268"/>
      <c r="L457" s="268"/>
      <c r="M457" s="268"/>
      <c r="N457" s="268"/>
      <c r="O457" s="268"/>
      <c r="P457" s="268"/>
    </row>
    <row r="458" spans="2:16" x14ac:dyDescent="0.2">
      <c r="B458" s="268"/>
      <c r="C458" s="268"/>
      <c r="D458" s="268"/>
      <c r="E458" s="268"/>
      <c r="F458" s="268"/>
      <c r="G458" s="268"/>
      <c r="H458" s="268"/>
      <c r="I458" s="268"/>
      <c r="J458" s="271"/>
      <c r="K458" s="268"/>
      <c r="L458" s="268"/>
      <c r="M458" s="268"/>
      <c r="N458" s="268"/>
      <c r="O458" s="268"/>
      <c r="P458" s="268"/>
    </row>
    <row r="459" spans="2:16" x14ac:dyDescent="0.2">
      <c r="B459" s="268"/>
      <c r="C459" s="268"/>
      <c r="D459" s="268"/>
      <c r="E459" s="268"/>
      <c r="F459" s="268"/>
      <c r="G459" s="268"/>
      <c r="H459" s="268"/>
      <c r="I459" s="268"/>
      <c r="J459" s="271"/>
      <c r="K459" s="268"/>
      <c r="L459" s="268"/>
      <c r="M459" s="268"/>
      <c r="N459" s="268"/>
      <c r="O459" s="268"/>
      <c r="P459" s="268"/>
    </row>
    <row r="460" spans="2:16" x14ac:dyDescent="0.2">
      <c r="B460" s="268"/>
      <c r="C460" s="268"/>
      <c r="D460" s="268"/>
      <c r="E460" s="268"/>
      <c r="F460" s="268"/>
      <c r="G460" s="268"/>
      <c r="H460" s="268"/>
      <c r="I460" s="268"/>
      <c r="J460" s="271"/>
      <c r="K460" s="268"/>
      <c r="L460" s="268"/>
      <c r="M460" s="268"/>
      <c r="N460" s="268"/>
      <c r="O460" s="268"/>
      <c r="P460" s="268"/>
    </row>
    <row r="461" spans="2:16" x14ac:dyDescent="0.2">
      <c r="B461" s="268"/>
      <c r="C461" s="268"/>
      <c r="D461" s="268"/>
      <c r="E461" s="268"/>
      <c r="F461" s="268"/>
      <c r="G461" s="268"/>
      <c r="H461" s="268"/>
      <c r="I461" s="268"/>
      <c r="J461" s="271"/>
      <c r="K461" s="268"/>
      <c r="L461" s="268"/>
      <c r="M461" s="268"/>
      <c r="N461" s="268"/>
      <c r="O461" s="268"/>
      <c r="P461" s="268"/>
    </row>
    <row r="462" spans="2:16" x14ac:dyDescent="0.2">
      <c r="B462" s="268"/>
      <c r="C462" s="268"/>
      <c r="D462" s="268"/>
      <c r="E462" s="268"/>
      <c r="F462" s="268"/>
      <c r="G462" s="268"/>
      <c r="H462" s="268"/>
      <c r="I462" s="268"/>
      <c r="J462" s="271"/>
      <c r="K462" s="268"/>
      <c r="L462" s="268"/>
      <c r="M462" s="268"/>
      <c r="N462" s="268"/>
      <c r="O462" s="268"/>
      <c r="P462" s="268"/>
    </row>
    <row r="463" spans="2:16" x14ac:dyDescent="0.2">
      <c r="B463" s="268"/>
      <c r="C463" s="268"/>
      <c r="D463" s="268"/>
      <c r="E463" s="268"/>
      <c r="F463" s="268"/>
      <c r="G463" s="268"/>
      <c r="H463" s="268"/>
      <c r="I463" s="268"/>
      <c r="J463" s="271"/>
      <c r="K463" s="268"/>
      <c r="L463" s="268"/>
      <c r="M463" s="268"/>
      <c r="N463" s="268"/>
      <c r="O463" s="268"/>
      <c r="P463" s="268"/>
    </row>
    <row r="464" spans="2:16" x14ac:dyDescent="0.2">
      <c r="B464" s="268"/>
      <c r="C464" s="268"/>
      <c r="D464" s="268"/>
      <c r="E464" s="268"/>
      <c r="F464" s="268"/>
      <c r="G464" s="268"/>
      <c r="H464" s="268"/>
      <c r="I464" s="268"/>
      <c r="J464" s="271"/>
      <c r="K464" s="268"/>
      <c r="L464" s="268"/>
      <c r="M464" s="268"/>
      <c r="N464" s="268"/>
      <c r="O464" s="268"/>
      <c r="P464" s="268"/>
    </row>
    <row r="465" spans="2:16" x14ac:dyDescent="0.2">
      <c r="B465" s="268"/>
      <c r="C465" s="268"/>
      <c r="D465" s="268"/>
      <c r="E465" s="268"/>
      <c r="F465" s="268"/>
      <c r="G465" s="268"/>
      <c r="H465" s="268"/>
      <c r="I465" s="268"/>
      <c r="J465" s="271"/>
      <c r="K465" s="268"/>
      <c r="L465" s="268"/>
      <c r="M465" s="268"/>
      <c r="N465" s="268"/>
      <c r="O465" s="268"/>
      <c r="P465" s="268"/>
    </row>
    <row r="466" spans="2:16" x14ac:dyDescent="0.2">
      <c r="B466" s="268"/>
      <c r="C466" s="268"/>
      <c r="D466" s="268"/>
      <c r="E466" s="268"/>
      <c r="F466" s="268"/>
      <c r="G466" s="268"/>
      <c r="H466" s="268"/>
      <c r="I466" s="268"/>
      <c r="J466" s="271"/>
      <c r="K466" s="268"/>
      <c r="L466" s="268"/>
      <c r="M466" s="268"/>
      <c r="N466" s="268"/>
      <c r="O466" s="268"/>
      <c r="P466" s="268"/>
    </row>
    <row r="467" spans="2:16" x14ac:dyDescent="0.2">
      <c r="B467" s="268"/>
      <c r="C467" s="268"/>
      <c r="D467" s="268"/>
      <c r="E467" s="268"/>
      <c r="F467" s="268"/>
      <c r="G467" s="268"/>
      <c r="H467" s="268"/>
      <c r="I467" s="268"/>
      <c r="J467" s="271"/>
      <c r="K467" s="268"/>
      <c r="L467" s="268"/>
      <c r="M467" s="268"/>
      <c r="N467" s="268"/>
      <c r="O467" s="268"/>
      <c r="P467" s="268"/>
    </row>
    <row r="468" spans="2:16" x14ac:dyDescent="0.2">
      <c r="B468" s="268"/>
      <c r="C468" s="268"/>
      <c r="D468" s="268"/>
      <c r="E468" s="268"/>
      <c r="F468" s="268"/>
      <c r="G468" s="268"/>
      <c r="H468" s="268"/>
      <c r="I468" s="268"/>
      <c r="J468" s="271"/>
      <c r="K468" s="268"/>
      <c r="L468" s="268"/>
      <c r="M468" s="268"/>
      <c r="N468" s="268"/>
      <c r="O468" s="268"/>
      <c r="P468" s="268"/>
    </row>
    <row r="469" spans="2:16" x14ac:dyDescent="0.2">
      <c r="B469" s="268"/>
      <c r="C469" s="268"/>
      <c r="D469" s="268"/>
      <c r="E469" s="268"/>
      <c r="F469" s="268"/>
      <c r="G469" s="268"/>
      <c r="H469" s="268"/>
      <c r="I469" s="268"/>
      <c r="J469" s="271"/>
      <c r="K469" s="268"/>
      <c r="L469" s="268"/>
      <c r="M469" s="268"/>
      <c r="N469" s="268"/>
      <c r="O469" s="268"/>
      <c r="P469" s="268"/>
    </row>
    <row r="470" spans="2:16" x14ac:dyDescent="0.2">
      <c r="B470" s="268"/>
      <c r="C470" s="268"/>
      <c r="D470" s="268"/>
      <c r="E470" s="268"/>
      <c r="F470" s="268"/>
      <c r="G470" s="268"/>
      <c r="H470" s="268"/>
      <c r="I470" s="268"/>
      <c r="J470" s="271"/>
      <c r="K470" s="268"/>
      <c r="L470" s="268"/>
      <c r="M470" s="268"/>
      <c r="N470" s="268"/>
      <c r="O470" s="268"/>
      <c r="P470" s="268"/>
    </row>
    <row r="471" spans="2:16" x14ac:dyDescent="0.2">
      <c r="B471" s="268"/>
      <c r="C471" s="268"/>
      <c r="D471" s="268"/>
      <c r="E471" s="268"/>
      <c r="F471" s="268"/>
      <c r="G471" s="268"/>
      <c r="H471" s="268"/>
      <c r="I471" s="268"/>
      <c r="J471" s="271"/>
      <c r="K471" s="268"/>
      <c r="L471" s="268"/>
      <c r="M471" s="268"/>
      <c r="N471" s="268"/>
      <c r="O471" s="268"/>
      <c r="P471" s="268"/>
    </row>
    <row r="472" spans="2:16" x14ac:dyDescent="0.2">
      <c r="B472" s="268"/>
      <c r="C472" s="268"/>
      <c r="D472" s="268"/>
      <c r="E472" s="268"/>
      <c r="F472" s="268"/>
      <c r="G472" s="268"/>
      <c r="H472" s="268"/>
      <c r="I472" s="268"/>
      <c r="J472" s="271"/>
      <c r="K472" s="268"/>
      <c r="L472" s="268"/>
      <c r="M472" s="268"/>
      <c r="N472" s="268"/>
      <c r="O472" s="268"/>
      <c r="P472" s="268"/>
    </row>
    <row r="473" spans="2:16" x14ac:dyDescent="0.2">
      <c r="B473" s="268"/>
      <c r="C473" s="268"/>
      <c r="D473" s="268"/>
      <c r="E473" s="268"/>
      <c r="F473" s="268"/>
      <c r="G473" s="268"/>
      <c r="H473" s="268"/>
      <c r="I473" s="268"/>
      <c r="J473" s="271"/>
      <c r="K473" s="268"/>
      <c r="L473" s="268"/>
      <c r="M473" s="268"/>
      <c r="N473" s="268"/>
      <c r="O473" s="268"/>
      <c r="P473" s="268"/>
    </row>
    <row r="474" spans="2:16" x14ac:dyDescent="0.2">
      <c r="B474" s="268"/>
      <c r="C474" s="268"/>
      <c r="D474" s="268"/>
      <c r="E474" s="268"/>
      <c r="F474" s="268"/>
      <c r="G474" s="268"/>
      <c r="H474" s="268"/>
      <c r="I474" s="268"/>
      <c r="J474" s="271"/>
      <c r="K474" s="268"/>
      <c r="L474" s="268"/>
      <c r="M474" s="268"/>
      <c r="N474" s="268"/>
      <c r="O474" s="268"/>
      <c r="P474" s="268"/>
    </row>
    <row r="475" spans="2:16" x14ac:dyDescent="0.2">
      <c r="B475" s="268"/>
      <c r="C475" s="268"/>
      <c r="D475" s="268"/>
      <c r="E475" s="268"/>
      <c r="F475" s="268"/>
      <c r="G475" s="268"/>
      <c r="H475" s="268"/>
      <c r="I475" s="268"/>
      <c r="J475" s="271"/>
      <c r="K475" s="268"/>
      <c r="L475" s="268"/>
      <c r="M475" s="268"/>
      <c r="N475" s="268"/>
      <c r="O475" s="268"/>
      <c r="P475" s="268"/>
    </row>
    <row r="476" spans="2:16" x14ac:dyDescent="0.2">
      <c r="B476" s="268"/>
      <c r="C476" s="268"/>
      <c r="D476" s="268"/>
      <c r="E476" s="268"/>
      <c r="F476" s="268"/>
      <c r="G476" s="268"/>
      <c r="H476" s="268"/>
      <c r="I476" s="268"/>
      <c r="J476" s="271"/>
      <c r="K476" s="268"/>
      <c r="L476" s="268"/>
      <c r="M476" s="268"/>
      <c r="N476" s="268"/>
      <c r="O476" s="268"/>
      <c r="P476" s="268"/>
    </row>
    <row r="477" spans="2:16" x14ac:dyDescent="0.2">
      <c r="B477" s="268"/>
      <c r="C477" s="268"/>
      <c r="D477" s="268"/>
      <c r="E477" s="268"/>
      <c r="F477" s="268"/>
      <c r="G477" s="268"/>
      <c r="H477" s="268"/>
      <c r="I477" s="268"/>
      <c r="J477" s="271"/>
      <c r="K477" s="268"/>
      <c r="L477" s="268"/>
      <c r="M477" s="268"/>
      <c r="N477" s="268"/>
      <c r="O477" s="268"/>
      <c r="P477" s="268"/>
    </row>
    <row r="478" spans="2:16" x14ac:dyDescent="0.2">
      <c r="B478" s="268"/>
      <c r="C478" s="268"/>
      <c r="D478" s="268"/>
      <c r="E478" s="268"/>
      <c r="F478" s="268"/>
      <c r="G478" s="268"/>
      <c r="H478" s="268"/>
      <c r="I478" s="268"/>
      <c r="J478" s="271"/>
      <c r="K478" s="268"/>
      <c r="L478" s="268"/>
      <c r="M478" s="268"/>
      <c r="N478" s="268"/>
      <c r="O478" s="268"/>
      <c r="P478" s="268"/>
    </row>
    <row r="479" spans="2:16" x14ac:dyDescent="0.2">
      <c r="B479" s="268"/>
      <c r="C479" s="268"/>
      <c r="D479" s="268"/>
      <c r="E479" s="268"/>
      <c r="F479" s="268"/>
      <c r="G479" s="268"/>
      <c r="H479" s="268"/>
      <c r="I479" s="268"/>
      <c r="J479" s="271"/>
      <c r="K479" s="268"/>
      <c r="L479" s="268"/>
      <c r="M479" s="268"/>
      <c r="N479" s="268"/>
      <c r="O479" s="268"/>
      <c r="P479" s="268"/>
    </row>
    <row r="480" spans="2:16" x14ac:dyDescent="0.2">
      <c r="B480" s="268"/>
      <c r="C480" s="268"/>
      <c r="D480" s="268"/>
      <c r="E480" s="268"/>
      <c r="F480" s="268"/>
      <c r="G480" s="268"/>
      <c r="H480" s="268"/>
      <c r="I480" s="268"/>
      <c r="J480" s="271"/>
      <c r="K480" s="268"/>
      <c r="L480" s="268"/>
      <c r="M480" s="268"/>
      <c r="N480" s="268"/>
      <c r="O480" s="268"/>
      <c r="P480" s="268"/>
    </row>
    <row r="481" spans="2:16" x14ac:dyDescent="0.2">
      <c r="B481" s="268"/>
      <c r="C481" s="268"/>
      <c r="D481" s="268"/>
      <c r="E481" s="268"/>
      <c r="F481" s="268"/>
      <c r="G481" s="268"/>
      <c r="H481" s="268"/>
      <c r="I481" s="268"/>
      <c r="J481" s="271"/>
      <c r="K481" s="268"/>
      <c r="L481" s="268"/>
      <c r="M481" s="268"/>
      <c r="N481" s="268"/>
      <c r="O481" s="268"/>
      <c r="P481" s="268"/>
    </row>
    <row r="482" spans="2:16" x14ac:dyDescent="0.2">
      <c r="B482" s="268"/>
      <c r="C482" s="268"/>
      <c r="D482" s="268"/>
      <c r="E482" s="268"/>
      <c r="F482" s="268"/>
      <c r="G482" s="268"/>
      <c r="H482" s="268"/>
      <c r="I482" s="268"/>
      <c r="J482" s="271"/>
      <c r="K482" s="268"/>
      <c r="L482" s="268"/>
      <c r="M482" s="268"/>
      <c r="N482" s="268"/>
      <c r="O482" s="268"/>
      <c r="P482" s="268"/>
    </row>
    <row r="483" spans="2:16" x14ac:dyDescent="0.2">
      <c r="B483" s="268"/>
      <c r="C483" s="268"/>
      <c r="D483" s="268"/>
      <c r="E483" s="268"/>
      <c r="F483" s="268"/>
      <c r="G483" s="268"/>
      <c r="H483" s="268"/>
      <c r="I483" s="268"/>
      <c r="J483" s="271"/>
      <c r="K483" s="268"/>
      <c r="L483" s="268"/>
      <c r="M483" s="268"/>
      <c r="N483" s="268"/>
      <c r="O483" s="268"/>
      <c r="P483" s="268"/>
    </row>
    <row r="484" spans="2:16" x14ac:dyDescent="0.2">
      <c r="B484" s="268"/>
      <c r="C484" s="268"/>
      <c r="D484" s="268"/>
      <c r="E484" s="268"/>
      <c r="F484" s="268"/>
      <c r="G484" s="268"/>
      <c r="H484" s="268"/>
      <c r="I484" s="268"/>
      <c r="J484" s="271"/>
      <c r="K484" s="268"/>
      <c r="L484" s="268"/>
      <c r="M484" s="268"/>
      <c r="N484" s="268"/>
      <c r="O484" s="268"/>
      <c r="P484" s="268"/>
    </row>
    <row r="485" spans="2:16" x14ac:dyDescent="0.2">
      <c r="B485" s="268"/>
      <c r="C485" s="268"/>
      <c r="D485" s="268"/>
      <c r="E485" s="268"/>
      <c r="F485" s="268"/>
      <c r="G485" s="268"/>
      <c r="H485" s="268"/>
      <c r="I485" s="268"/>
      <c r="J485" s="271"/>
      <c r="K485" s="268"/>
      <c r="L485" s="268"/>
      <c r="M485" s="268"/>
      <c r="N485" s="268"/>
      <c r="O485" s="268"/>
      <c r="P485" s="268"/>
    </row>
    <row r="486" spans="2:16" x14ac:dyDescent="0.2">
      <c r="B486" s="268"/>
      <c r="C486" s="268"/>
      <c r="D486" s="268"/>
      <c r="E486" s="268"/>
      <c r="F486" s="268"/>
      <c r="G486" s="268"/>
      <c r="H486" s="268"/>
      <c r="I486" s="268"/>
      <c r="J486" s="271"/>
      <c r="K486" s="268"/>
      <c r="L486" s="268"/>
      <c r="M486" s="268"/>
      <c r="N486" s="268"/>
      <c r="O486" s="268"/>
      <c r="P486" s="268"/>
    </row>
    <row r="487" spans="2:16" x14ac:dyDescent="0.2">
      <c r="B487" s="268"/>
      <c r="C487" s="268"/>
      <c r="D487" s="268"/>
      <c r="E487" s="268"/>
      <c r="F487" s="268"/>
      <c r="G487" s="268"/>
      <c r="H487" s="268"/>
      <c r="I487" s="268"/>
      <c r="J487" s="271"/>
      <c r="K487" s="268"/>
      <c r="L487" s="268"/>
      <c r="M487" s="268"/>
      <c r="N487" s="268"/>
      <c r="O487" s="268"/>
      <c r="P487" s="268"/>
    </row>
    <row r="488" spans="2:16" x14ac:dyDescent="0.2">
      <c r="B488" s="268"/>
      <c r="C488" s="268"/>
      <c r="D488" s="268"/>
      <c r="E488" s="268"/>
      <c r="F488" s="268"/>
      <c r="G488" s="268"/>
      <c r="H488" s="268"/>
      <c r="I488" s="268"/>
      <c r="J488" s="271"/>
      <c r="K488" s="268"/>
      <c r="L488" s="268"/>
      <c r="M488" s="268"/>
      <c r="N488" s="268"/>
      <c r="O488" s="268"/>
      <c r="P488" s="268"/>
    </row>
    <row r="489" spans="2:16" x14ac:dyDescent="0.2">
      <c r="B489" s="268"/>
      <c r="C489" s="268"/>
      <c r="D489" s="268"/>
      <c r="E489" s="268"/>
      <c r="F489" s="268"/>
      <c r="G489" s="268"/>
      <c r="H489" s="268"/>
      <c r="I489" s="268"/>
      <c r="J489" s="271"/>
      <c r="K489" s="268"/>
      <c r="L489" s="268"/>
      <c r="M489" s="268"/>
      <c r="N489" s="268"/>
      <c r="O489" s="268"/>
      <c r="P489" s="268"/>
    </row>
    <row r="490" spans="2:16" x14ac:dyDescent="0.2">
      <c r="B490" s="268"/>
      <c r="C490" s="268"/>
      <c r="D490" s="268"/>
      <c r="E490" s="268"/>
      <c r="F490" s="268"/>
      <c r="G490" s="268"/>
      <c r="H490" s="268"/>
      <c r="I490" s="268"/>
      <c r="J490" s="271"/>
      <c r="K490" s="268"/>
      <c r="L490" s="268"/>
      <c r="M490" s="268"/>
      <c r="N490" s="268"/>
      <c r="O490" s="268"/>
      <c r="P490" s="268"/>
    </row>
    <row r="491" spans="2:16" x14ac:dyDescent="0.2">
      <c r="B491" s="268"/>
      <c r="C491" s="268"/>
      <c r="D491" s="268"/>
      <c r="E491" s="268"/>
      <c r="F491" s="268"/>
      <c r="G491" s="268"/>
      <c r="H491" s="268"/>
      <c r="I491" s="268"/>
      <c r="J491" s="271"/>
      <c r="K491" s="268"/>
      <c r="L491" s="268"/>
      <c r="M491" s="268"/>
      <c r="N491" s="268"/>
      <c r="O491" s="268"/>
      <c r="P491" s="268"/>
    </row>
    <row r="492" spans="2:16" x14ac:dyDescent="0.2">
      <c r="B492" s="268"/>
      <c r="C492" s="268"/>
      <c r="D492" s="268"/>
      <c r="E492" s="268"/>
      <c r="F492" s="268"/>
      <c r="G492" s="268"/>
      <c r="H492" s="268"/>
      <c r="I492" s="268"/>
      <c r="J492" s="271"/>
      <c r="K492" s="268"/>
      <c r="L492" s="268"/>
      <c r="M492" s="268"/>
      <c r="N492" s="268"/>
      <c r="O492" s="268"/>
      <c r="P492" s="268"/>
    </row>
    <row r="493" spans="2:16" x14ac:dyDescent="0.2">
      <c r="B493" s="268"/>
      <c r="C493" s="268"/>
      <c r="D493" s="268"/>
      <c r="E493" s="268"/>
      <c r="F493" s="268"/>
      <c r="G493" s="268"/>
      <c r="H493" s="268"/>
      <c r="I493" s="268"/>
      <c r="J493" s="271"/>
      <c r="K493" s="268"/>
      <c r="L493" s="268"/>
      <c r="M493" s="268"/>
      <c r="N493" s="268"/>
      <c r="O493" s="268"/>
      <c r="P493" s="268"/>
    </row>
    <row r="494" spans="2:16" x14ac:dyDescent="0.2">
      <c r="B494" s="268"/>
      <c r="C494" s="268"/>
      <c r="D494" s="268"/>
      <c r="E494" s="268"/>
      <c r="F494" s="268"/>
      <c r="G494" s="268"/>
      <c r="H494" s="268"/>
      <c r="I494" s="268"/>
      <c r="J494" s="271"/>
      <c r="K494" s="268"/>
      <c r="L494" s="268"/>
      <c r="M494" s="268"/>
      <c r="N494" s="268"/>
      <c r="O494" s="268"/>
      <c r="P494" s="268"/>
    </row>
    <row r="495" spans="2:16" x14ac:dyDescent="0.2">
      <c r="B495" s="268"/>
      <c r="C495" s="268"/>
      <c r="D495" s="268"/>
      <c r="E495" s="268"/>
      <c r="F495" s="268"/>
      <c r="G495" s="268"/>
      <c r="H495" s="268"/>
      <c r="I495" s="268"/>
      <c r="J495" s="271"/>
      <c r="K495" s="268"/>
      <c r="L495" s="268"/>
      <c r="M495" s="268"/>
      <c r="N495" s="268"/>
      <c r="O495" s="268"/>
      <c r="P495" s="268"/>
    </row>
    <row r="496" spans="2:16" x14ac:dyDescent="0.2">
      <c r="B496" s="268"/>
      <c r="C496" s="268"/>
      <c r="D496" s="268"/>
      <c r="E496" s="268"/>
      <c r="F496" s="268"/>
      <c r="G496" s="268"/>
      <c r="H496" s="268"/>
      <c r="I496" s="268"/>
      <c r="J496" s="271"/>
      <c r="K496" s="268"/>
      <c r="L496" s="268"/>
      <c r="M496" s="268"/>
      <c r="N496" s="268"/>
      <c r="O496" s="268"/>
      <c r="P496" s="268"/>
    </row>
    <row r="497" spans="2:16" x14ac:dyDescent="0.2">
      <c r="B497" s="268"/>
      <c r="C497" s="268"/>
      <c r="D497" s="268"/>
      <c r="E497" s="268"/>
      <c r="F497" s="268"/>
      <c r="G497" s="268"/>
      <c r="H497" s="268"/>
      <c r="I497" s="268"/>
      <c r="J497" s="271"/>
      <c r="K497" s="268"/>
      <c r="L497" s="268"/>
      <c r="M497" s="268"/>
      <c r="N497" s="268"/>
      <c r="O497" s="268"/>
      <c r="P497" s="268"/>
    </row>
    <row r="498" spans="2:16" x14ac:dyDescent="0.2">
      <c r="B498" s="268"/>
      <c r="C498" s="268"/>
      <c r="D498" s="268"/>
      <c r="E498" s="268"/>
      <c r="F498" s="268"/>
      <c r="G498" s="268"/>
      <c r="H498" s="268"/>
      <c r="I498" s="268"/>
      <c r="J498" s="271"/>
      <c r="K498" s="268"/>
      <c r="L498" s="268"/>
      <c r="M498" s="268"/>
      <c r="N498" s="268"/>
      <c r="O498" s="268"/>
      <c r="P498" s="268"/>
    </row>
    <row r="499" spans="2:16" x14ac:dyDescent="0.2">
      <c r="B499" s="268"/>
      <c r="C499" s="268"/>
      <c r="D499" s="268"/>
      <c r="E499" s="268"/>
      <c r="F499" s="268"/>
      <c r="G499" s="268"/>
      <c r="H499" s="268"/>
      <c r="I499" s="268"/>
      <c r="J499" s="271"/>
      <c r="K499" s="268"/>
      <c r="L499" s="268"/>
      <c r="M499" s="268"/>
      <c r="N499" s="268"/>
      <c r="O499" s="268"/>
      <c r="P499" s="268"/>
    </row>
    <row r="500" spans="2:16" x14ac:dyDescent="0.2">
      <c r="B500" s="268"/>
      <c r="C500" s="268"/>
      <c r="D500" s="268"/>
      <c r="E500" s="268"/>
      <c r="F500" s="268"/>
      <c r="G500" s="268"/>
      <c r="H500" s="268"/>
      <c r="I500" s="268"/>
      <c r="J500" s="271"/>
      <c r="K500" s="268"/>
      <c r="L500" s="268"/>
      <c r="M500" s="268"/>
      <c r="N500" s="268"/>
      <c r="O500" s="268"/>
      <c r="P500" s="268"/>
    </row>
    <row r="501" spans="2:16" x14ac:dyDescent="0.2">
      <c r="B501" s="268"/>
      <c r="C501" s="268"/>
      <c r="D501" s="268"/>
      <c r="E501" s="268"/>
      <c r="F501" s="268"/>
      <c r="G501" s="268"/>
      <c r="H501" s="268"/>
      <c r="I501" s="268"/>
      <c r="J501" s="271"/>
      <c r="K501" s="268"/>
      <c r="L501" s="268"/>
      <c r="M501" s="268"/>
      <c r="N501" s="268"/>
      <c r="O501" s="268"/>
      <c r="P501" s="268"/>
    </row>
    <row r="502" spans="2:16" x14ac:dyDescent="0.2">
      <c r="B502" s="268"/>
      <c r="C502" s="268"/>
      <c r="D502" s="268"/>
      <c r="E502" s="268"/>
      <c r="F502" s="268"/>
      <c r="G502" s="268"/>
      <c r="H502" s="268"/>
      <c r="I502" s="268"/>
      <c r="J502" s="271"/>
      <c r="K502" s="268"/>
      <c r="L502" s="268"/>
      <c r="M502" s="268"/>
      <c r="N502" s="268"/>
      <c r="O502" s="268"/>
      <c r="P502" s="268"/>
    </row>
    <row r="503" spans="2:16" x14ac:dyDescent="0.2">
      <c r="B503" s="268"/>
      <c r="C503" s="268"/>
      <c r="D503" s="268"/>
      <c r="E503" s="268"/>
      <c r="F503" s="268"/>
      <c r="G503" s="268"/>
      <c r="H503" s="268"/>
      <c r="I503" s="268"/>
      <c r="J503" s="271"/>
      <c r="K503" s="268"/>
      <c r="L503" s="268"/>
      <c r="M503" s="268"/>
      <c r="N503" s="268"/>
      <c r="O503" s="268"/>
      <c r="P503" s="268"/>
    </row>
    <row r="504" spans="2:16" x14ac:dyDescent="0.2">
      <c r="B504" s="268"/>
      <c r="C504" s="268"/>
      <c r="D504" s="268"/>
      <c r="E504" s="268"/>
      <c r="F504" s="268"/>
      <c r="G504" s="268"/>
      <c r="H504" s="268"/>
      <c r="I504" s="268"/>
      <c r="J504" s="271"/>
      <c r="K504" s="268"/>
      <c r="L504" s="268"/>
      <c r="M504" s="268"/>
      <c r="N504" s="268"/>
      <c r="O504" s="268"/>
      <c r="P504" s="268"/>
    </row>
    <row r="505" spans="2:16" x14ac:dyDescent="0.2">
      <c r="B505" s="268"/>
      <c r="C505" s="268"/>
      <c r="D505" s="268"/>
      <c r="E505" s="268"/>
      <c r="F505" s="268"/>
      <c r="G505" s="268"/>
      <c r="H505" s="268"/>
      <c r="I505" s="268"/>
      <c r="J505" s="271"/>
      <c r="K505" s="268"/>
      <c r="L505" s="268"/>
      <c r="M505" s="268"/>
      <c r="N505" s="268"/>
      <c r="O505" s="268"/>
      <c r="P505" s="268"/>
    </row>
    <row r="506" spans="2:16" x14ac:dyDescent="0.2">
      <c r="B506" s="268"/>
      <c r="C506" s="268"/>
      <c r="D506" s="268"/>
      <c r="E506" s="268"/>
      <c r="F506" s="268"/>
      <c r="G506" s="268"/>
      <c r="H506" s="268"/>
      <c r="I506" s="268"/>
      <c r="J506" s="271"/>
      <c r="K506" s="268"/>
      <c r="L506" s="268"/>
      <c r="M506" s="268"/>
      <c r="N506" s="268"/>
      <c r="O506" s="268"/>
      <c r="P506" s="268"/>
    </row>
    <row r="507" spans="2:16" x14ac:dyDescent="0.2">
      <c r="B507" s="268"/>
      <c r="C507" s="268"/>
      <c r="D507" s="268"/>
      <c r="E507" s="268"/>
      <c r="F507" s="268"/>
      <c r="G507" s="268"/>
      <c r="H507" s="268"/>
      <c r="I507" s="268"/>
      <c r="J507" s="271"/>
      <c r="K507" s="268"/>
      <c r="L507" s="268"/>
      <c r="M507" s="268"/>
      <c r="N507" s="268"/>
      <c r="O507" s="268"/>
      <c r="P507" s="268"/>
    </row>
    <row r="508" spans="2:16" x14ac:dyDescent="0.2">
      <c r="B508" s="268"/>
      <c r="C508" s="268"/>
      <c r="D508" s="268"/>
      <c r="E508" s="268"/>
      <c r="F508" s="268"/>
      <c r="G508" s="268"/>
      <c r="H508" s="268"/>
      <c r="I508" s="268"/>
      <c r="J508" s="271"/>
      <c r="K508" s="268"/>
      <c r="L508" s="268"/>
      <c r="M508" s="268"/>
      <c r="N508" s="268"/>
      <c r="O508" s="268"/>
      <c r="P508" s="268"/>
    </row>
    <row r="509" spans="2:16" x14ac:dyDescent="0.2">
      <c r="B509" s="268"/>
      <c r="C509" s="268"/>
      <c r="D509" s="268"/>
      <c r="E509" s="268"/>
      <c r="F509" s="268"/>
      <c r="G509" s="268"/>
      <c r="H509" s="268"/>
      <c r="I509" s="268"/>
      <c r="J509" s="271"/>
      <c r="K509" s="268"/>
      <c r="L509" s="268"/>
      <c r="M509" s="268"/>
      <c r="N509" s="268"/>
      <c r="O509" s="268"/>
      <c r="P509" s="268"/>
    </row>
    <row r="510" spans="2:16" x14ac:dyDescent="0.2">
      <c r="B510" s="268"/>
      <c r="C510" s="268"/>
      <c r="D510" s="268"/>
      <c r="E510" s="268"/>
      <c r="F510" s="268"/>
      <c r="G510" s="268"/>
      <c r="H510" s="268"/>
      <c r="I510" s="268"/>
      <c r="J510" s="271"/>
      <c r="K510" s="268"/>
      <c r="L510" s="268"/>
      <c r="M510" s="268"/>
      <c r="N510" s="268"/>
      <c r="O510" s="268"/>
      <c r="P510" s="268"/>
    </row>
    <row r="511" spans="2:16" x14ac:dyDescent="0.2">
      <c r="B511" s="268"/>
      <c r="C511" s="268"/>
      <c r="D511" s="268"/>
      <c r="E511" s="268"/>
      <c r="F511" s="268"/>
      <c r="G511" s="268"/>
      <c r="H511" s="268"/>
      <c r="I511" s="268"/>
      <c r="J511" s="271"/>
      <c r="K511" s="268"/>
      <c r="L511" s="268"/>
      <c r="M511" s="268"/>
      <c r="N511" s="268"/>
      <c r="O511" s="268"/>
      <c r="P511" s="268"/>
    </row>
    <row r="512" spans="2:16" x14ac:dyDescent="0.2">
      <c r="B512" s="268"/>
      <c r="C512" s="268"/>
      <c r="D512" s="268"/>
      <c r="E512" s="268"/>
      <c r="F512" s="268"/>
      <c r="G512" s="268"/>
      <c r="H512" s="268"/>
      <c r="I512" s="268"/>
      <c r="J512" s="271"/>
      <c r="K512" s="268"/>
      <c r="L512" s="268"/>
      <c r="M512" s="268"/>
      <c r="N512" s="268"/>
      <c r="O512" s="268"/>
      <c r="P512" s="268"/>
    </row>
    <row r="513" spans="2:16" x14ac:dyDescent="0.2">
      <c r="B513" s="268"/>
      <c r="C513" s="268"/>
      <c r="D513" s="268"/>
      <c r="E513" s="268"/>
      <c r="F513" s="268"/>
      <c r="G513" s="268"/>
      <c r="H513" s="268"/>
      <c r="I513" s="268"/>
      <c r="J513" s="271"/>
      <c r="K513" s="268"/>
      <c r="L513" s="268"/>
      <c r="M513" s="268"/>
      <c r="N513" s="268"/>
      <c r="O513" s="268"/>
      <c r="P513" s="268"/>
    </row>
    <row r="514" spans="2:16" x14ac:dyDescent="0.2">
      <c r="B514" s="268"/>
      <c r="C514" s="268"/>
      <c r="D514" s="268"/>
      <c r="E514" s="268"/>
      <c r="F514" s="268"/>
      <c r="G514" s="268"/>
      <c r="H514" s="268"/>
      <c r="I514" s="268"/>
      <c r="J514" s="271"/>
      <c r="K514" s="268"/>
      <c r="L514" s="268"/>
      <c r="M514" s="268"/>
      <c r="N514" s="268"/>
      <c r="O514" s="268"/>
      <c r="P514" s="268"/>
    </row>
    <row r="515" spans="2:16" x14ac:dyDescent="0.2">
      <c r="B515" s="268"/>
      <c r="C515" s="268"/>
      <c r="D515" s="268"/>
      <c r="E515" s="268"/>
      <c r="F515" s="268"/>
      <c r="G515" s="268"/>
      <c r="H515" s="268"/>
      <c r="I515" s="268"/>
      <c r="J515" s="271"/>
      <c r="K515" s="268"/>
      <c r="L515" s="268"/>
      <c r="M515" s="268"/>
      <c r="N515" s="268"/>
      <c r="O515" s="268"/>
      <c r="P515" s="268"/>
    </row>
    <row r="516" spans="2:16" x14ac:dyDescent="0.2">
      <c r="B516" s="268"/>
      <c r="C516" s="268"/>
      <c r="D516" s="268"/>
      <c r="E516" s="268"/>
      <c r="F516" s="268"/>
      <c r="G516" s="268"/>
      <c r="H516" s="268"/>
      <c r="I516" s="268"/>
      <c r="J516" s="271"/>
      <c r="K516" s="268"/>
      <c r="L516" s="268"/>
      <c r="M516" s="268"/>
      <c r="N516" s="268"/>
      <c r="O516" s="268"/>
      <c r="P516" s="268"/>
    </row>
    <row r="517" spans="2:16" x14ac:dyDescent="0.2">
      <c r="B517" s="268"/>
      <c r="C517" s="268"/>
      <c r="D517" s="268"/>
      <c r="E517" s="268"/>
      <c r="F517" s="268"/>
      <c r="G517" s="268"/>
      <c r="H517" s="268"/>
      <c r="I517" s="268"/>
      <c r="J517" s="271"/>
      <c r="K517" s="268"/>
      <c r="L517" s="268"/>
      <c r="M517" s="268"/>
      <c r="N517" s="268"/>
      <c r="O517" s="268"/>
      <c r="P517" s="268"/>
    </row>
    <row r="518" spans="2:16" x14ac:dyDescent="0.2">
      <c r="B518" s="268"/>
      <c r="C518" s="268"/>
      <c r="D518" s="268"/>
      <c r="E518" s="268"/>
      <c r="F518" s="268"/>
      <c r="G518" s="268"/>
      <c r="H518" s="268"/>
      <c r="I518" s="268"/>
      <c r="J518" s="271"/>
      <c r="K518" s="268"/>
      <c r="L518" s="268"/>
      <c r="M518" s="268"/>
      <c r="N518" s="268"/>
      <c r="O518" s="268"/>
      <c r="P518" s="268"/>
    </row>
    <row r="519" spans="2:16" x14ac:dyDescent="0.2">
      <c r="B519" s="268"/>
      <c r="C519" s="268"/>
      <c r="D519" s="268"/>
      <c r="E519" s="268"/>
      <c r="F519" s="268"/>
      <c r="G519" s="268"/>
      <c r="H519" s="268"/>
      <c r="I519" s="268"/>
      <c r="J519" s="271"/>
      <c r="K519" s="268"/>
      <c r="L519" s="268"/>
      <c r="M519" s="268"/>
      <c r="N519" s="268"/>
      <c r="O519" s="268"/>
      <c r="P519" s="268"/>
    </row>
    <row r="520" spans="2:16" x14ac:dyDescent="0.2">
      <c r="B520" s="268"/>
      <c r="C520" s="268"/>
      <c r="D520" s="268"/>
      <c r="E520" s="268"/>
      <c r="F520" s="268"/>
      <c r="G520" s="268"/>
      <c r="H520" s="268"/>
      <c r="I520" s="268"/>
      <c r="J520" s="271"/>
      <c r="K520" s="268"/>
      <c r="L520" s="268"/>
      <c r="M520" s="268"/>
      <c r="N520" s="268"/>
      <c r="O520" s="268"/>
      <c r="P520" s="268"/>
    </row>
    <row r="521" spans="2:16" x14ac:dyDescent="0.2">
      <c r="B521" s="268"/>
      <c r="C521" s="268"/>
      <c r="D521" s="268"/>
      <c r="E521" s="268"/>
      <c r="F521" s="268"/>
      <c r="G521" s="268"/>
      <c r="H521" s="268"/>
      <c r="I521" s="268"/>
      <c r="J521" s="271"/>
      <c r="K521" s="268"/>
      <c r="L521" s="268"/>
      <c r="M521" s="268"/>
      <c r="N521" s="268"/>
      <c r="O521" s="268"/>
      <c r="P521" s="268"/>
    </row>
    <row r="522" spans="2:16" x14ac:dyDescent="0.2">
      <c r="B522" s="268"/>
      <c r="C522" s="268"/>
      <c r="D522" s="268"/>
      <c r="E522" s="268"/>
      <c r="F522" s="268"/>
      <c r="G522" s="268"/>
      <c r="H522" s="268"/>
      <c r="I522" s="268"/>
      <c r="J522" s="271"/>
      <c r="K522" s="268"/>
      <c r="L522" s="268"/>
      <c r="M522" s="268"/>
      <c r="N522" s="268"/>
      <c r="O522" s="268"/>
      <c r="P522" s="268"/>
    </row>
    <row r="523" spans="2:16" x14ac:dyDescent="0.2">
      <c r="B523" s="268"/>
      <c r="C523" s="268"/>
      <c r="D523" s="268"/>
      <c r="E523" s="268"/>
      <c r="F523" s="268"/>
      <c r="G523" s="268"/>
      <c r="H523" s="268"/>
      <c r="I523" s="268"/>
      <c r="J523" s="271"/>
      <c r="K523" s="268"/>
      <c r="L523" s="268"/>
      <c r="M523" s="268"/>
      <c r="N523" s="268"/>
      <c r="O523" s="268"/>
      <c r="P523" s="268"/>
    </row>
    <row r="524" spans="2:16" x14ac:dyDescent="0.2">
      <c r="B524" s="268"/>
      <c r="C524" s="268"/>
      <c r="D524" s="268"/>
      <c r="E524" s="268"/>
      <c r="F524" s="268"/>
      <c r="G524" s="268"/>
      <c r="H524" s="268"/>
      <c r="I524" s="268"/>
      <c r="J524" s="271"/>
      <c r="K524" s="268"/>
      <c r="L524" s="268"/>
      <c r="M524" s="268"/>
      <c r="N524" s="268"/>
      <c r="O524" s="268"/>
      <c r="P524" s="268"/>
    </row>
    <row r="525" spans="2:16" x14ac:dyDescent="0.2">
      <c r="B525" s="268"/>
      <c r="C525" s="268"/>
      <c r="D525" s="268"/>
      <c r="E525" s="268"/>
      <c r="F525" s="268"/>
      <c r="G525" s="268"/>
      <c r="H525" s="268"/>
      <c r="I525" s="268"/>
      <c r="J525" s="271"/>
      <c r="K525" s="268"/>
      <c r="L525" s="268"/>
      <c r="M525" s="268"/>
      <c r="N525" s="268"/>
      <c r="O525" s="268"/>
      <c r="P525" s="268"/>
    </row>
    <row r="526" spans="2:16" x14ac:dyDescent="0.2">
      <c r="B526" s="268"/>
      <c r="C526" s="268"/>
      <c r="D526" s="268"/>
      <c r="E526" s="268"/>
      <c r="F526" s="268"/>
      <c r="G526" s="268"/>
      <c r="H526" s="268"/>
      <c r="I526" s="268"/>
      <c r="J526" s="271"/>
      <c r="K526" s="268"/>
      <c r="L526" s="268"/>
      <c r="M526" s="268"/>
      <c r="N526" s="268"/>
      <c r="O526" s="268"/>
      <c r="P526" s="268"/>
    </row>
    <row r="527" spans="2:16" x14ac:dyDescent="0.2">
      <c r="B527" s="268"/>
      <c r="C527" s="268"/>
      <c r="D527" s="268"/>
      <c r="E527" s="268"/>
      <c r="F527" s="268"/>
      <c r="G527" s="268"/>
      <c r="H527" s="268"/>
      <c r="I527" s="268"/>
      <c r="J527" s="271"/>
      <c r="K527" s="268"/>
      <c r="L527" s="268"/>
      <c r="M527" s="268"/>
      <c r="N527" s="268"/>
      <c r="O527" s="268"/>
      <c r="P527" s="268"/>
    </row>
    <row r="528" spans="2:16" x14ac:dyDescent="0.2">
      <c r="B528" s="268"/>
      <c r="C528" s="268"/>
      <c r="D528" s="268"/>
      <c r="E528" s="268"/>
      <c r="F528" s="268"/>
      <c r="G528" s="268"/>
      <c r="H528" s="268"/>
      <c r="I528" s="268"/>
      <c r="J528" s="271"/>
      <c r="K528" s="268"/>
      <c r="L528" s="268"/>
      <c r="M528" s="268"/>
      <c r="N528" s="268"/>
      <c r="O528" s="268"/>
      <c r="P528" s="268"/>
    </row>
    <row r="529" spans="2:16" x14ac:dyDescent="0.2">
      <c r="B529" s="268"/>
      <c r="C529" s="268"/>
      <c r="D529" s="268"/>
      <c r="E529" s="268"/>
      <c r="F529" s="268"/>
      <c r="G529" s="268"/>
      <c r="H529" s="268"/>
      <c r="I529" s="268"/>
      <c r="J529" s="271"/>
      <c r="K529" s="268"/>
      <c r="L529" s="268"/>
      <c r="M529" s="268"/>
      <c r="N529" s="268"/>
      <c r="O529" s="268"/>
      <c r="P529" s="268"/>
    </row>
    <row r="530" spans="2:16" x14ac:dyDescent="0.2">
      <c r="B530" s="268"/>
      <c r="C530" s="268"/>
      <c r="D530" s="268"/>
      <c r="E530" s="268"/>
      <c r="F530" s="268"/>
      <c r="G530" s="268"/>
      <c r="H530" s="268"/>
      <c r="I530" s="268"/>
      <c r="J530" s="271"/>
      <c r="K530" s="268"/>
      <c r="L530" s="268"/>
      <c r="M530" s="268"/>
      <c r="N530" s="268"/>
      <c r="O530" s="268"/>
      <c r="P530" s="268"/>
    </row>
    <row r="531" spans="2:16" x14ac:dyDescent="0.2">
      <c r="B531" s="268"/>
      <c r="C531" s="268"/>
      <c r="D531" s="268"/>
      <c r="E531" s="268"/>
      <c r="F531" s="268"/>
      <c r="G531" s="268"/>
      <c r="H531" s="268"/>
      <c r="I531" s="268"/>
      <c r="J531" s="271"/>
      <c r="K531" s="268"/>
      <c r="L531" s="268"/>
      <c r="M531" s="268"/>
      <c r="N531" s="268"/>
      <c r="O531" s="268"/>
      <c r="P531" s="268"/>
    </row>
    <row r="532" spans="2:16" x14ac:dyDescent="0.2">
      <c r="B532" s="268"/>
      <c r="C532" s="268"/>
      <c r="D532" s="268"/>
      <c r="E532" s="268"/>
      <c r="F532" s="268"/>
      <c r="G532" s="268"/>
      <c r="H532" s="268"/>
      <c r="I532" s="268"/>
      <c r="J532" s="271"/>
      <c r="K532" s="268"/>
      <c r="L532" s="268"/>
      <c r="M532" s="268"/>
      <c r="N532" s="268"/>
      <c r="O532" s="268"/>
      <c r="P532" s="268"/>
    </row>
    <row r="533" spans="2:16" x14ac:dyDescent="0.2">
      <c r="B533" s="268"/>
      <c r="C533" s="268"/>
      <c r="D533" s="268"/>
      <c r="E533" s="268"/>
      <c r="F533" s="268"/>
      <c r="G533" s="268"/>
      <c r="H533" s="268"/>
      <c r="I533" s="268"/>
      <c r="J533" s="271"/>
      <c r="K533" s="268"/>
      <c r="L533" s="268"/>
      <c r="M533" s="268"/>
      <c r="N533" s="268"/>
      <c r="O533" s="268"/>
      <c r="P533" s="268"/>
    </row>
    <row r="534" spans="2:16" x14ac:dyDescent="0.2">
      <c r="B534" s="268"/>
      <c r="C534" s="268"/>
      <c r="D534" s="268"/>
      <c r="E534" s="268"/>
      <c r="F534" s="268"/>
      <c r="G534" s="268"/>
      <c r="H534" s="268"/>
      <c r="I534" s="268"/>
      <c r="J534" s="271"/>
      <c r="K534" s="268"/>
      <c r="L534" s="268"/>
      <c r="M534" s="268"/>
      <c r="N534" s="268"/>
      <c r="O534" s="268"/>
      <c r="P534" s="268"/>
    </row>
    <row r="535" spans="2:16" x14ac:dyDescent="0.2">
      <c r="B535" s="268"/>
      <c r="C535" s="268"/>
      <c r="D535" s="268"/>
      <c r="E535" s="268"/>
      <c r="F535" s="268"/>
      <c r="G535" s="268"/>
      <c r="H535" s="268"/>
      <c r="I535" s="268"/>
      <c r="J535" s="271"/>
      <c r="K535" s="268"/>
      <c r="L535" s="268"/>
      <c r="M535" s="268"/>
      <c r="N535" s="268"/>
      <c r="O535" s="268"/>
      <c r="P535" s="268"/>
    </row>
    <row r="536" spans="2:16" x14ac:dyDescent="0.2">
      <c r="B536" s="268"/>
      <c r="C536" s="268"/>
      <c r="D536" s="268"/>
      <c r="E536" s="268"/>
      <c r="F536" s="268"/>
      <c r="G536" s="268"/>
      <c r="H536" s="268"/>
      <c r="I536" s="268"/>
      <c r="J536" s="271"/>
      <c r="K536" s="268"/>
      <c r="L536" s="268"/>
      <c r="M536" s="268"/>
      <c r="N536" s="268"/>
      <c r="O536" s="268"/>
      <c r="P536" s="268"/>
    </row>
    <row r="537" spans="2:16" x14ac:dyDescent="0.2">
      <c r="B537" s="268"/>
      <c r="C537" s="268"/>
      <c r="D537" s="268"/>
      <c r="E537" s="268"/>
      <c r="F537" s="268"/>
      <c r="G537" s="268"/>
      <c r="H537" s="268"/>
      <c r="I537" s="268"/>
      <c r="J537" s="271"/>
      <c r="K537" s="268"/>
      <c r="L537" s="268"/>
      <c r="M537" s="268"/>
      <c r="N537" s="268"/>
      <c r="O537" s="268"/>
      <c r="P537" s="268"/>
    </row>
    <row r="538" spans="2:16" x14ac:dyDescent="0.2">
      <c r="B538" s="268"/>
      <c r="C538" s="268"/>
      <c r="D538" s="268"/>
      <c r="E538" s="268"/>
      <c r="F538" s="268"/>
      <c r="G538" s="268"/>
      <c r="H538" s="268"/>
      <c r="I538" s="268"/>
      <c r="J538" s="271"/>
      <c r="K538" s="268"/>
      <c r="L538" s="268"/>
      <c r="M538" s="268"/>
      <c r="N538" s="268"/>
      <c r="O538" s="268"/>
      <c r="P538" s="268"/>
    </row>
    <row r="539" spans="2:16" x14ac:dyDescent="0.2">
      <c r="B539" s="268"/>
      <c r="C539" s="268"/>
      <c r="D539" s="268"/>
      <c r="E539" s="268"/>
      <c r="F539" s="268"/>
      <c r="G539" s="268"/>
      <c r="H539" s="268"/>
      <c r="I539" s="268"/>
      <c r="J539" s="271"/>
      <c r="K539" s="268"/>
      <c r="L539" s="268"/>
      <c r="M539" s="268"/>
      <c r="N539" s="268"/>
      <c r="O539" s="268"/>
      <c r="P539" s="268"/>
    </row>
    <row r="540" spans="2:16" x14ac:dyDescent="0.2">
      <c r="B540" s="268"/>
      <c r="C540" s="268"/>
      <c r="D540" s="268"/>
      <c r="E540" s="268"/>
      <c r="F540" s="268"/>
      <c r="G540" s="268"/>
      <c r="H540" s="268"/>
      <c r="I540" s="268"/>
      <c r="J540" s="271"/>
      <c r="K540" s="268"/>
      <c r="L540" s="268"/>
      <c r="M540" s="268"/>
      <c r="N540" s="268"/>
      <c r="O540" s="268"/>
      <c r="P540" s="268"/>
    </row>
    <row r="541" spans="2:16" x14ac:dyDescent="0.2">
      <c r="B541" s="268"/>
      <c r="C541" s="268"/>
      <c r="D541" s="268"/>
      <c r="E541" s="268"/>
      <c r="F541" s="268"/>
      <c r="G541" s="268"/>
      <c r="H541" s="268"/>
      <c r="I541" s="268"/>
      <c r="J541" s="271"/>
      <c r="K541" s="268"/>
      <c r="L541" s="268"/>
      <c r="M541" s="268"/>
      <c r="N541" s="268"/>
      <c r="O541" s="268"/>
      <c r="P541" s="268"/>
    </row>
    <row r="542" spans="2:16" x14ac:dyDescent="0.2">
      <c r="B542" s="268"/>
      <c r="C542" s="268"/>
      <c r="D542" s="268"/>
      <c r="E542" s="268"/>
      <c r="F542" s="268"/>
      <c r="G542" s="268"/>
      <c r="H542" s="268"/>
      <c r="I542" s="268"/>
      <c r="J542" s="271"/>
      <c r="K542" s="268"/>
      <c r="L542" s="268"/>
      <c r="M542" s="268"/>
      <c r="N542" s="268"/>
      <c r="O542" s="268"/>
      <c r="P542" s="268"/>
    </row>
    <row r="543" spans="2:16" x14ac:dyDescent="0.2">
      <c r="B543" s="268"/>
      <c r="C543" s="268"/>
      <c r="D543" s="268"/>
      <c r="E543" s="268"/>
      <c r="F543" s="268"/>
      <c r="G543" s="268"/>
      <c r="H543" s="268"/>
      <c r="I543" s="268"/>
      <c r="J543" s="271"/>
      <c r="K543" s="268"/>
      <c r="L543" s="268"/>
      <c r="M543" s="268"/>
      <c r="N543" s="268"/>
      <c r="O543" s="268"/>
      <c r="P543" s="268"/>
    </row>
    <row r="544" spans="2:16" x14ac:dyDescent="0.2">
      <c r="B544" s="268"/>
      <c r="C544" s="268"/>
      <c r="D544" s="268"/>
      <c r="E544" s="268"/>
      <c r="F544" s="268"/>
      <c r="G544" s="268"/>
      <c r="H544" s="268"/>
      <c r="I544" s="268"/>
      <c r="J544" s="271"/>
      <c r="K544" s="268"/>
      <c r="L544" s="268"/>
      <c r="M544" s="268"/>
      <c r="N544" s="268"/>
      <c r="O544" s="268"/>
      <c r="P544" s="268"/>
    </row>
    <row r="545" spans="2:16" x14ac:dyDescent="0.2">
      <c r="B545" s="268"/>
      <c r="C545" s="268"/>
      <c r="D545" s="268"/>
      <c r="E545" s="268"/>
      <c r="F545" s="268"/>
      <c r="G545" s="268"/>
      <c r="H545" s="268"/>
      <c r="I545" s="268"/>
      <c r="J545" s="271"/>
      <c r="K545" s="268"/>
      <c r="L545" s="268"/>
      <c r="M545" s="268"/>
      <c r="N545" s="268"/>
      <c r="O545" s="268"/>
      <c r="P545" s="268"/>
    </row>
    <row r="546" spans="2:16" x14ac:dyDescent="0.2">
      <c r="B546" s="268"/>
      <c r="C546" s="268"/>
      <c r="D546" s="268"/>
      <c r="E546" s="268"/>
      <c r="F546" s="268"/>
      <c r="G546" s="268"/>
      <c r="H546" s="268"/>
      <c r="I546" s="268"/>
      <c r="J546" s="271"/>
      <c r="K546" s="268"/>
      <c r="L546" s="268"/>
      <c r="M546" s="268"/>
      <c r="N546" s="268"/>
      <c r="O546" s="268"/>
      <c r="P546" s="268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oglio10">
    <tabColor theme="6" tint="-0.499984740745262"/>
  </sheetPr>
  <dimension ref="A1:DG546"/>
  <sheetViews>
    <sheetView showGridLines="0" topLeftCell="BM18" zoomScale="75" zoomScaleNormal="75" workbookViewId="0">
      <selection activeCell="BS32" sqref="BS32"/>
    </sheetView>
  </sheetViews>
  <sheetFormatPr defaultRowHeight="12.75" x14ac:dyDescent="0.2"/>
  <cols>
    <col min="1" max="1" width="22.140625" style="255" bestFit="1" customWidth="1"/>
    <col min="2" max="2" width="27.7109375" style="255" bestFit="1" customWidth="1"/>
    <col min="3" max="3" width="20.5703125" style="255" bestFit="1" customWidth="1"/>
    <col min="4" max="4" width="27" style="255" bestFit="1" customWidth="1"/>
    <col min="5" max="5" width="14" style="255" bestFit="1" customWidth="1"/>
    <col min="6" max="6" width="21.140625" style="255" bestFit="1" customWidth="1"/>
    <col min="7" max="7" width="29" style="255" bestFit="1" customWidth="1"/>
    <col min="8" max="8" width="18.7109375" style="255" bestFit="1" customWidth="1"/>
    <col min="9" max="10" width="10.85546875" style="251" customWidth="1"/>
    <col min="11" max="11" width="9.7109375" style="255" bestFit="1" customWidth="1"/>
    <col min="12" max="12" width="9.5703125" style="255" bestFit="1" customWidth="1"/>
    <col min="13" max="13" width="9.140625" style="255" bestFit="1" customWidth="1"/>
    <col min="14" max="14" width="13.85546875" style="255" bestFit="1" customWidth="1"/>
    <col min="15" max="15" width="13.5703125" style="255" bestFit="1" customWidth="1"/>
    <col min="16" max="16" width="7" style="255" bestFit="1" customWidth="1"/>
    <col min="17" max="17" width="9.140625" style="251"/>
    <col min="18" max="18" width="9.7109375" style="255" bestFit="1" customWidth="1"/>
    <col min="19" max="19" width="9.140625" style="255"/>
    <col min="20" max="20" width="13.42578125" style="251" bestFit="1" customWidth="1"/>
    <col min="21" max="22" width="8.7109375" style="251" bestFit="1" customWidth="1"/>
    <col min="23" max="23" width="9.28515625" style="255" bestFit="1" customWidth="1"/>
    <col min="24" max="24" width="9.85546875" style="255" bestFit="1" customWidth="1"/>
    <col min="25" max="25" width="7" style="255" bestFit="1" customWidth="1"/>
    <col min="26" max="26" width="21.7109375" style="251" bestFit="1" customWidth="1"/>
    <col min="27" max="27" width="9.42578125" style="255" bestFit="1" customWidth="1"/>
    <col min="28" max="29" width="9.140625" style="255"/>
    <col min="30" max="30" width="11.42578125" style="255" bestFit="1" customWidth="1"/>
    <col min="31" max="31" width="21.28515625" style="251" bestFit="1" customWidth="1"/>
    <col min="32" max="32" width="22.28515625" style="251" bestFit="1" customWidth="1"/>
    <col min="33" max="33" width="9.42578125" style="251" bestFit="1" customWidth="1"/>
    <col min="34" max="34" width="9.140625" style="251" bestFit="1" customWidth="1"/>
    <col min="35" max="35" width="9.140625" style="255"/>
    <col min="36" max="36" width="11.42578125" style="255" bestFit="1" customWidth="1"/>
    <col min="37" max="37" width="21.28515625" style="251" bestFit="1" customWidth="1"/>
    <col min="38" max="38" width="22.28515625" style="251" bestFit="1" customWidth="1"/>
    <col min="39" max="39" width="11.140625" style="251" bestFit="1" customWidth="1"/>
    <col min="40" max="40" width="11" style="251" bestFit="1" customWidth="1"/>
    <col min="41" max="41" width="8" style="251" bestFit="1" customWidth="1"/>
    <col min="42" max="42" width="12.5703125" style="251" bestFit="1" customWidth="1"/>
    <col min="43" max="43" width="4.140625" style="251" customWidth="1"/>
    <col min="44" max="44" width="27.85546875" style="251" customWidth="1"/>
    <col min="45" max="45" width="13.42578125" style="251" bestFit="1" customWidth="1"/>
    <col min="46" max="46" width="14.140625" style="251" bestFit="1" customWidth="1"/>
    <col min="47" max="48" width="13.85546875" style="251" bestFit="1" customWidth="1"/>
    <col min="49" max="49" width="14.140625" style="251" bestFit="1" customWidth="1"/>
    <col min="50" max="52" width="13.42578125" style="251" bestFit="1" customWidth="1"/>
    <col min="53" max="53" width="85.28515625" style="251" bestFit="1" customWidth="1"/>
    <col min="54" max="54" width="9.140625" style="251"/>
    <col min="55" max="55" width="19.85546875" style="251" bestFit="1" customWidth="1"/>
    <col min="56" max="56" width="31" style="251" bestFit="1" customWidth="1"/>
    <col min="57" max="57" width="9.140625" style="251"/>
    <col min="58" max="58" width="12.42578125" style="255" bestFit="1" customWidth="1"/>
    <col min="59" max="65" width="22.5703125" style="263" customWidth="1"/>
    <col min="66" max="68" width="9.140625" style="255"/>
    <col min="69" max="69" width="11.42578125" style="255" bestFit="1" customWidth="1"/>
    <col min="70" max="70" width="23.7109375" style="265" bestFit="1" customWidth="1"/>
    <col min="71" max="71" width="23.85546875" style="265" bestFit="1" customWidth="1"/>
    <col min="72" max="73" width="9.140625" style="255"/>
    <col min="74" max="74" width="11.5703125" style="255" bestFit="1" customWidth="1"/>
    <col min="75" max="76" width="21.85546875" style="255" bestFit="1" customWidth="1"/>
    <col min="77" max="77" width="22.5703125" style="255" bestFit="1" customWidth="1"/>
    <col min="78" max="78" width="21.85546875" style="255" bestFit="1" customWidth="1"/>
    <col min="79" max="79" width="22.5703125" style="255" bestFit="1" customWidth="1"/>
    <col min="80" max="80" width="21.85546875" style="255" bestFit="1" customWidth="1"/>
    <col min="81" max="103" width="9.140625" style="255"/>
    <col min="104" max="105" width="9.42578125" style="255" bestFit="1" customWidth="1"/>
    <col min="106" max="108" width="13.85546875" style="255" bestFit="1" customWidth="1"/>
    <col min="109" max="111" width="9.42578125" style="255" bestFit="1" customWidth="1"/>
    <col min="112" max="16384" width="9.140625" style="255"/>
  </cols>
  <sheetData>
    <row r="1" spans="2:71" s="17" customFormat="1" x14ac:dyDescent="0.2">
      <c r="I1" s="40"/>
      <c r="J1" s="40"/>
      <c r="Q1" s="40"/>
      <c r="T1" s="40"/>
      <c r="U1" s="40"/>
      <c r="V1" s="40"/>
      <c r="Z1" s="40"/>
      <c r="AE1" s="40"/>
      <c r="AF1" s="40"/>
      <c r="AG1" s="40"/>
      <c r="AH1" s="40"/>
      <c r="AK1" s="40"/>
      <c r="AL1" s="40"/>
      <c r="AM1" s="40"/>
      <c r="AN1" s="40"/>
      <c r="AO1" s="40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G1" s="41"/>
      <c r="BH1" s="41"/>
      <c r="BI1" s="41"/>
      <c r="BJ1" s="41"/>
      <c r="BK1" s="41"/>
      <c r="BL1" s="41"/>
      <c r="BM1" s="41"/>
      <c r="BR1" s="64"/>
      <c r="BS1" s="64"/>
    </row>
    <row r="2" spans="2:71" s="17" customFormat="1" x14ac:dyDescent="0.2">
      <c r="B2" s="38" t="s">
        <v>15</v>
      </c>
      <c r="C2" s="39" t="s">
        <v>60</v>
      </c>
      <c r="I2" s="40"/>
      <c r="J2" s="40"/>
      <c r="Q2" s="40"/>
      <c r="T2" s="40"/>
      <c r="U2" s="40"/>
      <c r="V2" s="40"/>
      <c r="Z2" s="40"/>
      <c r="AE2" s="40"/>
      <c r="AF2" s="40"/>
      <c r="AG2" s="40"/>
      <c r="AH2" s="40"/>
      <c r="AK2" s="40"/>
      <c r="AL2" s="40"/>
      <c r="AM2" s="40"/>
      <c r="AN2" s="40"/>
      <c r="AO2" s="40"/>
      <c r="AP2" s="93"/>
      <c r="AQ2" s="93"/>
      <c r="AR2" s="93"/>
      <c r="AS2" s="93"/>
      <c r="AT2" s="93"/>
      <c r="AU2" s="93"/>
      <c r="AV2" s="93"/>
      <c r="AW2" s="93"/>
      <c r="AX2" s="93"/>
      <c r="AY2" s="93"/>
      <c r="AZ2" s="93"/>
      <c r="BA2" s="93"/>
      <c r="BB2" s="93"/>
      <c r="BC2" s="93"/>
      <c r="BD2" s="93"/>
      <c r="BE2" s="93"/>
      <c r="BG2" s="41"/>
      <c r="BH2" s="41"/>
      <c r="BI2" s="41"/>
      <c r="BJ2" s="41"/>
      <c r="BK2" s="41"/>
      <c r="BL2" s="41"/>
      <c r="BM2" s="41"/>
      <c r="BR2" s="64"/>
      <c r="BS2" s="64"/>
    </row>
    <row r="3" spans="2:71" s="17" customFormat="1" x14ac:dyDescent="0.2">
      <c r="B3" s="38" t="s">
        <v>16</v>
      </c>
      <c r="C3" s="38" t="s">
        <v>61</v>
      </c>
      <c r="I3" s="40"/>
      <c r="J3" s="40"/>
      <c r="Q3" s="40"/>
      <c r="T3" s="40"/>
      <c r="U3" s="40"/>
      <c r="V3" s="40"/>
      <c r="Z3" s="40"/>
      <c r="AE3" s="40"/>
      <c r="AF3" s="40"/>
      <c r="AG3" s="40"/>
      <c r="AH3" s="40"/>
      <c r="AK3" s="40"/>
      <c r="AL3" s="40"/>
      <c r="AM3" s="40"/>
      <c r="AN3" s="40"/>
      <c r="AO3" s="40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G3" s="41"/>
      <c r="BH3" s="41"/>
      <c r="BI3" s="41"/>
      <c r="BJ3" s="41"/>
      <c r="BK3" s="41"/>
      <c r="BL3" s="41"/>
      <c r="BM3" s="41"/>
      <c r="BR3" s="64"/>
      <c r="BS3" s="64"/>
    </row>
    <row r="4" spans="2:71" s="17" customFormat="1" x14ac:dyDescent="0.2">
      <c r="B4" s="38" t="s">
        <v>17</v>
      </c>
      <c r="C4" s="38" t="s">
        <v>61</v>
      </c>
      <c r="I4" s="40"/>
      <c r="J4" s="40"/>
      <c r="Q4" s="40"/>
      <c r="T4" s="40"/>
      <c r="U4" s="40"/>
      <c r="V4" s="40"/>
      <c r="Z4" s="40"/>
      <c r="AE4" s="40"/>
      <c r="AF4" s="40"/>
      <c r="AG4" s="40"/>
      <c r="AH4" s="40"/>
      <c r="AK4" s="40"/>
      <c r="AL4" s="40"/>
      <c r="AM4" s="40"/>
      <c r="AN4" s="40"/>
      <c r="AO4" s="40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G4" s="41"/>
      <c r="BH4" s="41"/>
      <c r="BI4" s="41"/>
      <c r="BJ4" s="41"/>
      <c r="BK4" s="41"/>
      <c r="BL4" s="41"/>
      <c r="BM4" s="41"/>
      <c r="BR4" s="64"/>
      <c r="BS4" s="64"/>
    </row>
    <row r="5" spans="2:71" s="17" customFormat="1" x14ac:dyDescent="0.2">
      <c r="B5" s="38" t="s">
        <v>19</v>
      </c>
      <c r="C5" s="38" t="s">
        <v>18</v>
      </c>
      <c r="I5" s="40"/>
      <c r="J5" s="40"/>
      <c r="Q5" s="40"/>
      <c r="T5" s="40"/>
      <c r="U5" s="40"/>
      <c r="V5" s="40"/>
      <c r="Z5" s="40"/>
      <c r="AE5" s="40"/>
      <c r="AF5" s="40"/>
      <c r="AG5" s="40"/>
      <c r="AH5" s="40"/>
      <c r="AK5" s="40"/>
      <c r="AL5" s="40"/>
      <c r="AM5" s="40"/>
      <c r="AN5" s="40"/>
      <c r="AO5" s="40"/>
      <c r="AP5" s="93"/>
      <c r="AQ5" s="93"/>
      <c r="AR5" s="93"/>
      <c r="AS5" s="93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G5" s="41"/>
      <c r="BH5" s="41"/>
      <c r="BI5" s="41"/>
      <c r="BJ5" s="41"/>
      <c r="BK5" s="41"/>
      <c r="BL5" s="41"/>
      <c r="BM5" s="41"/>
      <c r="BR5" s="64"/>
      <c r="BS5" s="64"/>
    </row>
    <row r="6" spans="2:71" s="17" customFormat="1" x14ac:dyDescent="0.2">
      <c r="B6" s="38" t="s">
        <v>20</v>
      </c>
      <c r="C6" s="38" t="s">
        <v>18</v>
      </c>
      <c r="I6" s="40"/>
      <c r="J6" s="40"/>
      <c r="Q6" s="40"/>
      <c r="T6" s="40"/>
      <c r="U6" s="40"/>
      <c r="V6" s="40"/>
      <c r="Z6" s="40"/>
      <c r="AE6" s="40"/>
      <c r="AF6" s="40"/>
      <c r="AG6" s="40"/>
      <c r="AH6" s="40"/>
      <c r="AK6" s="40"/>
      <c r="AL6" s="40"/>
      <c r="AM6" s="40"/>
      <c r="AN6" s="40"/>
      <c r="AO6" s="40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G6" s="41"/>
      <c r="BH6" s="41"/>
      <c r="BI6" s="41"/>
      <c r="BJ6" s="41"/>
      <c r="BK6" s="41"/>
      <c r="BL6" s="41"/>
      <c r="BM6" s="41"/>
      <c r="BR6" s="64"/>
      <c r="BS6" s="64"/>
    </row>
    <row r="7" spans="2:71" s="17" customFormat="1" x14ac:dyDescent="0.2">
      <c r="B7" s="38" t="s">
        <v>21</v>
      </c>
      <c r="C7" s="38" t="s">
        <v>18</v>
      </c>
      <c r="I7" s="40"/>
      <c r="J7" s="40"/>
      <c r="Q7" s="40"/>
      <c r="T7" s="40"/>
      <c r="U7" s="40"/>
      <c r="V7" s="40"/>
      <c r="Z7" s="40"/>
      <c r="AE7" s="40"/>
      <c r="AF7" s="40"/>
      <c r="AG7" s="40"/>
      <c r="AH7" s="40"/>
      <c r="AK7" s="40"/>
      <c r="AL7" s="40"/>
      <c r="AM7" s="40"/>
      <c r="AN7" s="40"/>
      <c r="AO7" s="40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G7" s="41"/>
      <c r="BH7" s="41"/>
      <c r="BI7" s="41"/>
      <c r="BJ7" s="41"/>
      <c r="BK7" s="41"/>
      <c r="BL7" s="41"/>
      <c r="BM7" s="41"/>
      <c r="BR7" s="64"/>
      <c r="BS7" s="64"/>
    </row>
    <row r="8" spans="2:71" s="17" customFormat="1" x14ac:dyDescent="0.2">
      <c r="B8" s="38" t="s">
        <v>22</v>
      </c>
      <c r="C8" s="38" t="s">
        <v>23</v>
      </c>
      <c r="D8" s="17" t="s">
        <v>97</v>
      </c>
      <c r="I8" s="40"/>
      <c r="J8" s="40"/>
      <c r="Q8" s="40"/>
      <c r="T8" s="40"/>
      <c r="U8" s="40"/>
      <c r="V8" s="40"/>
      <c r="Z8" s="40"/>
      <c r="AE8" s="40"/>
      <c r="AF8" s="40"/>
      <c r="AG8" s="40"/>
      <c r="AH8" s="40"/>
      <c r="AK8" s="40"/>
      <c r="AL8" s="40"/>
      <c r="AM8" s="40"/>
      <c r="AN8" s="40"/>
      <c r="AO8" s="40"/>
      <c r="AP8" s="93"/>
      <c r="AQ8" s="93"/>
      <c r="AR8" s="93"/>
      <c r="AS8" s="93"/>
      <c r="AT8" s="93"/>
      <c r="AU8" s="93"/>
      <c r="AV8" s="93"/>
      <c r="AW8" s="93"/>
      <c r="AX8" s="93"/>
      <c r="AY8" s="93"/>
      <c r="AZ8" s="93"/>
      <c r="BA8" s="93"/>
      <c r="BB8" s="93"/>
      <c r="BC8" s="93"/>
      <c r="BD8" s="93"/>
      <c r="BE8" s="93"/>
      <c r="BG8" s="41"/>
      <c r="BH8" s="41"/>
      <c r="BI8" s="41"/>
      <c r="BJ8" s="41"/>
      <c r="BK8" s="41"/>
      <c r="BL8" s="41"/>
      <c r="BM8" s="41"/>
      <c r="BR8" s="64"/>
      <c r="BS8" s="64"/>
    </row>
    <row r="9" spans="2:71" s="17" customFormat="1" x14ac:dyDescent="0.2">
      <c r="B9" s="38" t="s">
        <v>24</v>
      </c>
      <c r="C9" s="38" t="s">
        <v>25</v>
      </c>
      <c r="D9" s="17" t="s">
        <v>97</v>
      </c>
      <c r="I9" s="40"/>
      <c r="J9" s="40"/>
      <c r="Q9" s="40"/>
      <c r="T9" s="40"/>
      <c r="U9" s="40"/>
      <c r="V9" s="40"/>
      <c r="Z9" s="40"/>
      <c r="AE9" s="40"/>
      <c r="AF9" s="40"/>
      <c r="AG9" s="40"/>
      <c r="AH9" s="40"/>
      <c r="AK9" s="40"/>
      <c r="AL9" s="40"/>
      <c r="AM9" s="40"/>
      <c r="AN9" s="40"/>
      <c r="AO9" s="40"/>
      <c r="AP9" s="93"/>
      <c r="AQ9" s="93"/>
      <c r="AR9" s="93"/>
      <c r="AS9" s="93"/>
      <c r="AT9" s="93"/>
      <c r="AU9" s="93"/>
      <c r="AV9" s="93"/>
      <c r="AW9" s="93"/>
      <c r="AX9" s="93"/>
      <c r="AY9" s="93"/>
      <c r="AZ9" s="93"/>
      <c r="BA9" s="93"/>
      <c r="BB9" s="93"/>
      <c r="BC9" s="93"/>
      <c r="BD9" s="93"/>
      <c r="BE9" s="93"/>
      <c r="BG9" s="41"/>
      <c r="BH9" s="41"/>
      <c r="BI9" s="41"/>
      <c r="BJ9" s="41"/>
      <c r="BK9" s="41"/>
      <c r="BL9" s="41"/>
      <c r="BM9" s="41"/>
      <c r="BR9" s="64"/>
      <c r="BS9" s="64"/>
    </row>
    <row r="10" spans="2:71" s="17" customFormat="1" x14ac:dyDescent="0.2">
      <c r="B10" s="38" t="s">
        <v>26</v>
      </c>
      <c r="C10" s="38" t="s">
        <v>25</v>
      </c>
      <c r="D10" s="17" t="s">
        <v>97</v>
      </c>
      <c r="I10" s="40"/>
      <c r="J10" s="40"/>
      <c r="Q10" s="40"/>
      <c r="T10" s="40"/>
      <c r="U10" s="40"/>
      <c r="V10" s="40"/>
      <c r="Z10" s="40"/>
      <c r="AE10" s="40"/>
      <c r="AF10" s="40"/>
      <c r="AG10" s="40"/>
      <c r="AH10" s="40"/>
      <c r="AK10" s="40"/>
      <c r="AL10" s="40"/>
      <c r="AM10" s="40"/>
      <c r="AN10" s="40"/>
      <c r="AO10" s="40"/>
      <c r="AP10" s="93"/>
      <c r="AQ10" s="93"/>
      <c r="AR10" s="93"/>
      <c r="AS10" s="93"/>
      <c r="AT10" s="93"/>
      <c r="AU10" s="93"/>
      <c r="AV10" s="93"/>
      <c r="AW10" s="93"/>
      <c r="AX10" s="93"/>
      <c r="AY10" s="93"/>
      <c r="AZ10" s="93"/>
      <c r="BA10" s="93"/>
      <c r="BB10" s="93"/>
      <c r="BC10" s="93"/>
      <c r="BD10" s="93"/>
      <c r="BE10" s="93"/>
      <c r="BG10" s="41"/>
      <c r="BH10" s="41"/>
      <c r="BI10" s="41"/>
      <c r="BJ10" s="41"/>
      <c r="BK10" s="41"/>
      <c r="BL10" s="41"/>
      <c r="BM10" s="41"/>
      <c r="BR10" s="64"/>
      <c r="BS10" s="64"/>
    </row>
    <row r="11" spans="2:71" s="17" customFormat="1" x14ac:dyDescent="0.2">
      <c r="B11" s="38" t="s">
        <v>27</v>
      </c>
      <c r="C11" s="38" t="s">
        <v>25</v>
      </c>
      <c r="D11" s="17" t="s">
        <v>96</v>
      </c>
      <c r="I11" s="40"/>
      <c r="J11" s="40"/>
      <c r="Q11" s="40"/>
      <c r="T11" s="40"/>
      <c r="U11" s="40"/>
      <c r="V11" s="40"/>
      <c r="Z11" s="40"/>
      <c r="AE11" s="40"/>
      <c r="AF11" s="40"/>
      <c r="AG11" s="40"/>
      <c r="AH11" s="40"/>
      <c r="AK11" s="40"/>
      <c r="AL11" s="40"/>
      <c r="AM11" s="40"/>
      <c r="AN11" s="40"/>
      <c r="AO11" s="40"/>
      <c r="AP11" s="93"/>
      <c r="AQ11" s="93"/>
      <c r="AR11" s="93"/>
      <c r="AS11" s="93"/>
      <c r="AT11" s="93"/>
      <c r="AU11" s="93"/>
      <c r="AV11" s="93"/>
      <c r="AW11" s="93"/>
      <c r="AX11" s="93"/>
      <c r="AY11" s="93"/>
      <c r="AZ11" s="93"/>
      <c r="BA11" s="93"/>
      <c r="BB11" s="93"/>
      <c r="BC11" s="93"/>
      <c r="BD11" s="93"/>
      <c r="BE11" s="93"/>
      <c r="BG11" s="41"/>
      <c r="BH11" s="41"/>
      <c r="BI11" s="41"/>
      <c r="BJ11" s="41"/>
      <c r="BK11" s="41"/>
      <c r="BL11" s="41"/>
      <c r="BM11" s="41"/>
      <c r="BR11" s="64"/>
      <c r="BS11" s="64"/>
    </row>
    <row r="12" spans="2:71" s="17" customFormat="1" x14ac:dyDescent="0.2">
      <c r="B12" s="38" t="s">
        <v>28</v>
      </c>
      <c r="C12" s="38" t="s">
        <v>18</v>
      </c>
      <c r="I12" s="40">
        <f>+CORREL(I19:I80,J19:J80)</f>
        <v>0.9668336519597116</v>
      </c>
      <c r="J12" s="40"/>
      <c r="Q12" s="40"/>
      <c r="T12" s="40"/>
      <c r="U12" s="40"/>
      <c r="V12" s="40"/>
      <c r="Z12" s="40"/>
      <c r="AE12" s="40"/>
      <c r="AF12" s="40"/>
      <c r="AG12" s="40"/>
      <c r="AH12" s="40"/>
      <c r="AK12" s="40"/>
      <c r="AL12" s="40"/>
      <c r="AM12" s="40"/>
      <c r="AN12" s="40"/>
      <c r="AO12" s="40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G12" s="41"/>
      <c r="BH12" s="41"/>
      <c r="BI12" s="41"/>
      <c r="BJ12" s="41"/>
      <c r="BK12" s="41"/>
      <c r="BL12" s="41"/>
      <c r="BM12" s="41"/>
      <c r="BR12" s="64"/>
      <c r="BS12" s="64"/>
    </row>
    <row r="13" spans="2:71" s="17" customFormat="1" x14ac:dyDescent="0.2">
      <c r="B13" s="38" t="s">
        <v>29</v>
      </c>
      <c r="C13" s="38" t="s">
        <v>18</v>
      </c>
      <c r="I13" s="40"/>
      <c r="J13" s="40"/>
      <c r="Q13" s="40"/>
      <c r="T13" s="40"/>
      <c r="U13" s="40"/>
      <c r="V13" s="40"/>
      <c r="Z13" s="40"/>
      <c r="AE13" s="40"/>
      <c r="AF13" s="40"/>
      <c r="AG13" s="40"/>
      <c r="AH13" s="40"/>
      <c r="AK13" s="40"/>
      <c r="AL13" s="40"/>
      <c r="AM13" s="40"/>
      <c r="AN13" s="40"/>
      <c r="AO13" s="40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G13" s="41"/>
      <c r="BH13" s="41"/>
      <c r="BI13" s="41"/>
      <c r="BJ13" s="41"/>
      <c r="BK13" s="41"/>
      <c r="BL13" s="41"/>
      <c r="BM13" s="41"/>
      <c r="BR13" s="64"/>
      <c r="BS13" s="64"/>
    </row>
    <row r="14" spans="2:71" s="17" customFormat="1" x14ac:dyDescent="0.2">
      <c r="I14" s="40"/>
      <c r="J14" s="40"/>
      <c r="Q14" s="40"/>
      <c r="T14" s="40"/>
      <c r="U14" s="40"/>
      <c r="V14" s="40"/>
      <c r="Z14" s="40"/>
      <c r="AE14" s="40"/>
      <c r="AF14" s="40"/>
      <c r="AG14" s="40"/>
      <c r="AH14" s="40"/>
      <c r="AK14" s="40"/>
      <c r="AL14" s="40"/>
      <c r="AM14" s="40"/>
      <c r="AN14" s="40"/>
      <c r="AO14" s="40"/>
      <c r="AP14" s="93"/>
      <c r="AQ14" s="93"/>
      <c r="AR14" s="93"/>
      <c r="AS14" s="93"/>
      <c r="AT14" s="93"/>
      <c r="AU14" s="93"/>
      <c r="AV14" s="93"/>
      <c r="AW14" s="93"/>
      <c r="AX14" s="93"/>
      <c r="AY14" s="93"/>
      <c r="AZ14" s="93"/>
      <c r="BA14" s="93"/>
      <c r="BB14" s="93"/>
      <c r="BC14" s="93"/>
      <c r="BD14" s="93"/>
      <c r="BE14" s="93"/>
      <c r="BG14" s="41"/>
      <c r="BH14" s="41"/>
      <c r="BI14" s="41"/>
      <c r="BJ14" s="41"/>
      <c r="BK14" s="41"/>
      <c r="BL14" s="41"/>
      <c r="BM14" s="41"/>
      <c r="BR14" s="64"/>
      <c r="BS14" s="64"/>
    </row>
    <row r="15" spans="2:71" s="17" customFormat="1" ht="13.5" thickBot="1" x14ac:dyDescent="0.25">
      <c r="I15" s="278" t="s">
        <v>53</v>
      </c>
      <c r="J15" s="278"/>
      <c r="Q15" s="40"/>
      <c r="T15" s="282" t="s">
        <v>53</v>
      </c>
      <c r="U15" s="283"/>
      <c r="V15" s="284"/>
      <c r="Z15" s="40"/>
      <c r="AE15" s="278" t="s">
        <v>56</v>
      </c>
      <c r="AF15" s="278"/>
      <c r="AG15" s="278"/>
      <c r="AH15" s="94"/>
      <c r="AK15" s="280" t="s">
        <v>56</v>
      </c>
      <c r="AL15" s="281"/>
      <c r="AM15" s="281"/>
      <c r="AN15" s="281"/>
      <c r="AO15" s="40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G15" s="41"/>
      <c r="BH15" s="41"/>
      <c r="BI15" s="41"/>
      <c r="BJ15" s="41"/>
      <c r="BK15" s="41"/>
      <c r="BL15" s="41"/>
      <c r="BM15" s="41"/>
      <c r="BR15" s="64"/>
      <c r="BS15" s="64"/>
    </row>
    <row r="16" spans="2:71" s="17" customFormat="1" ht="13.5" thickBot="1" x14ac:dyDescent="0.25">
      <c r="I16" s="42" t="s">
        <v>58</v>
      </c>
      <c r="J16" s="42" t="s">
        <v>59</v>
      </c>
      <c r="Q16" s="40"/>
      <c r="T16" s="121" t="s">
        <v>58</v>
      </c>
      <c r="U16" s="121" t="s">
        <v>59</v>
      </c>
      <c r="V16" s="121" t="s">
        <v>59</v>
      </c>
      <c r="Z16" s="40"/>
      <c r="AA16" s="43">
        <f>+MIN(Z19:Z108)</f>
        <v>1.7733179542140092E-4</v>
      </c>
      <c r="AE16" s="42" t="s">
        <v>58</v>
      </c>
      <c r="AF16" s="42" t="s">
        <v>59</v>
      </c>
      <c r="AG16" s="42" t="s">
        <v>59</v>
      </c>
      <c r="AH16" s="95"/>
      <c r="AK16" s="42" t="s">
        <v>58</v>
      </c>
      <c r="AL16" s="42" t="s">
        <v>59</v>
      </c>
      <c r="AM16" s="42" t="s">
        <v>59</v>
      </c>
      <c r="AN16" s="42"/>
      <c r="AO16" s="40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G16" s="41"/>
      <c r="BH16" s="41"/>
      <c r="BI16" s="41"/>
      <c r="BJ16" s="41"/>
      <c r="BK16" s="41"/>
      <c r="BL16" s="41"/>
      <c r="BM16" s="41"/>
      <c r="BR16" s="64"/>
      <c r="BS16" s="64"/>
    </row>
    <row r="17" spans="1:108" s="17" customFormat="1" x14ac:dyDescent="0.2">
      <c r="I17" s="40"/>
      <c r="J17" s="40"/>
      <c r="Q17" s="40"/>
      <c r="T17" s="40"/>
      <c r="U17" s="40"/>
      <c r="V17" s="40"/>
      <c r="Z17" s="40"/>
      <c r="AE17" s="40"/>
      <c r="AF17" s="40"/>
      <c r="AG17" s="40"/>
      <c r="AH17" s="40"/>
      <c r="AK17" s="40"/>
      <c r="AL17" s="40"/>
      <c r="AM17" s="40"/>
      <c r="AN17" s="40"/>
      <c r="AO17" s="40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277" t="s">
        <v>78</v>
      </c>
      <c r="BG17" s="277"/>
      <c r="BH17" s="277"/>
      <c r="BI17" s="277"/>
      <c r="BJ17" s="277"/>
      <c r="BK17" s="277"/>
      <c r="BL17" s="277"/>
      <c r="BM17" s="277"/>
      <c r="BQ17" s="279" t="s">
        <v>88</v>
      </c>
      <c r="BR17" s="279"/>
      <c r="BS17" s="279"/>
      <c r="BV17" s="277" t="s">
        <v>78</v>
      </c>
      <c r="BW17" s="277"/>
      <c r="BX17" s="277"/>
      <c r="BY17" s="277"/>
      <c r="BZ17" s="277"/>
      <c r="CA17" s="277"/>
      <c r="CB17" s="277"/>
      <c r="CC17" s="277"/>
    </row>
    <row r="18" spans="1:108" s="17" customFormat="1" x14ac:dyDescent="0.2">
      <c r="A18" s="44" t="s">
        <v>77</v>
      </c>
      <c r="B18" s="44" t="s">
        <v>76</v>
      </c>
      <c r="C18" s="45" t="s">
        <v>1</v>
      </c>
      <c r="D18" s="46" t="s">
        <v>2</v>
      </c>
      <c r="E18" s="47" t="s">
        <v>3</v>
      </c>
      <c r="F18" s="48" t="s">
        <v>4</v>
      </c>
      <c r="G18" s="48" t="s">
        <v>5</v>
      </c>
      <c r="H18" s="48" t="s">
        <v>6</v>
      </c>
      <c r="I18" s="49" t="s">
        <v>7</v>
      </c>
      <c r="J18" s="50" t="s">
        <v>8</v>
      </c>
      <c r="K18" s="48" t="s">
        <v>9</v>
      </c>
      <c r="L18" s="48" t="s">
        <v>10</v>
      </c>
      <c r="M18" s="48" t="s">
        <v>11</v>
      </c>
      <c r="N18" s="48" t="s">
        <v>12</v>
      </c>
      <c r="O18" s="48" t="s">
        <v>13</v>
      </c>
      <c r="P18" s="51" t="s">
        <v>14</v>
      </c>
      <c r="Q18" s="40"/>
      <c r="T18" s="110" t="str">
        <f>+I18</f>
        <v>Tasso Medio</v>
      </c>
      <c r="U18" s="111" t="str">
        <f>+J18</f>
        <v>Euribor</v>
      </c>
      <c r="V18" s="112" t="s">
        <v>62</v>
      </c>
      <c r="W18" s="21"/>
      <c r="X18" s="21"/>
      <c r="Z18" s="128" t="s">
        <v>75</v>
      </c>
      <c r="AA18" s="21" t="s">
        <v>54</v>
      </c>
      <c r="AE18" s="128" t="s">
        <v>55</v>
      </c>
      <c r="AF18" s="128" t="s">
        <v>57</v>
      </c>
      <c r="AG18" s="128" t="str">
        <f>+M18</f>
        <v>Spread</v>
      </c>
      <c r="AH18" s="128" t="s">
        <v>120</v>
      </c>
      <c r="AK18" s="128" t="s">
        <v>55</v>
      </c>
      <c r="AL18" s="128" t="s">
        <v>57</v>
      </c>
      <c r="AM18" s="128" t="s">
        <v>104</v>
      </c>
      <c r="AN18" s="128" t="s">
        <v>105</v>
      </c>
      <c r="AO18" s="128" t="s">
        <v>120</v>
      </c>
      <c r="AP18" s="93"/>
      <c r="AQ18" s="93"/>
      <c r="AR18" s="93"/>
      <c r="AS18" s="93"/>
      <c r="AT18" s="93"/>
      <c r="AU18" s="93"/>
      <c r="AV18" s="93"/>
      <c r="AW18" s="93"/>
      <c r="AX18" s="93"/>
      <c r="AY18" s="93"/>
      <c r="AZ18" s="93"/>
      <c r="BA18" s="93"/>
      <c r="BB18" s="93"/>
      <c r="BC18" s="93"/>
      <c r="BD18" s="93"/>
      <c r="BE18" s="93"/>
      <c r="BF18" s="52" t="s">
        <v>0</v>
      </c>
      <c r="BG18" s="53" t="s">
        <v>79</v>
      </c>
      <c r="BH18" s="53" t="s">
        <v>80</v>
      </c>
      <c r="BI18" s="53" t="s">
        <v>81</v>
      </c>
      <c r="BJ18" s="53" t="s">
        <v>82</v>
      </c>
      <c r="BK18" s="53" t="s">
        <v>83</v>
      </c>
      <c r="BL18" s="53" t="s">
        <v>84</v>
      </c>
      <c r="BM18" s="53" t="s">
        <v>85</v>
      </c>
      <c r="BQ18" s="53" t="s">
        <v>0</v>
      </c>
      <c r="BR18" s="54" t="s">
        <v>86</v>
      </c>
      <c r="BS18" s="54" t="s">
        <v>87</v>
      </c>
      <c r="BV18" s="55" t="s">
        <v>89</v>
      </c>
      <c r="BW18" s="55" t="s">
        <v>90</v>
      </c>
      <c r="BX18" s="55" t="s">
        <v>91</v>
      </c>
      <c r="BY18" s="55" t="s">
        <v>92</v>
      </c>
      <c r="BZ18" s="55" t="s">
        <v>93</v>
      </c>
      <c r="CA18" s="55" t="s">
        <v>94</v>
      </c>
      <c r="CB18" s="55" t="s">
        <v>95</v>
      </c>
      <c r="CC18" s="53"/>
    </row>
    <row r="19" spans="1:108" s="17" customFormat="1" x14ac:dyDescent="0.2">
      <c r="A19" s="105">
        <f t="shared" ref="A19:A82" si="0">+EOMONTH(B19,-1)</f>
        <v>39478</v>
      </c>
      <c r="B19" s="147">
        <v>39507</v>
      </c>
      <c r="C19" s="148">
        <v>386387084866</v>
      </c>
      <c r="D19" s="149">
        <v>16810325.889999989</v>
      </c>
      <c r="E19" s="150">
        <v>1094345</v>
      </c>
      <c r="F19" s="149">
        <v>13323692581.586206</v>
      </c>
      <c r="G19" s="149">
        <v>12175.03856789788</v>
      </c>
      <c r="H19" s="149">
        <v>16810325.889999989</v>
      </c>
      <c r="I19" s="151">
        <v>1.5923356438980681E-2</v>
      </c>
      <c r="J19" s="151">
        <v>4.1820952380952389E-2</v>
      </c>
      <c r="K19" s="152">
        <v>1.2253634085213003E-3</v>
      </c>
      <c r="L19" s="152">
        <v>0</v>
      </c>
      <c r="M19" s="152">
        <v>1.2253634085213003E-3</v>
      </c>
      <c r="N19" s="153">
        <v>23.312809684479863</v>
      </c>
      <c r="O19" s="153">
        <v>9.4071431157402596</v>
      </c>
      <c r="P19" s="154"/>
      <c r="Q19" s="56"/>
      <c r="R19" s="96"/>
      <c r="T19" s="113">
        <f>+I19</f>
        <v>1.5923356438980681E-2</v>
      </c>
      <c r="U19" s="114">
        <f t="shared" ref="T19:U77" si="1">+J19</f>
        <v>4.1820952380952389E-2</v>
      </c>
      <c r="V19" s="115">
        <f>VLOOKUP(B19,'cds bmps'!$E:$I,5,0)/10000</f>
        <v>8.463942857142857E-3</v>
      </c>
      <c r="Y19" s="58"/>
      <c r="Z19" s="122">
        <f>+MAX(0,$AS$38+$AS$39*U19+$AS$40*V19)</f>
        <v>1.5392627124715489E-2</v>
      </c>
      <c r="AA19" s="123">
        <f t="shared" ref="AA19:AA50" si="2">+I19-Z19</f>
        <v>5.3072931426519261E-4</v>
      </c>
      <c r="AD19" s="129">
        <f t="shared" ref="AD19:AD50" si="3">+B19</f>
        <v>39507</v>
      </c>
      <c r="AE19" s="130"/>
      <c r="AF19" s="130"/>
      <c r="AG19" s="131"/>
      <c r="AH19" s="132"/>
      <c r="AJ19" s="129">
        <f>+G19</f>
        <v>12175.03856789788</v>
      </c>
      <c r="AK19" s="141"/>
      <c r="AL19" s="141"/>
      <c r="AM19" s="141"/>
      <c r="AN19" s="141"/>
      <c r="AO19" s="142"/>
      <c r="AP19" s="93"/>
      <c r="AQ19" s="93"/>
      <c r="AR19" s="93"/>
      <c r="AS19" s="93"/>
      <c r="AT19" s="93"/>
      <c r="AU19" s="93"/>
      <c r="AV19" s="93"/>
      <c r="AW19" s="93"/>
      <c r="AX19" s="93"/>
      <c r="AY19" s="93"/>
      <c r="AZ19" s="93"/>
      <c r="BA19" s="93"/>
      <c r="BB19" s="93"/>
      <c r="BC19" s="93"/>
      <c r="BD19" s="93"/>
      <c r="BE19" s="93"/>
      <c r="BF19" s="60">
        <f t="shared" ref="BF19:BF50" si="4">+B19</f>
        <v>39507</v>
      </c>
      <c r="BG19" s="71">
        <f t="shared" ref="BG19:BG50" si="5">+I19</f>
        <v>1.5923356438980681E-2</v>
      </c>
      <c r="BH19" s="71">
        <f t="shared" ref="BH19:BH50" si="6">+J19</f>
        <v>4.1820952380952389E-2</v>
      </c>
      <c r="BI19" s="71"/>
      <c r="BJ19" s="71"/>
      <c r="BK19" s="71"/>
      <c r="BL19" s="71">
        <f t="shared" ref="BL19:BL50" si="7">+V19</f>
        <v>8.463942857142857E-3</v>
      </c>
      <c r="BM19" s="71">
        <f t="shared" ref="BM19:BM50" si="8">+W19</f>
        <v>0</v>
      </c>
      <c r="BQ19" s="60">
        <f t="shared" ref="BQ19:BQ50" si="9">+B19</f>
        <v>39507</v>
      </c>
      <c r="BR19" s="63">
        <f t="shared" ref="BR19:BR50" si="10">+O19</f>
        <v>9.4071431157402596</v>
      </c>
      <c r="BS19" s="64">
        <f t="shared" ref="BS19:BS50" si="11">+E19</f>
        <v>1094345</v>
      </c>
      <c r="BT19" s="17" t="s">
        <v>116</v>
      </c>
      <c r="BV19" s="60">
        <f t="shared" ref="BV19:BV50" si="12">+B20</f>
        <v>39538</v>
      </c>
      <c r="BW19" s="71">
        <f t="shared" ref="BW19:BW50" si="13">+I20</f>
        <v>1.5894904343555779E-2</v>
      </c>
      <c r="BX19" s="71">
        <f t="shared" ref="BX19:BX50" si="14">+I19</f>
        <v>1.5923356438980681E-2</v>
      </c>
      <c r="BY19" s="71">
        <f t="shared" ref="BY19:BY50" si="15">+J19</f>
        <v>4.1820952380952389E-2</v>
      </c>
      <c r="BZ19" s="71">
        <f t="shared" ref="BZ19:BZ50" si="16">+V19</f>
        <v>8.463942857142857E-3</v>
      </c>
      <c r="CA19" s="71">
        <f t="shared" ref="CA19:CA50" si="17">+M19</f>
        <v>1.2253634085213003E-3</v>
      </c>
      <c r="CB19" s="71">
        <f t="shared" ref="CB19:CB50" si="18">+W19</f>
        <v>0</v>
      </c>
      <c r="CC19" s="71"/>
    </row>
    <row r="20" spans="1:108" s="17" customFormat="1" x14ac:dyDescent="0.2">
      <c r="A20" s="105">
        <f t="shared" si="0"/>
        <v>39507</v>
      </c>
      <c r="B20" s="147">
        <v>39538</v>
      </c>
      <c r="C20" s="148">
        <v>408383313565</v>
      </c>
      <c r="D20" s="149">
        <v>17735556.570000056</v>
      </c>
      <c r="E20" s="150">
        <v>1097704</v>
      </c>
      <c r="F20" s="149">
        <v>13173655276.290323</v>
      </c>
      <c r="G20" s="149">
        <v>12001.09981952359</v>
      </c>
      <c r="H20" s="149">
        <v>17735556.570000056</v>
      </c>
      <c r="I20" s="151">
        <v>1.5894904343555779E-2</v>
      </c>
      <c r="J20" s="151">
        <v>4.3046315789473689E-2</v>
      </c>
      <c r="K20" s="152">
        <v>6.4459330143539634E-4</v>
      </c>
      <c r="L20" s="152">
        <v>0</v>
      </c>
      <c r="M20" s="152">
        <v>6.4459330143539634E-4</v>
      </c>
      <c r="N20" s="153">
        <v>23.301484859848991</v>
      </c>
      <c r="O20" s="153">
        <v>9.3927535761973502</v>
      </c>
      <c r="P20" s="154">
        <v>1.5923356438980681E-2</v>
      </c>
      <c r="Q20" s="69"/>
      <c r="R20" s="96"/>
      <c r="T20" s="113">
        <f t="shared" si="1"/>
        <v>1.5894904343555779E-2</v>
      </c>
      <c r="U20" s="114">
        <f t="shared" si="1"/>
        <v>4.3046315789473689E-2</v>
      </c>
      <c r="V20" s="115">
        <f>VLOOKUP(B20,'cds bmps'!$E:$I,5,0)/10000</f>
        <v>1.1663990476190478E-2</v>
      </c>
      <c r="Y20" s="58"/>
      <c r="Z20" s="124">
        <f t="shared" ref="Z20:Z83" si="19">+MAX(0,$AS$38+$AS$39*U20+$AS$40*V20)</f>
        <v>1.5902233300136105E-2</v>
      </c>
      <c r="AA20" s="125">
        <f t="shared" si="2"/>
        <v>-7.3289565803262569E-6</v>
      </c>
      <c r="AD20" s="133">
        <f t="shared" si="3"/>
        <v>39538</v>
      </c>
      <c r="AE20" s="134">
        <f t="shared" ref="AE20:AE51" si="20">+I20-I19</f>
        <v>-2.8452095424902346E-5</v>
      </c>
      <c r="AF20" s="134">
        <f>+AA19</f>
        <v>5.3072931426519261E-4</v>
      </c>
      <c r="AG20" s="135">
        <f>+M19</f>
        <v>1.2253634085213003E-3</v>
      </c>
      <c r="AH20" s="136">
        <f t="shared" ref="AH20:AH51" si="21">+V20-V19</f>
        <v>3.2000476190476215E-3</v>
      </c>
      <c r="AI20" s="57"/>
      <c r="AJ20" s="133">
        <f>+AD20</f>
        <v>39538</v>
      </c>
      <c r="AK20" s="143">
        <f>+AE20</f>
        <v>-2.8452095424902346E-5</v>
      </c>
      <c r="AL20" s="143">
        <f>+AF20</f>
        <v>5.3072931426519261E-4</v>
      </c>
      <c r="AM20" s="143">
        <f>+K19</f>
        <v>1.2253634085213003E-3</v>
      </c>
      <c r="AN20" s="143">
        <f>+L19</f>
        <v>0</v>
      </c>
      <c r="AO20" s="144">
        <f t="shared" ref="AO20:AO51" si="22">+V20-V19</f>
        <v>3.2000476190476215E-3</v>
      </c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60">
        <f t="shared" si="4"/>
        <v>39538</v>
      </c>
      <c r="BG20" s="71">
        <f t="shared" si="5"/>
        <v>1.5894904343555779E-2</v>
      </c>
      <c r="BH20" s="71">
        <f t="shared" si="6"/>
        <v>4.3046315789473689E-2</v>
      </c>
      <c r="BI20" s="71">
        <f t="shared" ref="BI20:BI51" si="23">+K19</f>
        <v>1.2253634085213003E-3</v>
      </c>
      <c r="BJ20" s="71">
        <f t="shared" ref="BJ20:BJ51" si="24">+L19</f>
        <v>0</v>
      </c>
      <c r="BK20" s="71">
        <f t="shared" ref="BK20:BK51" si="25">+M19</f>
        <v>1.2253634085213003E-3</v>
      </c>
      <c r="BL20" s="71">
        <f t="shared" si="7"/>
        <v>1.1663990476190478E-2</v>
      </c>
      <c r="BM20" s="71">
        <f t="shared" si="8"/>
        <v>0</v>
      </c>
      <c r="BQ20" s="60">
        <f t="shared" si="9"/>
        <v>39538</v>
      </c>
      <c r="BR20" s="63">
        <f t="shared" si="10"/>
        <v>9.3927535761973502</v>
      </c>
      <c r="BS20" s="64">
        <f t="shared" si="11"/>
        <v>1097704</v>
      </c>
      <c r="BT20" s="17" t="s">
        <v>116</v>
      </c>
      <c r="BV20" s="60">
        <f t="shared" si="12"/>
        <v>39568</v>
      </c>
      <c r="BW20" s="71">
        <f t="shared" si="13"/>
        <v>1.6336139715912228E-2</v>
      </c>
      <c r="BX20" s="71">
        <f t="shared" si="14"/>
        <v>1.5894904343555779E-2</v>
      </c>
      <c r="BY20" s="71">
        <f t="shared" si="15"/>
        <v>4.3046315789473689E-2</v>
      </c>
      <c r="BZ20" s="71">
        <f t="shared" si="16"/>
        <v>1.1663990476190478E-2</v>
      </c>
      <c r="CA20" s="71">
        <f t="shared" si="17"/>
        <v>6.4459330143539634E-4</v>
      </c>
      <c r="CB20" s="71">
        <f t="shared" si="18"/>
        <v>0</v>
      </c>
    </row>
    <row r="21" spans="1:108" s="17" customFormat="1" x14ac:dyDescent="0.2">
      <c r="A21" s="106">
        <f t="shared" si="0"/>
        <v>39538</v>
      </c>
      <c r="B21" s="155">
        <v>39568</v>
      </c>
      <c r="C21" s="156">
        <v>398849285822</v>
      </c>
      <c r="D21" s="157">
        <v>17802343.330000006</v>
      </c>
      <c r="E21" s="158">
        <v>1092836</v>
      </c>
      <c r="F21" s="157">
        <v>13294976194.066668</v>
      </c>
      <c r="G21" s="157">
        <v>12165.573054023356</v>
      </c>
      <c r="H21" s="157">
        <v>17802343.330000006</v>
      </c>
      <c r="I21" s="159">
        <v>1.6336139715912228E-2</v>
      </c>
      <c r="J21" s="159">
        <v>4.3690909090909086E-2</v>
      </c>
      <c r="K21" s="160">
        <v>1.8290043290044439E-4</v>
      </c>
      <c r="L21" s="160">
        <v>0</v>
      </c>
      <c r="M21" s="160">
        <v>1.8290043290044439E-4</v>
      </c>
      <c r="N21" s="161">
        <v>23.310652071046835</v>
      </c>
      <c r="O21" s="161">
        <v>9.4063653608918045</v>
      </c>
      <c r="P21" s="162">
        <v>1.5894904343555779E-2</v>
      </c>
      <c r="Q21" s="69"/>
      <c r="R21" s="96"/>
      <c r="T21" s="113">
        <f t="shared" si="1"/>
        <v>1.6336139715912228E-2</v>
      </c>
      <c r="U21" s="114">
        <f t="shared" si="1"/>
        <v>4.3690909090909086E-2</v>
      </c>
      <c r="V21" s="115">
        <f>VLOOKUP(B21,'cds bmps'!$E:$I,5,0)/10000</f>
        <v>7.2775499999999998E-3</v>
      </c>
      <c r="Y21" s="58"/>
      <c r="Z21" s="124">
        <f t="shared" si="19"/>
        <v>1.604982131158959E-2</v>
      </c>
      <c r="AA21" s="125">
        <f t="shared" si="2"/>
        <v>2.8631840432263855E-4</v>
      </c>
      <c r="AD21" s="133">
        <f t="shared" si="3"/>
        <v>39568</v>
      </c>
      <c r="AE21" s="134">
        <f t="shared" si="20"/>
        <v>4.4123537235644938E-4</v>
      </c>
      <c r="AF21" s="134">
        <f t="shared" ref="AF21:AF84" si="26">+AA20</f>
        <v>-7.3289565803262569E-6</v>
      </c>
      <c r="AG21" s="135">
        <f t="shared" ref="AG21:AG84" si="27">+M20</f>
        <v>6.4459330143539634E-4</v>
      </c>
      <c r="AH21" s="136">
        <f t="shared" si="21"/>
        <v>-4.3864404761904787E-3</v>
      </c>
      <c r="AI21" s="57"/>
      <c r="AJ21" s="133">
        <f t="shared" ref="AJ21:AL84" si="28">+AD21</f>
        <v>39568</v>
      </c>
      <c r="AK21" s="143">
        <f t="shared" si="28"/>
        <v>4.4123537235644938E-4</v>
      </c>
      <c r="AL21" s="143">
        <f t="shared" si="28"/>
        <v>-7.3289565803262569E-6</v>
      </c>
      <c r="AM21" s="143">
        <f t="shared" ref="AM21:AN84" si="29">+K20</f>
        <v>6.4459330143539634E-4</v>
      </c>
      <c r="AN21" s="143">
        <f t="shared" si="29"/>
        <v>0</v>
      </c>
      <c r="AO21" s="144">
        <f t="shared" si="22"/>
        <v>-4.3864404761904787E-3</v>
      </c>
      <c r="AP21" s="93"/>
      <c r="AQ21" s="93"/>
      <c r="BA21" s="93"/>
      <c r="BB21" s="93"/>
      <c r="BC21" s="93"/>
      <c r="BD21" s="93"/>
      <c r="BE21" s="93"/>
      <c r="BF21" s="60">
        <f t="shared" si="4"/>
        <v>39568</v>
      </c>
      <c r="BG21" s="71">
        <f t="shared" si="5"/>
        <v>1.6336139715912228E-2</v>
      </c>
      <c r="BH21" s="71">
        <f t="shared" si="6"/>
        <v>4.3690909090909086E-2</v>
      </c>
      <c r="BI21" s="71">
        <f t="shared" si="23"/>
        <v>6.4459330143539634E-4</v>
      </c>
      <c r="BJ21" s="71">
        <f t="shared" si="24"/>
        <v>0</v>
      </c>
      <c r="BK21" s="71">
        <f t="shared" si="25"/>
        <v>6.4459330143539634E-4</v>
      </c>
      <c r="BL21" s="71">
        <f t="shared" si="7"/>
        <v>7.2775499999999998E-3</v>
      </c>
      <c r="BM21" s="71">
        <f t="shared" si="8"/>
        <v>0</v>
      </c>
      <c r="BQ21" s="60">
        <f t="shared" si="9"/>
        <v>39568</v>
      </c>
      <c r="BR21" s="63">
        <f t="shared" si="10"/>
        <v>9.4063653608918045</v>
      </c>
      <c r="BS21" s="64">
        <f t="shared" si="11"/>
        <v>1092836</v>
      </c>
      <c r="BT21" s="17" t="s">
        <v>116</v>
      </c>
      <c r="BV21" s="60">
        <f t="shared" si="12"/>
        <v>39599</v>
      </c>
      <c r="BW21" s="71">
        <f t="shared" si="13"/>
        <v>1.6848628172154829E-2</v>
      </c>
      <c r="BX21" s="71">
        <f t="shared" si="14"/>
        <v>1.6336139715912228E-2</v>
      </c>
      <c r="BY21" s="71">
        <f t="shared" si="15"/>
        <v>4.3690909090909086E-2</v>
      </c>
      <c r="BZ21" s="71">
        <f t="shared" si="16"/>
        <v>7.2775499999999998E-3</v>
      </c>
      <c r="CA21" s="71">
        <f t="shared" si="17"/>
        <v>1.8290043290044439E-4</v>
      </c>
      <c r="CB21" s="71">
        <f t="shared" si="18"/>
        <v>0</v>
      </c>
      <c r="CY21" s="17" t="s">
        <v>30</v>
      </c>
    </row>
    <row r="22" spans="1:108" s="17" customFormat="1" ht="15.75" thickBot="1" x14ac:dyDescent="0.3">
      <c r="A22" s="106">
        <f t="shared" si="0"/>
        <v>39568</v>
      </c>
      <c r="B22" s="155">
        <v>39599</v>
      </c>
      <c r="C22" s="156">
        <v>411654362090</v>
      </c>
      <c r="D22" s="157">
        <v>18950304.049999997</v>
      </c>
      <c r="E22" s="158">
        <v>1100896</v>
      </c>
      <c r="F22" s="157">
        <v>13279172970.645161</v>
      </c>
      <c r="G22" s="157">
        <v>12062.150258194381</v>
      </c>
      <c r="H22" s="157">
        <v>18950304.049999997</v>
      </c>
      <c r="I22" s="159">
        <v>1.6848628172154829E-2</v>
      </c>
      <c r="J22" s="159">
        <v>4.387380952380953E-2</v>
      </c>
      <c r="K22" s="160">
        <v>8.4999999999999659E-4</v>
      </c>
      <c r="L22" s="160">
        <v>0</v>
      </c>
      <c r="M22" s="160">
        <v>8.4999999999999659E-4</v>
      </c>
      <c r="N22" s="161">
        <v>23.309462702748608</v>
      </c>
      <c r="O22" s="161">
        <v>9.3978277510875774</v>
      </c>
      <c r="P22" s="162">
        <v>1.6336139715912228E-2</v>
      </c>
      <c r="Q22" s="69"/>
      <c r="R22" s="96"/>
      <c r="T22" s="113">
        <f t="shared" si="1"/>
        <v>1.6848628172154829E-2</v>
      </c>
      <c r="U22" s="114">
        <f t="shared" si="1"/>
        <v>4.387380952380953E-2</v>
      </c>
      <c r="V22" s="115">
        <f>VLOOKUP(B22,'cds bmps'!$E:$I,5,0)/10000</f>
        <v>5.9521363636363634E-3</v>
      </c>
      <c r="Y22" s="58"/>
      <c r="Z22" s="124">
        <f t="shared" si="19"/>
        <v>1.6090095226519704E-2</v>
      </c>
      <c r="AA22" s="125">
        <f t="shared" si="2"/>
        <v>7.5853294563512502E-4</v>
      </c>
      <c r="AD22" s="133">
        <f t="shared" si="3"/>
        <v>39599</v>
      </c>
      <c r="AE22" s="134">
        <f t="shared" si="20"/>
        <v>5.1248845624260117E-4</v>
      </c>
      <c r="AF22" s="134">
        <f t="shared" si="26"/>
        <v>2.8631840432263855E-4</v>
      </c>
      <c r="AG22" s="135">
        <f t="shared" si="27"/>
        <v>1.8290043290044439E-4</v>
      </c>
      <c r="AH22" s="136">
        <f t="shared" si="21"/>
        <v>-1.3254136363636364E-3</v>
      </c>
      <c r="AI22" s="57"/>
      <c r="AJ22" s="133">
        <f t="shared" si="28"/>
        <v>39599</v>
      </c>
      <c r="AK22" s="143">
        <f t="shared" si="28"/>
        <v>5.1248845624260117E-4</v>
      </c>
      <c r="AL22" s="143">
        <f t="shared" si="28"/>
        <v>2.8631840432263855E-4</v>
      </c>
      <c r="AM22" s="143">
        <f t="shared" si="29"/>
        <v>1.8290043290044439E-4</v>
      </c>
      <c r="AN22" s="143">
        <f t="shared" si="29"/>
        <v>0</v>
      </c>
      <c r="AO22" s="144">
        <f t="shared" si="22"/>
        <v>-1.3254136363636364E-3</v>
      </c>
      <c r="AP22" s="93"/>
      <c r="AQ22" s="93"/>
      <c r="AR22" t="s">
        <v>30</v>
      </c>
      <c r="AS22"/>
      <c r="AT22"/>
      <c r="AU22"/>
      <c r="AV22"/>
      <c r="AW22"/>
      <c r="AX22"/>
      <c r="AY22"/>
      <c r="AZ22"/>
      <c r="BA22" s="93"/>
      <c r="BB22" s="93"/>
      <c r="BC22" s="93"/>
      <c r="BD22" s="93"/>
      <c r="BE22" s="93"/>
      <c r="BF22" s="60">
        <f t="shared" si="4"/>
        <v>39599</v>
      </c>
      <c r="BG22" s="71">
        <f t="shared" si="5"/>
        <v>1.6848628172154829E-2</v>
      </c>
      <c r="BH22" s="71">
        <f t="shared" si="6"/>
        <v>4.387380952380953E-2</v>
      </c>
      <c r="BI22" s="71">
        <f t="shared" si="23"/>
        <v>1.8290043290044439E-4</v>
      </c>
      <c r="BJ22" s="71">
        <f t="shared" si="24"/>
        <v>0</v>
      </c>
      <c r="BK22" s="71">
        <f t="shared" si="25"/>
        <v>1.8290043290044439E-4</v>
      </c>
      <c r="BL22" s="71">
        <f t="shared" si="7"/>
        <v>5.9521363636363634E-3</v>
      </c>
      <c r="BM22" s="71">
        <f t="shared" si="8"/>
        <v>0</v>
      </c>
      <c r="BQ22" s="60">
        <f t="shared" si="9"/>
        <v>39599</v>
      </c>
      <c r="BR22" s="63">
        <f t="shared" si="10"/>
        <v>9.3978277510875774</v>
      </c>
      <c r="BS22" s="64">
        <f t="shared" si="11"/>
        <v>1100896</v>
      </c>
      <c r="BT22" s="17" t="s">
        <v>116</v>
      </c>
      <c r="BV22" s="60">
        <f t="shared" si="12"/>
        <v>39629</v>
      </c>
      <c r="BW22" s="71">
        <f t="shared" si="13"/>
        <v>1.698191045435038E-2</v>
      </c>
      <c r="BX22" s="71">
        <f t="shared" si="14"/>
        <v>1.6848628172154829E-2</v>
      </c>
      <c r="BY22" s="71">
        <f t="shared" si="15"/>
        <v>4.387380952380953E-2</v>
      </c>
      <c r="BZ22" s="71">
        <f t="shared" si="16"/>
        <v>5.9521363636363634E-3</v>
      </c>
      <c r="CA22" s="71">
        <f t="shared" si="17"/>
        <v>8.4999999999999659E-4</v>
      </c>
      <c r="CB22" s="71">
        <f t="shared" si="18"/>
        <v>0</v>
      </c>
    </row>
    <row r="23" spans="1:108" s="17" customFormat="1" ht="15.75" thickBot="1" x14ac:dyDescent="0.3">
      <c r="A23" s="106">
        <f t="shared" si="0"/>
        <v>39599</v>
      </c>
      <c r="B23" s="155">
        <v>39629</v>
      </c>
      <c r="C23" s="156">
        <v>397192858359</v>
      </c>
      <c r="D23" s="157">
        <v>18429217.360000033</v>
      </c>
      <c r="E23" s="158">
        <v>1103834</v>
      </c>
      <c r="F23" s="157">
        <v>13239761945.299999</v>
      </c>
      <c r="G23" s="157">
        <v>11994.341490930701</v>
      </c>
      <c r="H23" s="157">
        <v>18429217.360000033</v>
      </c>
      <c r="I23" s="159">
        <v>1.698191045435038E-2</v>
      </c>
      <c r="J23" s="159">
        <v>4.4723809523809527E-2</v>
      </c>
      <c r="K23" s="160">
        <v>0</v>
      </c>
      <c r="L23" s="160">
        <v>-8.1573498964745972E-6</v>
      </c>
      <c r="M23" s="160">
        <v>-8.1573498964745972E-6</v>
      </c>
      <c r="N23" s="161">
        <v>23.306490407331395</v>
      </c>
      <c r="O23" s="161">
        <v>9.3921902751366062</v>
      </c>
      <c r="P23" s="162">
        <v>1.6848628172154829E-2</v>
      </c>
      <c r="Q23" s="69"/>
      <c r="R23" s="96"/>
      <c r="T23" s="113">
        <f t="shared" si="1"/>
        <v>1.698191045435038E-2</v>
      </c>
      <c r="U23" s="114">
        <f t="shared" si="1"/>
        <v>4.4723809523809527E-2</v>
      </c>
      <c r="V23" s="115">
        <f>VLOOKUP(B23,'cds bmps'!$E:$I,5,0)/10000</f>
        <v>7.349804761904763E-3</v>
      </c>
      <c r="Y23" s="58"/>
      <c r="Z23" s="124">
        <f t="shared" si="19"/>
        <v>1.6427275543692263E-2</v>
      </c>
      <c r="AA23" s="125">
        <f t="shared" si="2"/>
        <v>5.5463491065811665E-4</v>
      </c>
      <c r="AD23" s="133">
        <f t="shared" si="3"/>
        <v>39629</v>
      </c>
      <c r="AE23" s="134">
        <f t="shared" si="20"/>
        <v>1.3328228219555011E-4</v>
      </c>
      <c r="AF23" s="134">
        <f t="shared" si="26"/>
        <v>7.5853294563512502E-4</v>
      </c>
      <c r="AG23" s="135">
        <f t="shared" si="27"/>
        <v>8.4999999999999659E-4</v>
      </c>
      <c r="AH23" s="136">
        <f t="shared" si="21"/>
        <v>1.3976683982683995E-3</v>
      </c>
      <c r="AI23" s="57"/>
      <c r="AJ23" s="133">
        <f t="shared" si="28"/>
        <v>39629</v>
      </c>
      <c r="AK23" s="143">
        <f t="shared" si="28"/>
        <v>1.3328228219555011E-4</v>
      </c>
      <c r="AL23" s="143">
        <f t="shared" si="28"/>
        <v>7.5853294563512502E-4</v>
      </c>
      <c r="AM23" s="143">
        <f t="shared" si="29"/>
        <v>8.4999999999999659E-4</v>
      </c>
      <c r="AN23" s="143">
        <f t="shared" si="29"/>
        <v>0</v>
      </c>
      <c r="AO23" s="144">
        <f t="shared" si="22"/>
        <v>1.3976683982683995E-3</v>
      </c>
      <c r="AP23" s="93"/>
      <c r="AQ23" s="93"/>
      <c r="AR23"/>
      <c r="AS23"/>
      <c r="AT23"/>
      <c r="AU23"/>
      <c r="AV23"/>
      <c r="AW23"/>
      <c r="AX23"/>
      <c r="AY23"/>
      <c r="AZ23"/>
      <c r="BA23" s="93"/>
      <c r="BB23" s="93"/>
      <c r="BC23" s="93"/>
      <c r="BD23" s="93"/>
      <c r="BE23" s="93"/>
      <c r="BF23" s="60">
        <f t="shared" si="4"/>
        <v>39629</v>
      </c>
      <c r="BG23" s="71">
        <f t="shared" si="5"/>
        <v>1.698191045435038E-2</v>
      </c>
      <c r="BH23" s="71">
        <f t="shared" si="6"/>
        <v>4.4723809523809527E-2</v>
      </c>
      <c r="BI23" s="71">
        <f t="shared" si="23"/>
        <v>8.4999999999999659E-4</v>
      </c>
      <c r="BJ23" s="71">
        <f t="shared" si="24"/>
        <v>0</v>
      </c>
      <c r="BK23" s="71">
        <f t="shared" si="25"/>
        <v>8.4999999999999659E-4</v>
      </c>
      <c r="BL23" s="71">
        <f t="shared" si="7"/>
        <v>7.349804761904763E-3</v>
      </c>
      <c r="BM23" s="71">
        <f t="shared" si="8"/>
        <v>0</v>
      </c>
      <c r="BQ23" s="60">
        <f t="shared" si="9"/>
        <v>39629</v>
      </c>
      <c r="BR23" s="63">
        <f t="shared" si="10"/>
        <v>9.3921902751366062</v>
      </c>
      <c r="BS23" s="64">
        <f t="shared" si="11"/>
        <v>1103834</v>
      </c>
      <c r="BT23" s="17" t="s">
        <v>116</v>
      </c>
      <c r="BV23" s="60">
        <f t="shared" si="12"/>
        <v>39660</v>
      </c>
      <c r="BW23" s="71">
        <f t="shared" si="13"/>
        <v>1.7431631893028095E-2</v>
      </c>
      <c r="BX23" s="71">
        <f t="shared" si="14"/>
        <v>1.698191045435038E-2</v>
      </c>
      <c r="BY23" s="71">
        <f t="shared" si="15"/>
        <v>4.4723809523809527E-2</v>
      </c>
      <c r="BZ23" s="71">
        <f t="shared" si="16"/>
        <v>7.349804761904763E-3</v>
      </c>
      <c r="CA23" s="71">
        <f t="shared" si="17"/>
        <v>-8.1573498964745972E-6</v>
      </c>
      <c r="CB23" s="71">
        <f t="shared" si="18"/>
        <v>0</v>
      </c>
      <c r="CY23" s="72" t="s">
        <v>31</v>
      </c>
      <c r="CZ23" s="72"/>
    </row>
    <row r="24" spans="1:108" s="17" customFormat="1" ht="15" x14ac:dyDescent="0.25">
      <c r="A24" s="106">
        <f t="shared" si="0"/>
        <v>39629</v>
      </c>
      <c r="B24" s="155">
        <v>39660</v>
      </c>
      <c r="C24" s="156">
        <v>411726977340</v>
      </c>
      <c r="D24" s="157">
        <v>19609489.370000001</v>
      </c>
      <c r="E24" s="158">
        <v>1112248</v>
      </c>
      <c r="F24" s="157">
        <v>13281515398.064516</v>
      </c>
      <c r="G24" s="157">
        <v>11941.145678000334</v>
      </c>
      <c r="H24" s="157">
        <v>19609489.370000001</v>
      </c>
      <c r="I24" s="159">
        <v>1.7431631893028095E-2</v>
      </c>
      <c r="J24" s="159">
        <v>4.4715652173913052E-2</v>
      </c>
      <c r="K24" s="160">
        <v>1.5910973084884428E-4</v>
      </c>
      <c r="L24" s="160">
        <v>0</v>
      </c>
      <c r="M24" s="160">
        <v>1.5910973084884428E-4</v>
      </c>
      <c r="N24" s="161">
        <v>23.309639085784539</v>
      </c>
      <c r="O24" s="161">
        <v>9.3877453352747562</v>
      </c>
      <c r="P24" s="162">
        <v>1.698191045435038E-2</v>
      </c>
      <c r="Q24" s="69"/>
      <c r="R24" s="96"/>
      <c r="T24" s="113">
        <f t="shared" si="1"/>
        <v>1.7431631893028095E-2</v>
      </c>
      <c r="U24" s="114">
        <f t="shared" si="1"/>
        <v>4.4715652173913052E-2</v>
      </c>
      <c r="V24" s="115">
        <f>VLOOKUP(B24,'cds bmps'!$E:$I,5,0)/10000</f>
        <v>7.5040086956521734E-3</v>
      </c>
      <c r="Y24" s="58"/>
      <c r="Z24" s="124">
        <f t="shared" si="19"/>
        <v>1.642736689169812E-2</v>
      </c>
      <c r="AA24" s="125">
        <f t="shared" si="2"/>
        <v>1.004265001329975E-3</v>
      </c>
      <c r="AD24" s="133">
        <f t="shared" si="3"/>
        <v>39660</v>
      </c>
      <c r="AE24" s="134">
        <f t="shared" si="20"/>
        <v>4.4972143867771583E-4</v>
      </c>
      <c r="AF24" s="134">
        <f t="shared" si="26"/>
        <v>5.5463491065811665E-4</v>
      </c>
      <c r="AG24" s="135">
        <f t="shared" si="27"/>
        <v>-8.1573498964745972E-6</v>
      </c>
      <c r="AH24" s="136">
        <f t="shared" si="21"/>
        <v>1.5420393374741045E-4</v>
      </c>
      <c r="AI24" s="57"/>
      <c r="AJ24" s="133">
        <f t="shared" si="28"/>
        <v>39660</v>
      </c>
      <c r="AK24" s="143">
        <f t="shared" si="28"/>
        <v>4.4972143867771583E-4</v>
      </c>
      <c r="AL24" s="143">
        <f t="shared" si="28"/>
        <v>5.5463491065811665E-4</v>
      </c>
      <c r="AM24" s="143">
        <f t="shared" si="29"/>
        <v>0</v>
      </c>
      <c r="AN24" s="143">
        <f t="shared" si="29"/>
        <v>-8.1573498964745972E-6</v>
      </c>
      <c r="AO24" s="144">
        <f t="shared" si="22"/>
        <v>1.5420393374741045E-4</v>
      </c>
      <c r="AP24" s="93"/>
      <c r="AQ24" s="93"/>
      <c r="AR24" s="4" t="s">
        <v>31</v>
      </c>
      <c r="AS24" s="4"/>
      <c r="AT24"/>
      <c r="AU24"/>
      <c r="AV24"/>
      <c r="AW24"/>
      <c r="AX24"/>
      <c r="AY24"/>
      <c r="AZ24"/>
      <c r="BA24" s="93"/>
      <c r="BB24" s="93"/>
      <c r="BC24" s="93"/>
      <c r="BD24" s="93"/>
      <c r="BE24" s="93"/>
      <c r="BF24" s="60">
        <f t="shared" si="4"/>
        <v>39660</v>
      </c>
      <c r="BG24" s="71">
        <f t="shared" si="5"/>
        <v>1.7431631893028095E-2</v>
      </c>
      <c r="BH24" s="71">
        <f t="shared" si="6"/>
        <v>4.4715652173913052E-2</v>
      </c>
      <c r="BI24" s="71">
        <f t="shared" si="23"/>
        <v>0</v>
      </c>
      <c r="BJ24" s="71">
        <f t="shared" si="24"/>
        <v>-8.1573498964745972E-6</v>
      </c>
      <c r="BK24" s="71">
        <f t="shared" si="25"/>
        <v>-8.1573498964745972E-6</v>
      </c>
      <c r="BL24" s="71">
        <f t="shared" si="7"/>
        <v>7.5040086956521734E-3</v>
      </c>
      <c r="BM24" s="71">
        <f t="shared" si="8"/>
        <v>0</v>
      </c>
      <c r="BQ24" s="60">
        <f t="shared" si="9"/>
        <v>39660</v>
      </c>
      <c r="BR24" s="63">
        <f t="shared" si="10"/>
        <v>9.3877453352747562</v>
      </c>
      <c r="BS24" s="64">
        <f t="shared" si="11"/>
        <v>1112248</v>
      </c>
      <c r="BT24" s="17" t="s">
        <v>116</v>
      </c>
      <c r="BV24" s="60">
        <f t="shared" si="12"/>
        <v>39691</v>
      </c>
      <c r="BW24" s="71">
        <f t="shared" si="13"/>
        <v>1.746189641473898E-2</v>
      </c>
      <c r="BX24" s="71">
        <f t="shared" si="14"/>
        <v>1.7431631893028095E-2</v>
      </c>
      <c r="BY24" s="71">
        <f t="shared" si="15"/>
        <v>4.4715652173913052E-2</v>
      </c>
      <c r="BZ24" s="71">
        <f t="shared" si="16"/>
        <v>7.5040086956521734E-3</v>
      </c>
      <c r="CA24" s="71">
        <f t="shared" si="17"/>
        <v>1.5910973084884428E-4</v>
      </c>
      <c r="CB24" s="71">
        <f t="shared" si="18"/>
        <v>0</v>
      </c>
      <c r="CY24" s="73" t="s">
        <v>32</v>
      </c>
      <c r="CZ24" s="73">
        <v>0.77918724599215017</v>
      </c>
    </row>
    <row r="25" spans="1:108" s="17" customFormat="1" ht="15" x14ac:dyDescent="0.25">
      <c r="A25" s="106">
        <f t="shared" si="0"/>
        <v>39660</v>
      </c>
      <c r="B25" s="155">
        <v>39691</v>
      </c>
      <c r="C25" s="156">
        <v>409372031021</v>
      </c>
      <c r="D25" s="157">
        <v>19531180.330000039</v>
      </c>
      <c r="E25" s="158">
        <v>1102596</v>
      </c>
      <c r="F25" s="157">
        <v>13205549387.774193</v>
      </c>
      <c r="G25" s="157">
        <v>11976.77969788952</v>
      </c>
      <c r="H25" s="157">
        <v>19531180.330000039</v>
      </c>
      <c r="I25" s="159">
        <v>1.746189641473898E-2</v>
      </c>
      <c r="J25" s="159">
        <v>4.4874761904761896E-2</v>
      </c>
      <c r="K25" s="160">
        <v>1.724329004329013E-3</v>
      </c>
      <c r="L25" s="160">
        <v>0</v>
      </c>
      <c r="M25" s="160">
        <v>1.724329004329013E-3</v>
      </c>
      <c r="N25" s="161">
        <v>23.303902986356697</v>
      </c>
      <c r="O25" s="161">
        <v>9.3907250290144191</v>
      </c>
      <c r="P25" s="162">
        <v>1.7431631893028095E-2</v>
      </c>
      <c r="Q25" s="69"/>
      <c r="R25" s="96"/>
      <c r="T25" s="113">
        <f t="shared" si="1"/>
        <v>1.746189641473898E-2</v>
      </c>
      <c r="U25" s="114">
        <f t="shared" si="1"/>
        <v>4.4874761904761896E-2</v>
      </c>
      <c r="V25" s="115">
        <f>VLOOKUP(B25,'cds bmps'!$E:$I,5,0)/10000</f>
        <v>6.8807761904761903E-3</v>
      </c>
      <c r="Y25" s="58"/>
      <c r="Z25" s="124">
        <f t="shared" si="19"/>
        <v>1.6472918379455609E-2</v>
      </c>
      <c r="AA25" s="125">
        <f t="shared" si="2"/>
        <v>9.8897803528337144E-4</v>
      </c>
      <c r="AD25" s="133">
        <f t="shared" si="3"/>
        <v>39691</v>
      </c>
      <c r="AE25" s="134">
        <f t="shared" si="20"/>
        <v>3.0264521710884895E-5</v>
      </c>
      <c r="AF25" s="134">
        <f t="shared" si="26"/>
        <v>1.004265001329975E-3</v>
      </c>
      <c r="AG25" s="135">
        <f t="shared" si="27"/>
        <v>1.5910973084884428E-4</v>
      </c>
      <c r="AH25" s="136">
        <f t="shared" si="21"/>
        <v>-6.2323250517598312E-4</v>
      </c>
      <c r="AI25" s="57"/>
      <c r="AJ25" s="133">
        <f t="shared" si="28"/>
        <v>39691</v>
      </c>
      <c r="AK25" s="143">
        <f t="shared" si="28"/>
        <v>3.0264521710884895E-5</v>
      </c>
      <c r="AL25" s="143">
        <f t="shared" si="28"/>
        <v>1.004265001329975E-3</v>
      </c>
      <c r="AM25" s="143">
        <f t="shared" si="29"/>
        <v>1.5910973084884428E-4</v>
      </c>
      <c r="AN25" s="143">
        <f t="shared" si="29"/>
        <v>0</v>
      </c>
      <c r="AO25" s="144">
        <f t="shared" si="22"/>
        <v>-6.2323250517598312E-4</v>
      </c>
      <c r="AP25" s="93"/>
      <c r="AQ25" s="93"/>
      <c r="AR25" s="1" t="s">
        <v>32</v>
      </c>
      <c r="AS25" s="1">
        <v>0.97642223117604621</v>
      </c>
      <c r="AT25"/>
      <c r="AU25"/>
      <c r="AV25"/>
      <c r="AW25"/>
      <c r="AX25"/>
      <c r="AY25"/>
      <c r="AZ25"/>
      <c r="BA25" s="93"/>
      <c r="BB25" s="93"/>
      <c r="BC25" s="93"/>
      <c r="BD25" s="93"/>
      <c r="BE25" s="93"/>
      <c r="BF25" s="60">
        <f t="shared" si="4"/>
        <v>39691</v>
      </c>
      <c r="BG25" s="71">
        <f t="shared" si="5"/>
        <v>1.746189641473898E-2</v>
      </c>
      <c r="BH25" s="71">
        <f t="shared" si="6"/>
        <v>4.4874761904761896E-2</v>
      </c>
      <c r="BI25" s="71">
        <f t="shared" si="23"/>
        <v>1.5910973084884428E-4</v>
      </c>
      <c r="BJ25" s="71">
        <f t="shared" si="24"/>
        <v>0</v>
      </c>
      <c r="BK25" s="71">
        <f t="shared" si="25"/>
        <v>1.5910973084884428E-4</v>
      </c>
      <c r="BL25" s="71">
        <f t="shared" si="7"/>
        <v>6.8807761904761903E-3</v>
      </c>
      <c r="BM25" s="71">
        <f t="shared" si="8"/>
        <v>0</v>
      </c>
      <c r="BQ25" s="60">
        <f t="shared" si="9"/>
        <v>39691</v>
      </c>
      <c r="BR25" s="63">
        <f t="shared" si="10"/>
        <v>9.3907250290144191</v>
      </c>
      <c r="BS25" s="64">
        <f t="shared" si="11"/>
        <v>1102596</v>
      </c>
      <c r="BT25" s="17" t="s">
        <v>116</v>
      </c>
      <c r="BV25" s="60">
        <f t="shared" si="12"/>
        <v>39721</v>
      </c>
      <c r="BW25" s="71">
        <f t="shared" si="13"/>
        <v>1.6155317738147087E-2</v>
      </c>
      <c r="BX25" s="71">
        <f t="shared" si="14"/>
        <v>1.746189641473898E-2</v>
      </c>
      <c r="BY25" s="71">
        <f t="shared" si="15"/>
        <v>4.4874761904761896E-2</v>
      </c>
      <c r="BZ25" s="71">
        <f t="shared" si="16"/>
        <v>6.8807761904761903E-3</v>
      </c>
      <c r="CA25" s="71">
        <f t="shared" si="17"/>
        <v>1.724329004329013E-3</v>
      </c>
      <c r="CB25" s="71">
        <f t="shared" si="18"/>
        <v>0</v>
      </c>
      <c r="CY25" s="73" t="s">
        <v>33</v>
      </c>
      <c r="CZ25" s="73">
        <v>0.6071327643168315</v>
      </c>
    </row>
    <row r="26" spans="1:108" s="17" customFormat="1" ht="15" x14ac:dyDescent="0.25">
      <c r="A26" s="106">
        <f t="shared" si="0"/>
        <v>39691</v>
      </c>
      <c r="B26" s="155">
        <v>39721</v>
      </c>
      <c r="C26" s="156">
        <v>673972882615</v>
      </c>
      <c r="D26" s="157">
        <v>29749306.190000638</v>
      </c>
      <c r="E26" s="158">
        <v>1958047</v>
      </c>
      <c r="F26" s="157">
        <v>22465762753.833332</v>
      </c>
      <c r="G26" s="157">
        <v>11473.556433442778</v>
      </c>
      <c r="H26" s="157">
        <v>29749306.190000638</v>
      </c>
      <c r="I26" s="159">
        <v>1.6155317738147087E-2</v>
      </c>
      <c r="J26" s="159">
        <v>4.6599090909090909E-2</v>
      </c>
      <c r="K26" s="160">
        <v>1.7135177865612652E-3</v>
      </c>
      <c r="L26" s="160">
        <v>0</v>
      </c>
      <c r="M26" s="160">
        <v>1.7135177865612652E-3</v>
      </c>
      <c r="N26" s="161">
        <v>23.835258331878272</v>
      </c>
      <c r="O26" s="161">
        <v>9.3478002260079709</v>
      </c>
      <c r="P26" s="162">
        <v>1.746189641473898E-2</v>
      </c>
      <c r="Q26" s="69"/>
      <c r="R26" s="96"/>
      <c r="T26" s="113">
        <f t="shared" si="1"/>
        <v>1.6155317738147087E-2</v>
      </c>
      <c r="U26" s="114">
        <f t="shared" si="1"/>
        <v>4.6599090909090909E-2</v>
      </c>
      <c r="V26" s="115">
        <f>VLOOKUP(B26,'cds bmps'!$E:$I,5,0)/10000</f>
        <v>9.8625818181818196E-3</v>
      </c>
      <c r="Y26" s="58"/>
      <c r="Z26" s="124">
        <f t="shared" si="19"/>
        <v>1.7159837248415018E-2</v>
      </c>
      <c r="AA26" s="125">
        <f t="shared" si="2"/>
        <v>-1.0045195102679309E-3</v>
      </c>
      <c r="AD26" s="133">
        <f t="shared" si="3"/>
        <v>39721</v>
      </c>
      <c r="AE26" s="134">
        <f t="shared" si="20"/>
        <v>-1.3065786765918928E-3</v>
      </c>
      <c r="AF26" s="134">
        <f t="shared" si="26"/>
        <v>9.8897803528337144E-4</v>
      </c>
      <c r="AG26" s="135">
        <f t="shared" si="27"/>
        <v>1.724329004329013E-3</v>
      </c>
      <c r="AH26" s="136">
        <f t="shared" si="21"/>
        <v>2.9818056277056294E-3</v>
      </c>
      <c r="AI26" s="57"/>
      <c r="AJ26" s="133">
        <f t="shared" si="28"/>
        <v>39721</v>
      </c>
      <c r="AK26" s="143">
        <f t="shared" si="28"/>
        <v>-1.3065786765918928E-3</v>
      </c>
      <c r="AL26" s="143">
        <f t="shared" si="28"/>
        <v>9.8897803528337144E-4</v>
      </c>
      <c r="AM26" s="143">
        <f t="shared" si="29"/>
        <v>1.724329004329013E-3</v>
      </c>
      <c r="AN26" s="143">
        <f t="shared" si="29"/>
        <v>0</v>
      </c>
      <c r="AO26" s="144">
        <f t="shared" si="22"/>
        <v>2.9818056277056294E-3</v>
      </c>
      <c r="AP26" s="93"/>
      <c r="AQ26" s="93"/>
      <c r="AR26" s="1" t="s">
        <v>33</v>
      </c>
      <c r="AS26" s="1">
        <v>0.95340037353480822</v>
      </c>
      <c r="AT26"/>
      <c r="AU26"/>
      <c r="AV26"/>
      <c r="AW26"/>
      <c r="AX26"/>
      <c r="AY26"/>
      <c r="AZ26"/>
      <c r="BA26" s="93"/>
      <c r="BB26" s="93"/>
      <c r="BC26" s="93"/>
      <c r="BD26" s="93"/>
      <c r="BE26" s="93"/>
      <c r="BF26" s="60">
        <f t="shared" si="4"/>
        <v>39721</v>
      </c>
      <c r="BG26" s="71">
        <f t="shared" si="5"/>
        <v>1.6155317738147087E-2</v>
      </c>
      <c r="BH26" s="71">
        <f t="shared" si="6"/>
        <v>4.6599090909090909E-2</v>
      </c>
      <c r="BI26" s="71">
        <f t="shared" si="23"/>
        <v>1.724329004329013E-3</v>
      </c>
      <c r="BJ26" s="71">
        <f t="shared" si="24"/>
        <v>0</v>
      </c>
      <c r="BK26" s="71">
        <f t="shared" si="25"/>
        <v>1.724329004329013E-3</v>
      </c>
      <c r="BL26" s="71">
        <f t="shared" si="7"/>
        <v>9.8625818181818196E-3</v>
      </c>
      <c r="BM26" s="71">
        <f t="shared" si="8"/>
        <v>0</v>
      </c>
      <c r="BQ26" s="60">
        <f t="shared" si="9"/>
        <v>39721</v>
      </c>
      <c r="BR26" s="63">
        <f t="shared" si="10"/>
        <v>9.3478002260079709</v>
      </c>
      <c r="BS26" s="64">
        <f t="shared" si="11"/>
        <v>1958047</v>
      </c>
      <c r="BT26" s="17" t="s">
        <v>116</v>
      </c>
      <c r="BV26" s="60">
        <f t="shared" si="12"/>
        <v>39752</v>
      </c>
      <c r="BW26" s="71">
        <f t="shared" si="13"/>
        <v>1.6486987042556439E-2</v>
      </c>
      <c r="BX26" s="71">
        <f t="shared" si="14"/>
        <v>1.6155317738147087E-2</v>
      </c>
      <c r="BY26" s="71">
        <f t="shared" si="15"/>
        <v>4.6599090909090909E-2</v>
      </c>
      <c r="BZ26" s="71">
        <f t="shared" si="16"/>
        <v>9.8625818181818196E-3</v>
      </c>
      <c r="CA26" s="71">
        <f t="shared" si="17"/>
        <v>1.7135177865612652E-3</v>
      </c>
      <c r="CB26" s="71">
        <f t="shared" si="18"/>
        <v>0</v>
      </c>
      <c r="CY26" s="73" t="s">
        <v>34</v>
      </c>
      <c r="CZ26" s="73">
        <v>0.60089677644884465</v>
      </c>
    </row>
    <row r="27" spans="1:108" s="17" customFormat="1" ht="15" x14ac:dyDescent="0.25">
      <c r="A27" s="106">
        <f t="shared" si="0"/>
        <v>39721</v>
      </c>
      <c r="B27" s="155">
        <v>39752</v>
      </c>
      <c r="C27" s="156">
        <v>722842757713</v>
      </c>
      <c r="D27" s="157">
        <v>32561473.169999983</v>
      </c>
      <c r="E27" s="158">
        <v>1969002.9999999998</v>
      </c>
      <c r="F27" s="157">
        <v>23317508313.322582</v>
      </c>
      <c r="G27" s="157">
        <v>11842.291917951667</v>
      </c>
      <c r="H27" s="157">
        <v>32561473.169999983</v>
      </c>
      <c r="I27" s="159">
        <v>1.6486987042556439E-2</v>
      </c>
      <c r="J27" s="159">
        <v>4.8312608695652175E-2</v>
      </c>
      <c r="K27" s="160">
        <v>0</v>
      </c>
      <c r="L27" s="160">
        <v>-9.8801086956521733E-3</v>
      </c>
      <c r="M27" s="160">
        <v>-9.8801086956521733E-3</v>
      </c>
      <c r="N27" s="161">
        <v>23.872470345092413</v>
      </c>
      <c r="O27" s="161">
        <v>9.3794324638562614</v>
      </c>
      <c r="P27" s="162">
        <v>1.6155317738147087E-2</v>
      </c>
      <c r="Q27" s="69"/>
      <c r="R27" s="96"/>
      <c r="T27" s="113">
        <f t="shared" si="1"/>
        <v>1.6486987042556439E-2</v>
      </c>
      <c r="U27" s="114">
        <f t="shared" si="1"/>
        <v>4.8312608695652175E-2</v>
      </c>
      <c r="V27" s="115">
        <f>VLOOKUP(B27,'cds bmps'!$E:$I,5,0)/10000</f>
        <v>7.962300000000002E-3</v>
      </c>
      <c r="Y27" s="58"/>
      <c r="Z27" s="124">
        <f t="shared" si="19"/>
        <v>1.7745910163056888E-2</v>
      </c>
      <c r="AA27" s="125">
        <f t="shared" si="2"/>
        <v>-1.2589231205004485E-3</v>
      </c>
      <c r="AD27" s="133">
        <f t="shared" si="3"/>
        <v>39752</v>
      </c>
      <c r="AE27" s="134">
        <f t="shared" si="20"/>
        <v>3.3166930440935161E-4</v>
      </c>
      <c r="AF27" s="134">
        <f t="shared" si="26"/>
        <v>-1.0045195102679309E-3</v>
      </c>
      <c r="AG27" s="135">
        <f t="shared" si="27"/>
        <v>1.7135177865612652E-3</v>
      </c>
      <c r="AH27" s="136">
        <f t="shared" si="21"/>
        <v>-1.9002818181818176E-3</v>
      </c>
      <c r="AI27" s="57"/>
      <c r="AJ27" s="133">
        <f t="shared" si="28"/>
        <v>39752</v>
      </c>
      <c r="AK27" s="143">
        <f t="shared" si="28"/>
        <v>3.3166930440935161E-4</v>
      </c>
      <c r="AL27" s="143">
        <f t="shared" si="28"/>
        <v>-1.0045195102679309E-3</v>
      </c>
      <c r="AM27" s="143">
        <f t="shared" si="29"/>
        <v>1.7135177865612652E-3</v>
      </c>
      <c r="AN27" s="143">
        <f t="shared" si="29"/>
        <v>0</v>
      </c>
      <c r="AO27" s="144">
        <f t="shared" si="22"/>
        <v>-1.9002818181818176E-3</v>
      </c>
      <c r="AP27" s="93"/>
      <c r="AQ27" s="93"/>
      <c r="AR27" s="1" t="s">
        <v>34</v>
      </c>
      <c r="AS27" s="1">
        <v>0.94150719596134003</v>
      </c>
      <c r="AT27"/>
      <c r="AU27"/>
      <c r="AV27"/>
      <c r="AW27"/>
      <c r="AX27"/>
      <c r="AY27"/>
      <c r="AZ27"/>
      <c r="BA27" s="93"/>
      <c r="BB27" s="93"/>
      <c r="BC27" s="93"/>
      <c r="BD27" s="93"/>
      <c r="BE27" s="93"/>
      <c r="BF27" s="60">
        <f t="shared" si="4"/>
        <v>39752</v>
      </c>
      <c r="BG27" s="71">
        <f t="shared" si="5"/>
        <v>1.6486987042556439E-2</v>
      </c>
      <c r="BH27" s="71">
        <f t="shared" si="6"/>
        <v>4.8312608695652175E-2</v>
      </c>
      <c r="BI27" s="71">
        <f t="shared" si="23"/>
        <v>1.7135177865612652E-3</v>
      </c>
      <c r="BJ27" s="71">
        <f t="shared" si="24"/>
        <v>0</v>
      </c>
      <c r="BK27" s="71">
        <f t="shared" si="25"/>
        <v>1.7135177865612652E-3</v>
      </c>
      <c r="BL27" s="71">
        <f t="shared" si="7"/>
        <v>7.962300000000002E-3</v>
      </c>
      <c r="BM27" s="71">
        <f t="shared" si="8"/>
        <v>0</v>
      </c>
      <c r="BQ27" s="60">
        <f t="shared" si="9"/>
        <v>39752</v>
      </c>
      <c r="BR27" s="63">
        <f t="shared" si="10"/>
        <v>9.3794324638562614</v>
      </c>
      <c r="BS27" s="64">
        <f t="shared" si="11"/>
        <v>1969002.9999999998</v>
      </c>
      <c r="BT27" s="17" t="s">
        <v>116</v>
      </c>
      <c r="BV27" s="60">
        <f t="shared" si="12"/>
        <v>39782</v>
      </c>
      <c r="BW27" s="71">
        <f t="shared" si="13"/>
        <v>1.6563992306614119E-2</v>
      </c>
      <c r="BX27" s="71">
        <f t="shared" si="14"/>
        <v>1.6486987042556439E-2</v>
      </c>
      <c r="BY27" s="71">
        <f t="shared" si="15"/>
        <v>4.8312608695652175E-2</v>
      </c>
      <c r="BZ27" s="71">
        <f t="shared" si="16"/>
        <v>7.962300000000002E-3</v>
      </c>
      <c r="CA27" s="71">
        <f t="shared" si="17"/>
        <v>-9.8801086956521733E-3</v>
      </c>
      <c r="CB27" s="71">
        <f t="shared" si="18"/>
        <v>0</v>
      </c>
      <c r="CY27" s="73" t="s">
        <v>35</v>
      </c>
      <c r="CZ27" s="73">
        <v>7.6110546293749496E-3</v>
      </c>
    </row>
    <row r="28" spans="1:108" s="17" customFormat="1" ht="15.75" thickBot="1" x14ac:dyDescent="0.3">
      <c r="A28" s="106">
        <f t="shared" si="0"/>
        <v>39752</v>
      </c>
      <c r="B28" s="163">
        <v>39782</v>
      </c>
      <c r="C28" s="156">
        <v>702752951754.99988</v>
      </c>
      <c r="D28" s="157">
        <v>31804356.520000499</v>
      </c>
      <c r="E28" s="158">
        <v>1960501</v>
      </c>
      <c r="F28" s="157">
        <v>23425098391.833328</v>
      </c>
      <c r="G28" s="157">
        <v>11948.526622446674</v>
      </c>
      <c r="H28" s="157">
        <v>31804356.520000499</v>
      </c>
      <c r="I28" s="159">
        <v>1.6563992306614119E-2</v>
      </c>
      <c r="J28" s="159">
        <v>3.8432500000000001E-2</v>
      </c>
      <c r="K28" s="160">
        <v>0</v>
      </c>
      <c r="L28" s="160">
        <v>-8.503928571428572E-3</v>
      </c>
      <c r="M28" s="160">
        <v>-8.503928571428572E-3</v>
      </c>
      <c r="N28" s="161">
        <v>23.877073865353786</v>
      </c>
      <c r="O28" s="161">
        <v>9.3883632545654319</v>
      </c>
      <c r="P28" s="162">
        <v>1.6486987042556439E-2</v>
      </c>
      <c r="Q28" s="69"/>
      <c r="R28" s="96"/>
      <c r="T28" s="113">
        <f t="shared" si="1"/>
        <v>1.6563992306614119E-2</v>
      </c>
      <c r="U28" s="114">
        <f t="shared" si="1"/>
        <v>3.8432500000000001E-2</v>
      </c>
      <c r="V28" s="115">
        <f>VLOOKUP(B28,'cds bmps'!$E:$I,5,0)/10000</f>
        <v>7.4989699999999998E-3</v>
      </c>
      <c r="Y28" s="58"/>
      <c r="Z28" s="124">
        <f t="shared" si="19"/>
        <v>1.4139930575161405E-2</v>
      </c>
      <c r="AA28" s="125">
        <f t="shared" si="2"/>
        <v>2.4240617314527143E-3</v>
      </c>
      <c r="AD28" s="133">
        <f t="shared" si="3"/>
        <v>39782</v>
      </c>
      <c r="AE28" s="134">
        <f t="shared" si="20"/>
        <v>7.7005264057680017E-5</v>
      </c>
      <c r="AF28" s="134">
        <f t="shared" si="26"/>
        <v>-1.2589231205004485E-3</v>
      </c>
      <c r="AG28" s="135">
        <f t="shared" si="27"/>
        <v>-9.8801086956521733E-3</v>
      </c>
      <c r="AH28" s="136">
        <f t="shared" si="21"/>
        <v>-4.6333000000000225E-4</v>
      </c>
      <c r="AI28" s="57"/>
      <c r="AJ28" s="133">
        <f t="shared" si="28"/>
        <v>39782</v>
      </c>
      <c r="AK28" s="143">
        <f t="shared" si="28"/>
        <v>7.7005264057680017E-5</v>
      </c>
      <c r="AL28" s="143">
        <f t="shared" si="28"/>
        <v>-1.2589231205004485E-3</v>
      </c>
      <c r="AM28" s="143">
        <f t="shared" si="29"/>
        <v>0</v>
      </c>
      <c r="AN28" s="143">
        <f t="shared" si="29"/>
        <v>-9.8801086956521733E-3</v>
      </c>
      <c r="AO28" s="144">
        <f t="shared" si="22"/>
        <v>-4.6333000000000225E-4</v>
      </c>
      <c r="AP28" s="93"/>
      <c r="AQ28" s="93"/>
      <c r="AR28" s="1" t="s">
        <v>35</v>
      </c>
      <c r="AS28" s="1">
        <v>1.3812452440707941E-3</v>
      </c>
      <c r="AT28"/>
      <c r="AU28"/>
      <c r="AV28"/>
      <c r="AW28"/>
      <c r="AX28"/>
      <c r="AY28"/>
      <c r="AZ28"/>
      <c r="BA28" s="93"/>
      <c r="BB28" s="93"/>
      <c r="BC28" s="93"/>
      <c r="BD28" s="93"/>
      <c r="BE28" s="93"/>
      <c r="BF28" s="60">
        <f t="shared" si="4"/>
        <v>39782</v>
      </c>
      <c r="BG28" s="71">
        <f t="shared" si="5"/>
        <v>1.6563992306614119E-2</v>
      </c>
      <c r="BH28" s="71">
        <f t="shared" si="6"/>
        <v>3.8432500000000001E-2</v>
      </c>
      <c r="BI28" s="71">
        <f t="shared" si="23"/>
        <v>0</v>
      </c>
      <c r="BJ28" s="71">
        <f t="shared" si="24"/>
        <v>-9.8801086956521733E-3</v>
      </c>
      <c r="BK28" s="71">
        <f t="shared" si="25"/>
        <v>-9.8801086956521733E-3</v>
      </c>
      <c r="BL28" s="71">
        <f t="shared" si="7"/>
        <v>7.4989699999999998E-3</v>
      </c>
      <c r="BM28" s="71">
        <f t="shared" si="8"/>
        <v>0</v>
      </c>
      <c r="BQ28" s="60">
        <f t="shared" si="9"/>
        <v>39782</v>
      </c>
      <c r="BR28" s="63">
        <f t="shared" si="10"/>
        <v>9.3883632545654319</v>
      </c>
      <c r="BS28" s="64">
        <f t="shared" si="11"/>
        <v>1960501</v>
      </c>
      <c r="BT28" s="17" t="s">
        <v>116</v>
      </c>
      <c r="BV28" s="60">
        <f t="shared" si="12"/>
        <v>39813</v>
      </c>
      <c r="BW28" s="71">
        <f t="shared" si="13"/>
        <v>1.6563992306614209E-2</v>
      </c>
      <c r="BX28" s="71">
        <f t="shared" si="14"/>
        <v>1.6563992306614119E-2</v>
      </c>
      <c r="BY28" s="71">
        <f t="shared" si="15"/>
        <v>3.8432500000000001E-2</v>
      </c>
      <c r="BZ28" s="71">
        <f t="shared" si="16"/>
        <v>7.4989699999999998E-3</v>
      </c>
      <c r="CA28" s="71">
        <f t="shared" si="17"/>
        <v>-8.503928571428572E-3</v>
      </c>
      <c r="CB28" s="71">
        <f t="shared" si="18"/>
        <v>0</v>
      </c>
      <c r="CY28" s="75" t="s">
        <v>36</v>
      </c>
      <c r="CZ28" s="75">
        <v>65</v>
      </c>
    </row>
    <row r="29" spans="1:108" s="17" customFormat="1" ht="15.75" thickBot="1" x14ac:dyDescent="0.3">
      <c r="A29" s="106">
        <f t="shared" si="0"/>
        <v>39782</v>
      </c>
      <c r="B29" s="163">
        <v>39813</v>
      </c>
      <c r="C29" s="156">
        <v>702752951754.99988</v>
      </c>
      <c r="D29" s="157">
        <v>31804356.52000067</v>
      </c>
      <c r="E29" s="158">
        <v>1955032</v>
      </c>
      <c r="F29" s="157">
        <v>22669450056.6129</v>
      </c>
      <c r="G29" s="157">
        <v>11595.43682999199</v>
      </c>
      <c r="H29" s="157">
        <v>31804356.52000067</v>
      </c>
      <c r="I29" s="159">
        <v>1.6563992306614209E-2</v>
      </c>
      <c r="J29" s="159">
        <v>2.9928571428571429E-2</v>
      </c>
      <c r="K29" s="160">
        <v>0</v>
      </c>
      <c r="L29" s="160">
        <v>-8.5104761904761968E-3</v>
      </c>
      <c r="M29" s="160">
        <v>-8.5104761904761968E-3</v>
      </c>
      <c r="N29" s="161">
        <v>23.844284042530795</v>
      </c>
      <c r="O29" s="161">
        <v>9.3583669229767068</v>
      </c>
      <c r="P29" s="162">
        <v>1.6563992306614119E-2</v>
      </c>
      <c r="Q29" s="69"/>
      <c r="R29" s="96"/>
      <c r="T29" s="113">
        <f t="shared" si="1"/>
        <v>1.6563992306614209E-2</v>
      </c>
      <c r="U29" s="114">
        <f t="shared" si="1"/>
        <v>2.9928571428571429E-2</v>
      </c>
      <c r="V29" s="115">
        <f>VLOOKUP(B29,'cds bmps'!$E:$I,5,0)/10000</f>
        <v>1.1384721739130434E-2</v>
      </c>
      <c r="Y29" s="58"/>
      <c r="Z29" s="124">
        <f t="shared" si="19"/>
        <v>1.1121269410964467E-2</v>
      </c>
      <c r="AA29" s="125">
        <f t="shared" si="2"/>
        <v>5.4427228956497424E-3</v>
      </c>
      <c r="AD29" s="133">
        <f t="shared" si="3"/>
        <v>39813</v>
      </c>
      <c r="AE29" s="134">
        <f t="shared" si="20"/>
        <v>9.0205620750793969E-17</v>
      </c>
      <c r="AF29" s="134">
        <f t="shared" si="26"/>
        <v>2.4240617314527143E-3</v>
      </c>
      <c r="AG29" s="135">
        <f t="shared" si="27"/>
        <v>-8.503928571428572E-3</v>
      </c>
      <c r="AH29" s="136">
        <f t="shared" si="21"/>
        <v>3.8857517391304346E-3</v>
      </c>
      <c r="AI29" s="57"/>
      <c r="AJ29" s="133">
        <f t="shared" si="28"/>
        <v>39813</v>
      </c>
      <c r="AK29" s="143">
        <f t="shared" si="28"/>
        <v>9.0205620750793969E-17</v>
      </c>
      <c r="AL29" s="143">
        <f t="shared" si="28"/>
        <v>2.4240617314527143E-3</v>
      </c>
      <c r="AM29" s="143">
        <f t="shared" si="29"/>
        <v>0</v>
      </c>
      <c r="AN29" s="143">
        <f t="shared" si="29"/>
        <v>-8.503928571428572E-3</v>
      </c>
      <c r="AO29" s="144">
        <f t="shared" si="22"/>
        <v>3.8857517391304346E-3</v>
      </c>
      <c r="AP29" s="93"/>
      <c r="AQ29" s="93"/>
      <c r="AR29" s="2" t="s">
        <v>36</v>
      </c>
      <c r="AS29" s="2">
        <v>90</v>
      </c>
      <c r="AT29"/>
      <c r="AU29"/>
      <c r="AV29"/>
      <c r="AW29"/>
      <c r="AX29"/>
      <c r="AY29"/>
      <c r="AZ29"/>
      <c r="BA29" s="93"/>
      <c r="BB29" s="93"/>
      <c r="BC29" s="93"/>
      <c r="BD29" s="93"/>
      <c r="BE29" s="93"/>
      <c r="BF29" s="60">
        <f t="shared" si="4"/>
        <v>39813</v>
      </c>
      <c r="BG29" s="71">
        <f t="shared" si="5"/>
        <v>1.6563992306614209E-2</v>
      </c>
      <c r="BH29" s="71">
        <f t="shared" si="6"/>
        <v>2.9928571428571429E-2</v>
      </c>
      <c r="BI29" s="71">
        <f t="shared" si="23"/>
        <v>0</v>
      </c>
      <c r="BJ29" s="71">
        <f t="shared" si="24"/>
        <v>-8.503928571428572E-3</v>
      </c>
      <c r="BK29" s="71">
        <f t="shared" si="25"/>
        <v>-8.503928571428572E-3</v>
      </c>
      <c r="BL29" s="71">
        <f t="shared" si="7"/>
        <v>1.1384721739130434E-2</v>
      </c>
      <c r="BM29" s="71">
        <f t="shared" si="8"/>
        <v>0</v>
      </c>
      <c r="BQ29" s="60">
        <f t="shared" si="9"/>
        <v>39813</v>
      </c>
      <c r="BR29" s="63">
        <f t="shared" si="10"/>
        <v>9.3583669229767068</v>
      </c>
      <c r="BS29" s="64">
        <f t="shared" si="11"/>
        <v>1955032</v>
      </c>
      <c r="BT29" s="17" t="s">
        <v>116</v>
      </c>
      <c r="BV29" s="60">
        <f t="shared" si="12"/>
        <v>39844</v>
      </c>
      <c r="BW29" s="71">
        <f t="shared" si="13"/>
        <v>9.994581600320256E-3</v>
      </c>
      <c r="BX29" s="71">
        <f t="shared" si="14"/>
        <v>1.6563992306614209E-2</v>
      </c>
      <c r="BY29" s="71">
        <f t="shared" si="15"/>
        <v>2.9928571428571429E-2</v>
      </c>
      <c r="BZ29" s="71">
        <f t="shared" si="16"/>
        <v>1.1384721739130434E-2</v>
      </c>
      <c r="CA29" s="71">
        <f t="shared" si="17"/>
        <v>-8.5104761904761968E-3</v>
      </c>
      <c r="CB29" s="71">
        <f t="shared" si="18"/>
        <v>0</v>
      </c>
    </row>
    <row r="30" spans="1:108" s="17" customFormat="1" ht="15.75" thickBot="1" x14ac:dyDescent="0.3">
      <c r="A30" s="106">
        <f t="shared" si="0"/>
        <v>39813</v>
      </c>
      <c r="B30" s="163">
        <v>39844</v>
      </c>
      <c r="C30" s="156">
        <v>781970009640</v>
      </c>
      <c r="D30" s="157">
        <v>21412227.59000054</v>
      </c>
      <c r="E30" s="158">
        <v>1950138</v>
      </c>
      <c r="F30" s="157">
        <v>25224839020.645161</v>
      </c>
      <c r="G30" s="157">
        <v>12934.899489495185</v>
      </c>
      <c r="H30" s="157">
        <v>21412227.59000054</v>
      </c>
      <c r="I30" s="159">
        <v>9.994581600320256E-3</v>
      </c>
      <c r="J30" s="159">
        <v>2.1418095238095233E-2</v>
      </c>
      <c r="K30" s="160">
        <v>0</v>
      </c>
      <c r="L30" s="160">
        <v>-5.1355952380952308E-3</v>
      </c>
      <c r="M30" s="160">
        <v>-5.1355952380952308E-3</v>
      </c>
      <c r="N30" s="161">
        <v>23.951095021427175</v>
      </c>
      <c r="O30" s="161">
        <v>9.4676843241604995</v>
      </c>
      <c r="P30" s="162">
        <v>1.6563992306614209E-2</v>
      </c>
      <c r="Q30" s="69"/>
      <c r="R30" s="96"/>
      <c r="T30" s="113">
        <f t="shared" si="1"/>
        <v>9.994581600320256E-3</v>
      </c>
      <c r="U30" s="114">
        <f t="shared" si="1"/>
        <v>2.1418095238095233E-2</v>
      </c>
      <c r="V30" s="115">
        <f>VLOOKUP(B30,'cds bmps'!$E:$I,5,0)/10000</f>
        <v>1.1187000000000002E-2</v>
      </c>
      <c r="Y30" s="58"/>
      <c r="Z30" s="124">
        <f t="shared" si="19"/>
        <v>8.0191670384891656E-3</v>
      </c>
      <c r="AA30" s="125">
        <f t="shared" si="2"/>
        <v>1.9754145618310903E-3</v>
      </c>
      <c r="AD30" s="133">
        <f t="shared" si="3"/>
        <v>39844</v>
      </c>
      <c r="AE30" s="134">
        <f t="shared" si="20"/>
        <v>-6.5694107062939534E-3</v>
      </c>
      <c r="AF30" s="134">
        <f t="shared" si="26"/>
        <v>5.4427228956497424E-3</v>
      </c>
      <c r="AG30" s="135">
        <f t="shared" si="27"/>
        <v>-8.5104761904761968E-3</v>
      </c>
      <c r="AH30" s="136">
        <f t="shared" si="21"/>
        <v>-1.9772173913043187E-4</v>
      </c>
      <c r="AI30" s="57"/>
      <c r="AJ30" s="133">
        <f t="shared" si="28"/>
        <v>39844</v>
      </c>
      <c r="AK30" s="143">
        <f t="shared" si="28"/>
        <v>-6.5694107062939534E-3</v>
      </c>
      <c r="AL30" s="143">
        <f t="shared" si="28"/>
        <v>5.4427228956497424E-3</v>
      </c>
      <c r="AM30" s="143">
        <f t="shared" si="29"/>
        <v>0</v>
      </c>
      <c r="AN30" s="143">
        <f t="shared" si="29"/>
        <v>-8.5104761904761968E-3</v>
      </c>
      <c r="AO30" s="144">
        <f t="shared" si="22"/>
        <v>-1.9772173913043187E-4</v>
      </c>
      <c r="AP30" s="93"/>
      <c r="AQ30" s="93"/>
      <c r="AR30"/>
      <c r="AS30"/>
      <c r="AT30"/>
      <c r="AU30"/>
      <c r="AV30"/>
      <c r="AW30"/>
      <c r="AX30"/>
      <c r="AY30"/>
      <c r="AZ30"/>
      <c r="BA30" s="93"/>
      <c r="BB30" s="93"/>
      <c r="BC30" s="93"/>
      <c r="BD30" s="93"/>
      <c r="BE30" s="93"/>
      <c r="BF30" s="60">
        <f t="shared" si="4"/>
        <v>39844</v>
      </c>
      <c r="BG30" s="71">
        <f t="shared" si="5"/>
        <v>9.994581600320256E-3</v>
      </c>
      <c r="BH30" s="71">
        <f t="shared" si="6"/>
        <v>2.1418095238095233E-2</v>
      </c>
      <c r="BI30" s="71">
        <f t="shared" si="23"/>
        <v>0</v>
      </c>
      <c r="BJ30" s="71">
        <f t="shared" si="24"/>
        <v>-8.5104761904761968E-3</v>
      </c>
      <c r="BK30" s="71">
        <f t="shared" si="25"/>
        <v>-8.5104761904761968E-3</v>
      </c>
      <c r="BL30" s="71">
        <f t="shared" si="7"/>
        <v>1.1187000000000002E-2</v>
      </c>
      <c r="BM30" s="71">
        <f t="shared" si="8"/>
        <v>0</v>
      </c>
      <c r="BQ30" s="60">
        <f t="shared" si="9"/>
        <v>39844</v>
      </c>
      <c r="BR30" s="63">
        <f t="shared" si="10"/>
        <v>9.4676843241604995</v>
      </c>
      <c r="BS30" s="64">
        <f t="shared" si="11"/>
        <v>1950138</v>
      </c>
      <c r="BT30" s="17" t="s">
        <v>116</v>
      </c>
      <c r="BV30" s="60">
        <f t="shared" si="12"/>
        <v>39872</v>
      </c>
      <c r="BW30" s="71">
        <f t="shared" si="13"/>
        <v>6.73426124032533E-3</v>
      </c>
      <c r="BX30" s="71">
        <f t="shared" si="14"/>
        <v>9.994581600320256E-3</v>
      </c>
      <c r="BY30" s="71">
        <f t="shared" si="15"/>
        <v>2.1418095238095233E-2</v>
      </c>
      <c r="BZ30" s="71">
        <f t="shared" si="16"/>
        <v>1.1187000000000002E-2</v>
      </c>
      <c r="CA30" s="71">
        <f t="shared" si="17"/>
        <v>-5.1355952380952308E-3</v>
      </c>
      <c r="CB30" s="71">
        <f t="shared" si="18"/>
        <v>0</v>
      </c>
      <c r="CY30" s="17" t="s">
        <v>37</v>
      </c>
    </row>
    <row r="31" spans="1:108" s="17" customFormat="1" ht="15.75" thickBot="1" x14ac:dyDescent="0.3">
      <c r="A31" s="106">
        <f t="shared" si="0"/>
        <v>39844</v>
      </c>
      <c r="B31" s="163">
        <v>39872</v>
      </c>
      <c r="C31" s="156">
        <v>708179428256</v>
      </c>
      <c r="D31" s="157">
        <v>13065932.260000365</v>
      </c>
      <c r="E31" s="158">
        <v>1960447</v>
      </c>
      <c r="F31" s="157">
        <v>25292122437.714287</v>
      </c>
      <c r="G31" s="157">
        <v>12901.201836986304</v>
      </c>
      <c r="H31" s="157">
        <v>13065932.260000365</v>
      </c>
      <c r="I31" s="159">
        <v>6.73426124032533E-3</v>
      </c>
      <c r="J31" s="159">
        <v>1.6282500000000002E-2</v>
      </c>
      <c r="K31" s="160">
        <v>0</v>
      </c>
      <c r="L31" s="160">
        <v>-3.5915909090909089E-3</v>
      </c>
      <c r="M31" s="160">
        <v>-3.5915909090909089E-3</v>
      </c>
      <c r="N31" s="161">
        <v>23.95375881809715</v>
      </c>
      <c r="O31" s="161">
        <v>9.4650757516679658</v>
      </c>
      <c r="P31" s="162">
        <v>9.994581600320256E-3</v>
      </c>
      <c r="Q31" s="69"/>
      <c r="R31" s="96"/>
      <c r="T31" s="113">
        <f t="shared" si="1"/>
        <v>6.73426124032533E-3</v>
      </c>
      <c r="U31" s="114">
        <f t="shared" si="1"/>
        <v>1.6282500000000002E-2</v>
      </c>
      <c r="V31" s="115">
        <f>VLOOKUP(B31,'cds bmps'!$E:$I,5,0)/10000</f>
        <v>1.3093250000000002E-2</v>
      </c>
      <c r="Y31" s="58"/>
      <c r="Z31" s="124">
        <f t="shared" si="19"/>
        <v>6.1874299427827862E-3</v>
      </c>
      <c r="AA31" s="125">
        <f t="shared" si="2"/>
        <v>5.4683129754254378E-4</v>
      </c>
      <c r="AD31" s="133">
        <f t="shared" si="3"/>
        <v>39872</v>
      </c>
      <c r="AE31" s="134">
        <f t="shared" si="20"/>
        <v>-3.2603203599949259E-3</v>
      </c>
      <c r="AF31" s="134">
        <f t="shared" si="26"/>
        <v>1.9754145618310903E-3</v>
      </c>
      <c r="AG31" s="135">
        <f t="shared" si="27"/>
        <v>-5.1355952380952308E-3</v>
      </c>
      <c r="AH31" s="136">
        <f t="shared" si="21"/>
        <v>1.90625E-3</v>
      </c>
      <c r="AI31" s="57"/>
      <c r="AJ31" s="133">
        <f t="shared" si="28"/>
        <v>39872</v>
      </c>
      <c r="AK31" s="143">
        <f t="shared" si="28"/>
        <v>-3.2603203599949259E-3</v>
      </c>
      <c r="AL31" s="143">
        <f t="shared" si="28"/>
        <v>1.9754145618310903E-3</v>
      </c>
      <c r="AM31" s="143">
        <f t="shared" si="29"/>
        <v>0</v>
      </c>
      <c r="AN31" s="143">
        <f t="shared" si="29"/>
        <v>-5.1355952380952308E-3</v>
      </c>
      <c r="AO31" s="144">
        <f t="shared" si="22"/>
        <v>1.90625E-3</v>
      </c>
      <c r="AP31" s="93"/>
      <c r="AQ31" s="93"/>
      <c r="AR31" t="s">
        <v>37</v>
      </c>
      <c r="AS31"/>
      <c r="AT31"/>
      <c r="AU31"/>
      <c r="AV31"/>
      <c r="AW31"/>
      <c r="AX31"/>
      <c r="AY31"/>
      <c r="AZ31"/>
      <c r="BA31" s="93"/>
      <c r="BB31" s="93"/>
      <c r="BC31" s="93"/>
      <c r="BD31" s="93"/>
      <c r="BE31" s="93"/>
      <c r="BF31" s="60">
        <f t="shared" si="4"/>
        <v>39872</v>
      </c>
      <c r="BG31" s="71">
        <f t="shared" si="5"/>
        <v>6.73426124032533E-3</v>
      </c>
      <c r="BH31" s="71">
        <f t="shared" si="6"/>
        <v>1.6282500000000002E-2</v>
      </c>
      <c r="BI31" s="71">
        <f t="shared" si="23"/>
        <v>0</v>
      </c>
      <c r="BJ31" s="71">
        <f t="shared" si="24"/>
        <v>-5.1355952380952308E-3</v>
      </c>
      <c r="BK31" s="71">
        <f t="shared" si="25"/>
        <v>-5.1355952380952308E-3</v>
      </c>
      <c r="BL31" s="71">
        <f t="shared" si="7"/>
        <v>1.3093250000000002E-2</v>
      </c>
      <c r="BM31" s="71">
        <f t="shared" si="8"/>
        <v>0</v>
      </c>
      <c r="BQ31" s="60">
        <f t="shared" si="9"/>
        <v>39872</v>
      </c>
      <c r="BR31" s="63">
        <f t="shared" si="10"/>
        <v>9.4650757516679658</v>
      </c>
      <c r="BS31" s="64">
        <f t="shared" si="11"/>
        <v>1960447</v>
      </c>
      <c r="BT31" s="17" t="s">
        <v>116</v>
      </c>
      <c r="BV31" s="60">
        <f t="shared" si="12"/>
        <v>39903</v>
      </c>
      <c r="BW31" s="71">
        <f t="shared" si="13"/>
        <v>4.9490561509074509E-3</v>
      </c>
      <c r="BX31" s="71">
        <f t="shared" si="14"/>
        <v>6.73426124032533E-3</v>
      </c>
      <c r="BY31" s="71">
        <f t="shared" si="15"/>
        <v>1.6282500000000002E-2</v>
      </c>
      <c r="BZ31" s="71">
        <f t="shared" si="16"/>
        <v>1.3093250000000002E-2</v>
      </c>
      <c r="CA31" s="71">
        <f t="shared" si="17"/>
        <v>-3.5915909090909089E-3</v>
      </c>
      <c r="CB31" s="71">
        <f t="shared" si="18"/>
        <v>0</v>
      </c>
      <c r="CY31" s="76"/>
      <c r="CZ31" s="76" t="s">
        <v>42</v>
      </c>
      <c r="DA31" s="76" t="s">
        <v>43</v>
      </c>
      <c r="DB31" s="76" t="s">
        <v>44</v>
      </c>
      <c r="DC31" s="76" t="s">
        <v>45</v>
      </c>
      <c r="DD31" s="76" t="s">
        <v>46</v>
      </c>
    </row>
    <row r="32" spans="1:108" s="17" customFormat="1" ht="15" x14ac:dyDescent="0.25">
      <c r="A32" s="106">
        <f t="shared" si="0"/>
        <v>39872</v>
      </c>
      <c r="B32" s="163">
        <v>39903</v>
      </c>
      <c r="C32" s="156">
        <v>939229024548</v>
      </c>
      <c r="D32" s="157">
        <v>12735060.770000232</v>
      </c>
      <c r="E32" s="158">
        <v>2351554</v>
      </c>
      <c r="F32" s="157">
        <v>30297710469.290321</v>
      </c>
      <c r="G32" s="157">
        <v>12884.122784035715</v>
      </c>
      <c r="H32" s="157">
        <v>12735060.770000232</v>
      </c>
      <c r="I32" s="159">
        <v>4.9490561509074509E-3</v>
      </c>
      <c r="J32" s="159">
        <v>1.2690909090909093E-2</v>
      </c>
      <c r="K32" s="160">
        <v>0</v>
      </c>
      <c r="L32" s="160">
        <v>-2.5704090909090937E-3</v>
      </c>
      <c r="M32" s="160">
        <v>-2.5704090909090937E-3</v>
      </c>
      <c r="N32" s="161">
        <v>24.134337984537151</v>
      </c>
      <c r="O32" s="161">
        <v>9.4637510403680913</v>
      </c>
      <c r="P32" s="162">
        <v>6.73426124032533E-3</v>
      </c>
      <c r="Q32" s="69"/>
      <c r="R32" s="96"/>
      <c r="T32" s="113">
        <f t="shared" si="1"/>
        <v>4.9490561509074509E-3</v>
      </c>
      <c r="U32" s="114">
        <f t="shared" si="1"/>
        <v>1.2690909090909093E-2</v>
      </c>
      <c r="V32" s="115">
        <f>VLOOKUP(B32,'cds bmps'!$E:$I,5,0)/10000</f>
        <v>1.4199986363636364E-2</v>
      </c>
      <c r="Y32" s="58"/>
      <c r="Z32" s="124">
        <f t="shared" si="19"/>
        <v>4.9019060309278698E-3</v>
      </c>
      <c r="AA32" s="125">
        <f t="shared" si="2"/>
        <v>4.7150119979581101E-5</v>
      </c>
      <c r="AD32" s="133">
        <f t="shared" si="3"/>
        <v>39903</v>
      </c>
      <c r="AE32" s="134">
        <f t="shared" si="20"/>
        <v>-1.7852050894178791E-3</v>
      </c>
      <c r="AF32" s="134">
        <f t="shared" si="26"/>
        <v>5.4683129754254378E-4</v>
      </c>
      <c r="AG32" s="135">
        <f t="shared" si="27"/>
        <v>-3.5915909090909089E-3</v>
      </c>
      <c r="AH32" s="136">
        <f t="shared" si="21"/>
        <v>1.1067363636363611E-3</v>
      </c>
      <c r="AI32" s="57"/>
      <c r="AJ32" s="133">
        <f t="shared" si="28"/>
        <v>39903</v>
      </c>
      <c r="AK32" s="143">
        <f t="shared" si="28"/>
        <v>-1.7852050894178791E-3</v>
      </c>
      <c r="AL32" s="143">
        <f t="shared" si="28"/>
        <v>5.4683129754254378E-4</v>
      </c>
      <c r="AM32" s="143">
        <f t="shared" si="29"/>
        <v>0</v>
      </c>
      <c r="AN32" s="143">
        <f t="shared" si="29"/>
        <v>-3.5915909090909089E-3</v>
      </c>
      <c r="AO32" s="144">
        <f t="shared" si="22"/>
        <v>1.1067363636363611E-3</v>
      </c>
      <c r="AP32" s="93"/>
      <c r="AQ32" s="93"/>
      <c r="AR32" s="3"/>
      <c r="AS32" s="3" t="s">
        <v>42</v>
      </c>
      <c r="AT32" s="3" t="s">
        <v>43</v>
      </c>
      <c r="AU32" s="3" t="s">
        <v>44</v>
      </c>
      <c r="AV32" s="3" t="s">
        <v>45</v>
      </c>
      <c r="AW32" s="3" t="s">
        <v>46</v>
      </c>
      <c r="AX32"/>
      <c r="AY32"/>
      <c r="AZ32"/>
      <c r="BA32" s="93"/>
      <c r="BB32" s="93"/>
      <c r="BC32" s="93"/>
      <c r="BD32" s="93"/>
      <c r="BE32" s="93"/>
      <c r="BF32" s="60">
        <f t="shared" si="4"/>
        <v>39903</v>
      </c>
      <c r="BG32" s="71">
        <f t="shared" si="5"/>
        <v>4.9490561509074509E-3</v>
      </c>
      <c r="BH32" s="71">
        <f t="shared" si="6"/>
        <v>1.2690909090909093E-2</v>
      </c>
      <c r="BI32" s="71">
        <f t="shared" si="23"/>
        <v>0</v>
      </c>
      <c r="BJ32" s="71">
        <f t="shared" si="24"/>
        <v>-3.5915909090909089E-3</v>
      </c>
      <c r="BK32" s="71">
        <f t="shared" si="25"/>
        <v>-3.5915909090909089E-3</v>
      </c>
      <c r="BL32" s="71">
        <f t="shared" si="7"/>
        <v>1.4199986363636364E-2</v>
      </c>
      <c r="BM32" s="71">
        <f t="shared" si="8"/>
        <v>0</v>
      </c>
      <c r="BQ32" s="60">
        <f t="shared" si="9"/>
        <v>39903</v>
      </c>
      <c r="BR32" s="63">
        <f t="shared" si="10"/>
        <v>9.4637510403680913</v>
      </c>
      <c r="BS32" s="64">
        <f t="shared" si="11"/>
        <v>2351554</v>
      </c>
      <c r="BT32" s="17" t="s">
        <v>116</v>
      </c>
      <c r="BV32" s="60">
        <f t="shared" si="12"/>
        <v>39933</v>
      </c>
      <c r="BW32" s="71">
        <f t="shared" si="13"/>
        <v>3.8203389089607907E-3</v>
      </c>
      <c r="BX32" s="71">
        <f t="shared" si="14"/>
        <v>4.9490561509074509E-3</v>
      </c>
      <c r="BY32" s="71">
        <f t="shared" si="15"/>
        <v>1.2690909090909093E-2</v>
      </c>
      <c r="BZ32" s="71">
        <f t="shared" si="16"/>
        <v>1.4199986363636364E-2</v>
      </c>
      <c r="CA32" s="71">
        <f t="shared" si="17"/>
        <v>-2.5704090909090937E-3</v>
      </c>
      <c r="CB32" s="71">
        <f t="shared" si="18"/>
        <v>0</v>
      </c>
      <c r="CY32" s="73" t="s">
        <v>38</v>
      </c>
      <c r="CZ32" s="73">
        <v>1</v>
      </c>
      <c r="DA32" s="73">
        <v>5.6398569315614811E-3</v>
      </c>
      <c r="DB32" s="73">
        <v>5.6398569315614811E-3</v>
      </c>
      <c r="DC32" s="73">
        <v>97.359516594575354</v>
      </c>
      <c r="DD32" s="73">
        <v>2.1058307816351928E-14</v>
      </c>
    </row>
    <row r="33" spans="1:111" s="17" customFormat="1" ht="15" x14ac:dyDescent="0.25">
      <c r="A33" s="106">
        <f t="shared" si="0"/>
        <v>39903</v>
      </c>
      <c r="B33" s="163">
        <v>39933</v>
      </c>
      <c r="C33" s="156">
        <v>928013194964</v>
      </c>
      <c r="D33" s="157">
        <v>9713218.9499999601</v>
      </c>
      <c r="E33" s="158">
        <v>2320964</v>
      </c>
      <c r="F33" s="157">
        <v>30933773165.466667</v>
      </c>
      <c r="G33" s="157">
        <v>13327.984908627048</v>
      </c>
      <c r="H33" s="157">
        <v>9713218.9499999601</v>
      </c>
      <c r="I33" s="159">
        <v>3.8203389089607907E-3</v>
      </c>
      <c r="J33" s="159">
        <v>1.0120499999999999E-2</v>
      </c>
      <c r="K33" s="160">
        <v>0</v>
      </c>
      <c r="L33" s="160">
        <v>-1.2764999999999981E-3</v>
      </c>
      <c r="M33" s="160">
        <v>-1.2764999999999981E-3</v>
      </c>
      <c r="N33" s="161">
        <v>24.155114406680578</v>
      </c>
      <c r="O33" s="161">
        <v>9.497621232100089</v>
      </c>
      <c r="P33" s="162">
        <v>4.9490561509074509E-3</v>
      </c>
      <c r="Q33" s="69"/>
      <c r="R33" s="96"/>
      <c r="T33" s="113">
        <f t="shared" si="1"/>
        <v>3.8203389089607907E-3</v>
      </c>
      <c r="U33" s="114">
        <f t="shared" si="1"/>
        <v>1.0120499999999999E-2</v>
      </c>
      <c r="V33" s="115">
        <f>VLOOKUP(B33,'cds bmps'!$E:$I,5,0)/10000</f>
        <v>1.123104090909091E-2</v>
      </c>
      <c r="Y33" s="58"/>
      <c r="Z33" s="124">
        <f t="shared" si="19"/>
        <v>3.9072330763927588E-3</v>
      </c>
      <c r="AA33" s="125">
        <f t="shared" si="2"/>
        <v>-8.689416743196815E-5</v>
      </c>
      <c r="AD33" s="133">
        <f t="shared" si="3"/>
        <v>39933</v>
      </c>
      <c r="AE33" s="134">
        <f t="shared" si="20"/>
        <v>-1.1287172419466602E-3</v>
      </c>
      <c r="AF33" s="134">
        <f t="shared" si="26"/>
        <v>4.7150119979581101E-5</v>
      </c>
      <c r="AG33" s="135">
        <f t="shared" si="27"/>
        <v>-2.5704090909090937E-3</v>
      </c>
      <c r="AH33" s="136">
        <f t="shared" si="21"/>
        <v>-2.968945454545454E-3</v>
      </c>
      <c r="AI33" s="57"/>
      <c r="AJ33" s="133">
        <f t="shared" si="28"/>
        <v>39933</v>
      </c>
      <c r="AK33" s="143">
        <f t="shared" si="28"/>
        <v>-1.1287172419466602E-3</v>
      </c>
      <c r="AL33" s="143">
        <f t="shared" si="28"/>
        <v>4.7150119979581101E-5</v>
      </c>
      <c r="AM33" s="143">
        <f t="shared" si="29"/>
        <v>0</v>
      </c>
      <c r="AN33" s="143">
        <f t="shared" si="29"/>
        <v>-2.5704090909090937E-3</v>
      </c>
      <c r="AO33" s="144">
        <f t="shared" si="22"/>
        <v>-2.968945454545454E-3</v>
      </c>
      <c r="AP33" s="93"/>
      <c r="AQ33" s="93"/>
      <c r="AR33" s="1" t="s">
        <v>38</v>
      </c>
      <c r="AS33" s="1">
        <v>2</v>
      </c>
      <c r="AT33" s="1">
        <v>3.4349241051878916E-3</v>
      </c>
      <c r="AU33" s="1">
        <v>1.7174620525939458E-3</v>
      </c>
      <c r="AV33" s="1">
        <v>900.21357718106208</v>
      </c>
      <c r="AW33" s="1">
        <v>7.3915213387288624E-59</v>
      </c>
      <c r="AX33"/>
      <c r="AY33"/>
      <c r="AZ33"/>
      <c r="BA33" s="93"/>
      <c r="BB33" s="93"/>
      <c r="BC33" s="93"/>
      <c r="BD33" s="93"/>
      <c r="BE33" s="93"/>
      <c r="BF33" s="60">
        <f t="shared" si="4"/>
        <v>39933</v>
      </c>
      <c r="BG33" s="71">
        <f t="shared" si="5"/>
        <v>3.8203389089607907E-3</v>
      </c>
      <c r="BH33" s="71">
        <f t="shared" si="6"/>
        <v>1.0120499999999999E-2</v>
      </c>
      <c r="BI33" s="71">
        <f t="shared" si="23"/>
        <v>0</v>
      </c>
      <c r="BJ33" s="71">
        <f t="shared" si="24"/>
        <v>-2.5704090909090937E-3</v>
      </c>
      <c r="BK33" s="71">
        <f t="shared" si="25"/>
        <v>-2.5704090909090937E-3</v>
      </c>
      <c r="BL33" s="71">
        <f t="shared" si="7"/>
        <v>1.123104090909091E-2</v>
      </c>
      <c r="BM33" s="71">
        <f t="shared" si="8"/>
        <v>0</v>
      </c>
      <c r="BQ33" s="60">
        <f t="shared" si="9"/>
        <v>39933</v>
      </c>
      <c r="BR33" s="63">
        <f t="shared" si="10"/>
        <v>9.497621232100089</v>
      </c>
      <c r="BS33" s="64">
        <f t="shared" si="11"/>
        <v>2320964</v>
      </c>
      <c r="BT33" s="17" t="s">
        <v>116</v>
      </c>
      <c r="BV33" s="60">
        <f t="shared" si="12"/>
        <v>39964</v>
      </c>
      <c r="BW33" s="71">
        <f t="shared" si="13"/>
        <v>3.395116869015012E-3</v>
      </c>
      <c r="BX33" s="71">
        <f t="shared" si="14"/>
        <v>3.8203389089607907E-3</v>
      </c>
      <c r="BY33" s="71">
        <f t="shared" si="15"/>
        <v>1.0120499999999999E-2</v>
      </c>
      <c r="BZ33" s="71">
        <f t="shared" si="16"/>
        <v>1.123104090909091E-2</v>
      </c>
      <c r="CA33" s="71">
        <f t="shared" si="17"/>
        <v>-1.2764999999999981E-3</v>
      </c>
      <c r="CB33" s="71">
        <f t="shared" si="18"/>
        <v>0</v>
      </c>
      <c r="CY33" s="73" t="s">
        <v>39</v>
      </c>
      <c r="CZ33" s="73">
        <v>63</v>
      </c>
      <c r="DA33" s="73">
        <v>3.6494736119937806E-3</v>
      </c>
      <c r="DB33" s="73">
        <v>5.7928152571329849E-5</v>
      </c>
      <c r="DC33" s="73"/>
      <c r="DD33" s="73"/>
    </row>
    <row r="34" spans="1:111" s="17" customFormat="1" ht="15.75" thickBot="1" x14ac:dyDescent="0.3">
      <c r="A34" s="106">
        <f t="shared" si="0"/>
        <v>39933</v>
      </c>
      <c r="B34" s="163">
        <v>39964</v>
      </c>
      <c r="C34" s="156">
        <v>973520922465</v>
      </c>
      <c r="D34" s="157">
        <v>9055389.8799999375</v>
      </c>
      <c r="E34" s="158">
        <v>2334912</v>
      </c>
      <c r="F34" s="157">
        <v>31403900724.677418</v>
      </c>
      <c r="G34" s="157">
        <v>13449.714903464206</v>
      </c>
      <c r="H34" s="157">
        <v>9055389.8799999375</v>
      </c>
      <c r="I34" s="159">
        <v>3.395116869015012E-3</v>
      </c>
      <c r="J34" s="159">
        <v>8.8440000000000012E-3</v>
      </c>
      <c r="K34" s="160">
        <v>2.9009090909090998E-4</v>
      </c>
      <c r="L34" s="160">
        <v>0</v>
      </c>
      <c r="M34" s="160">
        <v>2.9009090909090998E-4</v>
      </c>
      <c r="N34" s="161">
        <v>24.170197949045651</v>
      </c>
      <c r="O34" s="161">
        <v>9.5067131880368692</v>
      </c>
      <c r="P34" s="162">
        <v>3.8203389089607907E-3</v>
      </c>
      <c r="Q34" s="69"/>
      <c r="R34" s="96"/>
      <c r="T34" s="113">
        <f t="shared" si="1"/>
        <v>3.395116869015012E-3</v>
      </c>
      <c r="U34" s="114">
        <f t="shared" si="1"/>
        <v>8.8440000000000012E-3</v>
      </c>
      <c r="V34" s="115">
        <f>VLOOKUP(B34,'cds bmps'!$E:$I,5,0)/10000</f>
        <v>8.1666238095238104E-3</v>
      </c>
      <c r="Y34" s="58"/>
      <c r="Z34" s="124">
        <f t="shared" si="19"/>
        <v>3.3817032804043363E-3</v>
      </c>
      <c r="AA34" s="125">
        <f t="shared" si="2"/>
        <v>1.3413588610675705E-5</v>
      </c>
      <c r="AD34" s="133">
        <f t="shared" si="3"/>
        <v>39964</v>
      </c>
      <c r="AE34" s="134">
        <f t="shared" si="20"/>
        <v>-4.2522203994577873E-4</v>
      </c>
      <c r="AF34" s="134">
        <f t="shared" si="26"/>
        <v>-8.689416743196815E-5</v>
      </c>
      <c r="AG34" s="135">
        <f t="shared" si="27"/>
        <v>-1.2764999999999981E-3</v>
      </c>
      <c r="AH34" s="136">
        <f t="shared" si="21"/>
        <v>-3.0644170995670992E-3</v>
      </c>
      <c r="AI34" s="57"/>
      <c r="AJ34" s="133">
        <f t="shared" si="28"/>
        <v>39964</v>
      </c>
      <c r="AK34" s="143">
        <f t="shared" si="28"/>
        <v>-4.2522203994577873E-4</v>
      </c>
      <c r="AL34" s="143">
        <f t="shared" si="28"/>
        <v>-8.689416743196815E-5</v>
      </c>
      <c r="AM34" s="143">
        <f t="shared" si="29"/>
        <v>0</v>
      </c>
      <c r="AN34" s="143">
        <f t="shared" si="29"/>
        <v>-1.2764999999999981E-3</v>
      </c>
      <c r="AO34" s="144">
        <f t="shared" si="22"/>
        <v>-3.0644170995670992E-3</v>
      </c>
      <c r="AP34" s="93"/>
      <c r="AQ34" s="93"/>
      <c r="AR34" s="1" t="s">
        <v>39</v>
      </c>
      <c r="AS34" s="1">
        <v>88</v>
      </c>
      <c r="AT34" s="1">
        <v>1.6788978133560047E-4</v>
      </c>
      <c r="AU34" s="1">
        <v>1.9078384242681874E-6</v>
      </c>
      <c r="AV34" s="1"/>
      <c r="AW34" s="1"/>
      <c r="AX34"/>
      <c r="AY34"/>
      <c r="AZ34"/>
      <c r="BA34" s="93"/>
      <c r="BB34" s="93"/>
      <c r="BC34" s="93"/>
      <c r="BD34" s="93"/>
      <c r="BE34" s="93"/>
      <c r="BF34" s="60">
        <f t="shared" si="4"/>
        <v>39964</v>
      </c>
      <c r="BG34" s="71">
        <f t="shared" si="5"/>
        <v>3.395116869015012E-3</v>
      </c>
      <c r="BH34" s="71">
        <f t="shared" si="6"/>
        <v>8.8440000000000012E-3</v>
      </c>
      <c r="BI34" s="71">
        <f t="shared" si="23"/>
        <v>0</v>
      </c>
      <c r="BJ34" s="71">
        <f t="shared" si="24"/>
        <v>-1.2764999999999981E-3</v>
      </c>
      <c r="BK34" s="71">
        <f t="shared" si="25"/>
        <v>-1.2764999999999981E-3</v>
      </c>
      <c r="BL34" s="71">
        <f t="shared" si="7"/>
        <v>8.1666238095238104E-3</v>
      </c>
      <c r="BM34" s="71">
        <f t="shared" si="8"/>
        <v>0</v>
      </c>
      <c r="BQ34" s="60">
        <f t="shared" si="9"/>
        <v>39964</v>
      </c>
      <c r="BR34" s="63">
        <f t="shared" si="10"/>
        <v>9.5067131880368692</v>
      </c>
      <c r="BS34" s="64">
        <f t="shared" si="11"/>
        <v>2334912</v>
      </c>
      <c r="BT34" s="17" t="s">
        <v>116</v>
      </c>
      <c r="BV34" s="60">
        <f t="shared" si="12"/>
        <v>39994</v>
      </c>
      <c r="BW34" s="71">
        <f t="shared" si="13"/>
        <v>3.1085384641268009E-3</v>
      </c>
      <c r="BX34" s="71">
        <f t="shared" si="14"/>
        <v>3.395116869015012E-3</v>
      </c>
      <c r="BY34" s="71">
        <f t="shared" si="15"/>
        <v>8.8440000000000012E-3</v>
      </c>
      <c r="BZ34" s="71">
        <f t="shared" si="16"/>
        <v>8.1666238095238104E-3</v>
      </c>
      <c r="CA34" s="71">
        <f t="shared" si="17"/>
        <v>2.9009090909090998E-4</v>
      </c>
      <c r="CB34" s="71">
        <f t="shared" si="18"/>
        <v>0</v>
      </c>
      <c r="CY34" s="75" t="s">
        <v>40</v>
      </c>
      <c r="CZ34" s="75">
        <v>64</v>
      </c>
      <c r="DA34" s="75">
        <v>9.2893305435552617E-3</v>
      </c>
      <c r="DB34" s="75"/>
      <c r="DC34" s="75"/>
      <c r="DD34" s="75"/>
    </row>
    <row r="35" spans="1:111" s="17" customFormat="1" ht="15.75" thickBot="1" x14ac:dyDescent="0.3">
      <c r="A35" s="106">
        <f t="shared" si="0"/>
        <v>39964</v>
      </c>
      <c r="B35" s="163">
        <v>39994</v>
      </c>
      <c r="C35" s="156">
        <v>937398407878</v>
      </c>
      <c r="D35" s="157">
        <v>7983394.5399999637</v>
      </c>
      <c r="E35" s="158">
        <v>2345510</v>
      </c>
      <c r="F35" s="157">
        <v>31246613595.933334</v>
      </c>
      <c r="G35" s="157">
        <v>13321.884620373963</v>
      </c>
      <c r="H35" s="157">
        <v>7983394.5399999637</v>
      </c>
      <c r="I35" s="159">
        <v>3.1085384641268009E-3</v>
      </c>
      <c r="J35" s="159">
        <v>9.1340909090909111E-3</v>
      </c>
      <c r="K35" s="160">
        <v>0</v>
      </c>
      <c r="L35" s="160">
        <v>-3.0366996047430858E-3</v>
      </c>
      <c r="M35" s="160">
        <v>-3.0366996047430858E-3</v>
      </c>
      <c r="N35" s="161">
        <v>24.165176842326787</v>
      </c>
      <c r="O35" s="161">
        <v>9.4971634221019574</v>
      </c>
      <c r="P35" s="162">
        <v>3.395116869015012E-3</v>
      </c>
      <c r="Q35" s="69"/>
      <c r="R35" s="96"/>
      <c r="T35" s="113">
        <f t="shared" si="1"/>
        <v>3.1085384641268009E-3</v>
      </c>
      <c r="U35" s="114">
        <f t="shared" si="1"/>
        <v>9.1340909090909111E-3</v>
      </c>
      <c r="V35" s="115">
        <f>VLOOKUP(B35,'cds bmps'!$E:$I,5,0)/10000</f>
        <v>8.5324136363636362E-3</v>
      </c>
      <c r="Y35" s="58"/>
      <c r="Z35" s="124">
        <f t="shared" si="19"/>
        <v>3.4945697725692576E-3</v>
      </c>
      <c r="AA35" s="125">
        <f t="shared" si="2"/>
        <v>-3.8603130844245669E-4</v>
      </c>
      <c r="AD35" s="133">
        <f t="shared" si="3"/>
        <v>39994</v>
      </c>
      <c r="AE35" s="134">
        <f t="shared" si="20"/>
        <v>-2.8657840488821107E-4</v>
      </c>
      <c r="AF35" s="134">
        <f t="shared" si="26"/>
        <v>1.3413588610675705E-5</v>
      </c>
      <c r="AG35" s="135">
        <f t="shared" si="27"/>
        <v>2.9009090909090998E-4</v>
      </c>
      <c r="AH35" s="136">
        <f t="shared" si="21"/>
        <v>3.6578982683982582E-4</v>
      </c>
      <c r="AI35" s="57"/>
      <c r="AJ35" s="133">
        <f t="shared" si="28"/>
        <v>39994</v>
      </c>
      <c r="AK35" s="143">
        <f t="shared" si="28"/>
        <v>-2.8657840488821107E-4</v>
      </c>
      <c r="AL35" s="143">
        <f t="shared" si="28"/>
        <v>1.3413588610675705E-5</v>
      </c>
      <c r="AM35" s="143">
        <f t="shared" si="29"/>
        <v>2.9009090909090998E-4</v>
      </c>
      <c r="AN35" s="143">
        <f t="shared" si="29"/>
        <v>0</v>
      </c>
      <c r="AO35" s="144">
        <f t="shared" si="22"/>
        <v>3.6578982683982582E-4</v>
      </c>
      <c r="AP35" s="93"/>
      <c r="AQ35" s="93"/>
      <c r="AR35" s="2" t="s">
        <v>40</v>
      </c>
      <c r="AS35" s="2">
        <v>90</v>
      </c>
      <c r="AT35" s="2">
        <v>3.6028138865234921E-3</v>
      </c>
      <c r="AU35" s="2"/>
      <c r="AV35" s="2"/>
      <c r="AW35" s="2"/>
      <c r="AX35"/>
      <c r="AY35"/>
      <c r="AZ35"/>
      <c r="BA35" s="93"/>
      <c r="BB35" s="93"/>
      <c r="BC35" s="93"/>
      <c r="BD35" s="93"/>
      <c r="BE35" s="93"/>
      <c r="BF35" s="60">
        <f t="shared" si="4"/>
        <v>39994</v>
      </c>
      <c r="BG35" s="71">
        <f t="shared" si="5"/>
        <v>3.1085384641268009E-3</v>
      </c>
      <c r="BH35" s="71">
        <f t="shared" si="6"/>
        <v>9.1340909090909111E-3</v>
      </c>
      <c r="BI35" s="71">
        <f t="shared" si="23"/>
        <v>2.9009090909090998E-4</v>
      </c>
      <c r="BJ35" s="71">
        <f t="shared" si="24"/>
        <v>0</v>
      </c>
      <c r="BK35" s="71">
        <f t="shared" si="25"/>
        <v>2.9009090909090998E-4</v>
      </c>
      <c r="BL35" s="71">
        <f t="shared" si="7"/>
        <v>8.5324136363636362E-3</v>
      </c>
      <c r="BM35" s="71">
        <f t="shared" si="8"/>
        <v>0</v>
      </c>
      <c r="BQ35" s="60">
        <f t="shared" si="9"/>
        <v>39994</v>
      </c>
      <c r="BR35" s="63">
        <f t="shared" si="10"/>
        <v>9.4971634221019574</v>
      </c>
      <c r="BS35" s="64">
        <f t="shared" si="11"/>
        <v>2345510</v>
      </c>
      <c r="BT35" s="17" t="s">
        <v>116</v>
      </c>
      <c r="BV35" s="60">
        <f t="shared" si="12"/>
        <v>40025</v>
      </c>
      <c r="BW35" s="71">
        <f t="shared" si="13"/>
        <v>2.8190584580874423E-3</v>
      </c>
      <c r="BX35" s="71">
        <f t="shared" si="14"/>
        <v>3.1085384641268009E-3</v>
      </c>
      <c r="BY35" s="71">
        <f t="shared" si="15"/>
        <v>9.1340909090909111E-3</v>
      </c>
      <c r="BZ35" s="71">
        <f t="shared" si="16"/>
        <v>8.5324136363636362E-3</v>
      </c>
      <c r="CA35" s="71">
        <f t="shared" si="17"/>
        <v>-3.0366996047430858E-3</v>
      </c>
      <c r="CB35" s="71">
        <f t="shared" si="18"/>
        <v>0</v>
      </c>
    </row>
    <row r="36" spans="1:111" s="17" customFormat="1" ht="15.75" thickBot="1" x14ac:dyDescent="0.3">
      <c r="A36" s="106">
        <f t="shared" si="0"/>
        <v>39994</v>
      </c>
      <c r="B36" s="163">
        <v>40025</v>
      </c>
      <c r="C36" s="156">
        <v>973414148074</v>
      </c>
      <c r="D36" s="157">
        <v>7518113.3899999773</v>
      </c>
      <c r="E36" s="158">
        <v>2348755</v>
      </c>
      <c r="F36" s="157">
        <v>31400456389.483871</v>
      </c>
      <c r="G36" s="157">
        <v>13368.979050383659</v>
      </c>
      <c r="H36" s="157">
        <v>7518113.3899999773</v>
      </c>
      <c r="I36" s="159">
        <v>2.8190584580874423E-3</v>
      </c>
      <c r="J36" s="159">
        <v>6.0973913043478253E-3</v>
      </c>
      <c r="K36" s="160">
        <v>0</v>
      </c>
      <c r="L36" s="160">
        <v>-1.0178674948240147E-3</v>
      </c>
      <c r="M36" s="160">
        <v>-1.0178674948240147E-3</v>
      </c>
      <c r="N36" s="161">
        <v>24.17008826445193</v>
      </c>
      <c r="O36" s="161">
        <v>9.500692305952473</v>
      </c>
      <c r="P36" s="162">
        <v>3.1085384641268009E-3</v>
      </c>
      <c r="Q36" s="69"/>
      <c r="R36" s="96"/>
      <c r="T36" s="113">
        <f t="shared" si="1"/>
        <v>2.8190584580874423E-3</v>
      </c>
      <c r="U36" s="114">
        <f t="shared" si="1"/>
        <v>6.0973913043478253E-3</v>
      </c>
      <c r="V36" s="115">
        <f>VLOOKUP(B36,'cds bmps'!$E:$I,5,0)/10000</f>
        <v>7.4019000000000003E-3</v>
      </c>
      <c r="Y36" s="58"/>
      <c r="Z36" s="124">
        <f t="shared" si="19"/>
        <v>2.3666402772065161E-3</v>
      </c>
      <c r="AA36" s="125">
        <f t="shared" si="2"/>
        <v>4.5241818088092613E-4</v>
      </c>
      <c r="AD36" s="133">
        <f t="shared" si="3"/>
        <v>40025</v>
      </c>
      <c r="AE36" s="134">
        <f t="shared" si="20"/>
        <v>-2.8948000603935863E-4</v>
      </c>
      <c r="AF36" s="134">
        <f t="shared" si="26"/>
        <v>-3.8603130844245669E-4</v>
      </c>
      <c r="AG36" s="135">
        <f t="shared" si="27"/>
        <v>-3.0366996047430858E-3</v>
      </c>
      <c r="AH36" s="136">
        <f t="shared" si="21"/>
        <v>-1.1305136363636359E-3</v>
      </c>
      <c r="AI36" s="57"/>
      <c r="AJ36" s="133">
        <f t="shared" si="28"/>
        <v>40025</v>
      </c>
      <c r="AK36" s="143">
        <f t="shared" si="28"/>
        <v>-2.8948000603935863E-4</v>
      </c>
      <c r="AL36" s="143">
        <f t="shared" si="28"/>
        <v>-3.8603130844245669E-4</v>
      </c>
      <c r="AM36" s="143">
        <f t="shared" si="29"/>
        <v>0</v>
      </c>
      <c r="AN36" s="143">
        <f t="shared" si="29"/>
        <v>-3.0366996047430858E-3</v>
      </c>
      <c r="AO36" s="144">
        <f t="shared" si="22"/>
        <v>-1.1305136363636359E-3</v>
      </c>
      <c r="AP36" s="93"/>
      <c r="AQ36" s="93"/>
      <c r="AR36"/>
      <c r="AS36"/>
      <c r="AT36"/>
      <c r="AU36"/>
      <c r="AV36"/>
      <c r="AW36"/>
      <c r="AX36"/>
      <c r="AY36"/>
      <c r="AZ36"/>
      <c r="BA36" s="93"/>
      <c r="BB36" s="93"/>
      <c r="BC36" s="93"/>
      <c r="BD36" s="93"/>
      <c r="BE36" s="93"/>
      <c r="BF36" s="60">
        <f t="shared" si="4"/>
        <v>40025</v>
      </c>
      <c r="BG36" s="71">
        <f t="shared" si="5"/>
        <v>2.8190584580874423E-3</v>
      </c>
      <c r="BH36" s="71">
        <f t="shared" si="6"/>
        <v>6.0973913043478253E-3</v>
      </c>
      <c r="BI36" s="71">
        <f t="shared" si="23"/>
        <v>0</v>
      </c>
      <c r="BJ36" s="71">
        <f t="shared" si="24"/>
        <v>-3.0366996047430858E-3</v>
      </c>
      <c r="BK36" s="71">
        <f t="shared" si="25"/>
        <v>-3.0366996047430858E-3</v>
      </c>
      <c r="BL36" s="71">
        <f t="shared" si="7"/>
        <v>7.4019000000000003E-3</v>
      </c>
      <c r="BM36" s="71">
        <f t="shared" si="8"/>
        <v>0</v>
      </c>
      <c r="BQ36" s="60">
        <f t="shared" si="9"/>
        <v>40025</v>
      </c>
      <c r="BR36" s="63">
        <f t="shared" si="10"/>
        <v>9.500692305952473</v>
      </c>
      <c r="BS36" s="64">
        <f t="shared" si="11"/>
        <v>2348755</v>
      </c>
      <c r="BT36" s="17" t="s">
        <v>116</v>
      </c>
      <c r="BV36" s="60">
        <f t="shared" si="12"/>
        <v>40056</v>
      </c>
      <c r="BW36" s="71">
        <f t="shared" si="13"/>
        <v>2.7273392313533966E-3</v>
      </c>
      <c r="BX36" s="71">
        <f t="shared" si="14"/>
        <v>2.8190584580874423E-3</v>
      </c>
      <c r="BY36" s="71">
        <f t="shared" si="15"/>
        <v>6.0973913043478253E-3</v>
      </c>
      <c r="BZ36" s="71">
        <f t="shared" si="16"/>
        <v>7.4019000000000003E-3</v>
      </c>
      <c r="CA36" s="71">
        <f t="shared" si="17"/>
        <v>-1.0178674948240147E-3</v>
      </c>
      <c r="CB36" s="71">
        <f t="shared" si="18"/>
        <v>0</v>
      </c>
      <c r="CY36" s="76"/>
      <c r="CZ36" s="76" t="s">
        <v>47</v>
      </c>
      <c r="DA36" s="76" t="s">
        <v>35</v>
      </c>
      <c r="DB36" s="76" t="s">
        <v>48</v>
      </c>
      <c r="DC36" s="76" t="s">
        <v>49</v>
      </c>
      <c r="DD36" s="76" t="s">
        <v>50</v>
      </c>
      <c r="DE36" s="76" t="s">
        <v>51</v>
      </c>
      <c r="DF36" s="76" t="s">
        <v>98</v>
      </c>
      <c r="DG36" s="76" t="s">
        <v>99</v>
      </c>
    </row>
    <row r="37" spans="1:111" s="17" customFormat="1" ht="15" x14ac:dyDescent="0.25">
      <c r="A37" s="106">
        <f t="shared" si="0"/>
        <v>40025</v>
      </c>
      <c r="B37" s="163">
        <v>40056</v>
      </c>
      <c r="C37" s="156">
        <v>978885769364</v>
      </c>
      <c r="D37" s="157">
        <v>7314393.3199999733</v>
      </c>
      <c r="E37" s="158">
        <v>2339040</v>
      </c>
      <c r="F37" s="157">
        <v>31576960302.064518</v>
      </c>
      <c r="G37" s="157">
        <v>13499.965927074576</v>
      </c>
      <c r="H37" s="157">
        <v>7314393.3199999733</v>
      </c>
      <c r="I37" s="159">
        <v>2.7273392313533966E-3</v>
      </c>
      <c r="J37" s="159">
        <v>5.0795238095238107E-3</v>
      </c>
      <c r="K37" s="160">
        <v>0</v>
      </c>
      <c r="L37" s="160">
        <v>-5.2816017316017431E-4</v>
      </c>
      <c r="M37" s="160">
        <v>-5.2816017316017431E-4</v>
      </c>
      <c r="N37" s="161">
        <v>24.175693587248375</v>
      </c>
      <c r="O37" s="161">
        <v>9.5104424405029331</v>
      </c>
      <c r="P37" s="162">
        <v>2.8190584580874423E-3</v>
      </c>
      <c r="Q37" s="69"/>
      <c r="R37" s="96"/>
      <c r="T37" s="113">
        <f t="shared" si="1"/>
        <v>2.7273392313533966E-3</v>
      </c>
      <c r="U37" s="114">
        <f t="shared" si="1"/>
        <v>5.0795238095238107E-3</v>
      </c>
      <c r="V37" s="115">
        <f>VLOOKUP(B37,'cds bmps'!$E:$I,5,0)/10000</f>
        <v>6.1522190476190472E-3</v>
      </c>
      <c r="Y37" s="58"/>
      <c r="Z37" s="124">
        <f t="shared" si="19"/>
        <v>1.9712865817441958E-3</v>
      </c>
      <c r="AA37" s="125">
        <f t="shared" si="2"/>
        <v>7.5605264960920075E-4</v>
      </c>
      <c r="AD37" s="133">
        <f t="shared" si="3"/>
        <v>40056</v>
      </c>
      <c r="AE37" s="134">
        <f t="shared" si="20"/>
        <v>-9.171922673404569E-5</v>
      </c>
      <c r="AF37" s="134">
        <f t="shared" si="26"/>
        <v>4.5241818088092613E-4</v>
      </c>
      <c r="AG37" s="135">
        <f t="shared" si="27"/>
        <v>-1.0178674948240147E-3</v>
      </c>
      <c r="AH37" s="136">
        <f t="shared" si="21"/>
        <v>-1.2496809523809532E-3</v>
      </c>
      <c r="AI37" s="57"/>
      <c r="AJ37" s="133">
        <f t="shared" si="28"/>
        <v>40056</v>
      </c>
      <c r="AK37" s="143">
        <f t="shared" si="28"/>
        <v>-9.171922673404569E-5</v>
      </c>
      <c r="AL37" s="143">
        <f t="shared" si="28"/>
        <v>4.5241818088092613E-4</v>
      </c>
      <c r="AM37" s="143">
        <f t="shared" si="29"/>
        <v>0</v>
      </c>
      <c r="AN37" s="143">
        <f t="shared" si="29"/>
        <v>-1.0178674948240147E-3</v>
      </c>
      <c r="AO37" s="144">
        <f t="shared" si="22"/>
        <v>-1.2496809523809532E-3</v>
      </c>
      <c r="AP37" s="93"/>
      <c r="AQ37" s="93"/>
      <c r="AR37" s="3"/>
      <c r="AS37" s="3" t="s">
        <v>47</v>
      </c>
      <c r="AT37" s="3" t="s">
        <v>35</v>
      </c>
      <c r="AU37" s="3" t="s">
        <v>48</v>
      </c>
      <c r="AV37" s="3" t="s">
        <v>49</v>
      </c>
      <c r="AW37" s="3" t="s">
        <v>50</v>
      </c>
      <c r="AX37" s="3" t="s">
        <v>51</v>
      </c>
      <c r="AY37" s="3" t="s">
        <v>118</v>
      </c>
      <c r="AZ37" s="3" t="s">
        <v>119</v>
      </c>
      <c r="BA37" s="93"/>
      <c r="BB37" s="93"/>
      <c r="BC37" s="93"/>
      <c r="BD37" s="93"/>
      <c r="BE37" s="93"/>
      <c r="BF37" s="60">
        <f t="shared" si="4"/>
        <v>40056</v>
      </c>
      <c r="BG37" s="71">
        <f t="shared" si="5"/>
        <v>2.7273392313533966E-3</v>
      </c>
      <c r="BH37" s="71">
        <f t="shared" si="6"/>
        <v>5.0795238095238107E-3</v>
      </c>
      <c r="BI37" s="71">
        <f t="shared" si="23"/>
        <v>0</v>
      </c>
      <c r="BJ37" s="71">
        <f t="shared" si="24"/>
        <v>-1.0178674948240147E-3</v>
      </c>
      <c r="BK37" s="71">
        <f t="shared" si="25"/>
        <v>-1.0178674948240147E-3</v>
      </c>
      <c r="BL37" s="71">
        <f t="shared" si="7"/>
        <v>6.1522190476190472E-3</v>
      </c>
      <c r="BM37" s="71">
        <f t="shared" si="8"/>
        <v>0</v>
      </c>
      <c r="BQ37" s="60">
        <f t="shared" si="9"/>
        <v>40056</v>
      </c>
      <c r="BR37" s="63">
        <f t="shared" si="10"/>
        <v>9.5104424405029331</v>
      </c>
      <c r="BS37" s="64">
        <f t="shared" si="11"/>
        <v>2339040</v>
      </c>
      <c r="BT37" s="17" t="s">
        <v>116</v>
      </c>
      <c r="BV37" s="60">
        <f t="shared" si="12"/>
        <v>40086</v>
      </c>
      <c r="BW37" s="71">
        <f t="shared" si="13"/>
        <v>2.3304786516394091E-3</v>
      </c>
      <c r="BX37" s="71">
        <f t="shared" si="14"/>
        <v>2.7273392313533966E-3</v>
      </c>
      <c r="BY37" s="71">
        <f t="shared" si="15"/>
        <v>5.0795238095238107E-3</v>
      </c>
      <c r="BZ37" s="71">
        <f t="shared" si="16"/>
        <v>6.1522190476190472E-3</v>
      </c>
      <c r="CA37" s="71">
        <f t="shared" si="17"/>
        <v>-5.2816017316017431E-4</v>
      </c>
      <c r="CB37" s="71">
        <f t="shared" si="18"/>
        <v>0</v>
      </c>
      <c r="CY37" s="73" t="s">
        <v>41</v>
      </c>
      <c r="CZ37" s="73">
        <v>9.9208186778937443E-3</v>
      </c>
      <c r="DA37" s="73">
        <v>1.2682185049958236E-3</v>
      </c>
      <c r="DB37" s="73">
        <v>7.8226414760652112</v>
      </c>
      <c r="DC37" s="73">
        <v>7.2895072389659312E-11</v>
      </c>
      <c r="DD37" s="73">
        <v>7.3864862480402553E-3</v>
      </c>
      <c r="DE37" s="73">
        <v>1.2455151107747232E-2</v>
      </c>
      <c r="DF37" s="73">
        <v>7.3864862480402553E-3</v>
      </c>
      <c r="DG37" s="73">
        <v>1.2455151107747232E-2</v>
      </c>
    </row>
    <row r="38" spans="1:111" s="17" customFormat="1" ht="15.75" thickBot="1" x14ac:dyDescent="0.3">
      <c r="A38" s="106">
        <f t="shared" si="0"/>
        <v>40056</v>
      </c>
      <c r="B38" s="163">
        <v>40086</v>
      </c>
      <c r="C38" s="156">
        <v>947662497400</v>
      </c>
      <c r="D38" s="157">
        <v>6050704.7099999646</v>
      </c>
      <c r="E38" s="158">
        <v>2347437</v>
      </c>
      <c r="F38" s="157">
        <v>31588749913.333332</v>
      </c>
      <c r="G38" s="157">
        <v>13456.697629513947</v>
      </c>
      <c r="H38" s="157">
        <v>6050704.7099999646</v>
      </c>
      <c r="I38" s="159">
        <v>2.3304786516394091E-3</v>
      </c>
      <c r="J38" s="159">
        <v>4.5513636363636364E-3</v>
      </c>
      <c r="K38" s="160">
        <v>0</v>
      </c>
      <c r="L38" s="160">
        <v>-2.5409090909090867E-4</v>
      </c>
      <c r="M38" s="160">
        <v>-2.5409090909090867E-4</v>
      </c>
      <c r="N38" s="161">
        <v>24.176066878749907</v>
      </c>
      <c r="O38" s="161">
        <v>9.5072322261061739</v>
      </c>
      <c r="P38" s="162">
        <v>2.7273392313533966E-3</v>
      </c>
      <c r="Q38" s="69"/>
      <c r="R38" s="96"/>
      <c r="T38" s="113">
        <f t="shared" si="1"/>
        <v>2.3304786516394091E-3</v>
      </c>
      <c r="U38" s="114">
        <f t="shared" si="1"/>
        <v>4.5513636363636364E-3</v>
      </c>
      <c r="V38" s="115">
        <f>VLOOKUP(B38,'cds bmps'!$E:$I,5,0)/10000</f>
        <v>5.9822500000000015E-3</v>
      </c>
      <c r="Y38" s="58"/>
      <c r="Z38" s="124">
        <f t="shared" si="19"/>
        <v>1.7756397620250545E-3</v>
      </c>
      <c r="AA38" s="125">
        <f t="shared" si="2"/>
        <v>5.5483888961435461E-4</v>
      </c>
      <c r="AD38" s="133">
        <f t="shared" si="3"/>
        <v>40086</v>
      </c>
      <c r="AE38" s="134">
        <f t="shared" si="20"/>
        <v>-3.968605797139875E-4</v>
      </c>
      <c r="AF38" s="134">
        <f t="shared" si="26"/>
        <v>7.5605264960920075E-4</v>
      </c>
      <c r="AG38" s="135">
        <f t="shared" si="27"/>
        <v>-5.2816017316017431E-4</v>
      </c>
      <c r="AH38" s="136">
        <f t="shared" si="21"/>
        <v>-1.6996904761904571E-4</v>
      </c>
      <c r="AI38" s="57"/>
      <c r="AJ38" s="133">
        <f t="shared" si="28"/>
        <v>40086</v>
      </c>
      <c r="AK38" s="143">
        <f t="shared" si="28"/>
        <v>-3.968605797139875E-4</v>
      </c>
      <c r="AL38" s="143">
        <f t="shared" si="28"/>
        <v>7.5605264960920075E-4</v>
      </c>
      <c r="AM38" s="143">
        <f t="shared" si="29"/>
        <v>0</v>
      </c>
      <c r="AN38" s="143">
        <f t="shared" si="29"/>
        <v>-5.2816017316017431E-4</v>
      </c>
      <c r="AO38" s="144">
        <f t="shared" si="22"/>
        <v>-1.6996904761904571E-4</v>
      </c>
      <c r="AP38" s="93"/>
      <c r="AQ38" s="93"/>
      <c r="AR38" s="1" t="s">
        <v>41</v>
      </c>
      <c r="AS38" s="1">
        <v>0</v>
      </c>
      <c r="AT38" s="1" t="e">
        <v>#N/A</v>
      </c>
      <c r="AU38" s="1" t="e">
        <v>#N/A</v>
      </c>
      <c r="AV38" s="1" t="e">
        <v>#N/A</v>
      </c>
      <c r="AW38" s="1" t="e">
        <v>#N/A</v>
      </c>
      <c r="AX38" s="1" t="e">
        <v>#N/A</v>
      </c>
      <c r="AY38" s="1" t="e">
        <v>#N/A</v>
      </c>
      <c r="AZ38" s="1" t="e">
        <v>#N/A</v>
      </c>
      <c r="BA38" s="93"/>
      <c r="BB38" s="93"/>
      <c r="BC38" s="93"/>
      <c r="BD38" s="93"/>
      <c r="BE38" s="93"/>
      <c r="BF38" s="60">
        <f t="shared" si="4"/>
        <v>40086</v>
      </c>
      <c r="BG38" s="71">
        <f t="shared" si="5"/>
        <v>2.3304786516394091E-3</v>
      </c>
      <c r="BH38" s="71">
        <f t="shared" si="6"/>
        <v>4.5513636363636364E-3</v>
      </c>
      <c r="BI38" s="71">
        <f t="shared" si="23"/>
        <v>0</v>
      </c>
      <c r="BJ38" s="71">
        <f t="shared" si="24"/>
        <v>-5.2816017316017431E-4</v>
      </c>
      <c r="BK38" s="71">
        <f t="shared" si="25"/>
        <v>-5.2816017316017431E-4</v>
      </c>
      <c r="BL38" s="71">
        <f t="shared" si="7"/>
        <v>5.9822500000000015E-3</v>
      </c>
      <c r="BM38" s="71">
        <f t="shared" si="8"/>
        <v>0</v>
      </c>
      <c r="BQ38" s="60">
        <f t="shared" si="9"/>
        <v>40086</v>
      </c>
      <c r="BR38" s="63">
        <f t="shared" si="10"/>
        <v>9.5072322261061739</v>
      </c>
      <c r="BS38" s="64">
        <f t="shared" si="11"/>
        <v>2347437</v>
      </c>
      <c r="BT38" s="17" t="s">
        <v>116</v>
      </c>
      <c r="BV38" s="60">
        <f t="shared" si="12"/>
        <v>40117</v>
      </c>
      <c r="BW38" s="71">
        <f t="shared" si="13"/>
        <v>1.7340028835706746E-3</v>
      </c>
      <c r="BX38" s="71">
        <f t="shared" si="14"/>
        <v>2.3304786516394091E-3</v>
      </c>
      <c r="BY38" s="71">
        <f t="shared" si="15"/>
        <v>4.5513636363636364E-3</v>
      </c>
      <c r="BZ38" s="71">
        <f t="shared" si="16"/>
        <v>5.9822500000000015E-3</v>
      </c>
      <c r="CA38" s="71">
        <f t="shared" si="17"/>
        <v>-2.5409090909090867E-4</v>
      </c>
      <c r="CB38" s="71">
        <f t="shared" si="18"/>
        <v>0</v>
      </c>
      <c r="CY38" s="75" t="s">
        <v>8</v>
      </c>
      <c r="CZ38" s="75">
        <v>0.65197496394444443</v>
      </c>
      <c r="DA38" s="75">
        <v>6.6075691153020685E-2</v>
      </c>
      <c r="DB38" s="75">
        <v>9.8670926110265746</v>
      </c>
      <c r="DC38" s="75">
        <v>2.105830781635254E-14</v>
      </c>
      <c r="DD38" s="75">
        <v>0.51993323276450465</v>
      </c>
      <c r="DE38" s="75">
        <v>0.78401669512438421</v>
      </c>
      <c r="DF38" s="75">
        <v>0.51993323276450465</v>
      </c>
      <c r="DG38" s="75">
        <v>0.78401669512438421</v>
      </c>
    </row>
    <row r="39" spans="1:111" s="17" customFormat="1" ht="15" x14ac:dyDescent="0.25">
      <c r="A39" s="106">
        <f t="shared" si="0"/>
        <v>40086</v>
      </c>
      <c r="B39" s="163">
        <v>40117</v>
      </c>
      <c r="C39" s="156">
        <v>1010113972846</v>
      </c>
      <c r="D39" s="157">
        <v>4798741.2099999841</v>
      </c>
      <c r="E39" s="158">
        <v>2357599</v>
      </c>
      <c r="F39" s="157">
        <v>32584321704.709679</v>
      </c>
      <c r="G39" s="157">
        <v>13820.977063830482</v>
      </c>
      <c r="H39" s="157">
        <v>4798741.2099999841</v>
      </c>
      <c r="I39" s="159">
        <v>1.7340028835706746E-3</v>
      </c>
      <c r="J39" s="159">
        <v>4.2972727272727277E-3</v>
      </c>
      <c r="K39" s="160">
        <v>5.5108225108224489E-5</v>
      </c>
      <c r="L39" s="160">
        <v>0</v>
      </c>
      <c r="M39" s="160">
        <v>5.5108225108224489E-5</v>
      </c>
      <c r="N39" s="161">
        <v>24.207097080332101</v>
      </c>
      <c r="O39" s="161">
        <v>9.5339427940867303</v>
      </c>
      <c r="P39" s="162">
        <v>2.3304786516394091E-3</v>
      </c>
      <c r="Q39" s="69"/>
      <c r="R39" s="96"/>
      <c r="T39" s="113">
        <f t="shared" si="1"/>
        <v>1.7340028835706746E-3</v>
      </c>
      <c r="U39" s="114">
        <f t="shared" si="1"/>
        <v>4.2972727272727277E-3</v>
      </c>
      <c r="V39" s="115">
        <f>VLOOKUP(B39,'cds bmps'!$E:$I,5,0)/10000</f>
        <v>6.6962454545454551E-3</v>
      </c>
      <c r="Y39" s="58"/>
      <c r="Z39" s="124">
        <f t="shared" si="19"/>
        <v>1.6973127192907807E-3</v>
      </c>
      <c r="AA39" s="125">
        <f t="shared" si="2"/>
        <v>3.6690164279893972E-5</v>
      </c>
      <c r="AD39" s="133">
        <f t="shared" si="3"/>
        <v>40117</v>
      </c>
      <c r="AE39" s="134">
        <f t="shared" si="20"/>
        <v>-5.9647576806873444E-4</v>
      </c>
      <c r="AF39" s="134">
        <f t="shared" si="26"/>
        <v>5.5483888961435461E-4</v>
      </c>
      <c r="AG39" s="135">
        <f t="shared" si="27"/>
        <v>-2.5409090909090867E-4</v>
      </c>
      <c r="AH39" s="136">
        <f t="shared" si="21"/>
        <v>7.1399545454545361E-4</v>
      </c>
      <c r="AI39" s="57"/>
      <c r="AJ39" s="133">
        <f t="shared" si="28"/>
        <v>40117</v>
      </c>
      <c r="AK39" s="143">
        <f t="shared" si="28"/>
        <v>-5.9647576806873444E-4</v>
      </c>
      <c r="AL39" s="143">
        <f t="shared" si="28"/>
        <v>5.5483888961435461E-4</v>
      </c>
      <c r="AM39" s="143">
        <f t="shared" si="29"/>
        <v>0</v>
      </c>
      <c r="AN39" s="143">
        <f t="shared" si="29"/>
        <v>-2.5409090909090867E-4</v>
      </c>
      <c r="AO39" s="144">
        <f t="shared" si="22"/>
        <v>7.1399545454545361E-4</v>
      </c>
      <c r="AP39" s="93"/>
      <c r="AQ39" s="93"/>
      <c r="AR39" s="1" t="s">
        <v>8</v>
      </c>
      <c r="AS39" s="1">
        <v>0.36404279799675276</v>
      </c>
      <c r="AT39" s="1">
        <v>9.2902787933841595E-3</v>
      </c>
      <c r="AU39" s="1">
        <v>39.185346973225045</v>
      </c>
      <c r="AV39" s="1">
        <v>1.7287326782236007E-57</v>
      </c>
      <c r="AW39" s="1">
        <v>0.34558032110920445</v>
      </c>
      <c r="AX39" s="1">
        <v>0.38250527488430108</v>
      </c>
      <c r="AY39" s="1">
        <v>0.34558032110920445</v>
      </c>
      <c r="AZ39" s="1">
        <v>0.38250527488430108</v>
      </c>
      <c r="BA39" s="93"/>
      <c r="BB39" s="93"/>
      <c r="BC39" s="93"/>
      <c r="BD39" s="93"/>
      <c r="BE39" s="93"/>
      <c r="BF39" s="60">
        <f t="shared" si="4"/>
        <v>40117</v>
      </c>
      <c r="BG39" s="71">
        <f t="shared" si="5"/>
        <v>1.7340028835706746E-3</v>
      </c>
      <c r="BH39" s="71">
        <f t="shared" si="6"/>
        <v>4.2972727272727277E-3</v>
      </c>
      <c r="BI39" s="71">
        <f t="shared" si="23"/>
        <v>0</v>
      </c>
      <c r="BJ39" s="71">
        <f t="shared" si="24"/>
        <v>-2.5409090909090867E-4</v>
      </c>
      <c r="BK39" s="71">
        <f t="shared" si="25"/>
        <v>-2.5409090909090867E-4</v>
      </c>
      <c r="BL39" s="71">
        <f t="shared" si="7"/>
        <v>6.6962454545454551E-3</v>
      </c>
      <c r="BM39" s="71">
        <f t="shared" si="8"/>
        <v>0</v>
      </c>
      <c r="BQ39" s="60">
        <f t="shared" si="9"/>
        <v>40117</v>
      </c>
      <c r="BR39" s="63">
        <f t="shared" si="10"/>
        <v>9.5339427940867303</v>
      </c>
      <c r="BS39" s="64">
        <f t="shared" si="11"/>
        <v>2357599</v>
      </c>
      <c r="BT39" s="17" t="s">
        <v>116</v>
      </c>
      <c r="BV39" s="60">
        <f t="shared" si="12"/>
        <v>40147</v>
      </c>
      <c r="BW39" s="71">
        <f t="shared" si="13"/>
        <v>1.7692278742185979E-3</v>
      </c>
      <c r="BX39" s="71">
        <f t="shared" si="14"/>
        <v>1.7340028835706746E-3</v>
      </c>
      <c r="BY39" s="71">
        <f t="shared" si="15"/>
        <v>4.2972727272727277E-3</v>
      </c>
      <c r="BZ39" s="71">
        <f t="shared" si="16"/>
        <v>6.6962454545454551E-3</v>
      </c>
      <c r="CA39" s="71">
        <f t="shared" si="17"/>
        <v>5.5108225108224489E-5</v>
      </c>
      <c r="CB39" s="71">
        <f t="shared" si="18"/>
        <v>0</v>
      </c>
    </row>
    <row r="40" spans="1:111" s="17" customFormat="1" ht="15.75" thickBot="1" x14ac:dyDescent="0.3">
      <c r="A40" s="106">
        <f t="shared" si="0"/>
        <v>40117</v>
      </c>
      <c r="B40" s="163">
        <v>40147</v>
      </c>
      <c r="C40" s="156">
        <v>974134210615</v>
      </c>
      <c r="D40" s="157">
        <v>4721823.0099999681</v>
      </c>
      <c r="E40" s="158">
        <v>2352198</v>
      </c>
      <c r="F40" s="157">
        <v>32471140353.833332</v>
      </c>
      <c r="G40" s="157">
        <v>13804.594831656745</v>
      </c>
      <c r="H40" s="157">
        <v>4721823.0099999681</v>
      </c>
      <c r="I40" s="159">
        <v>1.7692278742185979E-3</v>
      </c>
      <c r="J40" s="159">
        <v>4.3523809523809522E-3</v>
      </c>
      <c r="K40" s="160">
        <v>4.2716450216450253E-4</v>
      </c>
      <c r="L40" s="160">
        <v>0</v>
      </c>
      <c r="M40" s="160">
        <v>4.2716450216450253E-4</v>
      </c>
      <c r="N40" s="161">
        <v>24.203617542673395</v>
      </c>
      <c r="O40" s="161">
        <v>9.5327567745425164</v>
      </c>
      <c r="P40" s="162">
        <v>1.7340028835706746E-3</v>
      </c>
      <c r="Q40" s="69"/>
      <c r="R40" s="96"/>
      <c r="T40" s="113">
        <f t="shared" si="1"/>
        <v>1.7692278742185979E-3</v>
      </c>
      <c r="U40" s="114">
        <f t="shared" si="1"/>
        <v>4.3523809523809522E-3</v>
      </c>
      <c r="V40" s="115">
        <f>VLOOKUP(B40,'cds bmps'!$E:$I,5,0)/10000</f>
        <v>7.747133333333333E-3</v>
      </c>
      <c r="Y40" s="58"/>
      <c r="Z40" s="124">
        <f t="shared" si="19"/>
        <v>1.7382347624402398E-3</v>
      </c>
      <c r="AA40" s="125">
        <f t="shared" si="2"/>
        <v>3.0993111778358047E-5</v>
      </c>
      <c r="AD40" s="133">
        <f t="shared" si="3"/>
        <v>40147</v>
      </c>
      <c r="AE40" s="134">
        <f t="shared" si="20"/>
        <v>3.5224990647923218E-5</v>
      </c>
      <c r="AF40" s="134">
        <f t="shared" si="26"/>
        <v>3.6690164279893972E-5</v>
      </c>
      <c r="AG40" s="135">
        <f t="shared" si="27"/>
        <v>5.5108225108224489E-5</v>
      </c>
      <c r="AH40" s="136">
        <f t="shared" si="21"/>
        <v>1.0508878787878779E-3</v>
      </c>
      <c r="AI40" s="57"/>
      <c r="AJ40" s="133">
        <f t="shared" si="28"/>
        <v>40147</v>
      </c>
      <c r="AK40" s="143">
        <f t="shared" si="28"/>
        <v>3.5224990647923218E-5</v>
      </c>
      <c r="AL40" s="143">
        <f t="shared" si="28"/>
        <v>3.6690164279893972E-5</v>
      </c>
      <c r="AM40" s="143">
        <f t="shared" si="29"/>
        <v>5.5108225108224489E-5</v>
      </c>
      <c r="AN40" s="143">
        <f t="shared" si="29"/>
        <v>0</v>
      </c>
      <c r="AO40" s="144">
        <f t="shared" si="22"/>
        <v>1.0508878787878779E-3</v>
      </c>
      <c r="AP40" s="93"/>
      <c r="AQ40" s="93"/>
      <c r="AR40" s="2" t="s">
        <v>62</v>
      </c>
      <c r="AS40" s="2">
        <v>1.9850158241892461E-2</v>
      </c>
      <c r="AT40" s="2">
        <v>4.2840531786274101E-3</v>
      </c>
      <c r="AU40" s="2">
        <v>4.6334994955063458</v>
      </c>
      <c r="AV40" s="2">
        <v>1.2377208884627977E-5</v>
      </c>
      <c r="AW40" s="2">
        <v>1.1336502779608442E-2</v>
      </c>
      <c r="AX40" s="2">
        <v>2.8363813704176479E-2</v>
      </c>
      <c r="AY40" s="2">
        <v>1.1336502779608442E-2</v>
      </c>
      <c r="AZ40" s="2">
        <v>2.8363813704176479E-2</v>
      </c>
      <c r="BA40" s="93"/>
      <c r="BB40" s="93"/>
      <c r="BC40" s="93"/>
      <c r="BD40" s="93"/>
      <c r="BE40" s="93"/>
      <c r="BF40" s="60">
        <f t="shared" si="4"/>
        <v>40147</v>
      </c>
      <c r="BG40" s="71">
        <f t="shared" si="5"/>
        <v>1.7692278742185979E-3</v>
      </c>
      <c r="BH40" s="71">
        <f t="shared" si="6"/>
        <v>4.3523809523809522E-3</v>
      </c>
      <c r="BI40" s="71">
        <f t="shared" si="23"/>
        <v>5.5108225108224489E-5</v>
      </c>
      <c r="BJ40" s="71">
        <f t="shared" si="24"/>
        <v>0</v>
      </c>
      <c r="BK40" s="71">
        <f t="shared" si="25"/>
        <v>5.5108225108224489E-5</v>
      </c>
      <c r="BL40" s="71">
        <f t="shared" si="7"/>
        <v>7.747133333333333E-3</v>
      </c>
      <c r="BM40" s="71">
        <f t="shared" si="8"/>
        <v>0</v>
      </c>
      <c r="BQ40" s="60">
        <f t="shared" si="9"/>
        <v>40147</v>
      </c>
      <c r="BR40" s="63">
        <f t="shared" si="10"/>
        <v>9.5327567745425164</v>
      </c>
      <c r="BS40" s="64">
        <f t="shared" si="11"/>
        <v>2352198</v>
      </c>
      <c r="BT40" s="17" t="s">
        <v>116</v>
      </c>
      <c r="BV40" s="60">
        <f t="shared" si="12"/>
        <v>40178</v>
      </c>
      <c r="BW40" s="71">
        <f t="shared" si="13"/>
        <v>1.8047424386726854E-3</v>
      </c>
      <c r="BX40" s="71">
        <f t="shared" si="14"/>
        <v>1.7692278742185979E-3</v>
      </c>
      <c r="BY40" s="71">
        <f t="shared" si="15"/>
        <v>4.3523809523809522E-3</v>
      </c>
      <c r="BZ40" s="71">
        <f t="shared" si="16"/>
        <v>7.747133333333333E-3</v>
      </c>
      <c r="CA40" s="71">
        <f t="shared" si="17"/>
        <v>4.2716450216450253E-4</v>
      </c>
      <c r="CB40" s="71">
        <f t="shared" si="18"/>
        <v>0</v>
      </c>
    </row>
    <row r="41" spans="1:111" s="17" customFormat="1" ht="15" x14ac:dyDescent="0.25">
      <c r="A41" s="106">
        <f t="shared" si="0"/>
        <v>40147</v>
      </c>
      <c r="B41" s="163">
        <v>40178</v>
      </c>
      <c r="C41" s="156">
        <v>1031060180653</v>
      </c>
      <c r="D41" s="157">
        <v>5098076.8899999857</v>
      </c>
      <c r="E41" s="158">
        <v>2368140</v>
      </c>
      <c r="F41" s="157">
        <v>33260005827.516129</v>
      </c>
      <c r="G41" s="157">
        <v>14044.780218870561</v>
      </c>
      <c r="H41" s="157">
        <v>5098076.8899999857</v>
      </c>
      <c r="I41" s="159">
        <v>1.8047424386726854E-3</v>
      </c>
      <c r="J41" s="159">
        <v>4.7795454545454547E-3</v>
      </c>
      <c r="K41" s="160">
        <v>0</v>
      </c>
      <c r="L41" s="160">
        <v>-4.0954545454545497E-4</v>
      </c>
      <c r="M41" s="160">
        <v>-4.0954545454545497E-4</v>
      </c>
      <c r="N41" s="161">
        <v>24.227621485922125</v>
      </c>
      <c r="O41" s="161">
        <v>9.5500060910620839</v>
      </c>
      <c r="P41" s="162">
        <v>1.7692278742185979E-3</v>
      </c>
      <c r="Q41" s="69"/>
      <c r="R41" s="96"/>
      <c r="T41" s="113">
        <f t="shared" si="1"/>
        <v>1.8047424386726854E-3</v>
      </c>
      <c r="U41" s="114">
        <f t="shared" si="1"/>
        <v>4.7795454545454547E-3</v>
      </c>
      <c r="V41" s="115">
        <f>VLOOKUP(B41,'cds bmps'!$E:$I,5,0)/10000</f>
        <v>7.8086565217391282E-3</v>
      </c>
      <c r="Y41" s="58"/>
      <c r="Z41" s="124">
        <f t="shared" si="19"/>
        <v>1.8949621680384961E-3</v>
      </c>
      <c r="AA41" s="125">
        <f t="shared" si="2"/>
        <v>-9.0219729365810693E-5</v>
      </c>
      <c r="AD41" s="133">
        <f t="shared" si="3"/>
        <v>40178</v>
      </c>
      <c r="AE41" s="134">
        <f t="shared" si="20"/>
        <v>3.5514564454087582E-5</v>
      </c>
      <c r="AF41" s="134">
        <f t="shared" si="26"/>
        <v>3.0993111778358047E-5</v>
      </c>
      <c r="AG41" s="135">
        <f t="shared" si="27"/>
        <v>4.2716450216450253E-4</v>
      </c>
      <c r="AH41" s="136">
        <f t="shared" si="21"/>
        <v>6.1523188405795265E-5</v>
      </c>
      <c r="AI41" s="57"/>
      <c r="AJ41" s="133">
        <f t="shared" si="28"/>
        <v>40178</v>
      </c>
      <c r="AK41" s="143">
        <f t="shared" si="28"/>
        <v>3.5514564454087582E-5</v>
      </c>
      <c r="AL41" s="143">
        <f t="shared" si="28"/>
        <v>3.0993111778358047E-5</v>
      </c>
      <c r="AM41" s="143">
        <f t="shared" si="29"/>
        <v>4.2716450216450253E-4</v>
      </c>
      <c r="AN41" s="143">
        <f t="shared" si="29"/>
        <v>0</v>
      </c>
      <c r="AO41" s="144">
        <f t="shared" si="22"/>
        <v>6.1523188405795265E-5</v>
      </c>
      <c r="AP41" s="93"/>
      <c r="AQ41" s="93"/>
      <c r="AR41"/>
      <c r="AS41"/>
      <c r="AT41"/>
      <c r="AU41"/>
      <c r="AV41"/>
      <c r="AW41"/>
      <c r="AX41"/>
      <c r="AY41"/>
      <c r="AZ41"/>
      <c r="BA41" s="93"/>
      <c r="BB41" s="93"/>
      <c r="BC41" s="93"/>
      <c r="BD41" s="93"/>
      <c r="BE41" s="93"/>
      <c r="BF41" s="60">
        <f t="shared" si="4"/>
        <v>40178</v>
      </c>
      <c r="BG41" s="71">
        <f t="shared" si="5"/>
        <v>1.8047424386726854E-3</v>
      </c>
      <c r="BH41" s="71">
        <f t="shared" si="6"/>
        <v>4.7795454545454547E-3</v>
      </c>
      <c r="BI41" s="71">
        <f t="shared" si="23"/>
        <v>4.2716450216450253E-4</v>
      </c>
      <c r="BJ41" s="71">
        <f t="shared" si="24"/>
        <v>0</v>
      </c>
      <c r="BK41" s="71">
        <f t="shared" si="25"/>
        <v>4.2716450216450253E-4</v>
      </c>
      <c r="BL41" s="71">
        <f t="shared" si="7"/>
        <v>7.8086565217391282E-3</v>
      </c>
      <c r="BM41" s="71">
        <f t="shared" si="8"/>
        <v>0</v>
      </c>
      <c r="BQ41" s="60">
        <f t="shared" si="9"/>
        <v>40178</v>
      </c>
      <c r="BR41" s="63">
        <f t="shared" si="10"/>
        <v>9.5500060910620839</v>
      </c>
      <c r="BS41" s="64">
        <f t="shared" si="11"/>
        <v>2368140</v>
      </c>
      <c r="BT41" s="17" t="s">
        <v>116</v>
      </c>
      <c r="BV41" s="60">
        <f t="shared" si="12"/>
        <v>40209</v>
      </c>
      <c r="BW41" s="71">
        <f t="shared" si="13"/>
        <v>1.6904165200927078E-3</v>
      </c>
      <c r="BX41" s="71">
        <f t="shared" si="14"/>
        <v>1.8047424386726854E-3</v>
      </c>
      <c r="BY41" s="71">
        <f t="shared" si="15"/>
        <v>4.7795454545454547E-3</v>
      </c>
      <c r="BZ41" s="71">
        <f t="shared" si="16"/>
        <v>7.8086565217391282E-3</v>
      </c>
      <c r="CA41" s="71">
        <f t="shared" si="17"/>
        <v>-4.0954545454545497E-4</v>
      </c>
      <c r="CB41" s="71">
        <f t="shared" si="18"/>
        <v>0</v>
      </c>
    </row>
    <row r="42" spans="1:111" s="17" customFormat="1" ht="15" x14ac:dyDescent="0.25">
      <c r="A42" s="106">
        <f t="shared" si="0"/>
        <v>40178</v>
      </c>
      <c r="B42" s="163">
        <v>40209</v>
      </c>
      <c r="C42" s="156">
        <v>1059531294513</v>
      </c>
      <c r="D42" s="157">
        <v>4906984.1199999657</v>
      </c>
      <c r="E42" s="158">
        <v>2370098</v>
      </c>
      <c r="F42" s="157">
        <v>34178428855.258064</v>
      </c>
      <c r="G42" s="157">
        <v>14420.68169976856</v>
      </c>
      <c r="H42" s="157">
        <v>4906984.1199999657</v>
      </c>
      <c r="I42" s="159">
        <v>1.6904165200927078E-3</v>
      </c>
      <c r="J42" s="159">
        <v>4.3699999999999998E-3</v>
      </c>
      <c r="K42" s="160">
        <v>0</v>
      </c>
      <c r="L42" s="160">
        <v>-1.5550000000000026E-4</v>
      </c>
      <c r="M42" s="160">
        <v>-1.5550000000000026E-4</v>
      </c>
      <c r="N42" s="161">
        <v>24.254860546791456</v>
      </c>
      <c r="O42" s="161">
        <v>9.5764186843240662</v>
      </c>
      <c r="P42" s="162">
        <v>1.8047424386726854E-3</v>
      </c>
      <c r="Q42" s="69"/>
      <c r="R42" s="96"/>
      <c r="T42" s="113">
        <f t="shared" si="1"/>
        <v>1.6904165200927078E-3</v>
      </c>
      <c r="U42" s="114">
        <f t="shared" si="1"/>
        <v>4.3699999999999998E-3</v>
      </c>
      <c r="V42" s="115">
        <f>VLOOKUP(B42,'cds bmps'!$E:$I,5,0)/10000</f>
        <v>8.02877619047619E-3</v>
      </c>
      <c r="Y42" s="58"/>
      <c r="Z42" s="124">
        <f t="shared" si="19"/>
        <v>1.7502395051155004E-3</v>
      </c>
      <c r="AA42" s="125">
        <f t="shared" si="2"/>
        <v>-5.9822985022792673E-5</v>
      </c>
      <c r="AD42" s="133">
        <f t="shared" si="3"/>
        <v>40209</v>
      </c>
      <c r="AE42" s="134">
        <f t="shared" si="20"/>
        <v>-1.1432591857997768E-4</v>
      </c>
      <c r="AF42" s="134">
        <f t="shared" si="26"/>
        <v>-9.0219729365810693E-5</v>
      </c>
      <c r="AG42" s="135">
        <f t="shared" si="27"/>
        <v>-4.0954545454545497E-4</v>
      </c>
      <c r="AH42" s="136">
        <f t="shared" si="21"/>
        <v>2.2011966873706178E-4</v>
      </c>
      <c r="AI42" s="57"/>
      <c r="AJ42" s="133">
        <f t="shared" si="28"/>
        <v>40209</v>
      </c>
      <c r="AK42" s="143">
        <f t="shared" si="28"/>
        <v>-1.1432591857997768E-4</v>
      </c>
      <c r="AL42" s="143">
        <f t="shared" si="28"/>
        <v>-9.0219729365810693E-5</v>
      </c>
      <c r="AM42" s="143">
        <f t="shared" si="29"/>
        <v>0</v>
      </c>
      <c r="AN42" s="143">
        <f t="shared" si="29"/>
        <v>-4.0954545454545497E-4</v>
      </c>
      <c r="AO42" s="144">
        <f t="shared" si="22"/>
        <v>2.2011966873706178E-4</v>
      </c>
      <c r="AP42" s="93"/>
      <c r="AQ42" s="93"/>
      <c r="AR42"/>
      <c r="AS42"/>
      <c r="AT42"/>
      <c r="AU42"/>
      <c r="AV42"/>
      <c r="AW42"/>
      <c r="AX42"/>
      <c r="AY42"/>
      <c r="AZ42"/>
      <c r="BA42" s="93"/>
      <c r="BB42" s="93"/>
      <c r="BC42" s="93"/>
      <c r="BD42" s="93"/>
      <c r="BE42" s="93"/>
      <c r="BF42" s="60">
        <f t="shared" si="4"/>
        <v>40209</v>
      </c>
      <c r="BG42" s="71">
        <f t="shared" si="5"/>
        <v>1.6904165200927078E-3</v>
      </c>
      <c r="BH42" s="71">
        <f t="shared" si="6"/>
        <v>4.3699999999999998E-3</v>
      </c>
      <c r="BI42" s="71">
        <f t="shared" si="23"/>
        <v>0</v>
      </c>
      <c r="BJ42" s="71">
        <f t="shared" si="24"/>
        <v>-4.0954545454545497E-4</v>
      </c>
      <c r="BK42" s="71">
        <f t="shared" si="25"/>
        <v>-4.0954545454545497E-4</v>
      </c>
      <c r="BL42" s="71">
        <f t="shared" si="7"/>
        <v>8.02877619047619E-3</v>
      </c>
      <c r="BM42" s="71">
        <f t="shared" si="8"/>
        <v>0</v>
      </c>
      <c r="BQ42" s="60">
        <f t="shared" si="9"/>
        <v>40209</v>
      </c>
      <c r="BR42" s="63">
        <f t="shared" si="10"/>
        <v>9.5764186843240662</v>
      </c>
      <c r="BS42" s="64">
        <f t="shared" si="11"/>
        <v>2370098</v>
      </c>
      <c r="BT42" s="17" t="s">
        <v>116</v>
      </c>
      <c r="BV42" s="60">
        <f t="shared" si="12"/>
        <v>40237</v>
      </c>
      <c r="BW42" s="71">
        <f t="shared" si="13"/>
        <v>1.7108962249073273E-3</v>
      </c>
      <c r="BX42" s="71">
        <f t="shared" si="14"/>
        <v>1.6904165200927078E-3</v>
      </c>
      <c r="BY42" s="71">
        <f t="shared" si="15"/>
        <v>4.3699999999999998E-3</v>
      </c>
      <c r="BZ42" s="71">
        <f t="shared" si="16"/>
        <v>8.02877619047619E-3</v>
      </c>
      <c r="CA42" s="71">
        <f t="shared" si="17"/>
        <v>-1.5550000000000026E-4</v>
      </c>
      <c r="CB42" s="71">
        <f t="shared" si="18"/>
        <v>0</v>
      </c>
    </row>
    <row r="43" spans="1:111" s="17" customFormat="1" ht="15" x14ac:dyDescent="0.25">
      <c r="A43" s="106">
        <f t="shared" si="0"/>
        <v>40209</v>
      </c>
      <c r="B43" s="163">
        <v>40237</v>
      </c>
      <c r="C43" s="156">
        <v>963243007120</v>
      </c>
      <c r="D43" s="157">
        <v>4515092.669999972</v>
      </c>
      <c r="E43" s="158">
        <v>2396604</v>
      </c>
      <c r="F43" s="157">
        <v>34401535968.571426</v>
      </c>
      <c r="G43" s="157">
        <v>14354.28463299378</v>
      </c>
      <c r="H43" s="157">
        <v>4515092.669999972</v>
      </c>
      <c r="I43" s="159">
        <v>1.7108962249073273E-3</v>
      </c>
      <c r="J43" s="159">
        <v>4.2144999999999995E-3</v>
      </c>
      <c r="K43" s="160">
        <v>0</v>
      </c>
      <c r="L43" s="160">
        <v>-1.5276086956521676E-4</v>
      </c>
      <c r="M43" s="160">
        <v>-1.5276086956521676E-4</v>
      </c>
      <c r="N43" s="161">
        <v>24.261367050578141</v>
      </c>
      <c r="O43" s="161">
        <v>9.571803757317852</v>
      </c>
      <c r="P43" s="162">
        <v>1.6904165200927078E-3</v>
      </c>
      <c r="Q43" s="69"/>
      <c r="R43" s="96"/>
      <c r="T43" s="113">
        <f t="shared" si="1"/>
        <v>1.7108962249073273E-3</v>
      </c>
      <c r="U43" s="114">
        <f t="shared" si="1"/>
        <v>4.2144999999999995E-3</v>
      </c>
      <c r="V43" s="115">
        <f>VLOOKUP(B43,'cds bmps'!$E:$I,5,0)/10000</f>
        <v>1.1606800000000002E-2</v>
      </c>
      <c r="Y43" s="58"/>
      <c r="Z43" s="124">
        <f t="shared" si="19"/>
        <v>1.764655188839312E-3</v>
      </c>
      <c r="AA43" s="125">
        <f t="shared" si="2"/>
        <v>-5.3758963931984684E-5</v>
      </c>
      <c r="AD43" s="133">
        <f t="shared" si="3"/>
        <v>40237</v>
      </c>
      <c r="AE43" s="134">
        <f t="shared" si="20"/>
        <v>2.0479704814619542E-5</v>
      </c>
      <c r="AF43" s="134">
        <f t="shared" si="26"/>
        <v>-5.9822985022792673E-5</v>
      </c>
      <c r="AG43" s="135">
        <f t="shared" si="27"/>
        <v>-1.5550000000000026E-4</v>
      </c>
      <c r="AH43" s="136">
        <f t="shared" si="21"/>
        <v>3.5780238095238122E-3</v>
      </c>
      <c r="AI43" s="57"/>
      <c r="AJ43" s="133">
        <f t="shared" si="28"/>
        <v>40237</v>
      </c>
      <c r="AK43" s="143">
        <f t="shared" si="28"/>
        <v>2.0479704814619542E-5</v>
      </c>
      <c r="AL43" s="143">
        <f t="shared" si="28"/>
        <v>-5.9822985022792673E-5</v>
      </c>
      <c r="AM43" s="143">
        <f t="shared" si="29"/>
        <v>0</v>
      </c>
      <c r="AN43" s="143">
        <f t="shared" si="29"/>
        <v>-1.5550000000000026E-4</v>
      </c>
      <c r="AO43" s="144">
        <f t="shared" si="22"/>
        <v>3.5780238095238122E-3</v>
      </c>
      <c r="AP43" s="93"/>
      <c r="AQ43" s="93"/>
      <c r="AR43"/>
      <c r="AS43"/>
      <c r="AT43"/>
      <c r="AU43"/>
      <c r="AV43"/>
      <c r="AW43"/>
      <c r="AX43"/>
      <c r="AY43"/>
      <c r="AZ43"/>
      <c r="BA43" s="93"/>
      <c r="BB43" s="93"/>
      <c r="BC43" s="93"/>
      <c r="BD43" s="93"/>
      <c r="BE43" s="93"/>
      <c r="BF43" s="60">
        <f t="shared" si="4"/>
        <v>40237</v>
      </c>
      <c r="BG43" s="71">
        <f t="shared" si="5"/>
        <v>1.7108962249073273E-3</v>
      </c>
      <c r="BH43" s="71">
        <f t="shared" si="6"/>
        <v>4.2144999999999995E-3</v>
      </c>
      <c r="BI43" s="71">
        <f t="shared" si="23"/>
        <v>0</v>
      </c>
      <c r="BJ43" s="71">
        <f t="shared" si="24"/>
        <v>-1.5550000000000026E-4</v>
      </c>
      <c r="BK43" s="71">
        <f t="shared" si="25"/>
        <v>-1.5550000000000026E-4</v>
      </c>
      <c r="BL43" s="71">
        <f t="shared" si="7"/>
        <v>1.1606800000000002E-2</v>
      </c>
      <c r="BM43" s="71">
        <f t="shared" si="8"/>
        <v>0</v>
      </c>
      <c r="BQ43" s="60">
        <f t="shared" si="9"/>
        <v>40237</v>
      </c>
      <c r="BR43" s="63">
        <f t="shared" si="10"/>
        <v>9.571803757317852</v>
      </c>
      <c r="BS43" s="64">
        <f t="shared" si="11"/>
        <v>2396604</v>
      </c>
      <c r="BT43" s="17" t="s">
        <v>116</v>
      </c>
      <c r="BV43" s="60">
        <f t="shared" si="12"/>
        <v>40268</v>
      </c>
      <c r="BW43" s="71">
        <f t="shared" si="13"/>
        <v>1.6594960198441768E-3</v>
      </c>
      <c r="BX43" s="71">
        <f t="shared" si="14"/>
        <v>1.7108962249073273E-3</v>
      </c>
      <c r="BY43" s="71">
        <f t="shared" si="15"/>
        <v>4.2144999999999995E-3</v>
      </c>
      <c r="BZ43" s="71">
        <f t="shared" si="16"/>
        <v>1.1606800000000002E-2</v>
      </c>
      <c r="CA43" s="71">
        <f t="shared" si="17"/>
        <v>-1.5276086956521676E-4</v>
      </c>
      <c r="CB43" s="71">
        <f t="shared" si="18"/>
        <v>0</v>
      </c>
    </row>
    <row r="44" spans="1:111" s="17" customFormat="1" x14ac:dyDescent="0.2">
      <c r="A44" s="106">
        <f t="shared" si="0"/>
        <v>40237</v>
      </c>
      <c r="B44" s="163">
        <v>40268</v>
      </c>
      <c r="C44" s="156">
        <v>1085357193848</v>
      </c>
      <c r="D44" s="157">
        <v>4934646.4200000018</v>
      </c>
      <c r="E44" s="158">
        <v>2415318</v>
      </c>
      <c r="F44" s="157">
        <v>35011522382.19355</v>
      </c>
      <c r="G44" s="157">
        <v>14495.61605643379</v>
      </c>
      <c r="H44" s="157">
        <v>4934646.4200000018</v>
      </c>
      <c r="I44" s="159">
        <v>1.6594960198441768E-3</v>
      </c>
      <c r="J44" s="159">
        <v>4.0617391304347827E-3</v>
      </c>
      <c r="K44" s="160">
        <v>0</v>
      </c>
      <c r="L44" s="160">
        <v>-1.9466403162055057E-5</v>
      </c>
      <c r="M44" s="160">
        <v>-1.9466403162055057E-5</v>
      </c>
      <c r="N44" s="161">
        <v>24.278943055177617</v>
      </c>
      <c r="O44" s="161">
        <v>9.5816015417588307</v>
      </c>
      <c r="P44" s="162">
        <v>1.7108962249073273E-3</v>
      </c>
      <c r="Q44" s="69"/>
      <c r="R44" s="96"/>
      <c r="T44" s="113">
        <f t="shared" si="1"/>
        <v>1.6594960198441768E-3</v>
      </c>
      <c r="U44" s="114">
        <f t="shared" si="1"/>
        <v>4.0617391304347827E-3</v>
      </c>
      <c r="V44" s="115">
        <f>VLOOKUP(B44,'cds bmps'!$E:$I,5,0)/10000</f>
        <v>9.1515739130434773E-3</v>
      </c>
      <c r="Y44" s="58"/>
      <c r="Z44" s="124">
        <f t="shared" si="19"/>
        <v>1.6603070681126637E-3</v>
      </c>
      <c r="AA44" s="125">
        <f t="shared" si="2"/>
        <v>-8.1104826848694793E-7</v>
      </c>
      <c r="AD44" s="133">
        <f t="shared" si="3"/>
        <v>40268</v>
      </c>
      <c r="AE44" s="134">
        <f t="shared" si="20"/>
        <v>-5.1400205063150545E-5</v>
      </c>
      <c r="AF44" s="134">
        <f t="shared" si="26"/>
        <v>-5.3758963931984684E-5</v>
      </c>
      <c r="AG44" s="135">
        <f t="shared" si="27"/>
        <v>-1.5276086956521676E-4</v>
      </c>
      <c r="AH44" s="136">
        <f t="shared" si="21"/>
        <v>-2.4552260869565249E-3</v>
      </c>
      <c r="AI44" s="57"/>
      <c r="AJ44" s="133">
        <f t="shared" si="28"/>
        <v>40268</v>
      </c>
      <c r="AK44" s="143">
        <f t="shared" si="28"/>
        <v>-5.1400205063150545E-5</v>
      </c>
      <c r="AL44" s="143">
        <f t="shared" si="28"/>
        <v>-5.3758963931984684E-5</v>
      </c>
      <c r="AM44" s="143">
        <f t="shared" si="29"/>
        <v>0</v>
      </c>
      <c r="AN44" s="143">
        <f t="shared" si="29"/>
        <v>-1.5276086956521676E-4</v>
      </c>
      <c r="AO44" s="144">
        <f t="shared" si="22"/>
        <v>-2.4552260869565249E-3</v>
      </c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60">
        <f t="shared" si="4"/>
        <v>40268</v>
      </c>
      <c r="BG44" s="71">
        <f t="shared" si="5"/>
        <v>1.6594960198441768E-3</v>
      </c>
      <c r="BH44" s="71">
        <f t="shared" si="6"/>
        <v>4.0617391304347827E-3</v>
      </c>
      <c r="BI44" s="71">
        <f t="shared" si="23"/>
        <v>0</v>
      </c>
      <c r="BJ44" s="71">
        <f t="shared" si="24"/>
        <v>-1.5276086956521676E-4</v>
      </c>
      <c r="BK44" s="71">
        <f t="shared" si="25"/>
        <v>-1.5276086956521676E-4</v>
      </c>
      <c r="BL44" s="71">
        <f t="shared" si="7"/>
        <v>9.1515739130434773E-3</v>
      </c>
      <c r="BM44" s="71">
        <f t="shared" si="8"/>
        <v>0</v>
      </c>
      <c r="BQ44" s="60">
        <f t="shared" si="9"/>
        <v>40268</v>
      </c>
      <c r="BR44" s="63">
        <f t="shared" si="10"/>
        <v>9.5816015417588307</v>
      </c>
      <c r="BS44" s="64">
        <f t="shared" si="11"/>
        <v>2415318</v>
      </c>
      <c r="BT44" s="17" t="s">
        <v>116</v>
      </c>
      <c r="BV44" s="60">
        <f t="shared" si="12"/>
        <v>40298</v>
      </c>
      <c r="BW44" s="71">
        <f t="shared" si="13"/>
        <v>1.4632631263207839E-3</v>
      </c>
      <c r="BX44" s="71">
        <f t="shared" si="14"/>
        <v>1.6594960198441768E-3</v>
      </c>
      <c r="BY44" s="71">
        <f t="shared" si="15"/>
        <v>4.0617391304347827E-3</v>
      </c>
      <c r="BZ44" s="71">
        <f t="shared" si="16"/>
        <v>9.1515739130434773E-3</v>
      </c>
      <c r="CA44" s="71">
        <f t="shared" si="17"/>
        <v>-1.9466403162055057E-5</v>
      </c>
      <c r="CB44" s="71">
        <f t="shared" si="18"/>
        <v>0</v>
      </c>
    </row>
    <row r="45" spans="1:111" s="17" customFormat="1" x14ac:dyDescent="0.2">
      <c r="A45" s="106">
        <f t="shared" si="0"/>
        <v>40268</v>
      </c>
      <c r="B45" s="163">
        <v>40298</v>
      </c>
      <c r="C45" s="156">
        <v>1034592559478</v>
      </c>
      <c r="D45" s="157">
        <v>4147619.57</v>
      </c>
      <c r="E45" s="158">
        <v>2393567</v>
      </c>
      <c r="F45" s="157">
        <v>34486418649.26667</v>
      </c>
      <c r="G45" s="157">
        <v>14407.960441160272</v>
      </c>
      <c r="H45" s="157">
        <v>4147619.57</v>
      </c>
      <c r="I45" s="159">
        <v>1.4632631263207839E-3</v>
      </c>
      <c r="J45" s="159">
        <v>4.0422727272727277E-3</v>
      </c>
      <c r="K45" s="160">
        <v>1.8772727272727257E-4</v>
      </c>
      <c r="L45" s="160">
        <v>0</v>
      </c>
      <c r="M45" s="160">
        <v>1.8772727272727257E-4</v>
      </c>
      <c r="N45" s="161">
        <v>24.263831421138267</v>
      </c>
      <c r="O45" s="161">
        <v>9.5755361412357178</v>
      </c>
      <c r="P45" s="162">
        <v>1.6594960198441768E-3</v>
      </c>
      <c r="Q45" s="69"/>
      <c r="R45" s="96"/>
      <c r="T45" s="113">
        <f t="shared" si="1"/>
        <v>1.4632631263207839E-3</v>
      </c>
      <c r="U45" s="114">
        <f t="shared" si="1"/>
        <v>4.0422727272727277E-3</v>
      </c>
      <c r="V45" s="115">
        <f>VLOOKUP(B45,'cds bmps'!$E:$I,5,0)/10000</f>
        <v>9.9508681818181819E-3</v>
      </c>
      <c r="Y45" s="58"/>
      <c r="Z45" s="124">
        <f t="shared" si="19"/>
        <v>1.6690865819556323E-3</v>
      </c>
      <c r="AA45" s="125">
        <f t="shared" si="2"/>
        <v>-2.0582345563484837E-4</v>
      </c>
      <c r="AD45" s="133">
        <f t="shared" si="3"/>
        <v>40298</v>
      </c>
      <c r="AE45" s="134">
        <f t="shared" si="20"/>
        <v>-1.9623289352339282E-4</v>
      </c>
      <c r="AF45" s="134">
        <f t="shared" si="26"/>
        <v>-8.1104826848694793E-7</v>
      </c>
      <c r="AG45" s="135">
        <f t="shared" si="27"/>
        <v>-1.9466403162055057E-5</v>
      </c>
      <c r="AH45" s="136">
        <f t="shared" si="21"/>
        <v>7.9929426877470462E-4</v>
      </c>
      <c r="AI45" s="57"/>
      <c r="AJ45" s="133">
        <f t="shared" si="28"/>
        <v>40298</v>
      </c>
      <c r="AK45" s="143">
        <f t="shared" si="28"/>
        <v>-1.9623289352339282E-4</v>
      </c>
      <c r="AL45" s="143">
        <f t="shared" si="28"/>
        <v>-8.1104826848694793E-7</v>
      </c>
      <c r="AM45" s="143">
        <f t="shared" si="29"/>
        <v>0</v>
      </c>
      <c r="AN45" s="143">
        <f t="shared" si="29"/>
        <v>-1.9466403162055057E-5</v>
      </c>
      <c r="AO45" s="144">
        <f t="shared" si="22"/>
        <v>7.9929426877470462E-4</v>
      </c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60">
        <f t="shared" si="4"/>
        <v>40298</v>
      </c>
      <c r="BG45" s="71">
        <f t="shared" si="5"/>
        <v>1.4632631263207839E-3</v>
      </c>
      <c r="BH45" s="71">
        <f t="shared" si="6"/>
        <v>4.0422727272727277E-3</v>
      </c>
      <c r="BI45" s="71">
        <f t="shared" si="23"/>
        <v>0</v>
      </c>
      <c r="BJ45" s="71">
        <f t="shared" si="24"/>
        <v>-1.9466403162055057E-5</v>
      </c>
      <c r="BK45" s="71">
        <f t="shared" si="25"/>
        <v>-1.9466403162055057E-5</v>
      </c>
      <c r="BL45" s="71">
        <f t="shared" si="7"/>
        <v>9.9508681818181819E-3</v>
      </c>
      <c r="BM45" s="71">
        <f t="shared" si="8"/>
        <v>0</v>
      </c>
      <c r="BQ45" s="60">
        <f t="shared" si="9"/>
        <v>40298</v>
      </c>
      <c r="BR45" s="63">
        <f t="shared" si="10"/>
        <v>9.5755361412357178</v>
      </c>
      <c r="BS45" s="64">
        <f t="shared" si="11"/>
        <v>2393567</v>
      </c>
      <c r="BT45" s="17" t="s">
        <v>116</v>
      </c>
      <c r="BV45" s="60">
        <f t="shared" si="12"/>
        <v>40329</v>
      </c>
      <c r="BW45" s="71">
        <f t="shared" si="13"/>
        <v>1.4955102717153061E-3</v>
      </c>
      <c r="BX45" s="71">
        <f t="shared" si="14"/>
        <v>1.4632631263207839E-3</v>
      </c>
      <c r="BY45" s="71">
        <f t="shared" si="15"/>
        <v>4.0422727272727277E-3</v>
      </c>
      <c r="BZ45" s="71">
        <f t="shared" si="16"/>
        <v>9.9508681818181819E-3</v>
      </c>
      <c r="CA45" s="71">
        <f t="shared" si="17"/>
        <v>1.8772727272727257E-4</v>
      </c>
      <c r="CB45" s="71">
        <f t="shared" si="18"/>
        <v>0</v>
      </c>
    </row>
    <row r="46" spans="1:111" s="17" customFormat="1" x14ac:dyDescent="0.2">
      <c r="A46" s="106">
        <f t="shared" si="0"/>
        <v>40298</v>
      </c>
      <c r="B46" s="163">
        <v>40329</v>
      </c>
      <c r="C46" s="156">
        <v>1022282872251</v>
      </c>
      <c r="D46" s="157">
        <v>4188587.7699999907</v>
      </c>
      <c r="E46" s="158">
        <v>2412205</v>
      </c>
      <c r="F46" s="157">
        <v>32976866846.80645</v>
      </c>
      <c r="G46" s="157">
        <v>13670.839272286747</v>
      </c>
      <c r="H46" s="157">
        <v>4188587.7699999907</v>
      </c>
      <c r="I46" s="159">
        <v>1.4955102717153061E-3</v>
      </c>
      <c r="J46" s="159">
        <v>4.2300000000000003E-3</v>
      </c>
      <c r="K46" s="160">
        <v>2.3363636363636295E-4</v>
      </c>
      <c r="L46" s="160">
        <v>0</v>
      </c>
      <c r="M46" s="160">
        <v>2.3363636363636295E-4</v>
      </c>
      <c r="N46" s="161">
        <v>24.219072147952023</v>
      </c>
      <c r="O46" s="161">
        <v>9.5230203230262731</v>
      </c>
      <c r="P46" s="162">
        <v>1.4632631263207839E-3</v>
      </c>
      <c r="Q46" s="69"/>
      <c r="R46" s="96"/>
      <c r="T46" s="113">
        <f t="shared" si="1"/>
        <v>1.4955102717153061E-3</v>
      </c>
      <c r="U46" s="114">
        <f t="shared" si="1"/>
        <v>4.2300000000000003E-3</v>
      </c>
      <c r="V46" s="115">
        <f>VLOOKUP(B46,'cds bmps'!$E:$I,5,0)/10000</f>
        <v>1.5897261904761907E-2</v>
      </c>
      <c r="Y46" s="58"/>
      <c r="Z46" s="124">
        <f t="shared" si="19"/>
        <v>1.8554641999485968E-3</v>
      </c>
      <c r="AA46" s="125">
        <f t="shared" si="2"/>
        <v>-3.5995392823329067E-4</v>
      </c>
      <c r="AD46" s="133">
        <f t="shared" si="3"/>
        <v>40329</v>
      </c>
      <c r="AE46" s="134">
        <f t="shared" si="20"/>
        <v>3.2247145394522165E-5</v>
      </c>
      <c r="AF46" s="134">
        <f t="shared" si="26"/>
        <v>-2.0582345563484837E-4</v>
      </c>
      <c r="AG46" s="135">
        <f t="shared" si="27"/>
        <v>1.8772727272727257E-4</v>
      </c>
      <c r="AH46" s="136">
        <f t="shared" si="21"/>
        <v>5.9463937229437252E-3</v>
      </c>
      <c r="AI46" s="57"/>
      <c r="AJ46" s="133">
        <f t="shared" si="28"/>
        <v>40329</v>
      </c>
      <c r="AK46" s="143">
        <f t="shared" si="28"/>
        <v>3.2247145394522165E-5</v>
      </c>
      <c r="AL46" s="143">
        <f t="shared" si="28"/>
        <v>-2.0582345563484837E-4</v>
      </c>
      <c r="AM46" s="143">
        <f t="shared" si="29"/>
        <v>1.8772727272727257E-4</v>
      </c>
      <c r="AN46" s="143">
        <f t="shared" si="29"/>
        <v>0</v>
      </c>
      <c r="AO46" s="144">
        <f t="shared" si="22"/>
        <v>5.9463937229437252E-3</v>
      </c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60">
        <f t="shared" si="4"/>
        <v>40329</v>
      </c>
      <c r="BG46" s="71">
        <f t="shared" si="5"/>
        <v>1.4955102717153061E-3</v>
      </c>
      <c r="BH46" s="71">
        <f t="shared" si="6"/>
        <v>4.2300000000000003E-3</v>
      </c>
      <c r="BI46" s="71">
        <f t="shared" si="23"/>
        <v>1.8772727272727257E-4</v>
      </c>
      <c r="BJ46" s="71">
        <f t="shared" si="24"/>
        <v>0</v>
      </c>
      <c r="BK46" s="71">
        <f t="shared" si="25"/>
        <v>1.8772727272727257E-4</v>
      </c>
      <c r="BL46" s="71">
        <f t="shared" si="7"/>
        <v>1.5897261904761907E-2</v>
      </c>
      <c r="BM46" s="71">
        <f t="shared" si="8"/>
        <v>0</v>
      </c>
      <c r="BQ46" s="60">
        <f t="shared" si="9"/>
        <v>40329</v>
      </c>
      <c r="BR46" s="63">
        <f t="shared" si="10"/>
        <v>9.5230203230262731</v>
      </c>
      <c r="BS46" s="64">
        <f t="shared" si="11"/>
        <v>2412205</v>
      </c>
      <c r="BT46" s="17" t="s">
        <v>116</v>
      </c>
      <c r="BV46" s="60">
        <f t="shared" si="12"/>
        <v>40359</v>
      </c>
      <c r="BW46" s="71">
        <f t="shared" si="13"/>
        <v>1.5175429181849846E-3</v>
      </c>
      <c r="BX46" s="71">
        <f t="shared" si="14"/>
        <v>1.4955102717153061E-3</v>
      </c>
      <c r="BY46" s="71">
        <f t="shared" si="15"/>
        <v>4.2300000000000003E-3</v>
      </c>
      <c r="BZ46" s="71">
        <f t="shared" si="16"/>
        <v>1.5897261904761907E-2</v>
      </c>
      <c r="CA46" s="71">
        <f t="shared" si="17"/>
        <v>2.3363636363636295E-4</v>
      </c>
      <c r="CB46" s="71">
        <f t="shared" si="18"/>
        <v>0</v>
      </c>
    </row>
    <row r="47" spans="1:111" s="17" customFormat="1" x14ac:dyDescent="0.2">
      <c r="A47" s="106">
        <f t="shared" si="0"/>
        <v>40329</v>
      </c>
      <c r="B47" s="163">
        <v>40359</v>
      </c>
      <c r="C47" s="156">
        <v>990585688211</v>
      </c>
      <c r="D47" s="157">
        <v>4118510.4000000064</v>
      </c>
      <c r="E47" s="158">
        <v>2364789</v>
      </c>
      <c r="F47" s="157">
        <v>33019522940.366665</v>
      </c>
      <c r="G47" s="157">
        <v>13962.989061758433</v>
      </c>
      <c r="H47" s="157">
        <v>4118510.4000000064</v>
      </c>
      <c r="I47" s="159">
        <v>1.5175429181849846E-3</v>
      </c>
      <c r="J47" s="159">
        <v>4.4636363636363632E-3</v>
      </c>
      <c r="K47" s="160">
        <v>1.3695454545454566E-3</v>
      </c>
      <c r="L47" s="160">
        <v>0</v>
      </c>
      <c r="M47" s="160">
        <v>1.3695454545454566E-3</v>
      </c>
      <c r="N47" s="161">
        <v>24.220364827737619</v>
      </c>
      <c r="O47" s="161">
        <v>9.5441654695685756</v>
      </c>
      <c r="P47" s="162">
        <v>1.4955102717153061E-3</v>
      </c>
      <c r="Q47" s="69"/>
      <c r="R47" s="96"/>
      <c r="T47" s="113">
        <f t="shared" si="1"/>
        <v>1.5175429181849846E-3</v>
      </c>
      <c r="U47" s="114">
        <f t="shared" si="1"/>
        <v>4.4636363636363632E-3</v>
      </c>
      <c r="V47" s="115">
        <f>VLOOKUP(B47,'cds bmps'!$E:$I,5,0)/10000</f>
        <v>1.8009640909090911E-2</v>
      </c>
      <c r="Y47" s="58"/>
      <c r="Z47" s="124">
        <f t="shared" si="19"/>
        <v>1.9824488929833474E-3</v>
      </c>
      <c r="AA47" s="125">
        <f t="shared" si="2"/>
        <v>-4.6490597479836274E-4</v>
      </c>
      <c r="AD47" s="133">
        <f t="shared" si="3"/>
        <v>40359</v>
      </c>
      <c r="AE47" s="134">
        <f t="shared" si="20"/>
        <v>2.2032646469678525E-5</v>
      </c>
      <c r="AF47" s="134">
        <f t="shared" si="26"/>
        <v>-3.5995392823329067E-4</v>
      </c>
      <c r="AG47" s="135">
        <f t="shared" si="27"/>
        <v>2.3363636363636295E-4</v>
      </c>
      <c r="AH47" s="136">
        <f t="shared" si="21"/>
        <v>2.1123790043290035E-3</v>
      </c>
      <c r="AI47" s="57"/>
      <c r="AJ47" s="133">
        <f t="shared" si="28"/>
        <v>40359</v>
      </c>
      <c r="AK47" s="143">
        <f t="shared" si="28"/>
        <v>2.2032646469678525E-5</v>
      </c>
      <c r="AL47" s="143">
        <f t="shared" si="28"/>
        <v>-3.5995392823329067E-4</v>
      </c>
      <c r="AM47" s="143">
        <f t="shared" si="29"/>
        <v>2.3363636363636295E-4</v>
      </c>
      <c r="AN47" s="143">
        <f t="shared" si="29"/>
        <v>0</v>
      </c>
      <c r="AO47" s="144">
        <f t="shared" si="22"/>
        <v>2.1123790043290035E-3</v>
      </c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60">
        <f t="shared" si="4"/>
        <v>40359</v>
      </c>
      <c r="BG47" s="71">
        <f t="shared" si="5"/>
        <v>1.5175429181849846E-3</v>
      </c>
      <c r="BH47" s="71">
        <f t="shared" si="6"/>
        <v>4.4636363636363632E-3</v>
      </c>
      <c r="BI47" s="71">
        <f t="shared" si="23"/>
        <v>2.3363636363636295E-4</v>
      </c>
      <c r="BJ47" s="71">
        <f t="shared" si="24"/>
        <v>0</v>
      </c>
      <c r="BK47" s="71">
        <f t="shared" si="25"/>
        <v>2.3363636363636295E-4</v>
      </c>
      <c r="BL47" s="71">
        <f t="shared" si="7"/>
        <v>1.8009640909090911E-2</v>
      </c>
      <c r="BM47" s="71">
        <f t="shared" si="8"/>
        <v>0</v>
      </c>
      <c r="BQ47" s="60">
        <f t="shared" si="9"/>
        <v>40359</v>
      </c>
      <c r="BR47" s="63">
        <f t="shared" si="10"/>
        <v>9.5441654695685756</v>
      </c>
      <c r="BS47" s="64">
        <f t="shared" si="11"/>
        <v>2364789</v>
      </c>
      <c r="BT47" s="17" t="s">
        <v>116</v>
      </c>
      <c r="BV47" s="60">
        <f t="shared" si="12"/>
        <v>40390</v>
      </c>
      <c r="BW47" s="71">
        <f t="shared" si="13"/>
        <v>1.4992191948707183E-3</v>
      </c>
      <c r="BX47" s="71">
        <f t="shared" si="14"/>
        <v>1.5175429181849846E-3</v>
      </c>
      <c r="BY47" s="71">
        <f t="shared" si="15"/>
        <v>4.4636363636363632E-3</v>
      </c>
      <c r="BZ47" s="71">
        <f t="shared" si="16"/>
        <v>1.8009640909090911E-2</v>
      </c>
      <c r="CA47" s="71">
        <f t="shared" si="17"/>
        <v>1.3695454545454566E-3</v>
      </c>
      <c r="CB47" s="71">
        <f t="shared" si="18"/>
        <v>0</v>
      </c>
    </row>
    <row r="48" spans="1:111" s="17" customFormat="1" x14ac:dyDescent="0.2">
      <c r="A48" s="106">
        <f t="shared" si="0"/>
        <v>40359</v>
      </c>
      <c r="B48" s="163">
        <v>40390</v>
      </c>
      <c r="C48" s="156">
        <v>1018382325729</v>
      </c>
      <c r="D48" s="157">
        <v>4182954.3300000024</v>
      </c>
      <c r="E48" s="158">
        <v>2367695</v>
      </c>
      <c r="F48" s="157">
        <v>32851042765.451614</v>
      </c>
      <c r="G48" s="157">
        <v>13874.693643164181</v>
      </c>
      <c r="H48" s="157">
        <v>4182954.3300000024</v>
      </c>
      <c r="I48" s="159">
        <v>1.4992191948707183E-3</v>
      </c>
      <c r="J48" s="159">
        <v>5.8331818181818198E-3</v>
      </c>
      <c r="K48" s="160">
        <v>5.6636363636363481E-4</v>
      </c>
      <c r="L48" s="160">
        <v>0</v>
      </c>
      <c r="M48" s="160">
        <v>5.6636363636363481E-4</v>
      </c>
      <c r="N48" s="161">
        <v>24.215249324613762</v>
      </c>
      <c r="O48" s="161">
        <v>9.5378218585989227</v>
      </c>
      <c r="P48" s="162">
        <v>1.5175429181849846E-3</v>
      </c>
      <c r="Q48" s="69"/>
      <c r="R48" s="96"/>
      <c r="T48" s="113">
        <f t="shared" si="1"/>
        <v>1.4992191948707183E-3</v>
      </c>
      <c r="U48" s="114">
        <f t="shared" si="1"/>
        <v>5.8331818181818198E-3</v>
      </c>
      <c r="V48" s="115">
        <f>VLOOKUP(B48,'cds bmps'!$E:$I,5,0)/10000</f>
        <v>1.5577427272727274E-2</v>
      </c>
      <c r="Y48" s="58"/>
      <c r="Z48" s="124">
        <f t="shared" si="19"/>
        <v>2.4327422266799026E-3</v>
      </c>
      <c r="AA48" s="125">
        <f t="shared" si="2"/>
        <v>-9.3352303180918431E-4</v>
      </c>
      <c r="AD48" s="133">
        <f t="shared" si="3"/>
        <v>40390</v>
      </c>
      <c r="AE48" s="134">
        <f t="shared" si="20"/>
        <v>-1.8323723314266332E-5</v>
      </c>
      <c r="AF48" s="134">
        <f t="shared" si="26"/>
        <v>-4.6490597479836274E-4</v>
      </c>
      <c r="AG48" s="135">
        <f t="shared" si="27"/>
        <v>1.3695454545454566E-3</v>
      </c>
      <c r="AH48" s="136">
        <f t="shared" si="21"/>
        <v>-2.4322136363636362E-3</v>
      </c>
      <c r="AI48" s="57"/>
      <c r="AJ48" s="133">
        <f t="shared" si="28"/>
        <v>40390</v>
      </c>
      <c r="AK48" s="143">
        <f t="shared" si="28"/>
        <v>-1.8323723314266332E-5</v>
      </c>
      <c r="AL48" s="143">
        <f t="shared" si="28"/>
        <v>-4.6490597479836274E-4</v>
      </c>
      <c r="AM48" s="143">
        <f t="shared" si="29"/>
        <v>1.3695454545454566E-3</v>
      </c>
      <c r="AN48" s="143">
        <f t="shared" si="29"/>
        <v>0</v>
      </c>
      <c r="AO48" s="144">
        <f t="shared" si="22"/>
        <v>-2.4322136363636362E-3</v>
      </c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60">
        <f t="shared" si="4"/>
        <v>40390</v>
      </c>
      <c r="BG48" s="71">
        <f t="shared" si="5"/>
        <v>1.4992191948707183E-3</v>
      </c>
      <c r="BH48" s="71">
        <f t="shared" si="6"/>
        <v>5.8331818181818198E-3</v>
      </c>
      <c r="BI48" s="71">
        <f t="shared" si="23"/>
        <v>1.3695454545454566E-3</v>
      </c>
      <c r="BJ48" s="71">
        <f t="shared" si="24"/>
        <v>0</v>
      </c>
      <c r="BK48" s="71">
        <f t="shared" si="25"/>
        <v>1.3695454545454566E-3</v>
      </c>
      <c r="BL48" s="71">
        <f t="shared" si="7"/>
        <v>1.5577427272727274E-2</v>
      </c>
      <c r="BM48" s="71">
        <f t="shared" si="8"/>
        <v>0</v>
      </c>
      <c r="BQ48" s="60">
        <f t="shared" si="9"/>
        <v>40390</v>
      </c>
      <c r="BR48" s="63">
        <f t="shared" si="10"/>
        <v>9.5378218585989227</v>
      </c>
      <c r="BS48" s="64">
        <f t="shared" si="11"/>
        <v>2367695</v>
      </c>
      <c r="BT48" s="17" t="s">
        <v>116</v>
      </c>
      <c r="BV48" s="60">
        <f t="shared" si="12"/>
        <v>40421</v>
      </c>
      <c r="BW48" s="71">
        <f t="shared" si="13"/>
        <v>1.5657208191409049E-3</v>
      </c>
      <c r="BX48" s="71">
        <f t="shared" si="14"/>
        <v>1.4992191948707183E-3</v>
      </c>
      <c r="BY48" s="71">
        <f t="shared" si="15"/>
        <v>5.8331818181818198E-3</v>
      </c>
      <c r="BZ48" s="71">
        <f t="shared" si="16"/>
        <v>1.5577427272727274E-2</v>
      </c>
      <c r="CA48" s="71">
        <f t="shared" si="17"/>
        <v>5.6636363636363481E-4</v>
      </c>
      <c r="CB48" s="71">
        <f t="shared" si="18"/>
        <v>0</v>
      </c>
    </row>
    <row r="49" spans="1:80" s="17" customFormat="1" x14ac:dyDescent="0.2">
      <c r="A49" s="106">
        <f t="shared" si="0"/>
        <v>40390</v>
      </c>
      <c r="B49" s="163">
        <v>40421</v>
      </c>
      <c r="C49" s="156">
        <v>1020664350511</v>
      </c>
      <c r="D49" s="157">
        <v>4378288.8300000066</v>
      </c>
      <c r="E49" s="158">
        <v>2353908</v>
      </c>
      <c r="F49" s="157">
        <v>32924656468.096775</v>
      </c>
      <c r="G49" s="157">
        <v>13987.23164545801</v>
      </c>
      <c r="H49" s="157">
        <v>4378288.8300000066</v>
      </c>
      <c r="I49" s="159">
        <v>1.5657208191409049E-3</v>
      </c>
      <c r="J49" s="159">
        <v>6.3995454545454546E-3</v>
      </c>
      <c r="K49" s="160">
        <v>0</v>
      </c>
      <c r="L49" s="160">
        <v>-2.1818181818181875E-4</v>
      </c>
      <c r="M49" s="160">
        <v>-2.1818181818181875E-4</v>
      </c>
      <c r="N49" s="161">
        <v>24.217487650750535</v>
      </c>
      <c r="O49" s="161">
        <v>9.5459001671248274</v>
      </c>
      <c r="P49" s="162">
        <v>1.4992191948707183E-3</v>
      </c>
      <c r="Q49" s="69"/>
      <c r="R49" s="96"/>
      <c r="T49" s="113">
        <f t="shared" si="1"/>
        <v>1.5657208191409049E-3</v>
      </c>
      <c r="U49" s="114">
        <f t="shared" si="1"/>
        <v>6.3995454545454546E-3</v>
      </c>
      <c r="V49" s="115">
        <f>VLOOKUP(B49,'cds bmps'!$E:$I,5,0)/10000</f>
        <v>1.8902281818181821E-2</v>
      </c>
      <c r="Y49" s="58"/>
      <c r="Z49" s="124">
        <f t="shared" si="19"/>
        <v>2.704921718403884E-3</v>
      </c>
      <c r="AA49" s="125">
        <f t="shared" si="2"/>
        <v>-1.1392008992629791E-3</v>
      </c>
      <c r="AD49" s="133">
        <f t="shared" si="3"/>
        <v>40421</v>
      </c>
      <c r="AE49" s="134">
        <f t="shared" si="20"/>
        <v>6.6501624270186603E-5</v>
      </c>
      <c r="AF49" s="134">
        <f t="shared" si="26"/>
        <v>-9.3352303180918431E-4</v>
      </c>
      <c r="AG49" s="135">
        <f t="shared" si="27"/>
        <v>5.6636363636363481E-4</v>
      </c>
      <c r="AH49" s="136">
        <f t="shared" si="21"/>
        <v>3.3248545454545465E-3</v>
      </c>
      <c r="AI49" s="57"/>
      <c r="AJ49" s="133">
        <f t="shared" si="28"/>
        <v>40421</v>
      </c>
      <c r="AK49" s="143">
        <f t="shared" si="28"/>
        <v>6.6501624270186603E-5</v>
      </c>
      <c r="AL49" s="143">
        <f t="shared" si="28"/>
        <v>-9.3352303180918431E-4</v>
      </c>
      <c r="AM49" s="143">
        <f t="shared" si="29"/>
        <v>5.6636363636363481E-4</v>
      </c>
      <c r="AN49" s="143">
        <f t="shared" si="29"/>
        <v>0</v>
      </c>
      <c r="AO49" s="144">
        <f t="shared" si="22"/>
        <v>3.3248545454545465E-3</v>
      </c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60">
        <f t="shared" si="4"/>
        <v>40421</v>
      </c>
      <c r="BG49" s="71">
        <f t="shared" si="5"/>
        <v>1.5657208191409049E-3</v>
      </c>
      <c r="BH49" s="71">
        <f t="shared" si="6"/>
        <v>6.3995454545454546E-3</v>
      </c>
      <c r="BI49" s="71">
        <f t="shared" si="23"/>
        <v>5.6636363636363481E-4</v>
      </c>
      <c r="BJ49" s="71">
        <f t="shared" si="24"/>
        <v>0</v>
      </c>
      <c r="BK49" s="71">
        <f t="shared" si="25"/>
        <v>5.6636363636363481E-4</v>
      </c>
      <c r="BL49" s="71">
        <f t="shared" si="7"/>
        <v>1.8902281818181821E-2</v>
      </c>
      <c r="BM49" s="71">
        <f t="shared" si="8"/>
        <v>0</v>
      </c>
      <c r="BQ49" s="60">
        <f t="shared" si="9"/>
        <v>40421</v>
      </c>
      <c r="BR49" s="63">
        <f t="shared" si="10"/>
        <v>9.5459001671248274</v>
      </c>
      <c r="BS49" s="64">
        <f t="shared" si="11"/>
        <v>2353908</v>
      </c>
      <c r="BT49" s="17" t="s">
        <v>116</v>
      </c>
      <c r="BV49" s="60">
        <f t="shared" si="12"/>
        <v>40451</v>
      </c>
      <c r="BW49" s="71">
        <f t="shared" si="13"/>
        <v>1.6019954688211461E-3</v>
      </c>
      <c r="BX49" s="71">
        <f t="shared" si="14"/>
        <v>1.5657208191409049E-3</v>
      </c>
      <c r="BY49" s="71">
        <f t="shared" si="15"/>
        <v>6.3995454545454546E-3</v>
      </c>
      <c r="BZ49" s="71">
        <f t="shared" si="16"/>
        <v>1.8902281818181821E-2</v>
      </c>
      <c r="CA49" s="71">
        <f t="shared" si="17"/>
        <v>-2.1818181818181875E-4</v>
      </c>
      <c r="CB49" s="71">
        <f t="shared" si="18"/>
        <v>0</v>
      </c>
    </row>
    <row r="50" spans="1:80" s="17" customFormat="1" ht="15" x14ac:dyDescent="0.25">
      <c r="A50" s="106">
        <f t="shared" si="0"/>
        <v>40421</v>
      </c>
      <c r="B50" s="163">
        <v>40451</v>
      </c>
      <c r="C50" s="156">
        <v>976903388186</v>
      </c>
      <c r="D50" s="157">
        <v>4287656.9899999918</v>
      </c>
      <c r="E50" s="158">
        <v>2358252</v>
      </c>
      <c r="F50" s="157">
        <v>32563446272.866665</v>
      </c>
      <c r="G50" s="157">
        <v>13808.297956650376</v>
      </c>
      <c r="H50" s="157">
        <v>4287656.9899999918</v>
      </c>
      <c r="I50" s="159">
        <v>1.6019954688211461E-3</v>
      </c>
      <c r="J50" s="159">
        <v>6.1813636363636359E-3</v>
      </c>
      <c r="K50" s="160">
        <v>1.6610173160173155E-3</v>
      </c>
      <c r="L50" s="160">
        <v>0</v>
      </c>
      <c r="M50" s="160">
        <v>1.6610173160173155E-3</v>
      </c>
      <c r="N50" s="161">
        <v>24.206456216240955</v>
      </c>
      <c r="O50" s="161">
        <v>9.5330249916427121</v>
      </c>
      <c r="P50" s="162">
        <v>1.5657208191409049E-3</v>
      </c>
      <c r="Q50" s="69"/>
      <c r="R50" s="96"/>
      <c r="T50" s="113">
        <f t="shared" si="1"/>
        <v>1.6019954688211461E-3</v>
      </c>
      <c r="U50" s="114">
        <f t="shared" si="1"/>
        <v>6.1813636363636359E-3</v>
      </c>
      <c r="V50" s="115">
        <f>VLOOKUP(B50,'cds bmps'!$E:$I,5,0)/10000</f>
        <v>2.0534059090909086E-2</v>
      </c>
      <c r="Y50" s="58"/>
      <c r="Z50" s="124">
        <f t="shared" si="19"/>
        <v>2.6578852359201159E-3</v>
      </c>
      <c r="AA50" s="125">
        <f t="shared" si="2"/>
        <v>-1.0558897670989698E-3</v>
      </c>
      <c r="AD50" s="133">
        <f t="shared" si="3"/>
        <v>40451</v>
      </c>
      <c r="AE50" s="134">
        <f t="shared" si="20"/>
        <v>3.627464968024123E-5</v>
      </c>
      <c r="AF50" s="134">
        <f t="shared" si="26"/>
        <v>-1.1392008992629791E-3</v>
      </c>
      <c r="AG50" s="135">
        <f t="shared" si="27"/>
        <v>-2.1818181818181875E-4</v>
      </c>
      <c r="AH50" s="136">
        <f t="shared" si="21"/>
        <v>1.6317772727272653E-3</v>
      </c>
      <c r="AI50" s="57"/>
      <c r="AJ50" s="133">
        <f t="shared" si="28"/>
        <v>40451</v>
      </c>
      <c r="AK50" s="143">
        <f t="shared" si="28"/>
        <v>3.627464968024123E-5</v>
      </c>
      <c r="AL50" s="143">
        <f t="shared" si="28"/>
        <v>-1.1392008992629791E-3</v>
      </c>
      <c r="AM50" s="143">
        <f t="shared" si="29"/>
        <v>0</v>
      </c>
      <c r="AN50" s="143">
        <f t="shared" si="29"/>
        <v>-2.1818181818181875E-4</v>
      </c>
      <c r="AO50" s="144">
        <f t="shared" si="22"/>
        <v>1.6317772727272653E-3</v>
      </c>
      <c r="AP50" s="93"/>
      <c r="AQ50" s="93"/>
      <c r="AR50" t="s">
        <v>30</v>
      </c>
      <c r="AS50"/>
      <c r="AT50"/>
      <c r="AU50"/>
      <c r="AV50"/>
      <c r="AW50"/>
      <c r="AX50"/>
      <c r="AY50"/>
      <c r="AZ50"/>
      <c r="BA50" s="93"/>
      <c r="BB50" s="93"/>
      <c r="BC50" s="93"/>
      <c r="BD50" s="93"/>
      <c r="BE50" s="93"/>
      <c r="BF50" s="60">
        <f t="shared" si="4"/>
        <v>40451</v>
      </c>
      <c r="BG50" s="71">
        <f t="shared" si="5"/>
        <v>1.6019954688211461E-3</v>
      </c>
      <c r="BH50" s="71">
        <f t="shared" si="6"/>
        <v>6.1813636363636359E-3</v>
      </c>
      <c r="BI50" s="71">
        <f t="shared" si="23"/>
        <v>0</v>
      </c>
      <c r="BJ50" s="71">
        <f t="shared" si="24"/>
        <v>-2.1818181818181875E-4</v>
      </c>
      <c r="BK50" s="71">
        <f t="shared" si="25"/>
        <v>-2.1818181818181875E-4</v>
      </c>
      <c r="BL50" s="71">
        <f t="shared" si="7"/>
        <v>2.0534059090909086E-2</v>
      </c>
      <c r="BM50" s="71">
        <f t="shared" si="8"/>
        <v>0</v>
      </c>
      <c r="BQ50" s="60">
        <f t="shared" si="9"/>
        <v>40451</v>
      </c>
      <c r="BR50" s="63">
        <f t="shared" si="10"/>
        <v>9.5330249916427121</v>
      </c>
      <c r="BS50" s="64">
        <f t="shared" si="11"/>
        <v>2358252</v>
      </c>
      <c r="BT50" s="17" t="s">
        <v>116</v>
      </c>
      <c r="BV50" s="60">
        <f t="shared" si="12"/>
        <v>40482</v>
      </c>
      <c r="BW50" s="71">
        <f t="shared" si="13"/>
        <v>1.6005163840744389E-3</v>
      </c>
      <c r="BX50" s="71">
        <f t="shared" si="14"/>
        <v>1.6019954688211461E-3</v>
      </c>
      <c r="BY50" s="71">
        <f t="shared" si="15"/>
        <v>6.1813636363636359E-3</v>
      </c>
      <c r="BZ50" s="71">
        <f t="shared" si="16"/>
        <v>2.0534059090909086E-2</v>
      </c>
      <c r="CA50" s="71">
        <f t="shared" si="17"/>
        <v>1.6610173160173155E-3</v>
      </c>
      <c r="CB50" s="71">
        <f t="shared" si="18"/>
        <v>0</v>
      </c>
    </row>
    <row r="51" spans="1:80" s="17" customFormat="1" ht="15.75" thickBot="1" x14ac:dyDescent="0.3">
      <c r="A51" s="106">
        <f t="shared" si="0"/>
        <v>40451</v>
      </c>
      <c r="B51" s="163">
        <v>40482</v>
      </c>
      <c r="C51" s="156">
        <v>1000000883762</v>
      </c>
      <c r="D51" s="157">
        <v>4384980.2699999986</v>
      </c>
      <c r="E51" s="158">
        <v>2356330</v>
      </c>
      <c r="F51" s="157">
        <v>32258093024.580647</v>
      </c>
      <c r="G51" s="157">
        <v>13689.972552478068</v>
      </c>
      <c r="H51" s="157">
        <v>4384980.2699999986</v>
      </c>
      <c r="I51" s="159">
        <v>1.6005163840744389E-3</v>
      </c>
      <c r="J51" s="159">
        <v>7.8423809523809514E-3</v>
      </c>
      <c r="K51" s="160">
        <v>4.9625541125541267E-4</v>
      </c>
      <c r="L51" s="160">
        <v>0</v>
      </c>
      <c r="M51" s="160">
        <v>4.9625541125541267E-4</v>
      </c>
      <c r="N51" s="161">
        <v>24.19703479520501</v>
      </c>
      <c r="O51" s="161">
        <v>9.524418913348276</v>
      </c>
      <c r="P51" s="162">
        <v>1.6019954688211461E-3</v>
      </c>
      <c r="Q51" s="69"/>
      <c r="R51" s="96"/>
      <c r="T51" s="113">
        <f t="shared" si="1"/>
        <v>1.6005163840744389E-3</v>
      </c>
      <c r="U51" s="114">
        <f t="shared" si="1"/>
        <v>7.8423809523809514E-3</v>
      </c>
      <c r="V51" s="115">
        <f>VLOOKUP(B51,'cds bmps'!$E:$I,5,0)/10000</f>
        <v>1.8544485714285717E-2</v>
      </c>
      <c r="Y51" s="58"/>
      <c r="Z51" s="124">
        <f t="shared" si="19"/>
        <v>3.2230732808042856E-3</v>
      </c>
      <c r="AA51" s="125">
        <f t="shared" ref="AA51:AA82" si="30">+I51-Z51</f>
        <v>-1.6225568967298467E-3</v>
      </c>
      <c r="AD51" s="133">
        <f t="shared" ref="AD51:AD82" si="31">+B51</f>
        <v>40482</v>
      </c>
      <c r="AE51" s="134">
        <f t="shared" si="20"/>
        <v>-1.4790847467072415E-6</v>
      </c>
      <c r="AF51" s="134">
        <f t="shared" si="26"/>
        <v>-1.0558897670989698E-3</v>
      </c>
      <c r="AG51" s="135">
        <f t="shared" si="27"/>
        <v>1.6610173160173155E-3</v>
      </c>
      <c r="AH51" s="136">
        <f t="shared" si="21"/>
        <v>-1.9895733766233693E-3</v>
      </c>
      <c r="AI51" s="57"/>
      <c r="AJ51" s="133">
        <f t="shared" si="28"/>
        <v>40482</v>
      </c>
      <c r="AK51" s="143">
        <f t="shared" si="28"/>
        <v>-1.4790847467072415E-6</v>
      </c>
      <c r="AL51" s="143">
        <f t="shared" si="28"/>
        <v>-1.0558897670989698E-3</v>
      </c>
      <c r="AM51" s="143">
        <f t="shared" si="29"/>
        <v>1.6610173160173155E-3</v>
      </c>
      <c r="AN51" s="143">
        <f t="shared" si="29"/>
        <v>0</v>
      </c>
      <c r="AO51" s="144">
        <f t="shared" si="22"/>
        <v>-1.9895733766233693E-3</v>
      </c>
      <c r="AP51" s="93"/>
      <c r="AQ51" s="93"/>
      <c r="AR51"/>
      <c r="AS51"/>
      <c r="AT51"/>
      <c r="AU51"/>
      <c r="AV51"/>
      <c r="AW51"/>
      <c r="AX51"/>
      <c r="AY51"/>
      <c r="AZ51"/>
      <c r="BA51" s="93"/>
      <c r="BB51" s="93"/>
      <c r="BC51" s="93"/>
      <c r="BD51" s="93"/>
      <c r="BE51" s="93"/>
      <c r="BF51" s="60">
        <f t="shared" ref="BF51:BF82" si="32">+B51</f>
        <v>40482</v>
      </c>
      <c r="BG51" s="71">
        <f t="shared" ref="BG51:BG82" si="33">+I51</f>
        <v>1.6005163840744389E-3</v>
      </c>
      <c r="BH51" s="71">
        <f t="shared" ref="BH51:BH82" si="34">+J51</f>
        <v>7.8423809523809514E-3</v>
      </c>
      <c r="BI51" s="71">
        <f t="shared" si="23"/>
        <v>1.6610173160173155E-3</v>
      </c>
      <c r="BJ51" s="71">
        <f t="shared" si="24"/>
        <v>0</v>
      </c>
      <c r="BK51" s="71">
        <f t="shared" si="25"/>
        <v>1.6610173160173155E-3</v>
      </c>
      <c r="BL51" s="71">
        <f t="shared" ref="BL51:BL82" si="35">+V51</f>
        <v>1.8544485714285717E-2</v>
      </c>
      <c r="BM51" s="71">
        <f t="shared" ref="BM51:BM82" si="36">+W51</f>
        <v>0</v>
      </c>
      <c r="BQ51" s="60">
        <f t="shared" ref="BQ51:BQ82" si="37">+B51</f>
        <v>40482</v>
      </c>
      <c r="BR51" s="63">
        <f t="shared" ref="BR51:BR82" si="38">+O51</f>
        <v>9.524418913348276</v>
      </c>
      <c r="BS51" s="64">
        <f t="shared" ref="BS51:BS82" si="39">+E51</f>
        <v>2356330</v>
      </c>
      <c r="BT51" s="17" t="s">
        <v>116</v>
      </c>
      <c r="BV51" s="60">
        <f t="shared" ref="BV51:BV82" si="40">+B52</f>
        <v>40512</v>
      </c>
      <c r="BW51" s="71">
        <f t="shared" ref="BW51:BW82" si="41">+I52</f>
        <v>1.6587604058099655E-3</v>
      </c>
      <c r="BX51" s="71">
        <f t="shared" ref="BX51:BX82" si="42">+I51</f>
        <v>1.6005163840744389E-3</v>
      </c>
      <c r="BY51" s="71">
        <f t="shared" ref="BY51:BY82" si="43">+J51</f>
        <v>7.8423809523809514E-3</v>
      </c>
      <c r="BZ51" s="71">
        <f t="shared" ref="BZ51:BZ82" si="44">+V51</f>
        <v>1.8544485714285717E-2</v>
      </c>
      <c r="CA51" s="71">
        <f t="shared" ref="CA51:CA82" si="45">+M51</f>
        <v>4.9625541125541267E-4</v>
      </c>
      <c r="CB51" s="71">
        <f t="shared" ref="CB51:CB82" si="46">+W51</f>
        <v>0</v>
      </c>
    </row>
    <row r="52" spans="1:80" s="17" customFormat="1" ht="15" x14ac:dyDescent="0.25">
      <c r="A52" s="106">
        <f t="shared" si="0"/>
        <v>40482</v>
      </c>
      <c r="B52" s="163">
        <v>40512</v>
      </c>
      <c r="C52" s="156">
        <v>972303677343</v>
      </c>
      <c r="D52" s="157">
        <v>4418681.7599999905</v>
      </c>
      <c r="E52" s="158">
        <v>2348681</v>
      </c>
      <c r="F52" s="157">
        <v>32410122578.099998</v>
      </c>
      <c r="G52" s="157">
        <v>13799.286739280473</v>
      </c>
      <c r="H52" s="157">
        <v>4418681.7599999905</v>
      </c>
      <c r="I52" s="159">
        <v>1.6587604058099655E-3</v>
      </c>
      <c r="J52" s="159">
        <v>8.338636363636364E-3</v>
      </c>
      <c r="K52" s="160">
        <v>0</v>
      </c>
      <c r="L52" s="160">
        <v>-2.3254940711462356E-4</v>
      </c>
      <c r="M52" s="160">
        <v>-2.3254940711462356E-4</v>
      </c>
      <c r="N52" s="161">
        <v>24.201736636200089</v>
      </c>
      <c r="O52" s="161">
        <v>9.5323721842501659</v>
      </c>
      <c r="P52" s="162">
        <v>1.6005163840744389E-3</v>
      </c>
      <c r="Q52" s="69"/>
      <c r="R52" s="96"/>
      <c r="T52" s="113">
        <f t="shared" si="1"/>
        <v>1.6587604058099655E-3</v>
      </c>
      <c r="U52" s="114">
        <f t="shared" si="1"/>
        <v>8.338636363636364E-3</v>
      </c>
      <c r="V52" s="115">
        <f>VLOOKUP(B52,'cds bmps'!$E:$I,5,0)/10000</f>
        <v>2.127397272727273E-2</v>
      </c>
      <c r="Y52" s="58"/>
      <c r="Z52" s="124">
        <f t="shared" si="19"/>
        <v>3.4579122383657183E-3</v>
      </c>
      <c r="AA52" s="125">
        <f t="shared" si="30"/>
        <v>-1.7991518325557528E-3</v>
      </c>
      <c r="AD52" s="133">
        <f t="shared" si="31"/>
        <v>40512</v>
      </c>
      <c r="AE52" s="134">
        <f t="shared" ref="AE52:AE83" si="47">+I52-I51</f>
        <v>5.8244021735526621E-5</v>
      </c>
      <c r="AF52" s="134">
        <f t="shared" si="26"/>
        <v>-1.6225568967298467E-3</v>
      </c>
      <c r="AG52" s="135">
        <f t="shared" si="27"/>
        <v>4.9625541125541267E-4</v>
      </c>
      <c r="AH52" s="136">
        <f t="shared" ref="AH52:AH83" si="48">+V52-V51</f>
        <v>2.7294870129870134E-3</v>
      </c>
      <c r="AI52" s="57"/>
      <c r="AJ52" s="133">
        <f t="shared" si="28"/>
        <v>40512</v>
      </c>
      <c r="AK52" s="143">
        <f t="shared" si="28"/>
        <v>5.8244021735526621E-5</v>
      </c>
      <c r="AL52" s="143">
        <f t="shared" si="28"/>
        <v>-1.6225568967298467E-3</v>
      </c>
      <c r="AM52" s="143">
        <f t="shared" si="29"/>
        <v>4.9625541125541267E-4</v>
      </c>
      <c r="AN52" s="143">
        <f t="shared" si="29"/>
        <v>0</v>
      </c>
      <c r="AO52" s="144">
        <f t="shared" ref="AO52:AO83" si="49">+V52-V51</f>
        <v>2.7294870129870134E-3</v>
      </c>
      <c r="AP52" s="93"/>
      <c r="AQ52" s="93"/>
      <c r="AR52" s="4" t="s">
        <v>31</v>
      </c>
      <c r="AS52" s="4"/>
      <c r="AT52"/>
      <c r="AU52"/>
      <c r="AV52"/>
      <c r="AW52"/>
      <c r="AX52"/>
      <c r="AY52"/>
      <c r="AZ52"/>
      <c r="BA52" s="93"/>
      <c r="BB52" s="93"/>
      <c r="BC52" s="93"/>
      <c r="BD52" s="93"/>
      <c r="BE52" s="93"/>
      <c r="BF52" s="60">
        <f t="shared" si="32"/>
        <v>40512</v>
      </c>
      <c r="BG52" s="71">
        <f t="shared" si="33"/>
        <v>1.6587604058099655E-3</v>
      </c>
      <c r="BH52" s="71">
        <f t="shared" si="34"/>
        <v>8.338636363636364E-3</v>
      </c>
      <c r="BI52" s="71">
        <f t="shared" ref="BI52:BI83" si="50">+K51</f>
        <v>4.9625541125541267E-4</v>
      </c>
      <c r="BJ52" s="71">
        <f t="shared" ref="BJ52:BJ83" si="51">+L51</f>
        <v>0</v>
      </c>
      <c r="BK52" s="71">
        <f t="shared" ref="BK52:BK83" si="52">+M51</f>
        <v>4.9625541125541267E-4</v>
      </c>
      <c r="BL52" s="71">
        <f t="shared" si="35"/>
        <v>2.127397272727273E-2</v>
      </c>
      <c r="BM52" s="71">
        <f t="shared" si="36"/>
        <v>0</v>
      </c>
      <c r="BQ52" s="60">
        <f t="shared" si="37"/>
        <v>40512</v>
      </c>
      <c r="BR52" s="63">
        <f t="shared" si="38"/>
        <v>9.5323721842501659</v>
      </c>
      <c r="BS52" s="64">
        <f t="shared" si="39"/>
        <v>2348681</v>
      </c>
      <c r="BT52" s="17" t="s">
        <v>116</v>
      </c>
      <c r="BV52" s="60">
        <f t="shared" si="40"/>
        <v>40543</v>
      </c>
      <c r="BW52" s="71">
        <f t="shared" si="41"/>
        <v>1.7011634436058473E-3</v>
      </c>
      <c r="BX52" s="71">
        <f t="shared" si="42"/>
        <v>1.6587604058099655E-3</v>
      </c>
      <c r="BY52" s="71">
        <f t="shared" si="43"/>
        <v>8.338636363636364E-3</v>
      </c>
      <c r="BZ52" s="71">
        <f t="shared" si="44"/>
        <v>2.127397272727273E-2</v>
      </c>
      <c r="CA52" s="71">
        <f t="shared" si="45"/>
        <v>-2.3254940711462356E-4</v>
      </c>
      <c r="CB52" s="71">
        <f t="shared" si="46"/>
        <v>0</v>
      </c>
    </row>
    <row r="53" spans="1:80" s="17" customFormat="1" ht="15" x14ac:dyDescent="0.25">
      <c r="A53" s="106">
        <f t="shared" si="0"/>
        <v>40512</v>
      </c>
      <c r="B53" s="163">
        <v>40543</v>
      </c>
      <c r="C53" s="156">
        <v>1018188038463</v>
      </c>
      <c r="D53" s="157">
        <v>4745491.1500000004</v>
      </c>
      <c r="E53" s="158">
        <v>2368995</v>
      </c>
      <c r="F53" s="157">
        <v>32844775434.290321</v>
      </c>
      <c r="G53" s="157">
        <v>13864.434257687468</v>
      </c>
      <c r="H53" s="157">
        <v>4745491.1500000004</v>
      </c>
      <c r="I53" s="159">
        <v>1.7011634436058473E-3</v>
      </c>
      <c r="J53" s="159">
        <v>8.1060869565217405E-3</v>
      </c>
      <c r="K53" s="160">
        <v>0</v>
      </c>
      <c r="L53" s="160">
        <v>-1.7799171842650119E-4</v>
      </c>
      <c r="M53" s="160">
        <v>-1.7799171842650119E-4</v>
      </c>
      <c r="N53" s="161">
        <v>24.21505852613215</v>
      </c>
      <c r="O53" s="161">
        <v>9.5370821535886439</v>
      </c>
      <c r="P53" s="162">
        <v>1.6587604058099655E-3</v>
      </c>
      <c r="Q53" s="69"/>
      <c r="R53" s="96"/>
      <c r="T53" s="113">
        <f t="shared" si="1"/>
        <v>1.7011634436058473E-3</v>
      </c>
      <c r="U53" s="114">
        <f t="shared" si="1"/>
        <v>8.1060869565217405E-3</v>
      </c>
      <c r="V53" s="115">
        <f>VLOOKUP(B53,'cds bmps'!$E:$I,5,0)/10000</f>
        <v>2.5148291304347835E-2</v>
      </c>
      <c r="Y53" s="58"/>
      <c r="Z53" s="124">
        <f t="shared" si="19"/>
        <v>3.4501601383616692E-3</v>
      </c>
      <c r="AA53" s="125">
        <f t="shared" si="30"/>
        <v>-1.7489966947558219E-3</v>
      </c>
      <c r="AD53" s="133">
        <f t="shared" si="31"/>
        <v>40543</v>
      </c>
      <c r="AE53" s="134">
        <f t="shared" si="47"/>
        <v>4.2403037795881761E-5</v>
      </c>
      <c r="AF53" s="134">
        <f t="shared" si="26"/>
        <v>-1.7991518325557528E-3</v>
      </c>
      <c r="AG53" s="135">
        <f t="shared" si="27"/>
        <v>-2.3254940711462356E-4</v>
      </c>
      <c r="AH53" s="136">
        <f t="shared" si="48"/>
        <v>3.8743185770751046E-3</v>
      </c>
      <c r="AI53" s="57"/>
      <c r="AJ53" s="133">
        <f t="shared" si="28"/>
        <v>40543</v>
      </c>
      <c r="AK53" s="143">
        <f t="shared" si="28"/>
        <v>4.2403037795881761E-5</v>
      </c>
      <c r="AL53" s="143">
        <f t="shared" si="28"/>
        <v>-1.7991518325557528E-3</v>
      </c>
      <c r="AM53" s="143">
        <f t="shared" si="29"/>
        <v>0</v>
      </c>
      <c r="AN53" s="143">
        <f t="shared" si="29"/>
        <v>-2.3254940711462356E-4</v>
      </c>
      <c r="AO53" s="144">
        <f t="shared" si="49"/>
        <v>3.8743185770751046E-3</v>
      </c>
      <c r="AP53" s="93"/>
      <c r="AQ53" s="93"/>
      <c r="AR53" s="1" t="s">
        <v>32</v>
      </c>
      <c r="AS53" s="1">
        <v>0.65541912303515015</v>
      </c>
      <c r="AT53"/>
      <c r="AU53"/>
      <c r="AV53"/>
      <c r="AW53"/>
      <c r="AX53"/>
      <c r="AY53"/>
      <c r="AZ53"/>
      <c r="BA53" s="93"/>
      <c r="BB53" s="93"/>
      <c r="BC53" s="93"/>
      <c r="BD53" s="93"/>
      <c r="BE53" s="93"/>
      <c r="BF53" s="60">
        <f t="shared" si="32"/>
        <v>40543</v>
      </c>
      <c r="BG53" s="71">
        <f t="shared" si="33"/>
        <v>1.7011634436058473E-3</v>
      </c>
      <c r="BH53" s="71">
        <f t="shared" si="34"/>
        <v>8.1060869565217405E-3</v>
      </c>
      <c r="BI53" s="71">
        <f t="shared" si="50"/>
        <v>0</v>
      </c>
      <c r="BJ53" s="71">
        <f t="shared" si="51"/>
        <v>-2.3254940711462356E-4</v>
      </c>
      <c r="BK53" s="71">
        <f t="shared" si="52"/>
        <v>-2.3254940711462356E-4</v>
      </c>
      <c r="BL53" s="71">
        <f t="shared" si="35"/>
        <v>2.5148291304347835E-2</v>
      </c>
      <c r="BM53" s="71">
        <f t="shared" si="36"/>
        <v>0</v>
      </c>
      <c r="BQ53" s="60">
        <f t="shared" si="37"/>
        <v>40543</v>
      </c>
      <c r="BR53" s="63">
        <f t="shared" si="38"/>
        <v>9.5370821535886439</v>
      </c>
      <c r="BS53" s="64">
        <f t="shared" si="39"/>
        <v>2368995</v>
      </c>
      <c r="BT53" s="17" t="s">
        <v>116</v>
      </c>
      <c r="BV53" s="60">
        <f t="shared" si="40"/>
        <v>40574</v>
      </c>
      <c r="BW53" s="71">
        <f t="shared" si="41"/>
        <v>1.6093651132542235E-3</v>
      </c>
      <c r="BX53" s="71">
        <f t="shared" si="42"/>
        <v>1.7011634436058473E-3</v>
      </c>
      <c r="BY53" s="71">
        <f t="shared" si="43"/>
        <v>8.1060869565217405E-3</v>
      </c>
      <c r="BZ53" s="71">
        <f t="shared" si="44"/>
        <v>2.5148291304347835E-2</v>
      </c>
      <c r="CA53" s="71">
        <f t="shared" si="45"/>
        <v>-1.7799171842650119E-4</v>
      </c>
      <c r="CB53" s="71">
        <f t="shared" si="46"/>
        <v>0</v>
      </c>
    </row>
    <row r="54" spans="1:80" s="17" customFormat="1" ht="15" x14ac:dyDescent="0.25">
      <c r="A54" s="106">
        <f t="shared" si="0"/>
        <v>40543</v>
      </c>
      <c r="B54" s="163">
        <v>40574</v>
      </c>
      <c r="C54" s="156">
        <v>1005026629246</v>
      </c>
      <c r="D54" s="157">
        <v>4431382.9999999981</v>
      </c>
      <c r="E54" s="158">
        <v>2323541</v>
      </c>
      <c r="F54" s="157">
        <v>32420213846.645161</v>
      </c>
      <c r="G54" s="157">
        <v>13952.933839620287</v>
      </c>
      <c r="H54" s="157">
        <v>4431382.9999999981</v>
      </c>
      <c r="I54" s="159">
        <v>1.6093651132542235E-3</v>
      </c>
      <c r="J54" s="159">
        <v>7.9280952380952393E-3</v>
      </c>
      <c r="K54" s="160">
        <v>1.0084047619047607E-3</v>
      </c>
      <c r="L54" s="160">
        <v>0</v>
      </c>
      <c r="M54" s="160">
        <v>1.0084047619047607E-3</v>
      </c>
      <c r="N54" s="161">
        <v>24.202047949365596</v>
      </c>
      <c r="O54" s="161">
        <v>9.5434450762211274</v>
      </c>
      <c r="P54" s="162">
        <v>1.7011634436058473E-3</v>
      </c>
      <c r="Q54" s="69"/>
      <c r="R54" s="96"/>
      <c r="T54" s="113">
        <f t="shared" si="1"/>
        <v>1.6093651132542235E-3</v>
      </c>
      <c r="U54" s="114">
        <f t="shared" si="1"/>
        <v>7.9280952380952393E-3</v>
      </c>
      <c r="V54" s="115">
        <f>VLOOKUP(B54,'cds bmps'!$E:$I,5,0)/10000</f>
        <v>3.0082433333333342E-2</v>
      </c>
      <c r="Y54" s="58"/>
      <c r="Z54" s="124">
        <f t="shared" si="19"/>
        <v>3.4833070352287701E-3</v>
      </c>
      <c r="AA54" s="125">
        <f t="shared" si="30"/>
        <v>-1.8739419219745467E-3</v>
      </c>
      <c r="AD54" s="133">
        <f t="shared" si="31"/>
        <v>40574</v>
      </c>
      <c r="AE54" s="134">
        <f t="shared" si="47"/>
        <v>-9.17983303516238E-5</v>
      </c>
      <c r="AF54" s="134">
        <f t="shared" si="26"/>
        <v>-1.7489966947558219E-3</v>
      </c>
      <c r="AG54" s="135">
        <f t="shared" si="27"/>
        <v>-1.7799171842650119E-4</v>
      </c>
      <c r="AH54" s="136">
        <f t="shared" si="48"/>
        <v>4.9341420289855074E-3</v>
      </c>
      <c r="AI54" s="57"/>
      <c r="AJ54" s="133">
        <f t="shared" si="28"/>
        <v>40574</v>
      </c>
      <c r="AK54" s="143">
        <f t="shared" si="28"/>
        <v>-9.17983303516238E-5</v>
      </c>
      <c r="AL54" s="143">
        <f t="shared" si="28"/>
        <v>-1.7489966947558219E-3</v>
      </c>
      <c r="AM54" s="143">
        <f t="shared" si="29"/>
        <v>0</v>
      </c>
      <c r="AN54" s="143">
        <f t="shared" si="29"/>
        <v>-1.7799171842650119E-4</v>
      </c>
      <c r="AO54" s="144">
        <f t="shared" si="49"/>
        <v>4.9341420289855074E-3</v>
      </c>
      <c r="AP54" s="93"/>
      <c r="AQ54" s="93"/>
      <c r="AR54" s="1" t="s">
        <v>33</v>
      </c>
      <c r="AS54" s="1">
        <v>0.42957422684016527</v>
      </c>
      <c r="AT54"/>
      <c r="AU54"/>
      <c r="AV54"/>
      <c r="AW54"/>
      <c r="AX54"/>
      <c r="AY54"/>
      <c r="AZ54"/>
      <c r="BA54" s="93"/>
      <c r="BB54" s="93"/>
      <c r="BC54" s="93"/>
      <c r="BD54" s="93"/>
      <c r="BE54" s="93"/>
      <c r="BF54" s="60">
        <f t="shared" si="32"/>
        <v>40574</v>
      </c>
      <c r="BG54" s="71">
        <f t="shared" si="33"/>
        <v>1.6093651132542235E-3</v>
      </c>
      <c r="BH54" s="71">
        <f t="shared" si="34"/>
        <v>7.9280952380952393E-3</v>
      </c>
      <c r="BI54" s="71">
        <f t="shared" si="50"/>
        <v>0</v>
      </c>
      <c r="BJ54" s="71">
        <f t="shared" si="51"/>
        <v>-1.7799171842650119E-4</v>
      </c>
      <c r="BK54" s="71">
        <f t="shared" si="52"/>
        <v>-1.7799171842650119E-4</v>
      </c>
      <c r="BL54" s="71">
        <f t="shared" si="35"/>
        <v>3.0082433333333342E-2</v>
      </c>
      <c r="BM54" s="71">
        <f t="shared" si="36"/>
        <v>0</v>
      </c>
      <c r="BQ54" s="60">
        <f t="shared" si="37"/>
        <v>40574</v>
      </c>
      <c r="BR54" s="63">
        <f t="shared" si="38"/>
        <v>9.5434450762211274</v>
      </c>
      <c r="BS54" s="64">
        <f t="shared" si="39"/>
        <v>2323541</v>
      </c>
      <c r="BT54" s="17" t="s">
        <v>116</v>
      </c>
      <c r="BV54" s="60">
        <f t="shared" si="40"/>
        <v>40602</v>
      </c>
      <c r="BW54" s="71">
        <f t="shared" si="41"/>
        <v>1.6902656617145378E-3</v>
      </c>
      <c r="BX54" s="71">
        <f t="shared" si="42"/>
        <v>1.6093651132542235E-3</v>
      </c>
      <c r="BY54" s="71">
        <f t="shared" si="43"/>
        <v>7.9280952380952393E-3</v>
      </c>
      <c r="BZ54" s="71">
        <f t="shared" si="44"/>
        <v>3.0082433333333342E-2</v>
      </c>
      <c r="CA54" s="71">
        <f t="shared" si="45"/>
        <v>1.0084047619047607E-3</v>
      </c>
      <c r="CB54" s="71">
        <f t="shared" si="46"/>
        <v>0</v>
      </c>
    </row>
    <row r="55" spans="1:80" s="17" customFormat="1" ht="15" x14ac:dyDescent="0.25">
      <c r="A55" s="106">
        <f t="shared" si="0"/>
        <v>40574</v>
      </c>
      <c r="B55" s="163">
        <v>40602</v>
      </c>
      <c r="C55" s="156">
        <v>912246772076</v>
      </c>
      <c r="D55" s="157">
        <v>4224491.489999976</v>
      </c>
      <c r="E55" s="158">
        <v>2345712</v>
      </c>
      <c r="F55" s="157">
        <v>32580241859.857143</v>
      </c>
      <c r="G55" s="157">
        <v>13889.276202644291</v>
      </c>
      <c r="H55" s="157">
        <v>4224491.489999976</v>
      </c>
      <c r="I55" s="159">
        <v>1.6902656617145378E-3</v>
      </c>
      <c r="J55" s="159">
        <v>8.9365E-3</v>
      </c>
      <c r="K55" s="160">
        <v>9.4804347826087793E-5</v>
      </c>
      <c r="L55" s="160">
        <v>0</v>
      </c>
      <c r="M55" s="160">
        <v>9.4804347826087793E-5</v>
      </c>
      <c r="N55" s="161">
        <v>24.206971863661114</v>
      </c>
      <c r="O55" s="161">
        <v>9.538872325149784</v>
      </c>
      <c r="P55" s="162">
        <v>1.6093651132542235E-3</v>
      </c>
      <c r="Q55" s="69"/>
      <c r="R55" s="96"/>
      <c r="T55" s="113">
        <f t="shared" si="1"/>
        <v>1.6902656617145378E-3</v>
      </c>
      <c r="U55" s="114">
        <f t="shared" si="1"/>
        <v>8.9365E-3</v>
      </c>
      <c r="V55" s="115">
        <f>VLOOKUP(B55,'cds bmps'!$E:$I,5,0)/10000</f>
        <v>2.7448114999999995E-2</v>
      </c>
      <c r="Y55" s="58"/>
      <c r="Z55" s="124">
        <f t="shared" si="19"/>
        <v>3.7981178904896431E-3</v>
      </c>
      <c r="AA55" s="125">
        <f t="shared" si="30"/>
        <v>-2.1078522287751051E-3</v>
      </c>
      <c r="AD55" s="133">
        <f t="shared" si="31"/>
        <v>40602</v>
      </c>
      <c r="AE55" s="134">
        <f t="shared" si="47"/>
        <v>8.0900548460314343E-5</v>
      </c>
      <c r="AF55" s="134">
        <f t="shared" si="26"/>
        <v>-1.8739419219745467E-3</v>
      </c>
      <c r="AG55" s="135">
        <f t="shared" si="27"/>
        <v>1.0084047619047607E-3</v>
      </c>
      <c r="AH55" s="136">
        <f t="shared" si="48"/>
        <v>-2.6343183333333471E-3</v>
      </c>
      <c r="AI55" s="57"/>
      <c r="AJ55" s="133">
        <f t="shared" si="28"/>
        <v>40602</v>
      </c>
      <c r="AK55" s="143">
        <f t="shared" si="28"/>
        <v>8.0900548460314343E-5</v>
      </c>
      <c r="AL55" s="143">
        <f t="shared" si="28"/>
        <v>-1.8739419219745467E-3</v>
      </c>
      <c r="AM55" s="143">
        <f t="shared" si="29"/>
        <v>1.0084047619047607E-3</v>
      </c>
      <c r="AN55" s="143">
        <f t="shared" si="29"/>
        <v>0</v>
      </c>
      <c r="AO55" s="144">
        <f t="shared" si="49"/>
        <v>-2.6343183333333471E-3</v>
      </c>
      <c r="AP55" s="93"/>
      <c r="AQ55" s="93"/>
      <c r="AR55" s="1" t="s">
        <v>34</v>
      </c>
      <c r="AS55" s="1">
        <v>0.41152335588430505</v>
      </c>
      <c r="AT55"/>
      <c r="AU55"/>
      <c r="AV55"/>
      <c r="AW55"/>
      <c r="AX55"/>
      <c r="AY55"/>
      <c r="AZ55"/>
      <c r="BA55" s="93"/>
      <c r="BB55" s="93"/>
      <c r="BC55" s="93"/>
      <c r="BD55" s="93"/>
      <c r="BE55" s="93"/>
      <c r="BF55" s="60">
        <f t="shared" si="32"/>
        <v>40602</v>
      </c>
      <c r="BG55" s="71">
        <f t="shared" si="33"/>
        <v>1.6902656617145378E-3</v>
      </c>
      <c r="BH55" s="71">
        <f t="shared" si="34"/>
        <v>8.9365E-3</v>
      </c>
      <c r="BI55" s="71">
        <f t="shared" si="50"/>
        <v>1.0084047619047607E-3</v>
      </c>
      <c r="BJ55" s="71">
        <f t="shared" si="51"/>
        <v>0</v>
      </c>
      <c r="BK55" s="71">
        <f t="shared" si="52"/>
        <v>1.0084047619047607E-3</v>
      </c>
      <c r="BL55" s="71">
        <f t="shared" si="35"/>
        <v>2.7448114999999995E-2</v>
      </c>
      <c r="BM55" s="71">
        <f t="shared" si="36"/>
        <v>0</v>
      </c>
      <c r="BQ55" s="60">
        <f t="shared" si="37"/>
        <v>40602</v>
      </c>
      <c r="BR55" s="63">
        <f t="shared" si="38"/>
        <v>9.538872325149784</v>
      </c>
      <c r="BS55" s="64">
        <f t="shared" si="39"/>
        <v>2345712</v>
      </c>
      <c r="BT55" s="17" t="s">
        <v>116</v>
      </c>
      <c r="BV55" s="60">
        <f t="shared" si="40"/>
        <v>40633</v>
      </c>
      <c r="BW55" s="71">
        <f t="shared" si="41"/>
        <v>1.8147127851912267E-3</v>
      </c>
      <c r="BX55" s="71">
        <f t="shared" si="42"/>
        <v>1.6902656617145378E-3</v>
      </c>
      <c r="BY55" s="71">
        <f t="shared" si="43"/>
        <v>8.9365E-3</v>
      </c>
      <c r="BZ55" s="71">
        <f t="shared" si="44"/>
        <v>2.7448114999999995E-2</v>
      </c>
      <c r="CA55" s="71">
        <f t="shared" si="45"/>
        <v>9.4804347826087793E-5</v>
      </c>
      <c r="CB55" s="71">
        <f t="shared" si="46"/>
        <v>0</v>
      </c>
    </row>
    <row r="56" spans="1:80" s="17" customFormat="1" ht="15" x14ac:dyDescent="0.25">
      <c r="A56" s="106">
        <f t="shared" si="0"/>
        <v>40602</v>
      </c>
      <c r="B56" s="163">
        <v>40633</v>
      </c>
      <c r="C56" s="156">
        <v>991053309056</v>
      </c>
      <c r="D56" s="157">
        <v>4927334.5499999877</v>
      </c>
      <c r="E56" s="158">
        <v>2358205</v>
      </c>
      <c r="F56" s="157">
        <v>31969461582.451614</v>
      </c>
      <c r="G56" s="157">
        <v>13556.693155366736</v>
      </c>
      <c r="H56" s="157">
        <v>4927334.5499999877</v>
      </c>
      <c r="I56" s="159">
        <v>1.8147127851912267E-3</v>
      </c>
      <c r="J56" s="159">
        <v>9.0313043478260878E-3</v>
      </c>
      <c r="K56" s="160">
        <v>2.3006004140786723E-3</v>
      </c>
      <c r="L56" s="160">
        <v>0</v>
      </c>
      <c r="M56" s="160">
        <v>2.3006004140786723E-3</v>
      </c>
      <c r="N56" s="161">
        <v>24.188046958539204</v>
      </c>
      <c r="O56" s="161">
        <v>9.5146356641555254</v>
      </c>
      <c r="P56" s="162">
        <v>1.6902656617145378E-3</v>
      </c>
      <c r="Q56" s="100"/>
      <c r="R56" s="96"/>
      <c r="T56" s="113">
        <f t="shared" si="1"/>
        <v>1.8147127851912267E-3</v>
      </c>
      <c r="U56" s="114">
        <f t="shared" si="1"/>
        <v>9.0313043478260878E-3</v>
      </c>
      <c r="V56" s="115">
        <f>VLOOKUP(B56,'cds bmps'!$E:$I,5,0)/10000</f>
        <v>2.5201408695652187E-2</v>
      </c>
      <c r="Y56" s="58"/>
      <c r="Z56" s="124">
        <f t="shared" si="19"/>
        <v>3.7880332548701481E-3</v>
      </c>
      <c r="AA56" s="125">
        <f t="shared" si="30"/>
        <v>-1.9733204696789214E-3</v>
      </c>
      <c r="AD56" s="133">
        <f t="shared" si="31"/>
        <v>40633</v>
      </c>
      <c r="AE56" s="134">
        <f t="shared" si="47"/>
        <v>1.2444712347668891E-4</v>
      </c>
      <c r="AF56" s="134">
        <f t="shared" si="26"/>
        <v>-2.1078522287751051E-3</v>
      </c>
      <c r="AG56" s="135">
        <f t="shared" si="27"/>
        <v>9.4804347826087793E-5</v>
      </c>
      <c r="AH56" s="136">
        <f t="shared" si="48"/>
        <v>-2.2467063043478085E-3</v>
      </c>
      <c r="AI56" s="57"/>
      <c r="AJ56" s="133">
        <f t="shared" si="28"/>
        <v>40633</v>
      </c>
      <c r="AK56" s="143">
        <f t="shared" si="28"/>
        <v>1.2444712347668891E-4</v>
      </c>
      <c r="AL56" s="143">
        <f t="shared" si="28"/>
        <v>-2.1078522287751051E-3</v>
      </c>
      <c r="AM56" s="143">
        <f t="shared" si="29"/>
        <v>9.4804347826087793E-5</v>
      </c>
      <c r="AN56" s="143">
        <f t="shared" si="29"/>
        <v>0</v>
      </c>
      <c r="AO56" s="144">
        <f t="shared" si="49"/>
        <v>-2.2467063043478085E-3</v>
      </c>
      <c r="AP56" s="93"/>
      <c r="AQ56" s="93"/>
      <c r="AR56" s="1" t="s">
        <v>35</v>
      </c>
      <c r="AS56" s="1">
        <v>6.6998382162273141E-4</v>
      </c>
      <c r="AT56"/>
      <c r="AU56"/>
      <c r="AV56"/>
      <c r="AW56"/>
      <c r="AX56"/>
      <c r="AY56"/>
      <c r="AZ56"/>
      <c r="BA56" s="93"/>
      <c r="BB56" s="93"/>
      <c r="BC56" s="93"/>
      <c r="BD56" s="93"/>
      <c r="BE56" s="93"/>
      <c r="BF56" s="60">
        <f t="shared" si="32"/>
        <v>40633</v>
      </c>
      <c r="BG56" s="71">
        <f t="shared" si="33"/>
        <v>1.8147127851912267E-3</v>
      </c>
      <c r="BH56" s="71">
        <f t="shared" si="34"/>
        <v>9.0313043478260878E-3</v>
      </c>
      <c r="BI56" s="71">
        <f t="shared" si="50"/>
        <v>9.4804347826087793E-5</v>
      </c>
      <c r="BJ56" s="71">
        <f t="shared" si="51"/>
        <v>0</v>
      </c>
      <c r="BK56" s="71">
        <f t="shared" si="52"/>
        <v>9.4804347826087793E-5</v>
      </c>
      <c r="BL56" s="71">
        <f t="shared" si="35"/>
        <v>2.5201408695652187E-2</v>
      </c>
      <c r="BM56" s="71">
        <f t="shared" si="36"/>
        <v>0</v>
      </c>
      <c r="BQ56" s="60">
        <f t="shared" si="37"/>
        <v>40633</v>
      </c>
      <c r="BR56" s="63">
        <f t="shared" si="38"/>
        <v>9.5146356641555254</v>
      </c>
      <c r="BS56" s="64">
        <f t="shared" si="39"/>
        <v>2358205</v>
      </c>
      <c r="BT56" s="17" t="s">
        <v>116</v>
      </c>
      <c r="BV56" s="60">
        <f t="shared" si="40"/>
        <v>40663</v>
      </c>
      <c r="BW56" s="71">
        <f t="shared" si="41"/>
        <v>1.9810378125513788E-3</v>
      </c>
      <c r="BX56" s="71">
        <f t="shared" si="42"/>
        <v>1.8147127851912267E-3</v>
      </c>
      <c r="BY56" s="71">
        <f t="shared" si="43"/>
        <v>9.0313043478260878E-3</v>
      </c>
      <c r="BZ56" s="71">
        <f t="shared" si="44"/>
        <v>2.5201408695652187E-2</v>
      </c>
      <c r="CA56" s="71">
        <f t="shared" si="45"/>
        <v>2.3006004140786723E-3</v>
      </c>
      <c r="CB56" s="71">
        <f t="shared" si="46"/>
        <v>0</v>
      </c>
    </row>
    <row r="57" spans="1:80" s="17" customFormat="1" ht="15.75" thickBot="1" x14ac:dyDescent="0.3">
      <c r="A57" s="106">
        <f t="shared" si="0"/>
        <v>40633</v>
      </c>
      <c r="B57" s="163">
        <v>40663</v>
      </c>
      <c r="C57" s="156">
        <v>951953673853</v>
      </c>
      <c r="D57" s="157">
        <v>5166729.3799999878</v>
      </c>
      <c r="E57" s="158">
        <v>2330524</v>
      </c>
      <c r="F57" s="157">
        <v>31731789128.433334</v>
      </c>
      <c r="G57" s="157">
        <v>13615.731538672562</v>
      </c>
      <c r="H57" s="157">
        <v>5166729.3799999878</v>
      </c>
      <c r="I57" s="159">
        <v>1.9810378125513788E-3</v>
      </c>
      <c r="J57" s="159">
        <v>1.133190476190476E-2</v>
      </c>
      <c r="K57" s="160">
        <v>1.1017316017316019E-3</v>
      </c>
      <c r="L57" s="160">
        <v>0</v>
      </c>
      <c r="M57" s="160">
        <v>1.1017316017316019E-3</v>
      </c>
      <c r="N57" s="161">
        <v>24.180584826972474</v>
      </c>
      <c r="O57" s="161">
        <v>9.5189811340113017</v>
      </c>
      <c r="P57" s="162">
        <v>1.8147127851912267E-3</v>
      </c>
      <c r="Q57" s="100"/>
      <c r="R57" s="96"/>
      <c r="T57" s="113">
        <f t="shared" si="1"/>
        <v>1.9810378125513788E-3</v>
      </c>
      <c r="U57" s="114">
        <f t="shared" si="1"/>
        <v>1.133190476190476E-2</v>
      </c>
      <c r="V57" s="115">
        <f>VLOOKUP(B57,'cds bmps'!$E:$I,5,0)/10000</f>
        <v>1.8967290476190477E-2</v>
      </c>
      <c r="Y57" s="58"/>
      <c r="Z57" s="124">
        <f t="shared" si="19"/>
        <v>4.501802033528856E-3</v>
      </c>
      <c r="AA57" s="125">
        <f t="shared" si="30"/>
        <v>-2.5207642209774772E-3</v>
      </c>
      <c r="AD57" s="133">
        <f t="shared" si="31"/>
        <v>40663</v>
      </c>
      <c r="AE57" s="134">
        <f t="shared" si="47"/>
        <v>1.6632502736015206E-4</v>
      </c>
      <c r="AF57" s="134">
        <f t="shared" si="26"/>
        <v>-1.9733204696789214E-3</v>
      </c>
      <c r="AG57" s="135">
        <f t="shared" si="27"/>
        <v>2.3006004140786723E-3</v>
      </c>
      <c r="AH57" s="136">
        <f t="shared" si="48"/>
        <v>-6.2341182194617095E-3</v>
      </c>
      <c r="AI57" s="57"/>
      <c r="AJ57" s="133">
        <f t="shared" si="28"/>
        <v>40663</v>
      </c>
      <c r="AK57" s="143">
        <f t="shared" si="28"/>
        <v>1.6632502736015206E-4</v>
      </c>
      <c r="AL57" s="143">
        <f t="shared" si="28"/>
        <v>-1.9733204696789214E-3</v>
      </c>
      <c r="AM57" s="143">
        <f t="shared" si="29"/>
        <v>2.3006004140786723E-3</v>
      </c>
      <c r="AN57" s="143">
        <f t="shared" si="29"/>
        <v>0</v>
      </c>
      <c r="AO57" s="144">
        <f t="shared" si="49"/>
        <v>-6.2341182194617095E-3</v>
      </c>
      <c r="AP57" s="93"/>
      <c r="AQ57" s="93"/>
      <c r="AR57" s="2" t="s">
        <v>36</v>
      </c>
      <c r="AS57" s="2">
        <v>89</v>
      </c>
      <c r="AT57"/>
      <c r="AU57"/>
      <c r="AV57"/>
      <c r="AW57"/>
      <c r="AX57"/>
      <c r="AY57"/>
      <c r="AZ57"/>
      <c r="BA57" s="93"/>
      <c r="BB57" s="93"/>
      <c r="BC57" s="93"/>
      <c r="BD57" s="93"/>
      <c r="BE57" s="93"/>
      <c r="BF57" s="60">
        <f t="shared" si="32"/>
        <v>40663</v>
      </c>
      <c r="BG57" s="71">
        <f t="shared" si="33"/>
        <v>1.9810378125513788E-3</v>
      </c>
      <c r="BH57" s="71">
        <f t="shared" si="34"/>
        <v>1.133190476190476E-2</v>
      </c>
      <c r="BI57" s="71">
        <f t="shared" si="50"/>
        <v>2.3006004140786723E-3</v>
      </c>
      <c r="BJ57" s="71">
        <f t="shared" si="51"/>
        <v>0</v>
      </c>
      <c r="BK57" s="71">
        <f t="shared" si="52"/>
        <v>2.3006004140786723E-3</v>
      </c>
      <c r="BL57" s="71">
        <f t="shared" si="35"/>
        <v>1.8967290476190477E-2</v>
      </c>
      <c r="BM57" s="71">
        <f t="shared" si="36"/>
        <v>0</v>
      </c>
      <c r="BQ57" s="60">
        <f t="shared" si="37"/>
        <v>40663</v>
      </c>
      <c r="BR57" s="63">
        <f t="shared" si="38"/>
        <v>9.5189811340113017</v>
      </c>
      <c r="BS57" s="64">
        <f t="shared" si="39"/>
        <v>2330524</v>
      </c>
      <c r="BT57" s="17" t="s">
        <v>116</v>
      </c>
      <c r="BV57" s="60">
        <f t="shared" si="40"/>
        <v>40694</v>
      </c>
      <c r="BW57" s="71">
        <f t="shared" si="41"/>
        <v>3.3582493726112194E-3</v>
      </c>
      <c r="BX57" s="71">
        <f t="shared" si="42"/>
        <v>1.9810378125513788E-3</v>
      </c>
      <c r="BY57" s="71">
        <f t="shared" si="43"/>
        <v>1.133190476190476E-2</v>
      </c>
      <c r="BZ57" s="71">
        <f t="shared" si="44"/>
        <v>1.8967290476190477E-2</v>
      </c>
      <c r="CA57" s="71">
        <f t="shared" si="45"/>
        <v>1.1017316017316019E-3</v>
      </c>
      <c r="CB57" s="71">
        <f t="shared" si="46"/>
        <v>0</v>
      </c>
    </row>
    <row r="58" spans="1:80" s="17" customFormat="1" ht="15" x14ac:dyDescent="0.25">
      <c r="A58" s="106">
        <f t="shared" si="0"/>
        <v>40663</v>
      </c>
      <c r="B58" s="163">
        <v>40694</v>
      </c>
      <c r="C58" s="156">
        <v>970048983726</v>
      </c>
      <c r="D58" s="157">
        <v>8925113.3999999743</v>
      </c>
      <c r="E58" s="158">
        <v>2349776</v>
      </c>
      <c r="F58" s="157">
        <v>31291902700.838711</v>
      </c>
      <c r="G58" s="157">
        <v>13316.972639451042</v>
      </c>
      <c r="H58" s="157">
        <v>8925113.3999999743</v>
      </c>
      <c r="I58" s="159">
        <v>3.3582493726112194E-3</v>
      </c>
      <c r="J58" s="159">
        <v>1.2433636363636362E-2</v>
      </c>
      <c r="K58" s="160">
        <v>3.563636363636373E-4</v>
      </c>
      <c r="L58" s="160">
        <v>0</v>
      </c>
      <c r="M58" s="160">
        <v>3.563636363636373E-4</v>
      </c>
      <c r="N58" s="161">
        <v>24.166625201370277</v>
      </c>
      <c r="O58" s="161">
        <v>9.4967946389420295</v>
      </c>
      <c r="P58" s="162">
        <v>1.9810378125513788E-3</v>
      </c>
      <c r="Q58" s="100"/>
      <c r="R58" s="96"/>
      <c r="T58" s="113">
        <f t="shared" si="1"/>
        <v>3.3582493726112194E-3</v>
      </c>
      <c r="U58" s="114">
        <f t="shared" si="1"/>
        <v>1.2433636363636362E-2</v>
      </c>
      <c r="V58" s="115">
        <f>VLOOKUP(B58,'cds bmps'!$E:$I,5,0)/10000</f>
        <v>1.9334027272727271E-2</v>
      </c>
      <c r="Y58" s="58"/>
      <c r="Z58" s="124">
        <f t="shared" si="19"/>
        <v>4.9101592719090524E-3</v>
      </c>
      <c r="AA58" s="125">
        <f t="shared" si="30"/>
        <v>-1.551909899297833E-3</v>
      </c>
      <c r="AD58" s="133">
        <f t="shared" si="31"/>
        <v>40694</v>
      </c>
      <c r="AE58" s="134">
        <f t="shared" si="47"/>
        <v>1.3772115600598407E-3</v>
      </c>
      <c r="AF58" s="134">
        <f t="shared" si="26"/>
        <v>-2.5207642209774772E-3</v>
      </c>
      <c r="AG58" s="135">
        <f t="shared" si="27"/>
        <v>1.1017316017316019E-3</v>
      </c>
      <c r="AH58" s="136">
        <f t="shared" si="48"/>
        <v>3.6673679653679431E-4</v>
      </c>
      <c r="AI58" s="57"/>
      <c r="AJ58" s="133">
        <f t="shared" si="28"/>
        <v>40694</v>
      </c>
      <c r="AK58" s="143">
        <f t="shared" si="28"/>
        <v>1.3772115600598407E-3</v>
      </c>
      <c r="AL58" s="143">
        <f t="shared" si="28"/>
        <v>-2.5207642209774772E-3</v>
      </c>
      <c r="AM58" s="143">
        <f t="shared" si="29"/>
        <v>1.1017316017316019E-3</v>
      </c>
      <c r="AN58" s="143">
        <f t="shared" si="29"/>
        <v>0</v>
      </c>
      <c r="AO58" s="144">
        <f t="shared" si="49"/>
        <v>3.6673679653679431E-4</v>
      </c>
      <c r="AP58" s="93"/>
      <c r="AQ58" s="93"/>
      <c r="AR58"/>
      <c r="AS58"/>
      <c r="AT58"/>
      <c r="AU58"/>
      <c r="AV58"/>
      <c r="AW58"/>
      <c r="AX58"/>
      <c r="AY58"/>
      <c r="AZ58"/>
      <c r="BA58" s="93"/>
      <c r="BB58" s="93"/>
      <c r="BC58" s="93"/>
      <c r="BD58" s="93"/>
      <c r="BE58" s="93"/>
      <c r="BF58" s="60">
        <f t="shared" si="32"/>
        <v>40694</v>
      </c>
      <c r="BG58" s="71">
        <f t="shared" si="33"/>
        <v>3.3582493726112194E-3</v>
      </c>
      <c r="BH58" s="71">
        <f t="shared" si="34"/>
        <v>1.2433636363636362E-2</v>
      </c>
      <c r="BI58" s="71">
        <f t="shared" si="50"/>
        <v>1.1017316017316019E-3</v>
      </c>
      <c r="BJ58" s="71">
        <f t="shared" si="51"/>
        <v>0</v>
      </c>
      <c r="BK58" s="71">
        <f t="shared" si="52"/>
        <v>1.1017316017316019E-3</v>
      </c>
      <c r="BL58" s="71">
        <f t="shared" si="35"/>
        <v>1.9334027272727271E-2</v>
      </c>
      <c r="BM58" s="71">
        <f t="shared" si="36"/>
        <v>0</v>
      </c>
      <c r="BQ58" s="60">
        <f t="shared" si="37"/>
        <v>40694</v>
      </c>
      <c r="BR58" s="63">
        <f t="shared" si="38"/>
        <v>9.4967946389420295</v>
      </c>
      <c r="BS58" s="64">
        <f t="shared" si="39"/>
        <v>2349776</v>
      </c>
      <c r="BT58" s="17" t="s">
        <v>116</v>
      </c>
      <c r="BV58" s="60">
        <f t="shared" si="40"/>
        <v>40724</v>
      </c>
      <c r="BW58" s="71">
        <f t="shared" si="41"/>
        <v>2.9496311850941729E-3</v>
      </c>
      <c r="BX58" s="71">
        <f t="shared" si="42"/>
        <v>3.3582493726112194E-3</v>
      </c>
      <c r="BY58" s="71">
        <f t="shared" si="43"/>
        <v>1.2433636363636362E-2</v>
      </c>
      <c r="BZ58" s="71">
        <f t="shared" si="44"/>
        <v>1.9334027272727271E-2</v>
      </c>
      <c r="CA58" s="71">
        <f t="shared" si="45"/>
        <v>3.563636363636373E-4</v>
      </c>
      <c r="CB58" s="71">
        <f t="shared" si="46"/>
        <v>0</v>
      </c>
    </row>
    <row r="59" spans="1:80" s="17" customFormat="1" ht="15.75" thickBot="1" x14ac:dyDescent="0.3">
      <c r="A59" s="106">
        <f t="shared" si="0"/>
        <v>40694</v>
      </c>
      <c r="B59" s="163">
        <v>40724</v>
      </c>
      <c r="C59" s="156">
        <v>932997573377</v>
      </c>
      <c r="D59" s="157">
        <v>7539722.5699999677</v>
      </c>
      <c r="E59" s="158">
        <v>2353463</v>
      </c>
      <c r="F59" s="157">
        <v>31099919112.566666</v>
      </c>
      <c r="G59" s="157">
        <v>13214.534969348006</v>
      </c>
      <c r="H59" s="157">
        <v>7539722.5699999677</v>
      </c>
      <c r="I59" s="159">
        <v>2.9496311850941729E-3</v>
      </c>
      <c r="J59" s="159">
        <v>1.2789999999999999E-2</v>
      </c>
      <c r="K59" s="160">
        <v>1.428095238095237E-3</v>
      </c>
      <c r="L59" s="160">
        <v>0</v>
      </c>
      <c r="M59" s="160">
        <v>1.428095238095237E-3</v>
      </c>
      <c r="N59" s="161">
        <v>24.160471055246116</v>
      </c>
      <c r="O59" s="161">
        <v>9.489072636812562</v>
      </c>
      <c r="P59" s="162">
        <v>3.3582493726112194E-3</v>
      </c>
      <c r="Q59" s="100"/>
      <c r="R59" s="96"/>
      <c r="T59" s="113">
        <f t="shared" si="1"/>
        <v>2.9496311850941729E-3</v>
      </c>
      <c r="U59" s="114">
        <f t="shared" si="1"/>
        <v>1.2789999999999999E-2</v>
      </c>
      <c r="V59" s="115">
        <f>VLOOKUP(B59,'cds bmps'!$E:$I,5,0)/10000</f>
        <v>2.5238986363636366E-2</v>
      </c>
      <c r="Y59" s="58"/>
      <c r="Z59" s="124">
        <f t="shared" si="19"/>
        <v>5.1571052595616156E-3</v>
      </c>
      <c r="AA59" s="125">
        <f t="shared" si="30"/>
        <v>-2.2074740744674427E-3</v>
      </c>
      <c r="AD59" s="133">
        <f t="shared" si="31"/>
        <v>40724</v>
      </c>
      <c r="AE59" s="134">
        <f t="shared" si="47"/>
        <v>-4.0861818751704651E-4</v>
      </c>
      <c r="AF59" s="134">
        <f t="shared" si="26"/>
        <v>-1.551909899297833E-3</v>
      </c>
      <c r="AG59" s="135">
        <f t="shared" si="27"/>
        <v>3.563636363636373E-4</v>
      </c>
      <c r="AH59" s="136">
        <f t="shared" si="48"/>
        <v>5.904959090909094E-3</v>
      </c>
      <c r="AI59" s="57"/>
      <c r="AJ59" s="133">
        <f t="shared" si="28"/>
        <v>40724</v>
      </c>
      <c r="AK59" s="143">
        <f t="shared" si="28"/>
        <v>-4.0861818751704651E-4</v>
      </c>
      <c r="AL59" s="143">
        <f t="shared" si="28"/>
        <v>-1.551909899297833E-3</v>
      </c>
      <c r="AM59" s="143">
        <f t="shared" si="29"/>
        <v>3.563636363636373E-4</v>
      </c>
      <c r="AN59" s="143">
        <f t="shared" si="29"/>
        <v>0</v>
      </c>
      <c r="AO59" s="144">
        <f t="shared" si="49"/>
        <v>5.904959090909094E-3</v>
      </c>
      <c r="AP59" s="93"/>
      <c r="AQ59" s="93"/>
      <c r="AR59" t="s">
        <v>37</v>
      </c>
      <c r="AS59"/>
      <c r="AT59"/>
      <c r="AU59"/>
      <c r="AV59"/>
      <c r="AW59"/>
      <c r="AX59"/>
      <c r="AY59"/>
      <c r="AZ59"/>
      <c r="BA59" s="93"/>
      <c r="BB59" s="93"/>
      <c r="BC59" s="93"/>
      <c r="BD59" s="93"/>
      <c r="BE59" s="93"/>
      <c r="BF59" s="60">
        <f t="shared" si="32"/>
        <v>40724</v>
      </c>
      <c r="BG59" s="71">
        <f t="shared" si="33"/>
        <v>2.9496311850941729E-3</v>
      </c>
      <c r="BH59" s="71">
        <f t="shared" si="34"/>
        <v>1.2789999999999999E-2</v>
      </c>
      <c r="BI59" s="71">
        <f t="shared" si="50"/>
        <v>3.563636363636373E-4</v>
      </c>
      <c r="BJ59" s="71">
        <f t="shared" si="51"/>
        <v>0</v>
      </c>
      <c r="BK59" s="71">
        <f t="shared" si="52"/>
        <v>3.563636363636373E-4</v>
      </c>
      <c r="BL59" s="71">
        <f t="shared" si="35"/>
        <v>2.5238986363636366E-2</v>
      </c>
      <c r="BM59" s="71">
        <f t="shared" si="36"/>
        <v>0</v>
      </c>
      <c r="BQ59" s="60">
        <f t="shared" si="37"/>
        <v>40724</v>
      </c>
      <c r="BR59" s="63">
        <f t="shared" si="38"/>
        <v>9.489072636812562</v>
      </c>
      <c r="BS59" s="64">
        <f t="shared" si="39"/>
        <v>2353463</v>
      </c>
      <c r="BT59" s="17" t="s">
        <v>116</v>
      </c>
      <c r="BV59" s="60">
        <f t="shared" si="40"/>
        <v>40755</v>
      </c>
      <c r="BW59" s="71">
        <f t="shared" si="41"/>
        <v>3.0483690045942295E-3</v>
      </c>
      <c r="BX59" s="71">
        <f t="shared" si="42"/>
        <v>2.9496311850941729E-3</v>
      </c>
      <c r="BY59" s="71">
        <f t="shared" si="43"/>
        <v>1.2789999999999999E-2</v>
      </c>
      <c r="BZ59" s="71">
        <f t="shared" si="44"/>
        <v>2.5238986363636366E-2</v>
      </c>
      <c r="CA59" s="71">
        <f t="shared" si="45"/>
        <v>1.428095238095237E-3</v>
      </c>
      <c r="CB59" s="71">
        <f t="shared" si="46"/>
        <v>0</v>
      </c>
    </row>
    <row r="60" spans="1:80" s="17" customFormat="1" ht="15" x14ac:dyDescent="0.25">
      <c r="A60" s="106">
        <f t="shared" si="0"/>
        <v>40724</v>
      </c>
      <c r="B60" s="163">
        <v>40755</v>
      </c>
      <c r="C60" s="156">
        <v>953560132277</v>
      </c>
      <c r="D60" s="157">
        <v>7963844.2499999469</v>
      </c>
      <c r="E60" s="158">
        <v>2344475</v>
      </c>
      <c r="F60" s="157">
        <v>30760004267</v>
      </c>
      <c r="G60" s="157">
        <v>13120.209968969599</v>
      </c>
      <c r="H60" s="157">
        <v>7963844.2499999469</v>
      </c>
      <c r="I60" s="159">
        <v>3.0483690045942295E-3</v>
      </c>
      <c r="J60" s="159">
        <v>1.4218095238095236E-2</v>
      </c>
      <c r="K60" s="160">
        <v>0</v>
      </c>
      <c r="L60" s="160">
        <v>-4.8374741200827957E-4</v>
      </c>
      <c r="M60" s="160">
        <v>-4.8374741200827957E-4</v>
      </c>
      <c r="N60" s="161">
        <v>24.149481120302962</v>
      </c>
      <c r="O60" s="161">
        <v>9.4819090661024603</v>
      </c>
      <c r="P60" s="162">
        <v>2.9496311850941729E-3</v>
      </c>
      <c r="Q60" s="100"/>
      <c r="R60" s="96"/>
      <c r="T60" s="113">
        <f t="shared" si="1"/>
        <v>3.0483690045942295E-3</v>
      </c>
      <c r="U60" s="114">
        <f t="shared" si="1"/>
        <v>1.4218095238095236E-2</v>
      </c>
      <c r="V60" s="115">
        <f>VLOOKUP(B60,'cds bmps'!$E:$I,5,0)/10000</f>
        <v>3.1207614285714287E-2</v>
      </c>
      <c r="Y60" s="58"/>
      <c r="Z60" s="124">
        <f t="shared" si="19"/>
        <v>5.7954712545838687E-3</v>
      </c>
      <c r="AA60" s="125">
        <f t="shared" si="30"/>
        <v>-2.7471022499896392E-3</v>
      </c>
      <c r="AD60" s="133">
        <f t="shared" si="31"/>
        <v>40755</v>
      </c>
      <c r="AE60" s="134">
        <f t="shared" si="47"/>
        <v>9.8737819500056574E-5</v>
      </c>
      <c r="AF60" s="134">
        <f t="shared" si="26"/>
        <v>-2.2074740744674427E-3</v>
      </c>
      <c r="AG60" s="135">
        <f t="shared" si="27"/>
        <v>1.428095238095237E-3</v>
      </c>
      <c r="AH60" s="136">
        <f t="shared" si="48"/>
        <v>5.9686279220779216E-3</v>
      </c>
      <c r="AI60" s="57"/>
      <c r="AJ60" s="133">
        <f t="shared" si="28"/>
        <v>40755</v>
      </c>
      <c r="AK60" s="143">
        <f t="shared" si="28"/>
        <v>9.8737819500056574E-5</v>
      </c>
      <c r="AL60" s="143">
        <f t="shared" si="28"/>
        <v>-2.2074740744674427E-3</v>
      </c>
      <c r="AM60" s="143">
        <f t="shared" si="29"/>
        <v>1.428095238095237E-3</v>
      </c>
      <c r="AN60" s="143">
        <f t="shared" si="29"/>
        <v>0</v>
      </c>
      <c r="AO60" s="144">
        <f t="shared" si="49"/>
        <v>5.9686279220779216E-3</v>
      </c>
      <c r="AP60" s="93"/>
      <c r="AQ60" s="93"/>
      <c r="AR60" s="3"/>
      <c r="AS60" s="3" t="s">
        <v>42</v>
      </c>
      <c r="AT60" s="3" t="s">
        <v>43</v>
      </c>
      <c r="AU60" s="3" t="s">
        <v>44</v>
      </c>
      <c r="AV60" s="3" t="s">
        <v>45</v>
      </c>
      <c r="AW60" s="3" t="s">
        <v>46</v>
      </c>
      <c r="AX60"/>
      <c r="AY60"/>
      <c r="AZ60"/>
      <c r="BA60" s="93"/>
      <c r="BB60" s="93"/>
      <c r="BC60" s="93"/>
      <c r="BD60" s="93"/>
      <c r="BE60" s="93"/>
      <c r="BF60" s="60">
        <f t="shared" si="32"/>
        <v>40755</v>
      </c>
      <c r="BG60" s="71">
        <f t="shared" si="33"/>
        <v>3.0483690045942295E-3</v>
      </c>
      <c r="BH60" s="71">
        <f t="shared" si="34"/>
        <v>1.4218095238095236E-2</v>
      </c>
      <c r="BI60" s="71">
        <f t="shared" si="50"/>
        <v>1.428095238095237E-3</v>
      </c>
      <c r="BJ60" s="71">
        <f t="shared" si="51"/>
        <v>0</v>
      </c>
      <c r="BK60" s="71">
        <f t="shared" si="52"/>
        <v>1.428095238095237E-3</v>
      </c>
      <c r="BL60" s="71">
        <f t="shared" si="35"/>
        <v>3.1207614285714287E-2</v>
      </c>
      <c r="BM60" s="71">
        <f t="shared" si="36"/>
        <v>0</v>
      </c>
      <c r="BQ60" s="60">
        <f t="shared" si="37"/>
        <v>40755</v>
      </c>
      <c r="BR60" s="63">
        <f t="shared" si="38"/>
        <v>9.4819090661024603</v>
      </c>
      <c r="BS60" s="64">
        <f t="shared" si="39"/>
        <v>2344475</v>
      </c>
      <c r="BT60" s="17" t="s">
        <v>116</v>
      </c>
      <c r="BV60" s="60">
        <f t="shared" si="40"/>
        <v>40786</v>
      </c>
      <c r="BW60" s="71">
        <f t="shared" si="41"/>
        <v>3.2316051031155723E-3</v>
      </c>
      <c r="BX60" s="71">
        <f t="shared" si="42"/>
        <v>3.0483690045942295E-3</v>
      </c>
      <c r="BY60" s="71">
        <f t="shared" si="43"/>
        <v>1.4218095238095236E-2</v>
      </c>
      <c r="BZ60" s="71">
        <f t="shared" si="44"/>
        <v>3.1207614285714287E-2</v>
      </c>
      <c r="CA60" s="71">
        <f t="shared" si="45"/>
        <v>-4.8374741200827957E-4</v>
      </c>
      <c r="CB60" s="71">
        <f t="shared" si="46"/>
        <v>0</v>
      </c>
    </row>
    <row r="61" spans="1:80" s="17" customFormat="1" ht="15" x14ac:dyDescent="0.25">
      <c r="A61" s="106">
        <f t="shared" si="0"/>
        <v>40755</v>
      </c>
      <c r="B61" s="163">
        <v>40786</v>
      </c>
      <c r="C61" s="156">
        <v>967363478581</v>
      </c>
      <c r="D61" s="157">
        <v>8564758.2299999762</v>
      </c>
      <c r="E61" s="158">
        <v>2340555</v>
      </c>
      <c r="F61" s="157">
        <v>31205273502.612904</v>
      </c>
      <c r="G61" s="157">
        <v>13332.424789254217</v>
      </c>
      <c r="H61" s="157">
        <v>8564758.2299999762</v>
      </c>
      <c r="I61" s="159">
        <v>3.2316051031155723E-3</v>
      </c>
      <c r="J61" s="159">
        <v>1.3734347826086957E-2</v>
      </c>
      <c r="K61" s="160">
        <v>0</v>
      </c>
      <c r="L61" s="160">
        <v>-2.6252964426877121E-4</v>
      </c>
      <c r="M61" s="160">
        <v>-2.6252964426877121E-4</v>
      </c>
      <c r="N61" s="161">
        <v>24.163852939998794</v>
      </c>
      <c r="O61" s="161">
        <v>9.4979543013003394</v>
      </c>
      <c r="P61" s="162">
        <v>3.0483690045942295E-3</v>
      </c>
      <c r="Q61" s="100"/>
      <c r="R61" s="96"/>
      <c r="T61" s="113">
        <f t="shared" si="1"/>
        <v>3.2316051031155723E-3</v>
      </c>
      <c r="U61" s="114">
        <f t="shared" si="1"/>
        <v>1.3734347826086957E-2</v>
      </c>
      <c r="V61" s="115">
        <f>VLOOKUP(B61,'cds bmps'!$E:$I,5,0)/10000</f>
        <v>3.9801630434782603E-2</v>
      </c>
      <c r="Y61" s="58"/>
      <c r="Z61" s="124">
        <f t="shared" si="19"/>
        <v>5.7899590736850718E-3</v>
      </c>
      <c r="AA61" s="125">
        <f t="shared" si="30"/>
        <v>-2.5583539705694995E-3</v>
      </c>
      <c r="AD61" s="133">
        <f t="shared" si="31"/>
        <v>40786</v>
      </c>
      <c r="AE61" s="134">
        <f t="shared" si="47"/>
        <v>1.8323609852134281E-4</v>
      </c>
      <c r="AF61" s="134">
        <f t="shared" si="26"/>
        <v>-2.7471022499896392E-3</v>
      </c>
      <c r="AG61" s="135">
        <f t="shared" si="27"/>
        <v>-4.8374741200827957E-4</v>
      </c>
      <c r="AH61" s="136">
        <f t="shared" si="48"/>
        <v>8.5940161490683162E-3</v>
      </c>
      <c r="AI61" s="57"/>
      <c r="AJ61" s="133">
        <f t="shared" si="28"/>
        <v>40786</v>
      </c>
      <c r="AK61" s="143">
        <f t="shared" si="28"/>
        <v>1.8323609852134281E-4</v>
      </c>
      <c r="AL61" s="143">
        <f t="shared" si="28"/>
        <v>-2.7471022499896392E-3</v>
      </c>
      <c r="AM61" s="143">
        <f t="shared" si="29"/>
        <v>0</v>
      </c>
      <c r="AN61" s="143">
        <f t="shared" si="29"/>
        <v>-4.8374741200827957E-4</v>
      </c>
      <c r="AO61" s="144">
        <f t="shared" si="49"/>
        <v>8.5940161490683162E-3</v>
      </c>
      <c r="AP61" s="93"/>
      <c r="AQ61" s="93"/>
      <c r="AR61" s="1" t="s">
        <v>38</v>
      </c>
      <c r="AS61" s="1">
        <v>2</v>
      </c>
      <c r="AT61" s="1">
        <v>2.9409453985277704E-5</v>
      </c>
      <c r="AU61" s="1">
        <v>1.4704726992638852E-5</v>
      </c>
      <c r="AV61" s="1">
        <v>32.758826383378</v>
      </c>
      <c r="AW61" s="1">
        <v>2.6516386957824814E-11</v>
      </c>
      <c r="AX61"/>
      <c r="AY61"/>
      <c r="AZ61"/>
      <c r="BA61" s="93"/>
      <c r="BB61" s="93"/>
      <c r="BC61" s="93"/>
      <c r="BD61" s="93"/>
      <c r="BE61" s="93"/>
      <c r="BF61" s="60">
        <f t="shared" si="32"/>
        <v>40786</v>
      </c>
      <c r="BG61" s="71">
        <f t="shared" si="33"/>
        <v>3.2316051031155723E-3</v>
      </c>
      <c r="BH61" s="71">
        <f t="shared" si="34"/>
        <v>1.3734347826086957E-2</v>
      </c>
      <c r="BI61" s="71">
        <f t="shared" si="50"/>
        <v>0</v>
      </c>
      <c r="BJ61" s="71">
        <f t="shared" si="51"/>
        <v>-4.8374741200827957E-4</v>
      </c>
      <c r="BK61" s="71">
        <f t="shared" si="52"/>
        <v>-4.8374741200827957E-4</v>
      </c>
      <c r="BL61" s="71">
        <f t="shared" si="35"/>
        <v>3.9801630434782603E-2</v>
      </c>
      <c r="BM61" s="71">
        <f t="shared" si="36"/>
        <v>0</v>
      </c>
      <c r="BQ61" s="60">
        <f t="shared" si="37"/>
        <v>40786</v>
      </c>
      <c r="BR61" s="63">
        <f t="shared" si="38"/>
        <v>9.4979543013003394</v>
      </c>
      <c r="BS61" s="64">
        <f t="shared" si="39"/>
        <v>2340555</v>
      </c>
      <c r="BT61" s="17" t="s">
        <v>116</v>
      </c>
      <c r="BV61" s="60">
        <f t="shared" si="40"/>
        <v>40816</v>
      </c>
      <c r="BW61" s="71">
        <f t="shared" si="41"/>
        <v>3.2230735045129378E-3</v>
      </c>
      <c r="BX61" s="71">
        <f t="shared" si="42"/>
        <v>3.2316051031155723E-3</v>
      </c>
      <c r="BY61" s="71">
        <f t="shared" si="43"/>
        <v>1.3734347826086957E-2</v>
      </c>
      <c r="BZ61" s="71">
        <f t="shared" si="44"/>
        <v>3.9801630434782603E-2</v>
      </c>
      <c r="CA61" s="71">
        <f t="shared" si="45"/>
        <v>-2.6252964426877121E-4</v>
      </c>
      <c r="CB61" s="71">
        <f t="shared" si="46"/>
        <v>0</v>
      </c>
    </row>
    <row r="62" spans="1:80" s="17" customFormat="1" ht="15" x14ac:dyDescent="0.25">
      <c r="A62" s="106">
        <f t="shared" si="0"/>
        <v>40786</v>
      </c>
      <c r="B62" s="163">
        <v>40816</v>
      </c>
      <c r="C62" s="156">
        <v>936395285765</v>
      </c>
      <c r="D62" s="157">
        <v>8268687.2199999793</v>
      </c>
      <c r="E62" s="158">
        <v>2345976</v>
      </c>
      <c r="F62" s="157">
        <v>31213176192.166668</v>
      </c>
      <c r="G62" s="157">
        <v>13304.985299153388</v>
      </c>
      <c r="H62" s="157">
        <v>8268687.2199999793</v>
      </c>
      <c r="I62" s="159">
        <v>3.2230735045129378E-3</v>
      </c>
      <c r="J62" s="159">
        <v>1.3471818181818185E-2</v>
      </c>
      <c r="K62" s="160">
        <v>1.6294372294371751E-4</v>
      </c>
      <c r="L62" s="160">
        <v>0</v>
      </c>
      <c r="M62" s="160">
        <v>1.6294372294371751E-4</v>
      </c>
      <c r="N62" s="161">
        <v>24.164106156463948</v>
      </c>
      <c r="O62" s="161">
        <v>9.495894078499747</v>
      </c>
      <c r="P62" s="162">
        <v>3.2316051031155723E-3</v>
      </c>
      <c r="Q62" s="100"/>
      <c r="R62" s="96"/>
      <c r="T62" s="113">
        <f t="shared" si="1"/>
        <v>3.2230735045129378E-3</v>
      </c>
      <c r="U62" s="114">
        <f t="shared" si="1"/>
        <v>1.3471818181818185E-2</v>
      </c>
      <c r="V62" s="115">
        <f>VLOOKUP(B62,'cds bmps'!$E:$I,5,0)/10000</f>
        <v>5.1177609090909085E-2</v>
      </c>
      <c r="Y62" s="58"/>
      <c r="Z62" s="124">
        <f t="shared" si="19"/>
        <v>5.9202020239088778E-3</v>
      </c>
      <c r="AA62" s="125">
        <f t="shared" si="30"/>
        <v>-2.6971285193959399E-3</v>
      </c>
      <c r="AD62" s="133">
        <f t="shared" si="31"/>
        <v>40816</v>
      </c>
      <c r="AE62" s="134">
        <f t="shared" si="47"/>
        <v>-8.5315986026344645E-6</v>
      </c>
      <c r="AF62" s="134">
        <f t="shared" si="26"/>
        <v>-2.5583539705694995E-3</v>
      </c>
      <c r="AG62" s="135">
        <f t="shared" si="27"/>
        <v>-2.6252964426877121E-4</v>
      </c>
      <c r="AH62" s="136">
        <f t="shared" si="48"/>
        <v>1.1375978656126481E-2</v>
      </c>
      <c r="AI62" s="57"/>
      <c r="AJ62" s="133">
        <f t="shared" si="28"/>
        <v>40816</v>
      </c>
      <c r="AK62" s="143">
        <f t="shared" si="28"/>
        <v>-8.5315986026344645E-6</v>
      </c>
      <c r="AL62" s="143">
        <f t="shared" si="28"/>
        <v>-2.5583539705694995E-3</v>
      </c>
      <c r="AM62" s="143">
        <f t="shared" si="29"/>
        <v>0</v>
      </c>
      <c r="AN62" s="143">
        <f t="shared" si="29"/>
        <v>-2.6252964426877121E-4</v>
      </c>
      <c r="AO62" s="144">
        <f t="shared" si="49"/>
        <v>1.1375978656126481E-2</v>
      </c>
      <c r="AP62" s="93"/>
      <c r="AQ62" s="93"/>
      <c r="AR62" s="1" t="s">
        <v>39</v>
      </c>
      <c r="AS62" s="1">
        <v>87</v>
      </c>
      <c r="AT62" s="1">
        <v>3.9052413947549393E-5</v>
      </c>
      <c r="AU62" s="1">
        <v>4.4887832123619993E-7</v>
      </c>
      <c r="AV62" s="1"/>
      <c r="AW62" s="1"/>
      <c r="AX62"/>
      <c r="AY62"/>
      <c r="AZ62"/>
      <c r="BA62" s="93"/>
      <c r="BB62" s="93"/>
      <c r="BC62" s="93"/>
      <c r="BD62" s="93"/>
      <c r="BE62" s="93"/>
      <c r="BF62" s="60">
        <f t="shared" si="32"/>
        <v>40816</v>
      </c>
      <c r="BG62" s="71">
        <f t="shared" si="33"/>
        <v>3.2230735045129378E-3</v>
      </c>
      <c r="BH62" s="71">
        <f t="shared" si="34"/>
        <v>1.3471818181818185E-2</v>
      </c>
      <c r="BI62" s="71">
        <f t="shared" si="50"/>
        <v>0</v>
      </c>
      <c r="BJ62" s="71">
        <f t="shared" si="51"/>
        <v>-2.6252964426877121E-4</v>
      </c>
      <c r="BK62" s="71">
        <f t="shared" si="52"/>
        <v>-2.6252964426877121E-4</v>
      </c>
      <c r="BL62" s="71">
        <f t="shared" si="35"/>
        <v>5.1177609090909085E-2</v>
      </c>
      <c r="BM62" s="71">
        <f t="shared" si="36"/>
        <v>0</v>
      </c>
      <c r="BQ62" s="60">
        <f t="shared" si="37"/>
        <v>40816</v>
      </c>
      <c r="BR62" s="63">
        <f t="shared" si="38"/>
        <v>9.495894078499747</v>
      </c>
      <c r="BS62" s="64">
        <f t="shared" si="39"/>
        <v>2345976</v>
      </c>
      <c r="BT62" s="17" t="s">
        <v>116</v>
      </c>
      <c r="BV62" s="60">
        <f t="shared" si="40"/>
        <v>40847</v>
      </c>
      <c r="BW62" s="71">
        <f t="shared" si="41"/>
        <v>3.2205398336359304E-3</v>
      </c>
      <c r="BX62" s="71">
        <f t="shared" si="42"/>
        <v>3.2230735045129378E-3</v>
      </c>
      <c r="BY62" s="71">
        <f t="shared" si="43"/>
        <v>1.3471818181818185E-2</v>
      </c>
      <c r="BZ62" s="71">
        <f t="shared" si="44"/>
        <v>5.1177609090909085E-2</v>
      </c>
      <c r="CA62" s="71">
        <f t="shared" si="45"/>
        <v>1.6294372294371751E-4</v>
      </c>
      <c r="CB62" s="71">
        <f t="shared" si="46"/>
        <v>0</v>
      </c>
    </row>
    <row r="63" spans="1:80" s="17" customFormat="1" ht="15.75" thickBot="1" x14ac:dyDescent="0.3">
      <c r="A63" s="106">
        <f t="shared" si="0"/>
        <v>40816</v>
      </c>
      <c r="B63" s="163">
        <v>40847</v>
      </c>
      <c r="C63" s="156">
        <v>977205290781</v>
      </c>
      <c r="D63" s="157">
        <v>8622270.0399999805</v>
      </c>
      <c r="E63" s="158">
        <v>2336616</v>
      </c>
      <c r="F63" s="157">
        <v>31522751315.516129</v>
      </c>
      <c r="G63" s="157">
        <v>13490.770976281994</v>
      </c>
      <c r="H63" s="157">
        <v>8622270.0399999805</v>
      </c>
      <c r="I63" s="159">
        <v>3.2205398336359304E-3</v>
      </c>
      <c r="J63" s="159">
        <v>1.3634761904761903E-2</v>
      </c>
      <c r="K63" s="160">
        <v>0</v>
      </c>
      <c r="L63" s="160">
        <v>-1.3688528138528101E-3</v>
      </c>
      <c r="M63" s="160">
        <v>-1.3688528138528101E-3</v>
      </c>
      <c r="N63" s="161">
        <v>24.173975386055531</v>
      </c>
      <c r="O63" s="161">
        <v>9.5097610992575117</v>
      </c>
      <c r="P63" s="162">
        <v>3.2230735045129378E-3</v>
      </c>
      <c r="Q63" s="100"/>
      <c r="R63" s="96"/>
      <c r="T63" s="113">
        <f t="shared" si="1"/>
        <v>3.2205398336359304E-3</v>
      </c>
      <c r="U63" s="114">
        <f t="shared" si="1"/>
        <v>1.3634761904761903E-2</v>
      </c>
      <c r="V63" s="115">
        <f>VLOOKUP(B63,'cds bmps'!$E:$I,5,0)/10000</f>
        <v>4.6526819047619059E-2</v>
      </c>
      <c r="Y63" s="58"/>
      <c r="Z63" s="124">
        <f t="shared" si="19"/>
        <v>5.8872015944161915E-3</v>
      </c>
      <c r="AA63" s="125">
        <f t="shared" si="30"/>
        <v>-2.6666617607802611E-3</v>
      </c>
      <c r="AD63" s="133">
        <f t="shared" si="31"/>
        <v>40847</v>
      </c>
      <c r="AE63" s="134">
        <f t="shared" si="47"/>
        <v>-2.5336708770074684E-6</v>
      </c>
      <c r="AF63" s="134">
        <f t="shared" si="26"/>
        <v>-2.6971285193959399E-3</v>
      </c>
      <c r="AG63" s="135">
        <f t="shared" si="27"/>
        <v>1.6294372294371751E-4</v>
      </c>
      <c r="AH63" s="136">
        <f t="shared" si="48"/>
        <v>-4.6507900432900262E-3</v>
      </c>
      <c r="AI63" s="57"/>
      <c r="AJ63" s="133">
        <f t="shared" si="28"/>
        <v>40847</v>
      </c>
      <c r="AK63" s="143">
        <f t="shared" si="28"/>
        <v>-2.5336708770074684E-6</v>
      </c>
      <c r="AL63" s="143">
        <f t="shared" si="28"/>
        <v>-2.6971285193959399E-3</v>
      </c>
      <c r="AM63" s="143">
        <f t="shared" si="29"/>
        <v>1.6294372294371751E-4</v>
      </c>
      <c r="AN63" s="143">
        <f t="shared" si="29"/>
        <v>0</v>
      </c>
      <c r="AO63" s="144">
        <f t="shared" si="49"/>
        <v>-4.6507900432900262E-3</v>
      </c>
      <c r="AP63" s="93"/>
      <c r="AQ63" s="93"/>
      <c r="AR63" s="2" t="s">
        <v>40</v>
      </c>
      <c r="AS63" s="2">
        <v>89</v>
      </c>
      <c r="AT63" s="2">
        <v>6.8461867932827097E-5</v>
      </c>
      <c r="AU63" s="2"/>
      <c r="AV63" s="2"/>
      <c r="AW63" s="2"/>
      <c r="AX63"/>
      <c r="AY63"/>
      <c r="AZ63"/>
      <c r="BA63" s="93"/>
      <c r="BB63" s="93"/>
      <c r="BC63" s="93"/>
      <c r="BD63" s="93"/>
      <c r="BE63" s="93"/>
      <c r="BF63" s="60">
        <f t="shared" si="32"/>
        <v>40847</v>
      </c>
      <c r="BG63" s="71">
        <f t="shared" si="33"/>
        <v>3.2205398336359304E-3</v>
      </c>
      <c r="BH63" s="71">
        <f t="shared" si="34"/>
        <v>1.3634761904761903E-2</v>
      </c>
      <c r="BI63" s="71">
        <f t="shared" si="50"/>
        <v>1.6294372294371751E-4</v>
      </c>
      <c r="BJ63" s="71">
        <f t="shared" si="51"/>
        <v>0</v>
      </c>
      <c r="BK63" s="71">
        <f t="shared" si="52"/>
        <v>1.6294372294371751E-4</v>
      </c>
      <c r="BL63" s="71">
        <f t="shared" si="35"/>
        <v>4.6526819047619059E-2</v>
      </c>
      <c r="BM63" s="71">
        <f t="shared" si="36"/>
        <v>0</v>
      </c>
      <c r="BQ63" s="60">
        <f t="shared" si="37"/>
        <v>40847</v>
      </c>
      <c r="BR63" s="63">
        <f t="shared" si="38"/>
        <v>9.5097610992575117</v>
      </c>
      <c r="BS63" s="64">
        <f t="shared" si="39"/>
        <v>2336616</v>
      </c>
      <c r="BT63" s="17" t="s">
        <v>116</v>
      </c>
      <c r="BV63" s="60">
        <f t="shared" si="40"/>
        <v>40877</v>
      </c>
      <c r="BW63" s="71">
        <f t="shared" si="41"/>
        <v>3.201820502269968E-3</v>
      </c>
      <c r="BX63" s="71">
        <f t="shared" si="42"/>
        <v>3.2205398336359304E-3</v>
      </c>
      <c r="BY63" s="71">
        <f t="shared" si="43"/>
        <v>1.3634761904761903E-2</v>
      </c>
      <c r="BZ63" s="71">
        <f t="shared" si="44"/>
        <v>4.6526819047619059E-2</v>
      </c>
      <c r="CA63" s="71">
        <f t="shared" si="45"/>
        <v>-1.3688528138528101E-3</v>
      </c>
      <c r="CB63" s="71">
        <f t="shared" si="46"/>
        <v>0</v>
      </c>
    </row>
    <row r="64" spans="1:80" s="17" customFormat="1" ht="15.75" thickBot="1" x14ac:dyDescent="0.3">
      <c r="A64" s="106">
        <f t="shared" si="0"/>
        <v>40847</v>
      </c>
      <c r="B64" s="163">
        <v>40877</v>
      </c>
      <c r="C64" s="156">
        <v>909391047573</v>
      </c>
      <c r="D64" s="157">
        <v>7977279.1799999867</v>
      </c>
      <c r="E64" s="158">
        <v>2337741</v>
      </c>
      <c r="F64" s="157">
        <v>30313034919.099998</v>
      </c>
      <c r="G64" s="157">
        <v>12966.806382358011</v>
      </c>
      <c r="H64" s="157">
        <v>7977279.1799999867</v>
      </c>
      <c r="I64" s="159">
        <v>3.201820502269968E-3</v>
      </c>
      <c r="J64" s="159">
        <v>1.2265909090909093E-2</v>
      </c>
      <c r="K64" s="160">
        <v>0</v>
      </c>
      <c r="L64" s="160">
        <v>-8.5181818181818275E-4</v>
      </c>
      <c r="M64" s="160">
        <v>-8.5181818181818275E-4</v>
      </c>
      <c r="N64" s="161">
        <v>24.134843652304081</v>
      </c>
      <c r="O64" s="161">
        <v>9.4701480158694284</v>
      </c>
      <c r="P64" s="162">
        <v>3.2205398336359304E-3</v>
      </c>
      <c r="Q64" s="100"/>
      <c r="R64" s="96"/>
      <c r="T64" s="113">
        <f t="shared" si="1"/>
        <v>3.201820502269968E-3</v>
      </c>
      <c r="U64" s="114">
        <f t="shared" si="1"/>
        <v>1.2265909090909093E-2</v>
      </c>
      <c r="V64" s="115">
        <f>VLOOKUP(B64,'cds bmps'!$E:$I,5,0)/10000</f>
        <v>5.7075304545454536E-2</v>
      </c>
      <c r="Y64" s="58"/>
      <c r="Z64" s="124">
        <f t="shared" si="19"/>
        <v>5.5982696923598287E-3</v>
      </c>
      <c r="AA64" s="125">
        <f t="shared" si="30"/>
        <v>-2.3964491900898607E-3</v>
      </c>
      <c r="AD64" s="133">
        <f t="shared" si="31"/>
        <v>40877</v>
      </c>
      <c r="AE64" s="134">
        <f t="shared" si="47"/>
        <v>-1.8719331365962388E-5</v>
      </c>
      <c r="AF64" s="134">
        <f t="shared" si="26"/>
        <v>-2.6666617607802611E-3</v>
      </c>
      <c r="AG64" s="135">
        <f t="shared" si="27"/>
        <v>-1.3688528138528101E-3</v>
      </c>
      <c r="AH64" s="136">
        <f t="shared" si="48"/>
        <v>1.0548485497835478E-2</v>
      </c>
      <c r="AI64" s="57"/>
      <c r="AJ64" s="133">
        <f t="shared" si="28"/>
        <v>40877</v>
      </c>
      <c r="AK64" s="143">
        <f t="shared" si="28"/>
        <v>-1.8719331365962388E-5</v>
      </c>
      <c r="AL64" s="143">
        <f t="shared" si="28"/>
        <v>-2.6666617607802611E-3</v>
      </c>
      <c r="AM64" s="143">
        <f t="shared" si="29"/>
        <v>0</v>
      </c>
      <c r="AN64" s="143">
        <f t="shared" si="29"/>
        <v>-1.3688528138528101E-3</v>
      </c>
      <c r="AO64" s="144">
        <f t="shared" si="49"/>
        <v>1.0548485497835478E-2</v>
      </c>
      <c r="AP64" s="93"/>
      <c r="AQ64" s="93"/>
      <c r="AR64"/>
      <c r="AS64"/>
      <c r="AT64"/>
      <c r="AU64"/>
      <c r="AV64"/>
      <c r="AW64"/>
      <c r="AX64"/>
      <c r="AY64"/>
      <c r="AZ64"/>
      <c r="BA64" s="93"/>
      <c r="BB64" s="93"/>
      <c r="BC64" s="93"/>
      <c r="BD64" s="93"/>
      <c r="BE64" s="93"/>
      <c r="BF64" s="60">
        <f t="shared" si="32"/>
        <v>40877</v>
      </c>
      <c r="BG64" s="71">
        <f t="shared" si="33"/>
        <v>3.201820502269968E-3</v>
      </c>
      <c r="BH64" s="71">
        <f t="shared" si="34"/>
        <v>1.2265909090909093E-2</v>
      </c>
      <c r="BI64" s="71">
        <f t="shared" si="50"/>
        <v>0</v>
      </c>
      <c r="BJ64" s="71">
        <f t="shared" si="51"/>
        <v>-1.3688528138528101E-3</v>
      </c>
      <c r="BK64" s="71">
        <f t="shared" si="52"/>
        <v>-1.3688528138528101E-3</v>
      </c>
      <c r="BL64" s="71">
        <f t="shared" si="35"/>
        <v>5.7075304545454536E-2</v>
      </c>
      <c r="BM64" s="71">
        <f t="shared" si="36"/>
        <v>0</v>
      </c>
      <c r="BQ64" s="60">
        <f t="shared" si="37"/>
        <v>40877</v>
      </c>
      <c r="BR64" s="63">
        <f t="shared" si="38"/>
        <v>9.4701480158694284</v>
      </c>
      <c r="BS64" s="64">
        <f t="shared" si="39"/>
        <v>2337741</v>
      </c>
      <c r="BT64" s="17" t="s">
        <v>116</v>
      </c>
      <c r="BV64" s="60">
        <f t="shared" si="40"/>
        <v>40908</v>
      </c>
      <c r="BW64" s="71">
        <f t="shared" si="41"/>
        <v>3.168975337106833E-3</v>
      </c>
      <c r="BX64" s="71">
        <f t="shared" si="42"/>
        <v>3.201820502269968E-3</v>
      </c>
      <c r="BY64" s="71">
        <f t="shared" si="43"/>
        <v>1.2265909090909093E-2</v>
      </c>
      <c r="BZ64" s="71">
        <f t="shared" si="44"/>
        <v>5.7075304545454536E-2</v>
      </c>
      <c r="CA64" s="71">
        <f t="shared" si="45"/>
        <v>-8.5181818181818275E-4</v>
      </c>
      <c r="CB64" s="71">
        <f t="shared" si="46"/>
        <v>0</v>
      </c>
    </row>
    <row r="65" spans="1:80" s="17" customFormat="1" ht="15" x14ac:dyDescent="0.25">
      <c r="A65" s="106">
        <f t="shared" si="0"/>
        <v>40877</v>
      </c>
      <c r="B65" s="163">
        <v>40908</v>
      </c>
      <c r="C65" s="156">
        <v>947076980233</v>
      </c>
      <c r="D65" s="157">
        <v>8222639.9799999809</v>
      </c>
      <c r="E65" s="158">
        <v>2361119</v>
      </c>
      <c r="F65" s="157">
        <v>30550870330.096775</v>
      </c>
      <c r="G65" s="157">
        <v>12939.148907825813</v>
      </c>
      <c r="H65" s="157">
        <v>8222639.9799999809</v>
      </c>
      <c r="I65" s="159">
        <v>3.168975337106833E-3</v>
      </c>
      <c r="J65" s="159">
        <v>1.141409090909091E-2</v>
      </c>
      <c r="K65" s="160">
        <v>0</v>
      </c>
      <c r="L65" s="160">
        <v>-3.0522727272727264E-3</v>
      </c>
      <c r="M65" s="160">
        <v>-3.0522727272727264E-3</v>
      </c>
      <c r="N65" s="161">
        <v>24.142659010868424</v>
      </c>
      <c r="O65" s="161">
        <v>9.4680127936990566</v>
      </c>
      <c r="P65" s="162">
        <v>3.201820502269968E-3</v>
      </c>
      <c r="Q65" s="100"/>
      <c r="R65" s="96"/>
      <c r="T65" s="113">
        <f t="shared" si="1"/>
        <v>3.168975337106833E-3</v>
      </c>
      <c r="U65" s="114">
        <f t="shared" si="1"/>
        <v>1.141409090909091E-2</v>
      </c>
      <c r="V65" s="115">
        <f>VLOOKUP(B65,'cds bmps'!$E:$I,5,0)/10000</f>
        <v>5.8233609090909078E-2</v>
      </c>
      <c r="Y65" s="58"/>
      <c r="Z65" s="124">
        <f t="shared" si="19"/>
        <v>5.311163946585807E-3</v>
      </c>
      <c r="AA65" s="125">
        <f t="shared" si="30"/>
        <v>-2.142188609478974E-3</v>
      </c>
      <c r="AD65" s="133">
        <f t="shared" si="31"/>
        <v>40908</v>
      </c>
      <c r="AE65" s="134">
        <f t="shared" si="47"/>
        <v>-3.2845165163135001E-5</v>
      </c>
      <c r="AF65" s="134">
        <f t="shared" si="26"/>
        <v>-2.3964491900898607E-3</v>
      </c>
      <c r="AG65" s="135">
        <f t="shared" si="27"/>
        <v>-8.5181818181818275E-4</v>
      </c>
      <c r="AH65" s="136">
        <f t="shared" si="48"/>
        <v>1.1583045454545415E-3</v>
      </c>
      <c r="AI65" s="57"/>
      <c r="AJ65" s="133">
        <f t="shared" si="28"/>
        <v>40908</v>
      </c>
      <c r="AK65" s="143">
        <f t="shared" si="28"/>
        <v>-3.2845165163135001E-5</v>
      </c>
      <c r="AL65" s="143">
        <f t="shared" si="28"/>
        <v>-2.3964491900898607E-3</v>
      </c>
      <c r="AM65" s="143">
        <f t="shared" si="29"/>
        <v>0</v>
      </c>
      <c r="AN65" s="143">
        <f t="shared" si="29"/>
        <v>-8.5181818181818275E-4</v>
      </c>
      <c r="AO65" s="144">
        <f t="shared" si="49"/>
        <v>1.1583045454545415E-3</v>
      </c>
      <c r="AP65" s="93"/>
      <c r="AQ65" s="93"/>
      <c r="AR65" s="3"/>
      <c r="AS65" s="3" t="s">
        <v>47</v>
      </c>
      <c r="AT65" s="3" t="s">
        <v>35</v>
      </c>
      <c r="AU65" s="3" t="s">
        <v>48</v>
      </c>
      <c r="AV65" s="3" t="s">
        <v>49</v>
      </c>
      <c r="AW65" s="3" t="s">
        <v>50</v>
      </c>
      <c r="AX65" s="3" t="s">
        <v>51</v>
      </c>
      <c r="AY65" s="3" t="s">
        <v>118</v>
      </c>
      <c r="AZ65" s="3" t="s">
        <v>119</v>
      </c>
      <c r="BA65" s="93"/>
      <c r="BB65" s="93"/>
      <c r="BC65" s="93"/>
      <c r="BD65" s="93"/>
      <c r="BE65" s="93"/>
      <c r="BF65" s="60">
        <f t="shared" si="32"/>
        <v>40908</v>
      </c>
      <c r="BG65" s="71">
        <f t="shared" si="33"/>
        <v>3.168975337106833E-3</v>
      </c>
      <c r="BH65" s="71">
        <f t="shared" si="34"/>
        <v>1.141409090909091E-2</v>
      </c>
      <c r="BI65" s="71">
        <f t="shared" si="50"/>
        <v>0</v>
      </c>
      <c r="BJ65" s="71">
        <f t="shared" si="51"/>
        <v>-8.5181818181818275E-4</v>
      </c>
      <c r="BK65" s="71">
        <f t="shared" si="52"/>
        <v>-8.5181818181818275E-4</v>
      </c>
      <c r="BL65" s="71">
        <f t="shared" si="35"/>
        <v>5.8233609090909078E-2</v>
      </c>
      <c r="BM65" s="71">
        <f t="shared" si="36"/>
        <v>0</v>
      </c>
      <c r="BQ65" s="60">
        <f t="shared" si="37"/>
        <v>40908</v>
      </c>
      <c r="BR65" s="63">
        <f t="shared" si="38"/>
        <v>9.4680127936990566</v>
      </c>
      <c r="BS65" s="64">
        <f t="shared" si="39"/>
        <v>2361119</v>
      </c>
      <c r="BT65" s="17" t="s">
        <v>116</v>
      </c>
      <c r="BV65" s="60">
        <f t="shared" si="40"/>
        <v>40939</v>
      </c>
      <c r="BW65" s="71">
        <f t="shared" si="41"/>
        <v>2.5086726296691154E-3</v>
      </c>
      <c r="BX65" s="71">
        <f t="shared" si="42"/>
        <v>3.168975337106833E-3</v>
      </c>
      <c r="BY65" s="71">
        <f t="shared" si="43"/>
        <v>1.141409090909091E-2</v>
      </c>
      <c r="BZ65" s="71">
        <f t="shared" si="44"/>
        <v>5.8233609090909078E-2</v>
      </c>
      <c r="CA65" s="71">
        <f t="shared" si="45"/>
        <v>-3.0522727272727264E-3</v>
      </c>
      <c r="CB65" s="71">
        <f t="shared" si="46"/>
        <v>0</v>
      </c>
    </row>
    <row r="66" spans="1:80" s="17" customFormat="1" ht="15" x14ac:dyDescent="0.25">
      <c r="A66" s="106">
        <f t="shared" si="0"/>
        <v>40908</v>
      </c>
      <c r="B66" s="163">
        <v>40939</v>
      </c>
      <c r="C66" s="156">
        <v>925377475309</v>
      </c>
      <c r="D66" s="157">
        <v>6342811.8699999889</v>
      </c>
      <c r="E66" s="158">
        <v>2320769</v>
      </c>
      <c r="F66" s="157">
        <v>29850886300.290321</v>
      </c>
      <c r="G66" s="157">
        <v>12862.49786182525</v>
      </c>
      <c r="H66" s="157">
        <v>6342811.8699999889</v>
      </c>
      <c r="I66" s="159">
        <v>2.5086726296691154E-3</v>
      </c>
      <c r="J66" s="159">
        <v>8.3618181818181838E-3</v>
      </c>
      <c r="K66" s="160">
        <v>0</v>
      </c>
      <c r="L66" s="160">
        <v>-2.1018181818181839E-3</v>
      </c>
      <c r="M66" s="160">
        <v>-2.1018181818181839E-3</v>
      </c>
      <c r="N66" s="161">
        <v>24.119480368146249</v>
      </c>
      <c r="O66" s="161">
        <v>9.4620712139090752</v>
      </c>
      <c r="P66" s="162">
        <v>3.168975337106833E-3</v>
      </c>
      <c r="Q66" s="100"/>
      <c r="R66" s="96"/>
      <c r="T66" s="113">
        <f t="shared" si="1"/>
        <v>2.5086726296691154E-3</v>
      </c>
      <c r="U66" s="114">
        <f t="shared" si="1"/>
        <v>8.3618181818181838E-3</v>
      </c>
      <c r="V66" s="115">
        <f>VLOOKUP(B66,'cds bmps'!$E:$I,5,0)/10000</f>
        <v>5.0580804545454543E-2</v>
      </c>
      <c r="Z66" s="124">
        <f t="shared" si="19"/>
        <v>4.0480966614787174E-3</v>
      </c>
      <c r="AA66" s="125">
        <f t="shared" si="30"/>
        <v>-1.539424031809602E-3</v>
      </c>
      <c r="AD66" s="133">
        <f t="shared" si="31"/>
        <v>40939</v>
      </c>
      <c r="AE66" s="134">
        <f t="shared" si="47"/>
        <v>-6.6030270743771755E-4</v>
      </c>
      <c r="AF66" s="134">
        <f t="shared" si="26"/>
        <v>-2.142188609478974E-3</v>
      </c>
      <c r="AG66" s="135">
        <f t="shared" si="27"/>
        <v>-3.0522727272727264E-3</v>
      </c>
      <c r="AH66" s="136">
        <f t="shared" si="48"/>
        <v>-7.6528045454545349E-3</v>
      </c>
      <c r="AI66" s="57"/>
      <c r="AJ66" s="133">
        <f t="shared" si="28"/>
        <v>40939</v>
      </c>
      <c r="AK66" s="143">
        <f t="shared" si="28"/>
        <v>-6.6030270743771755E-4</v>
      </c>
      <c r="AL66" s="143">
        <f t="shared" si="28"/>
        <v>-2.142188609478974E-3</v>
      </c>
      <c r="AM66" s="143">
        <f t="shared" si="29"/>
        <v>0</v>
      </c>
      <c r="AN66" s="143">
        <f t="shared" si="29"/>
        <v>-3.0522727272727264E-3</v>
      </c>
      <c r="AO66" s="144">
        <f t="shared" si="49"/>
        <v>-7.6528045454545349E-3</v>
      </c>
      <c r="AP66" s="93"/>
      <c r="AQ66" s="93"/>
      <c r="AR66" s="1" t="s">
        <v>41</v>
      </c>
      <c r="AS66" s="1">
        <v>0</v>
      </c>
      <c r="AT66" s="1" t="e">
        <v>#N/A</v>
      </c>
      <c r="AU66" s="1" t="e">
        <v>#N/A</v>
      </c>
      <c r="AV66" s="1" t="e">
        <v>#N/A</v>
      </c>
      <c r="AW66" s="1" t="e">
        <v>#N/A</v>
      </c>
      <c r="AX66" s="1" t="e">
        <v>#N/A</v>
      </c>
      <c r="AY66" s="1" t="e">
        <v>#N/A</v>
      </c>
      <c r="AZ66" s="1" t="e">
        <v>#N/A</v>
      </c>
      <c r="BA66" s="93"/>
      <c r="BB66" s="93"/>
      <c r="BC66" s="93"/>
      <c r="BD66" s="93"/>
      <c r="BE66" s="93"/>
      <c r="BF66" s="60">
        <f t="shared" si="32"/>
        <v>40939</v>
      </c>
      <c r="BG66" s="71">
        <f t="shared" si="33"/>
        <v>2.5086726296691154E-3</v>
      </c>
      <c r="BH66" s="71">
        <f t="shared" si="34"/>
        <v>8.3618181818181838E-3</v>
      </c>
      <c r="BI66" s="71">
        <f t="shared" si="50"/>
        <v>0</v>
      </c>
      <c r="BJ66" s="71">
        <f t="shared" si="51"/>
        <v>-3.0522727272727264E-3</v>
      </c>
      <c r="BK66" s="71">
        <f t="shared" si="52"/>
        <v>-3.0522727272727264E-3</v>
      </c>
      <c r="BL66" s="71">
        <f t="shared" si="35"/>
        <v>5.0580804545454543E-2</v>
      </c>
      <c r="BM66" s="71">
        <f t="shared" si="36"/>
        <v>0</v>
      </c>
      <c r="BQ66" s="60">
        <f t="shared" si="37"/>
        <v>40939</v>
      </c>
      <c r="BR66" s="63">
        <f t="shared" si="38"/>
        <v>9.4620712139090752</v>
      </c>
      <c r="BS66" s="64">
        <f t="shared" si="39"/>
        <v>2320769</v>
      </c>
      <c r="BT66" s="17" t="s">
        <v>116</v>
      </c>
      <c r="BV66" s="60">
        <f t="shared" si="40"/>
        <v>40968</v>
      </c>
      <c r="BW66" s="71">
        <f t="shared" si="41"/>
        <v>2.3844256192615283E-3</v>
      </c>
      <c r="BX66" s="71">
        <f t="shared" si="42"/>
        <v>2.5086726296691154E-3</v>
      </c>
      <c r="BY66" s="71">
        <f t="shared" si="43"/>
        <v>8.3618181818181838E-3</v>
      </c>
      <c r="BZ66" s="71">
        <f t="shared" si="44"/>
        <v>5.0580804545454543E-2</v>
      </c>
      <c r="CA66" s="71">
        <f t="shared" si="45"/>
        <v>-2.1018181818181839E-3</v>
      </c>
      <c r="CB66" s="71">
        <f t="shared" si="46"/>
        <v>0</v>
      </c>
    </row>
    <row r="67" spans="1:80" s="17" customFormat="1" ht="15" x14ac:dyDescent="0.25">
      <c r="A67" s="106">
        <f t="shared" si="0"/>
        <v>40939</v>
      </c>
      <c r="B67" s="163">
        <v>40968</v>
      </c>
      <c r="C67" s="156">
        <v>866945889325</v>
      </c>
      <c r="D67" s="157">
        <v>5647999.9699999979</v>
      </c>
      <c r="E67" s="158">
        <v>2344129</v>
      </c>
      <c r="F67" s="157">
        <v>29894685838.793102</v>
      </c>
      <c r="G67" s="157">
        <v>12753.003712164775</v>
      </c>
      <c r="H67" s="157">
        <v>5647999.9699999979</v>
      </c>
      <c r="I67" s="159">
        <v>2.3844256192615283E-3</v>
      </c>
      <c r="J67" s="159">
        <v>6.2599999999999999E-3</v>
      </c>
      <c r="K67" s="160">
        <v>0</v>
      </c>
      <c r="L67" s="160">
        <v>-1.5859090909090892E-3</v>
      </c>
      <c r="M67" s="160">
        <v>-1.5859090909090892E-3</v>
      </c>
      <c r="N67" s="161">
        <v>24.120946570402957</v>
      </c>
      <c r="O67" s="161">
        <v>9.4535221081085457</v>
      </c>
      <c r="P67" s="162">
        <v>2.5086726296691154E-3</v>
      </c>
      <c r="Q67" s="100"/>
      <c r="R67" s="96"/>
      <c r="T67" s="113">
        <f t="shared" si="1"/>
        <v>2.3844256192615283E-3</v>
      </c>
      <c r="U67" s="114">
        <f t="shared" si="1"/>
        <v>6.2599999999999999E-3</v>
      </c>
      <c r="V67" s="115">
        <f>VLOOKUP(B67,'cds bmps'!$E:$I,5,0)/10000</f>
        <v>3.966067142857143E-2</v>
      </c>
      <c r="Z67" s="124">
        <f t="shared" si="19"/>
        <v>3.0661785192965182E-3</v>
      </c>
      <c r="AA67" s="125">
        <f t="shared" si="30"/>
        <v>-6.8175290003498999E-4</v>
      </c>
      <c r="AD67" s="133">
        <f t="shared" si="31"/>
        <v>40968</v>
      </c>
      <c r="AE67" s="134">
        <f t="shared" si="47"/>
        <v>-1.2424701040758719E-4</v>
      </c>
      <c r="AF67" s="134">
        <f t="shared" si="26"/>
        <v>-1.539424031809602E-3</v>
      </c>
      <c r="AG67" s="135">
        <f t="shared" si="27"/>
        <v>-2.1018181818181839E-3</v>
      </c>
      <c r="AH67" s="136">
        <f t="shared" si="48"/>
        <v>-1.0920133116883113E-2</v>
      </c>
      <c r="AI67" s="57"/>
      <c r="AJ67" s="133">
        <f t="shared" si="28"/>
        <v>40968</v>
      </c>
      <c r="AK67" s="143">
        <f t="shared" si="28"/>
        <v>-1.2424701040758719E-4</v>
      </c>
      <c r="AL67" s="143">
        <f t="shared" si="28"/>
        <v>-1.539424031809602E-3</v>
      </c>
      <c r="AM67" s="143">
        <f t="shared" si="29"/>
        <v>0</v>
      </c>
      <c r="AN67" s="143">
        <f t="shared" si="29"/>
        <v>-2.1018181818181839E-3</v>
      </c>
      <c r="AO67" s="144">
        <f t="shared" si="49"/>
        <v>-1.0920133116883113E-2</v>
      </c>
      <c r="AP67" s="93"/>
      <c r="AQ67" s="93"/>
      <c r="AR67" s="1" t="s">
        <v>52</v>
      </c>
      <c r="AS67" s="1">
        <v>-0.2246185699093467</v>
      </c>
      <c r="AT67" s="1">
        <v>5.3834392087355729E-2</v>
      </c>
      <c r="AU67" s="1">
        <v>-4.1723991151393287</v>
      </c>
      <c r="AV67" s="1">
        <v>7.1156328045047026E-5</v>
      </c>
      <c r="AW67" s="1">
        <v>-0.33162025345648827</v>
      </c>
      <c r="AX67" s="1">
        <v>-0.1176168863622051</v>
      </c>
      <c r="AY67" s="1">
        <v>-0.33162025345648827</v>
      </c>
      <c r="AZ67" s="1">
        <v>-0.1176168863622051</v>
      </c>
      <c r="BA67" s="93"/>
      <c r="BB67" s="93"/>
      <c r="BC67" s="93"/>
      <c r="BD67" s="93"/>
      <c r="BE67" s="93"/>
      <c r="BF67" s="60">
        <f t="shared" si="32"/>
        <v>40968</v>
      </c>
      <c r="BG67" s="71">
        <f t="shared" si="33"/>
        <v>2.3844256192615283E-3</v>
      </c>
      <c r="BH67" s="71">
        <f t="shared" si="34"/>
        <v>6.2599999999999999E-3</v>
      </c>
      <c r="BI67" s="71">
        <f t="shared" si="50"/>
        <v>0</v>
      </c>
      <c r="BJ67" s="71">
        <f t="shared" si="51"/>
        <v>-2.1018181818181839E-3</v>
      </c>
      <c r="BK67" s="71">
        <f t="shared" si="52"/>
        <v>-2.1018181818181839E-3</v>
      </c>
      <c r="BL67" s="71">
        <f t="shared" si="35"/>
        <v>3.966067142857143E-2</v>
      </c>
      <c r="BM67" s="71">
        <f t="shared" si="36"/>
        <v>0</v>
      </c>
      <c r="BQ67" s="60">
        <f t="shared" si="37"/>
        <v>40968</v>
      </c>
      <c r="BR67" s="63">
        <f t="shared" si="38"/>
        <v>9.4535221081085457</v>
      </c>
      <c r="BS67" s="64">
        <f t="shared" si="39"/>
        <v>2344129</v>
      </c>
      <c r="BT67" s="17" t="s">
        <v>116</v>
      </c>
      <c r="BV67" s="60">
        <f t="shared" si="40"/>
        <v>40999</v>
      </c>
      <c r="BW67" s="71">
        <f t="shared" si="41"/>
        <v>2.3173022685064825E-3</v>
      </c>
      <c r="BX67" s="71">
        <f t="shared" si="42"/>
        <v>2.3844256192615283E-3</v>
      </c>
      <c r="BY67" s="71">
        <f t="shared" si="43"/>
        <v>6.2599999999999999E-3</v>
      </c>
      <c r="BZ67" s="71">
        <f t="shared" si="44"/>
        <v>3.966067142857143E-2</v>
      </c>
      <c r="CA67" s="71">
        <f t="shared" si="45"/>
        <v>-1.5859090909090892E-3</v>
      </c>
      <c r="CB67" s="71">
        <f t="shared" si="46"/>
        <v>0</v>
      </c>
    </row>
    <row r="68" spans="1:80" s="17" customFormat="1" ht="15.75" thickBot="1" x14ac:dyDescent="0.3">
      <c r="A68" s="106">
        <f t="shared" si="0"/>
        <v>40968</v>
      </c>
      <c r="B68" s="163">
        <v>40999</v>
      </c>
      <c r="C68" s="156">
        <v>926320081421</v>
      </c>
      <c r="D68" s="157">
        <v>5864927.9399999799</v>
      </c>
      <c r="E68" s="158">
        <v>2365638</v>
      </c>
      <c r="F68" s="157">
        <v>29881292949.064518</v>
      </c>
      <c r="G68" s="157">
        <v>12631.388635566607</v>
      </c>
      <c r="H68" s="157">
        <v>5864927.9399999799</v>
      </c>
      <c r="I68" s="159">
        <v>2.3173022685064825E-3</v>
      </c>
      <c r="J68" s="159">
        <v>4.6740909090909107E-3</v>
      </c>
      <c r="K68" s="160">
        <v>0</v>
      </c>
      <c r="L68" s="160">
        <v>-5.8566985645933101E-4</v>
      </c>
      <c r="M68" s="160">
        <v>-5.8566985645933101E-4</v>
      </c>
      <c r="N68" s="161">
        <v>24.12049846766255</v>
      </c>
      <c r="O68" s="161">
        <v>9.4439401566932126</v>
      </c>
      <c r="P68" s="162">
        <v>2.3844256192615283E-3</v>
      </c>
      <c r="Q68" s="100"/>
      <c r="R68" s="96"/>
      <c r="T68" s="113">
        <f t="shared" si="1"/>
        <v>2.3173022685064825E-3</v>
      </c>
      <c r="U68" s="114">
        <f t="shared" si="1"/>
        <v>4.6740909090909107E-3</v>
      </c>
      <c r="V68" s="115">
        <f>VLOOKUP(B68,'cds bmps'!$E:$I,5,0)/10000</f>
        <v>3.9108477272727274E-2</v>
      </c>
      <c r="Z68" s="124">
        <f t="shared" si="19"/>
        <v>2.4778785950997318E-3</v>
      </c>
      <c r="AA68" s="125">
        <f t="shared" si="30"/>
        <v>-1.6057632659324935E-4</v>
      </c>
      <c r="AD68" s="133">
        <f t="shared" si="31"/>
        <v>40999</v>
      </c>
      <c r="AE68" s="134">
        <f t="shared" si="47"/>
        <v>-6.7123350755045764E-5</v>
      </c>
      <c r="AF68" s="134">
        <f t="shared" si="26"/>
        <v>-6.8175290003498999E-4</v>
      </c>
      <c r="AG68" s="135">
        <f t="shared" si="27"/>
        <v>-1.5859090909090892E-3</v>
      </c>
      <c r="AH68" s="136">
        <f t="shared" si="48"/>
        <v>-5.5219415584415593E-4</v>
      </c>
      <c r="AI68" s="57"/>
      <c r="AJ68" s="133">
        <f t="shared" si="28"/>
        <v>40999</v>
      </c>
      <c r="AK68" s="143">
        <f t="shared" si="28"/>
        <v>-6.7123350755045764E-5</v>
      </c>
      <c r="AL68" s="143">
        <f t="shared" si="28"/>
        <v>-6.8175290003498999E-4</v>
      </c>
      <c r="AM68" s="143">
        <f t="shared" si="29"/>
        <v>0</v>
      </c>
      <c r="AN68" s="143">
        <f t="shared" si="29"/>
        <v>-1.5859090909090892E-3</v>
      </c>
      <c r="AO68" s="144">
        <f t="shared" si="49"/>
        <v>-5.5219415584415593E-4</v>
      </c>
      <c r="AP68" s="93"/>
      <c r="AQ68" s="93"/>
      <c r="AR68" s="2" t="s">
        <v>100</v>
      </c>
      <c r="AS68" s="2">
        <v>0.20637808873069527</v>
      </c>
      <c r="AT68" s="2">
        <v>3.7166668561729711E-2</v>
      </c>
      <c r="AU68" s="2">
        <v>5.5527734046952357</v>
      </c>
      <c r="AV68" s="2">
        <v>3.007098251371637E-7</v>
      </c>
      <c r="AW68" s="2">
        <v>0.13250531049832498</v>
      </c>
      <c r="AX68" s="2">
        <v>0.28025086696306556</v>
      </c>
      <c r="AY68" s="2">
        <v>0.13250531049832498</v>
      </c>
      <c r="AZ68" s="2">
        <v>0.28025086696306556</v>
      </c>
      <c r="BA68" s="93"/>
      <c r="BB68" s="93"/>
      <c r="BC68" s="93"/>
      <c r="BD68" s="93"/>
      <c r="BE68" s="93"/>
      <c r="BF68" s="60">
        <f t="shared" si="32"/>
        <v>40999</v>
      </c>
      <c r="BG68" s="71">
        <f t="shared" si="33"/>
        <v>2.3173022685064825E-3</v>
      </c>
      <c r="BH68" s="71">
        <f t="shared" si="34"/>
        <v>4.6740909090909107E-3</v>
      </c>
      <c r="BI68" s="71">
        <f t="shared" si="50"/>
        <v>0</v>
      </c>
      <c r="BJ68" s="71">
        <f t="shared" si="51"/>
        <v>-1.5859090909090892E-3</v>
      </c>
      <c r="BK68" s="71">
        <f t="shared" si="52"/>
        <v>-1.5859090909090892E-3</v>
      </c>
      <c r="BL68" s="71">
        <f t="shared" si="35"/>
        <v>3.9108477272727274E-2</v>
      </c>
      <c r="BM68" s="71">
        <f t="shared" si="36"/>
        <v>0</v>
      </c>
      <c r="BQ68" s="60">
        <f t="shared" si="37"/>
        <v>40999</v>
      </c>
      <c r="BR68" s="63">
        <f t="shared" si="38"/>
        <v>9.4439401566932126</v>
      </c>
      <c r="BS68" s="64">
        <f t="shared" si="39"/>
        <v>2365638</v>
      </c>
      <c r="BT68" s="17" t="s">
        <v>116</v>
      </c>
      <c r="BV68" s="60">
        <f t="shared" si="40"/>
        <v>41029</v>
      </c>
      <c r="BW68" s="71">
        <f t="shared" si="41"/>
        <v>2.0267763995732596E-3</v>
      </c>
      <c r="BX68" s="71">
        <f t="shared" si="42"/>
        <v>2.3173022685064825E-3</v>
      </c>
      <c r="BY68" s="71">
        <f t="shared" si="43"/>
        <v>4.6740909090909107E-3</v>
      </c>
      <c r="BZ68" s="71">
        <f t="shared" si="44"/>
        <v>3.9108477272727274E-2</v>
      </c>
      <c r="CA68" s="71">
        <f t="shared" si="45"/>
        <v>-5.8566985645933101E-4</v>
      </c>
      <c r="CB68" s="71">
        <f t="shared" si="46"/>
        <v>0</v>
      </c>
    </row>
    <row r="69" spans="1:80" s="17" customFormat="1" ht="15" x14ac:dyDescent="0.25">
      <c r="A69" s="106">
        <f t="shared" si="0"/>
        <v>40999</v>
      </c>
      <c r="B69" s="163">
        <v>41029</v>
      </c>
      <c r="C69" s="156">
        <v>868977261276</v>
      </c>
      <c r="D69" s="157">
        <v>4812083.6200000085</v>
      </c>
      <c r="E69" s="158">
        <v>2336351</v>
      </c>
      <c r="F69" s="157">
        <v>28965908709.200001</v>
      </c>
      <c r="G69" s="157">
        <v>12397.926813736463</v>
      </c>
      <c r="H69" s="157">
        <v>4812083.6200000085</v>
      </c>
      <c r="I69" s="159">
        <v>2.0267763995732596E-3</v>
      </c>
      <c r="J69" s="159">
        <v>4.0884210526315797E-3</v>
      </c>
      <c r="K69" s="160">
        <v>0</v>
      </c>
      <c r="L69" s="160">
        <v>-1.5023923444976162E-4</v>
      </c>
      <c r="M69" s="160">
        <v>-1.5023923444976162E-4</v>
      </c>
      <c r="N69" s="161">
        <v>24.089385413666445</v>
      </c>
      <c r="O69" s="161">
        <v>9.425284545174307</v>
      </c>
      <c r="P69" s="162">
        <v>2.3173022685064825E-3</v>
      </c>
      <c r="Q69" s="100"/>
      <c r="R69" s="96"/>
      <c r="T69" s="113">
        <f t="shared" si="1"/>
        <v>2.0267763995732596E-3</v>
      </c>
      <c r="U69" s="114">
        <f t="shared" si="1"/>
        <v>4.0884210526315797E-3</v>
      </c>
      <c r="V69" s="115">
        <f>VLOOKUP(B69,'cds bmps'!$E:$I,5,0)/10000</f>
        <v>4.9430652380952379E-2</v>
      </c>
      <c r="Z69" s="124">
        <f t="shared" si="19"/>
        <v>2.4695665111507123E-3</v>
      </c>
      <c r="AA69" s="125">
        <f t="shared" si="30"/>
        <v>-4.4279011157745277E-4</v>
      </c>
      <c r="AD69" s="133">
        <f t="shared" si="31"/>
        <v>41029</v>
      </c>
      <c r="AE69" s="134">
        <f t="shared" si="47"/>
        <v>-2.9052586893322293E-4</v>
      </c>
      <c r="AF69" s="134">
        <f t="shared" si="26"/>
        <v>-1.6057632659324935E-4</v>
      </c>
      <c r="AG69" s="135">
        <f t="shared" si="27"/>
        <v>-5.8566985645933101E-4</v>
      </c>
      <c r="AH69" s="136">
        <f t="shared" si="48"/>
        <v>1.0322175108225105E-2</v>
      </c>
      <c r="AI69" s="57"/>
      <c r="AJ69" s="133">
        <f t="shared" si="28"/>
        <v>41029</v>
      </c>
      <c r="AK69" s="143">
        <f t="shared" si="28"/>
        <v>-2.9052586893322293E-4</v>
      </c>
      <c r="AL69" s="143">
        <f t="shared" si="28"/>
        <v>-1.6057632659324935E-4</v>
      </c>
      <c r="AM69" s="143">
        <f t="shared" si="29"/>
        <v>0</v>
      </c>
      <c r="AN69" s="143">
        <f t="shared" si="29"/>
        <v>-5.8566985645933101E-4</v>
      </c>
      <c r="AO69" s="144">
        <f t="shared" si="49"/>
        <v>1.0322175108225105E-2</v>
      </c>
      <c r="AP69" s="93"/>
      <c r="AQ69" s="93"/>
      <c r="AR69"/>
      <c r="AS69"/>
      <c r="AT69"/>
      <c r="AU69"/>
      <c r="AV69"/>
      <c r="AW69"/>
      <c r="AX69"/>
      <c r="AY69"/>
      <c r="AZ69"/>
      <c r="BA69" s="93"/>
      <c r="BB69" s="93"/>
      <c r="BC69" s="93"/>
      <c r="BD69" s="93"/>
      <c r="BE69" s="93"/>
      <c r="BF69" s="60">
        <f t="shared" si="32"/>
        <v>41029</v>
      </c>
      <c r="BG69" s="71">
        <f t="shared" si="33"/>
        <v>2.0267763995732596E-3</v>
      </c>
      <c r="BH69" s="71">
        <f t="shared" si="34"/>
        <v>4.0884210526315797E-3</v>
      </c>
      <c r="BI69" s="71">
        <f t="shared" si="50"/>
        <v>0</v>
      </c>
      <c r="BJ69" s="71">
        <f t="shared" si="51"/>
        <v>-5.8566985645933101E-4</v>
      </c>
      <c r="BK69" s="71">
        <f t="shared" si="52"/>
        <v>-5.8566985645933101E-4</v>
      </c>
      <c r="BL69" s="71">
        <f t="shared" si="35"/>
        <v>4.9430652380952379E-2</v>
      </c>
      <c r="BM69" s="71">
        <f t="shared" si="36"/>
        <v>0</v>
      </c>
      <c r="BQ69" s="60">
        <f t="shared" si="37"/>
        <v>41029</v>
      </c>
      <c r="BR69" s="63">
        <f t="shared" si="38"/>
        <v>9.425284545174307</v>
      </c>
      <c r="BS69" s="64">
        <f t="shared" si="39"/>
        <v>2336351</v>
      </c>
      <c r="BT69" s="17" t="s">
        <v>116</v>
      </c>
      <c r="BV69" s="60">
        <f t="shared" si="40"/>
        <v>41060</v>
      </c>
      <c r="BW69" s="71">
        <f t="shared" si="41"/>
        <v>2.181196431328733E-3</v>
      </c>
      <c r="BX69" s="71">
        <f t="shared" si="42"/>
        <v>2.0267763995732596E-3</v>
      </c>
      <c r="BY69" s="71">
        <f t="shared" si="43"/>
        <v>4.0884210526315797E-3</v>
      </c>
      <c r="BZ69" s="71">
        <f t="shared" si="44"/>
        <v>4.9430652380952379E-2</v>
      </c>
      <c r="CA69" s="71">
        <f t="shared" si="45"/>
        <v>-1.5023923444976162E-4</v>
      </c>
      <c r="CB69" s="71">
        <f t="shared" si="46"/>
        <v>0</v>
      </c>
    </row>
    <row r="70" spans="1:80" s="17" customFormat="1" ht="15" x14ac:dyDescent="0.25">
      <c r="A70" s="106">
        <f t="shared" si="0"/>
        <v>41029</v>
      </c>
      <c r="B70" s="163">
        <v>41060</v>
      </c>
      <c r="C70" s="156">
        <v>891365365629</v>
      </c>
      <c r="D70" s="157">
        <v>5312139.2200000165</v>
      </c>
      <c r="E70" s="158">
        <v>2360599</v>
      </c>
      <c r="F70" s="157">
        <v>28753721471.903225</v>
      </c>
      <c r="G70" s="157">
        <v>12180.688660760776</v>
      </c>
      <c r="H70" s="157">
        <v>5312139.2200000165</v>
      </c>
      <c r="I70" s="159">
        <v>2.181196431328733E-3</v>
      </c>
      <c r="J70" s="159">
        <v>3.9381818181818181E-3</v>
      </c>
      <c r="K70" s="160">
        <v>0</v>
      </c>
      <c r="L70" s="160">
        <v>-1.3865800865800817E-4</v>
      </c>
      <c r="M70" s="160">
        <v>-1.3865800865800817E-4</v>
      </c>
      <c r="N70" s="161">
        <v>24.082033038313796</v>
      </c>
      <c r="O70" s="161">
        <v>9.4076070799578915</v>
      </c>
      <c r="P70" s="162">
        <v>2.0267763995732596E-3</v>
      </c>
      <c r="Q70" s="100"/>
      <c r="R70" s="96"/>
      <c r="T70" s="113">
        <f t="shared" si="1"/>
        <v>2.181196431328733E-3</v>
      </c>
      <c r="U70" s="114">
        <f t="shared" si="1"/>
        <v>3.9381818181818181E-3</v>
      </c>
      <c r="V70" s="115">
        <f>VLOOKUP(B70,'cds bmps'!$E:$I,5,0)/10000</f>
        <v>6.027465652173912E-2</v>
      </c>
      <c r="Z70" s="124">
        <f t="shared" si="19"/>
        <v>2.6301281980430852E-3</v>
      </c>
      <c r="AA70" s="125">
        <f t="shared" si="30"/>
        <v>-4.4893176671435223E-4</v>
      </c>
      <c r="AD70" s="133">
        <f t="shared" si="31"/>
        <v>41060</v>
      </c>
      <c r="AE70" s="134">
        <f t="shared" si="47"/>
        <v>1.5442003175547342E-4</v>
      </c>
      <c r="AF70" s="134">
        <f t="shared" si="26"/>
        <v>-4.4279011157745277E-4</v>
      </c>
      <c r="AG70" s="135">
        <f t="shared" si="27"/>
        <v>-1.5023923444976162E-4</v>
      </c>
      <c r="AH70" s="136">
        <f t="shared" si="48"/>
        <v>1.0844004140786741E-2</v>
      </c>
      <c r="AI70" s="57"/>
      <c r="AJ70" s="133">
        <f t="shared" si="28"/>
        <v>41060</v>
      </c>
      <c r="AK70" s="143">
        <f t="shared" si="28"/>
        <v>1.5442003175547342E-4</v>
      </c>
      <c r="AL70" s="143">
        <f t="shared" si="28"/>
        <v>-4.4279011157745277E-4</v>
      </c>
      <c r="AM70" s="143">
        <f t="shared" si="29"/>
        <v>0</v>
      </c>
      <c r="AN70" s="143">
        <f t="shared" si="29"/>
        <v>-1.5023923444976162E-4</v>
      </c>
      <c r="AO70" s="144">
        <f t="shared" si="49"/>
        <v>1.0844004140786741E-2</v>
      </c>
      <c r="AP70" s="93"/>
      <c r="AQ70" s="93"/>
      <c r="AR70"/>
      <c r="AS70"/>
      <c r="AT70"/>
      <c r="AU70"/>
      <c r="AV70"/>
      <c r="AW70"/>
      <c r="AX70"/>
      <c r="AY70"/>
      <c r="AZ70"/>
      <c r="BA70" s="93"/>
      <c r="BB70" s="93"/>
      <c r="BC70" s="93"/>
      <c r="BD70" s="93"/>
      <c r="BE70" s="93"/>
      <c r="BF70" s="60">
        <f t="shared" si="32"/>
        <v>41060</v>
      </c>
      <c r="BG70" s="71">
        <f t="shared" si="33"/>
        <v>2.181196431328733E-3</v>
      </c>
      <c r="BH70" s="71">
        <f t="shared" si="34"/>
        <v>3.9381818181818181E-3</v>
      </c>
      <c r="BI70" s="71">
        <f t="shared" si="50"/>
        <v>0</v>
      </c>
      <c r="BJ70" s="71">
        <f t="shared" si="51"/>
        <v>-1.5023923444976162E-4</v>
      </c>
      <c r="BK70" s="71">
        <f t="shared" si="52"/>
        <v>-1.5023923444976162E-4</v>
      </c>
      <c r="BL70" s="71">
        <f t="shared" si="35"/>
        <v>6.027465652173912E-2</v>
      </c>
      <c r="BM70" s="71">
        <f t="shared" si="36"/>
        <v>0</v>
      </c>
      <c r="BQ70" s="60">
        <f t="shared" si="37"/>
        <v>41060</v>
      </c>
      <c r="BR70" s="63">
        <f t="shared" si="38"/>
        <v>9.4076070799578915</v>
      </c>
      <c r="BS70" s="64">
        <f t="shared" si="39"/>
        <v>2360599</v>
      </c>
      <c r="BT70" s="17" t="s">
        <v>116</v>
      </c>
      <c r="BV70" s="60">
        <f t="shared" si="40"/>
        <v>41090</v>
      </c>
      <c r="BW70" s="71">
        <f t="shared" si="41"/>
        <v>2.4393056752414584E-3</v>
      </c>
      <c r="BX70" s="71">
        <f t="shared" si="42"/>
        <v>2.181196431328733E-3</v>
      </c>
      <c r="BY70" s="71">
        <f t="shared" si="43"/>
        <v>3.9381818181818181E-3</v>
      </c>
      <c r="BZ70" s="71">
        <f t="shared" si="44"/>
        <v>6.027465652173912E-2</v>
      </c>
      <c r="CA70" s="71">
        <f t="shared" si="45"/>
        <v>-1.3865800865800817E-4</v>
      </c>
      <c r="CB70" s="71">
        <f t="shared" si="46"/>
        <v>0</v>
      </c>
    </row>
    <row r="71" spans="1:80" s="17" customFormat="1" ht="15" x14ac:dyDescent="0.25">
      <c r="A71" s="106">
        <f t="shared" si="0"/>
        <v>41060</v>
      </c>
      <c r="B71" s="163">
        <v>41090</v>
      </c>
      <c r="C71" s="156">
        <v>850641352431</v>
      </c>
      <c r="D71" s="157">
        <v>5669328.6300000213</v>
      </c>
      <c r="E71" s="158">
        <v>2367281</v>
      </c>
      <c r="F71" s="157">
        <v>28354711747.700001</v>
      </c>
      <c r="G71" s="157">
        <v>11977.754963479199</v>
      </c>
      <c r="H71" s="157">
        <v>5669328.6300000213</v>
      </c>
      <c r="I71" s="159">
        <v>2.4393056752414584E-3</v>
      </c>
      <c r="J71" s="159">
        <v>3.7995238095238099E-3</v>
      </c>
      <c r="K71" s="160">
        <v>0</v>
      </c>
      <c r="L71" s="160">
        <v>-1.6054329004329014E-3</v>
      </c>
      <c r="M71" s="160">
        <v>-1.6054329004329014E-3</v>
      </c>
      <c r="N71" s="161">
        <v>24.068059052524017</v>
      </c>
      <c r="O71" s="161">
        <v>9.3908064554001953</v>
      </c>
      <c r="P71" s="162">
        <v>2.181196431328733E-3</v>
      </c>
      <c r="Q71" s="100"/>
      <c r="R71" s="96"/>
      <c r="T71" s="113">
        <f t="shared" si="1"/>
        <v>2.4393056752414584E-3</v>
      </c>
      <c r="U71" s="114">
        <f t="shared" si="1"/>
        <v>3.7995238095238099E-3</v>
      </c>
      <c r="V71" s="115">
        <f>VLOOKUP(B71,'cds bmps'!$E:$I,5,0)/10000</f>
        <v>6.7248971428571419E-2</v>
      </c>
      <c r="Z71" s="124">
        <f t="shared" si="19"/>
        <v>2.7180920031359764E-3</v>
      </c>
      <c r="AA71" s="125">
        <f t="shared" si="30"/>
        <v>-2.7878632789451801E-4</v>
      </c>
      <c r="AD71" s="133">
        <f t="shared" si="31"/>
        <v>41090</v>
      </c>
      <c r="AE71" s="134">
        <f t="shared" si="47"/>
        <v>2.5810924391272538E-4</v>
      </c>
      <c r="AF71" s="134">
        <f t="shared" si="26"/>
        <v>-4.4893176671435223E-4</v>
      </c>
      <c r="AG71" s="135">
        <f t="shared" si="27"/>
        <v>-1.3865800865800817E-4</v>
      </c>
      <c r="AH71" s="136">
        <f t="shared" si="48"/>
        <v>6.974314906832299E-3</v>
      </c>
      <c r="AI71" s="57"/>
      <c r="AJ71" s="133">
        <f t="shared" si="28"/>
        <v>41090</v>
      </c>
      <c r="AK71" s="143">
        <f t="shared" si="28"/>
        <v>2.5810924391272538E-4</v>
      </c>
      <c r="AL71" s="143">
        <f t="shared" si="28"/>
        <v>-4.4893176671435223E-4</v>
      </c>
      <c r="AM71" s="143">
        <f t="shared" si="29"/>
        <v>0</v>
      </c>
      <c r="AN71" s="143">
        <f t="shared" si="29"/>
        <v>-1.3865800865800817E-4</v>
      </c>
      <c r="AO71" s="144">
        <f t="shared" si="49"/>
        <v>6.974314906832299E-3</v>
      </c>
      <c r="AP71" s="93"/>
      <c r="AQ71" s="93"/>
      <c r="AR71"/>
      <c r="AS71"/>
      <c r="AT71"/>
      <c r="AU71"/>
      <c r="AV71"/>
      <c r="AW71"/>
      <c r="AX71"/>
      <c r="AY71"/>
      <c r="AZ71"/>
      <c r="BA71" s="93"/>
      <c r="BB71" s="93"/>
      <c r="BC71" s="93"/>
      <c r="BD71" s="93"/>
      <c r="BE71" s="93"/>
      <c r="BF71" s="60">
        <f t="shared" si="32"/>
        <v>41090</v>
      </c>
      <c r="BG71" s="71">
        <f t="shared" si="33"/>
        <v>2.4393056752414584E-3</v>
      </c>
      <c r="BH71" s="71">
        <f t="shared" si="34"/>
        <v>3.7995238095238099E-3</v>
      </c>
      <c r="BI71" s="71">
        <f t="shared" si="50"/>
        <v>0</v>
      </c>
      <c r="BJ71" s="71">
        <f t="shared" si="51"/>
        <v>-1.3865800865800817E-4</v>
      </c>
      <c r="BK71" s="71">
        <f t="shared" si="52"/>
        <v>-1.3865800865800817E-4</v>
      </c>
      <c r="BL71" s="71">
        <f t="shared" si="35"/>
        <v>6.7248971428571419E-2</v>
      </c>
      <c r="BM71" s="71">
        <f t="shared" si="36"/>
        <v>0</v>
      </c>
      <c r="BQ71" s="60">
        <f t="shared" si="37"/>
        <v>41090</v>
      </c>
      <c r="BR71" s="63">
        <f t="shared" si="38"/>
        <v>9.3908064554001953</v>
      </c>
      <c r="BS71" s="64">
        <f t="shared" si="39"/>
        <v>2367281</v>
      </c>
      <c r="BT71" s="17" t="s">
        <v>116</v>
      </c>
      <c r="BV71" s="60">
        <f t="shared" si="40"/>
        <v>41121</v>
      </c>
      <c r="BW71" s="71">
        <f t="shared" si="41"/>
        <v>2.1326278464542723E-3</v>
      </c>
      <c r="BX71" s="71">
        <f t="shared" si="42"/>
        <v>2.4393056752414584E-3</v>
      </c>
      <c r="BY71" s="71">
        <f t="shared" si="43"/>
        <v>3.7995238095238099E-3</v>
      </c>
      <c r="BZ71" s="71">
        <f t="shared" si="44"/>
        <v>6.7248971428571419E-2</v>
      </c>
      <c r="CA71" s="71">
        <f t="shared" si="45"/>
        <v>-1.6054329004329014E-3</v>
      </c>
      <c r="CB71" s="71">
        <f t="shared" si="46"/>
        <v>0</v>
      </c>
    </row>
    <row r="72" spans="1:80" s="17" customFormat="1" ht="15" x14ac:dyDescent="0.25">
      <c r="A72" s="106">
        <f t="shared" si="0"/>
        <v>41090</v>
      </c>
      <c r="B72" s="163">
        <v>41121</v>
      </c>
      <c r="C72" s="156">
        <v>862479072051</v>
      </c>
      <c r="D72" s="157">
        <v>5025537.9400000088</v>
      </c>
      <c r="E72" s="158">
        <v>2342212</v>
      </c>
      <c r="F72" s="157">
        <v>27821905550.032257</v>
      </c>
      <c r="G72" s="157">
        <v>11878.474514703305</v>
      </c>
      <c r="H72" s="157">
        <v>5025537.9400000088</v>
      </c>
      <c r="I72" s="159">
        <v>2.1326278464542723E-3</v>
      </c>
      <c r="J72" s="159">
        <v>2.1940909090909086E-3</v>
      </c>
      <c r="K72" s="160">
        <v>0</v>
      </c>
      <c r="L72" s="160">
        <v>-8.7843873517786525E-4</v>
      </c>
      <c r="M72" s="160">
        <v>-8.7843873517786525E-4</v>
      </c>
      <c r="N72" s="161">
        <v>24.049089516783702</v>
      </c>
      <c r="O72" s="161">
        <v>9.3824831768183845</v>
      </c>
      <c r="P72" s="162">
        <v>2.4393056752414584E-3</v>
      </c>
      <c r="Q72" s="100"/>
      <c r="R72" s="96"/>
      <c r="T72" s="113">
        <f t="shared" si="1"/>
        <v>2.1326278464542723E-3</v>
      </c>
      <c r="U72" s="114">
        <f t="shared" si="1"/>
        <v>2.1940909090909086E-3</v>
      </c>
      <c r="V72" s="115">
        <f>VLOOKUP(B72,'cds bmps'!$E:$I,5,0)/10000</f>
        <v>7.6015000000000013E-2</v>
      </c>
      <c r="Z72" s="124">
        <f t="shared" si="19"/>
        <v>2.3076527723621489E-3</v>
      </c>
      <c r="AA72" s="125">
        <f t="shared" si="30"/>
        <v>-1.750249259078766E-4</v>
      </c>
      <c r="AD72" s="133">
        <f t="shared" si="31"/>
        <v>41121</v>
      </c>
      <c r="AE72" s="134">
        <f t="shared" si="47"/>
        <v>-3.0667782878718601E-4</v>
      </c>
      <c r="AF72" s="134">
        <f t="shared" si="26"/>
        <v>-2.7878632789451801E-4</v>
      </c>
      <c r="AG72" s="135">
        <f t="shared" si="27"/>
        <v>-1.6054329004329014E-3</v>
      </c>
      <c r="AH72" s="136">
        <f t="shared" si="48"/>
        <v>8.766028571428594E-3</v>
      </c>
      <c r="AI72" s="57"/>
      <c r="AJ72" s="133">
        <f t="shared" si="28"/>
        <v>41121</v>
      </c>
      <c r="AK72" s="143">
        <f t="shared" si="28"/>
        <v>-3.0667782878718601E-4</v>
      </c>
      <c r="AL72" s="143">
        <f t="shared" si="28"/>
        <v>-2.7878632789451801E-4</v>
      </c>
      <c r="AM72" s="143">
        <f t="shared" si="29"/>
        <v>0</v>
      </c>
      <c r="AN72" s="143">
        <f t="shared" si="29"/>
        <v>-1.6054329004329014E-3</v>
      </c>
      <c r="AO72" s="144">
        <f t="shared" si="49"/>
        <v>8.766028571428594E-3</v>
      </c>
      <c r="AP72" s="93"/>
      <c r="AQ72" s="93"/>
      <c r="AR72"/>
      <c r="AS72"/>
      <c r="AT72"/>
      <c r="AU72"/>
      <c r="AV72"/>
      <c r="AW72"/>
      <c r="AX72"/>
      <c r="AY72"/>
      <c r="AZ72"/>
      <c r="BA72" s="93"/>
      <c r="BB72" s="93"/>
      <c r="BC72" s="93"/>
      <c r="BD72" s="93"/>
      <c r="BE72" s="93"/>
      <c r="BF72" s="60">
        <f t="shared" si="32"/>
        <v>41121</v>
      </c>
      <c r="BG72" s="71">
        <f t="shared" si="33"/>
        <v>2.1326278464542723E-3</v>
      </c>
      <c r="BH72" s="71">
        <f t="shared" si="34"/>
        <v>2.1940909090909086E-3</v>
      </c>
      <c r="BI72" s="71">
        <f t="shared" si="50"/>
        <v>0</v>
      </c>
      <c r="BJ72" s="71">
        <f t="shared" si="51"/>
        <v>-1.6054329004329014E-3</v>
      </c>
      <c r="BK72" s="71">
        <f t="shared" si="52"/>
        <v>-1.6054329004329014E-3</v>
      </c>
      <c r="BL72" s="71">
        <f t="shared" si="35"/>
        <v>7.6015000000000013E-2</v>
      </c>
      <c r="BM72" s="71">
        <f t="shared" si="36"/>
        <v>0</v>
      </c>
      <c r="BQ72" s="60">
        <f t="shared" si="37"/>
        <v>41121</v>
      </c>
      <c r="BR72" s="63">
        <f t="shared" si="38"/>
        <v>9.3824831768183845</v>
      </c>
      <c r="BS72" s="64">
        <f t="shared" si="39"/>
        <v>2342212</v>
      </c>
      <c r="BT72" s="17" t="s">
        <v>116</v>
      </c>
      <c r="BV72" s="60">
        <f t="shared" si="40"/>
        <v>41152</v>
      </c>
      <c r="BW72" s="71">
        <f t="shared" si="41"/>
        <v>2.2035363588169955E-3</v>
      </c>
      <c r="BX72" s="71">
        <f t="shared" si="42"/>
        <v>2.1326278464542723E-3</v>
      </c>
      <c r="BY72" s="71">
        <f t="shared" si="43"/>
        <v>2.1940909090909086E-3</v>
      </c>
      <c r="BZ72" s="71">
        <f t="shared" si="44"/>
        <v>7.6015000000000013E-2</v>
      </c>
      <c r="CA72" s="71">
        <f t="shared" si="45"/>
        <v>-8.7843873517786525E-4</v>
      </c>
      <c r="CB72" s="71">
        <f t="shared" si="46"/>
        <v>0</v>
      </c>
    </row>
    <row r="73" spans="1:80" s="17" customFormat="1" ht="15" x14ac:dyDescent="0.25">
      <c r="A73" s="106">
        <f t="shared" si="0"/>
        <v>41121</v>
      </c>
      <c r="B73" s="163">
        <v>41152</v>
      </c>
      <c r="C73" s="156">
        <v>864109256932</v>
      </c>
      <c r="D73" s="157">
        <v>5202448.5399999972</v>
      </c>
      <c r="E73" s="158">
        <v>2345967</v>
      </c>
      <c r="F73" s="157">
        <v>27874492159.096775</v>
      </c>
      <c r="G73" s="157">
        <v>11881.877349125873</v>
      </c>
      <c r="H73" s="157">
        <v>5202448.5399999972</v>
      </c>
      <c r="I73" s="159">
        <v>2.2035363588169955E-3</v>
      </c>
      <c r="J73" s="159">
        <v>1.3156521739130433E-3</v>
      </c>
      <c r="K73" s="160">
        <v>0</v>
      </c>
      <c r="L73" s="160">
        <v>-1.281521739130429E-4</v>
      </c>
      <c r="M73" s="160">
        <v>-1.281521739130429E-4</v>
      </c>
      <c r="N73" s="161">
        <v>24.050977848052995</v>
      </c>
      <c r="O73" s="161">
        <v>9.3827696064525359</v>
      </c>
      <c r="P73" s="162">
        <v>2.1326278464542723E-3</v>
      </c>
      <c r="Q73" s="100"/>
      <c r="R73" s="96"/>
      <c r="T73" s="113">
        <f t="shared" si="1"/>
        <v>2.2035363588169955E-3</v>
      </c>
      <c r="U73" s="114">
        <f t="shared" si="1"/>
        <v>1.3156521739130433E-3</v>
      </c>
      <c r="V73" s="115">
        <f>VLOOKUP(B73,'cds bmps'!$E:$I,5,0)/10000</f>
        <v>7.7146952173913055E-2</v>
      </c>
      <c r="Z73" s="124">
        <f t="shared" si="19"/>
        <v>2.0103329071136985E-3</v>
      </c>
      <c r="AA73" s="125">
        <f t="shared" si="30"/>
        <v>1.9320345170329703E-4</v>
      </c>
      <c r="AD73" s="133">
        <f t="shared" si="31"/>
        <v>41152</v>
      </c>
      <c r="AE73" s="134">
        <f t="shared" si="47"/>
        <v>7.0908512362723164E-5</v>
      </c>
      <c r="AF73" s="134">
        <f t="shared" si="26"/>
        <v>-1.750249259078766E-4</v>
      </c>
      <c r="AG73" s="135">
        <f t="shared" si="27"/>
        <v>-8.7843873517786525E-4</v>
      </c>
      <c r="AH73" s="136">
        <f t="shared" si="48"/>
        <v>1.1319521739130423E-3</v>
      </c>
      <c r="AI73" s="57"/>
      <c r="AJ73" s="133">
        <f t="shared" si="28"/>
        <v>41152</v>
      </c>
      <c r="AK73" s="143">
        <f t="shared" si="28"/>
        <v>7.0908512362723164E-5</v>
      </c>
      <c r="AL73" s="143">
        <f t="shared" si="28"/>
        <v>-1.750249259078766E-4</v>
      </c>
      <c r="AM73" s="143">
        <f t="shared" si="29"/>
        <v>0</v>
      </c>
      <c r="AN73" s="143">
        <f t="shared" si="29"/>
        <v>-8.7843873517786525E-4</v>
      </c>
      <c r="AO73" s="144">
        <f t="shared" si="49"/>
        <v>1.1319521739130423E-3</v>
      </c>
      <c r="AP73" s="93"/>
      <c r="AQ73" s="93"/>
      <c r="AR73"/>
      <c r="AS73"/>
      <c r="AT73"/>
      <c r="AU73"/>
      <c r="AV73"/>
      <c r="AW73"/>
      <c r="AX73"/>
      <c r="AY73"/>
      <c r="AZ73"/>
      <c r="BA73" s="93"/>
      <c r="BB73" s="93"/>
      <c r="BC73" s="93"/>
      <c r="BD73" s="93"/>
      <c r="BE73" s="93"/>
      <c r="BF73" s="60">
        <f t="shared" si="32"/>
        <v>41152</v>
      </c>
      <c r="BG73" s="71">
        <f t="shared" si="33"/>
        <v>2.2035363588169955E-3</v>
      </c>
      <c r="BH73" s="71">
        <f t="shared" si="34"/>
        <v>1.3156521739130433E-3</v>
      </c>
      <c r="BI73" s="71">
        <f t="shared" si="50"/>
        <v>0</v>
      </c>
      <c r="BJ73" s="71">
        <f t="shared" si="51"/>
        <v>-8.7843873517786525E-4</v>
      </c>
      <c r="BK73" s="71">
        <f t="shared" si="52"/>
        <v>-8.7843873517786525E-4</v>
      </c>
      <c r="BL73" s="71">
        <f t="shared" si="35"/>
        <v>7.7146952173913055E-2</v>
      </c>
      <c r="BM73" s="71">
        <f t="shared" si="36"/>
        <v>0</v>
      </c>
      <c r="BQ73" s="60">
        <f t="shared" si="37"/>
        <v>41152</v>
      </c>
      <c r="BR73" s="63">
        <f t="shared" si="38"/>
        <v>9.3827696064525359</v>
      </c>
      <c r="BS73" s="64">
        <f t="shared" si="39"/>
        <v>2345967</v>
      </c>
      <c r="BT73" s="17" t="s">
        <v>116</v>
      </c>
      <c r="BV73" s="60">
        <f t="shared" si="40"/>
        <v>41182</v>
      </c>
      <c r="BW73" s="71">
        <f t="shared" si="41"/>
        <v>2.4436571430553372E-3</v>
      </c>
      <c r="BX73" s="71">
        <f t="shared" si="42"/>
        <v>2.2035363588169955E-3</v>
      </c>
      <c r="BY73" s="71">
        <f t="shared" si="43"/>
        <v>1.3156521739130433E-3</v>
      </c>
      <c r="BZ73" s="71">
        <f t="shared" si="44"/>
        <v>7.7146952173913055E-2</v>
      </c>
      <c r="CA73" s="71">
        <f t="shared" si="45"/>
        <v>-1.281521739130429E-4</v>
      </c>
      <c r="CB73" s="71">
        <f t="shared" si="46"/>
        <v>0</v>
      </c>
    </row>
    <row r="74" spans="1:80" s="17" customFormat="1" x14ac:dyDescent="0.2">
      <c r="A74" s="106">
        <f t="shared" si="0"/>
        <v>41152</v>
      </c>
      <c r="B74" s="163">
        <v>41182</v>
      </c>
      <c r="C74" s="156">
        <v>838145278449</v>
      </c>
      <c r="D74" s="157">
        <v>5596010.1000000089</v>
      </c>
      <c r="E74" s="158">
        <v>2352090</v>
      </c>
      <c r="F74" s="157">
        <v>27938175948.299999</v>
      </c>
      <c r="G74" s="157">
        <v>11878.021652360241</v>
      </c>
      <c r="H74" s="157">
        <v>5596010.1000000089</v>
      </c>
      <c r="I74" s="159">
        <v>2.4436571430553372E-3</v>
      </c>
      <c r="J74" s="159">
        <v>1.1875000000000004E-3</v>
      </c>
      <c r="K74" s="160">
        <v>0</v>
      </c>
      <c r="L74" s="160">
        <v>-7.5326086956522187E-5</v>
      </c>
      <c r="M74" s="160">
        <v>-7.5326086956522187E-5</v>
      </c>
      <c r="N74" s="161">
        <v>24.053259904044953</v>
      </c>
      <c r="O74" s="161">
        <v>9.382445051470274</v>
      </c>
      <c r="P74" s="162">
        <v>2.2035363588169955E-3</v>
      </c>
      <c r="Q74" s="100"/>
      <c r="R74" s="96"/>
      <c r="T74" s="113">
        <f t="shared" si="1"/>
        <v>2.4436571430553372E-3</v>
      </c>
      <c r="U74" s="114">
        <f t="shared" si="1"/>
        <v>1.1875000000000004E-3</v>
      </c>
      <c r="V74" s="115">
        <f>VLOOKUP(B74,'cds bmps'!$E:$I,5,0)/10000</f>
        <v>6.2481250000000009E-2</v>
      </c>
      <c r="Z74" s="124">
        <f t="shared" si="19"/>
        <v>1.6725635222723874E-3</v>
      </c>
      <c r="AA74" s="125">
        <f t="shared" si="30"/>
        <v>7.7109362078294982E-4</v>
      </c>
      <c r="AD74" s="133">
        <f t="shared" si="31"/>
        <v>41182</v>
      </c>
      <c r="AE74" s="134">
        <f t="shared" si="47"/>
        <v>2.4012078423834172E-4</v>
      </c>
      <c r="AF74" s="134">
        <f t="shared" si="26"/>
        <v>1.9320345170329703E-4</v>
      </c>
      <c r="AG74" s="135">
        <f t="shared" si="27"/>
        <v>-1.281521739130429E-4</v>
      </c>
      <c r="AH74" s="136">
        <f t="shared" si="48"/>
        <v>-1.4665702173913046E-2</v>
      </c>
      <c r="AI74" s="57"/>
      <c r="AJ74" s="133">
        <f t="shared" si="28"/>
        <v>41182</v>
      </c>
      <c r="AK74" s="143">
        <f t="shared" si="28"/>
        <v>2.4012078423834172E-4</v>
      </c>
      <c r="AL74" s="143">
        <f t="shared" si="28"/>
        <v>1.9320345170329703E-4</v>
      </c>
      <c r="AM74" s="143">
        <f t="shared" si="29"/>
        <v>0</v>
      </c>
      <c r="AN74" s="143">
        <f t="shared" si="29"/>
        <v>-1.281521739130429E-4</v>
      </c>
      <c r="AO74" s="144">
        <f t="shared" si="49"/>
        <v>-1.4665702173913046E-2</v>
      </c>
      <c r="AP74" s="93"/>
      <c r="AQ74" s="93"/>
      <c r="AR74" s="35"/>
      <c r="AS74" s="93"/>
      <c r="AT74" s="93"/>
      <c r="AU74" s="93"/>
      <c r="AV74" s="93"/>
      <c r="AX74" s="93"/>
      <c r="AY74" s="93"/>
      <c r="AZ74" s="93"/>
      <c r="BA74" s="93"/>
      <c r="BB74" s="93"/>
      <c r="BC74" s="93"/>
      <c r="BD74" s="93"/>
      <c r="BE74" s="93"/>
      <c r="BF74" s="60">
        <f t="shared" si="32"/>
        <v>41182</v>
      </c>
      <c r="BG74" s="71">
        <f t="shared" si="33"/>
        <v>2.4436571430553372E-3</v>
      </c>
      <c r="BH74" s="71">
        <f t="shared" si="34"/>
        <v>1.1875000000000004E-3</v>
      </c>
      <c r="BI74" s="71">
        <f t="shared" si="50"/>
        <v>0</v>
      </c>
      <c r="BJ74" s="71">
        <f t="shared" si="51"/>
        <v>-1.281521739130429E-4</v>
      </c>
      <c r="BK74" s="71">
        <f t="shared" si="52"/>
        <v>-1.281521739130429E-4</v>
      </c>
      <c r="BL74" s="71">
        <f t="shared" si="35"/>
        <v>6.2481250000000009E-2</v>
      </c>
      <c r="BM74" s="71">
        <f t="shared" si="36"/>
        <v>0</v>
      </c>
      <c r="BQ74" s="60">
        <f t="shared" si="37"/>
        <v>41182</v>
      </c>
      <c r="BR74" s="63">
        <f t="shared" si="38"/>
        <v>9.382445051470274</v>
      </c>
      <c r="BS74" s="64">
        <f t="shared" si="39"/>
        <v>2352090</v>
      </c>
      <c r="BT74" s="17" t="s">
        <v>116</v>
      </c>
      <c r="BV74" s="60">
        <f t="shared" si="40"/>
        <v>41213</v>
      </c>
      <c r="BW74" s="71">
        <f t="shared" si="41"/>
        <v>2.3297924759964144E-3</v>
      </c>
      <c r="BX74" s="71">
        <f t="shared" si="42"/>
        <v>2.4436571430553372E-3</v>
      </c>
      <c r="BY74" s="71">
        <f t="shared" si="43"/>
        <v>1.1875000000000004E-3</v>
      </c>
      <c r="BZ74" s="71">
        <f t="shared" si="44"/>
        <v>6.2481250000000009E-2</v>
      </c>
      <c r="CA74" s="71">
        <f t="shared" si="45"/>
        <v>-7.5326086956522187E-5</v>
      </c>
      <c r="CB74" s="71">
        <f t="shared" si="46"/>
        <v>0</v>
      </c>
    </row>
    <row r="75" spans="1:80" s="17" customFormat="1" x14ac:dyDescent="0.2">
      <c r="A75" s="106">
        <f t="shared" si="0"/>
        <v>41182</v>
      </c>
      <c r="B75" s="163">
        <v>41213</v>
      </c>
      <c r="C75" s="156">
        <v>844541528446</v>
      </c>
      <c r="D75" s="157">
        <v>5375974.0400000066</v>
      </c>
      <c r="E75" s="158">
        <v>2344115</v>
      </c>
      <c r="F75" s="157">
        <v>27243275111.161289</v>
      </c>
      <c r="G75" s="157">
        <v>11621.987449916616</v>
      </c>
      <c r="H75" s="157">
        <v>5375974.0400000066</v>
      </c>
      <c r="I75" s="159">
        <v>2.3297924759964144E-3</v>
      </c>
      <c r="J75" s="159">
        <v>1.1121739130434782E-3</v>
      </c>
      <c r="K75" s="160">
        <v>0</v>
      </c>
      <c r="L75" s="160">
        <v>-2.7173913043477974E-5</v>
      </c>
      <c r="M75" s="160">
        <v>-2.7173913043477974E-5</v>
      </c>
      <c r="N75" s="161">
        <v>24.028072542687745</v>
      </c>
      <c r="O75" s="161">
        <v>9.360654052778731</v>
      </c>
      <c r="P75" s="162">
        <v>2.4436571430553372E-3</v>
      </c>
      <c r="Q75" s="100"/>
      <c r="R75" s="96"/>
      <c r="T75" s="113">
        <f t="shared" si="1"/>
        <v>2.3297924759964144E-3</v>
      </c>
      <c r="U75" s="114">
        <f t="shared" si="1"/>
        <v>1.1121739130434782E-3</v>
      </c>
      <c r="V75" s="115">
        <f>VLOOKUP(B75,'cds bmps'!$E:$I,5,0)/10000</f>
        <v>5.596838260869564E-2</v>
      </c>
      <c r="Z75" s="124">
        <f t="shared" si="19"/>
        <v>1.5158601544887356E-3</v>
      </c>
      <c r="AA75" s="125">
        <f t="shared" si="30"/>
        <v>8.1393232150767884E-4</v>
      </c>
      <c r="AD75" s="133">
        <f t="shared" si="31"/>
        <v>41213</v>
      </c>
      <c r="AE75" s="134">
        <f t="shared" si="47"/>
        <v>-1.1386466705892283E-4</v>
      </c>
      <c r="AF75" s="134">
        <f t="shared" si="26"/>
        <v>7.7109362078294982E-4</v>
      </c>
      <c r="AG75" s="135">
        <f t="shared" si="27"/>
        <v>-7.5326086956522187E-5</v>
      </c>
      <c r="AH75" s="136">
        <f t="shared" si="48"/>
        <v>-6.5128673913043694E-3</v>
      </c>
      <c r="AI75" s="57"/>
      <c r="AJ75" s="133">
        <f t="shared" si="28"/>
        <v>41213</v>
      </c>
      <c r="AK75" s="143">
        <f t="shared" si="28"/>
        <v>-1.1386466705892283E-4</v>
      </c>
      <c r="AL75" s="143">
        <f t="shared" si="28"/>
        <v>7.7109362078294982E-4</v>
      </c>
      <c r="AM75" s="143">
        <f t="shared" si="29"/>
        <v>0</v>
      </c>
      <c r="AN75" s="143">
        <f t="shared" si="29"/>
        <v>-7.5326086956522187E-5</v>
      </c>
      <c r="AO75" s="144">
        <f t="shared" si="49"/>
        <v>-6.5128673913043694E-3</v>
      </c>
      <c r="AP75" s="93"/>
      <c r="AQ75" s="93"/>
      <c r="AS75" s="93"/>
      <c r="AT75" s="93"/>
      <c r="AU75" s="93"/>
      <c r="AV75" s="93"/>
      <c r="AW75" s="35"/>
      <c r="AX75" s="93"/>
      <c r="AY75" s="93"/>
      <c r="AZ75" s="93"/>
      <c r="BA75" s="93"/>
      <c r="BB75" s="93"/>
      <c r="BC75" s="93"/>
      <c r="BD75" s="93"/>
      <c r="BE75" s="93"/>
      <c r="BF75" s="60">
        <f t="shared" si="32"/>
        <v>41213</v>
      </c>
      <c r="BG75" s="71">
        <f t="shared" si="33"/>
        <v>2.3297924759964144E-3</v>
      </c>
      <c r="BH75" s="71">
        <f t="shared" si="34"/>
        <v>1.1121739130434782E-3</v>
      </c>
      <c r="BI75" s="71">
        <f t="shared" si="50"/>
        <v>0</v>
      </c>
      <c r="BJ75" s="71">
        <f t="shared" si="51"/>
        <v>-7.5326086956522187E-5</v>
      </c>
      <c r="BK75" s="71">
        <f t="shared" si="52"/>
        <v>-7.5326086956522187E-5</v>
      </c>
      <c r="BL75" s="71">
        <f t="shared" si="35"/>
        <v>5.596838260869564E-2</v>
      </c>
      <c r="BM75" s="71">
        <f t="shared" si="36"/>
        <v>0</v>
      </c>
      <c r="BQ75" s="60">
        <f t="shared" si="37"/>
        <v>41213</v>
      </c>
      <c r="BR75" s="63">
        <f t="shared" si="38"/>
        <v>9.360654052778731</v>
      </c>
      <c r="BS75" s="64">
        <f t="shared" si="39"/>
        <v>2344115</v>
      </c>
      <c r="BT75" s="17" t="s">
        <v>116</v>
      </c>
      <c r="BV75" s="60">
        <f t="shared" si="40"/>
        <v>41243</v>
      </c>
      <c r="BW75" s="71">
        <f t="shared" si="41"/>
        <v>2.3958501935607041E-3</v>
      </c>
      <c r="BX75" s="71">
        <f t="shared" si="42"/>
        <v>2.3297924759964144E-3</v>
      </c>
      <c r="BY75" s="71">
        <f t="shared" si="43"/>
        <v>1.1121739130434782E-3</v>
      </c>
      <c r="BZ75" s="71">
        <f t="shared" si="44"/>
        <v>5.596838260869564E-2</v>
      </c>
      <c r="CA75" s="71">
        <f t="shared" si="45"/>
        <v>-2.7173913043477974E-5</v>
      </c>
      <c r="CB75" s="71">
        <f t="shared" si="46"/>
        <v>0</v>
      </c>
    </row>
    <row r="76" spans="1:80" s="17" customFormat="1" x14ac:dyDescent="0.2">
      <c r="A76" s="106">
        <f t="shared" si="0"/>
        <v>41213</v>
      </c>
      <c r="B76" s="163">
        <v>41243</v>
      </c>
      <c r="C76" s="156">
        <v>814983566263</v>
      </c>
      <c r="D76" s="157">
        <v>5334914.030000004</v>
      </c>
      <c r="E76" s="158">
        <v>2334455</v>
      </c>
      <c r="F76" s="157">
        <v>27166118875.433334</v>
      </c>
      <c r="G76" s="157">
        <v>11637.028289443719</v>
      </c>
      <c r="H76" s="157">
        <v>5334914.030000004</v>
      </c>
      <c r="I76" s="159">
        <v>2.3958501935607041E-3</v>
      </c>
      <c r="J76" s="159">
        <v>1.0850000000000002E-3</v>
      </c>
      <c r="K76" s="160">
        <v>2.0238095238095518E-5</v>
      </c>
      <c r="L76" s="160">
        <v>0</v>
      </c>
      <c r="M76" s="160">
        <v>2.0238095238095518E-5</v>
      </c>
      <c r="N76" s="161">
        <v>24.025236404227343</v>
      </c>
      <c r="O76" s="161">
        <v>9.3619473870962473</v>
      </c>
      <c r="P76" s="162">
        <v>2.3297924759964144E-3</v>
      </c>
      <c r="Q76" s="100"/>
      <c r="R76" s="96"/>
      <c r="T76" s="113">
        <f t="shared" si="1"/>
        <v>2.3958501935607041E-3</v>
      </c>
      <c r="U76" s="114">
        <f t="shared" si="1"/>
        <v>1.0850000000000002E-3</v>
      </c>
      <c r="V76" s="115">
        <f>VLOOKUP(B76,'cds bmps'!$E:$I,5,0)/10000</f>
        <v>5.4576740909090912E-2</v>
      </c>
      <c r="Z76" s="124">
        <f t="shared" si="19"/>
        <v>1.4783433791986972E-3</v>
      </c>
      <c r="AA76" s="125">
        <f t="shared" si="30"/>
        <v>9.1750681436200687E-4</v>
      </c>
      <c r="AD76" s="133">
        <f t="shared" si="31"/>
        <v>41243</v>
      </c>
      <c r="AE76" s="134">
        <f t="shared" si="47"/>
        <v>6.6057717564289679E-5</v>
      </c>
      <c r="AF76" s="134">
        <f t="shared" si="26"/>
        <v>8.1393232150767884E-4</v>
      </c>
      <c r="AG76" s="135">
        <f t="shared" si="27"/>
        <v>-2.7173913043477974E-5</v>
      </c>
      <c r="AH76" s="136">
        <f t="shared" si="48"/>
        <v>-1.3916416996047273E-3</v>
      </c>
      <c r="AI76" s="57"/>
      <c r="AJ76" s="133">
        <f t="shared" si="28"/>
        <v>41243</v>
      </c>
      <c r="AK76" s="143">
        <f t="shared" si="28"/>
        <v>6.6057717564289679E-5</v>
      </c>
      <c r="AL76" s="143">
        <f t="shared" si="28"/>
        <v>8.1393232150767884E-4</v>
      </c>
      <c r="AM76" s="143">
        <f t="shared" si="29"/>
        <v>0</v>
      </c>
      <c r="AN76" s="143">
        <f t="shared" si="29"/>
        <v>-2.7173913043477974E-5</v>
      </c>
      <c r="AO76" s="144">
        <f t="shared" si="49"/>
        <v>-1.3916416996047273E-3</v>
      </c>
      <c r="AP76" s="93"/>
      <c r="AQ76" s="93"/>
      <c r="AR76" s="35"/>
      <c r="AS76" s="93"/>
      <c r="AT76" s="93"/>
      <c r="AU76" s="93"/>
      <c r="AV76" s="93"/>
      <c r="AX76" s="93"/>
      <c r="AY76" s="93"/>
      <c r="AZ76" s="93"/>
      <c r="BA76" s="93"/>
      <c r="BB76" s="93"/>
      <c r="BC76" s="93"/>
      <c r="BD76" s="93"/>
      <c r="BE76" s="93"/>
      <c r="BF76" s="60">
        <f t="shared" si="32"/>
        <v>41243</v>
      </c>
      <c r="BG76" s="71">
        <f t="shared" si="33"/>
        <v>2.3958501935607041E-3</v>
      </c>
      <c r="BH76" s="71">
        <f t="shared" si="34"/>
        <v>1.0850000000000002E-3</v>
      </c>
      <c r="BI76" s="71">
        <f t="shared" si="50"/>
        <v>0</v>
      </c>
      <c r="BJ76" s="71">
        <f t="shared" si="51"/>
        <v>-2.7173913043477974E-5</v>
      </c>
      <c r="BK76" s="71">
        <f t="shared" si="52"/>
        <v>-2.7173913043477974E-5</v>
      </c>
      <c r="BL76" s="71">
        <f t="shared" si="35"/>
        <v>5.4576740909090912E-2</v>
      </c>
      <c r="BM76" s="71">
        <f t="shared" si="36"/>
        <v>0</v>
      </c>
      <c r="BQ76" s="60">
        <f t="shared" si="37"/>
        <v>41243</v>
      </c>
      <c r="BR76" s="63">
        <f t="shared" si="38"/>
        <v>9.3619473870962473</v>
      </c>
      <c r="BS76" s="64">
        <f t="shared" si="39"/>
        <v>2334455</v>
      </c>
      <c r="BT76" s="17" t="s">
        <v>116</v>
      </c>
      <c r="BV76" s="60">
        <f t="shared" si="40"/>
        <v>41274</v>
      </c>
      <c r="BW76" s="71">
        <f t="shared" si="41"/>
        <v>2.3409584451258825E-3</v>
      </c>
      <c r="BX76" s="71">
        <f t="shared" si="42"/>
        <v>2.3958501935607041E-3</v>
      </c>
      <c r="BY76" s="71">
        <f t="shared" si="43"/>
        <v>1.0850000000000002E-3</v>
      </c>
      <c r="BZ76" s="71">
        <f t="shared" si="44"/>
        <v>5.4576740909090912E-2</v>
      </c>
      <c r="CA76" s="71">
        <f t="shared" si="45"/>
        <v>2.0238095238095518E-5</v>
      </c>
      <c r="CB76" s="71">
        <f t="shared" si="46"/>
        <v>0</v>
      </c>
    </row>
    <row r="77" spans="1:80" s="17" customFormat="1" x14ac:dyDescent="0.2">
      <c r="A77" s="106">
        <f t="shared" si="0"/>
        <v>41243</v>
      </c>
      <c r="B77" s="163">
        <v>41274</v>
      </c>
      <c r="C77" s="156">
        <v>851231402099</v>
      </c>
      <c r="D77" s="157">
        <v>5444528.25</v>
      </c>
      <c r="E77" s="158">
        <v>2344445</v>
      </c>
      <c r="F77" s="157">
        <v>27459077487.064518</v>
      </c>
      <c r="G77" s="157">
        <v>11712.399944150755</v>
      </c>
      <c r="H77" s="157">
        <v>5444528.25</v>
      </c>
      <c r="I77" s="159">
        <v>2.3409584451258825E-3</v>
      </c>
      <c r="J77" s="159">
        <v>1.1052380952380958E-3</v>
      </c>
      <c r="K77" s="160">
        <v>1.8674948240165416E-5</v>
      </c>
      <c r="L77" s="160">
        <v>0</v>
      </c>
      <c r="M77" s="160">
        <v>1.8674948240165416E-5</v>
      </c>
      <c r="N77" s="161">
        <v>24.035962641931842</v>
      </c>
      <c r="O77" s="161">
        <v>9.3684033838549698</v>
      </c>
      <c r="P77" s="162">
        <v>2.3958501935607041E-3</v>
      </c>
      <c r="Q77" s="100"/>
      <c r="R77" s="96"/>
      <c r="T77" s="113">
        <f t="shared" si="1"/>
        <v>2.3409584451258825E-3</v>
      </c>
      <c r="U77" s="114">
        <f t="shared" si="1"/>
        <v>1.1052380952380958E-3</v>
      </c>
      <c r="V77" s="115">
        <f>VLOOKUP(B77,'cds bmps'!$E:$I,5,0)/10000</f>
        <v>4.8697709523809515E-2</v>
      </c>
      <c r="Z77" s="124">
        <f t="shared" si="19"/>
        <v>1.3690112087084102E-3</v>
      </c>
      <c r="AA77" s="125">
        <f t="shared" si="30"/>
        <v>9.7194723641747232E-4</v>
      </c>
      <c r="AD77" s="133">
        <f t="shared" si="31"/>
        <v>41274</v>
      </c>
      <c r="AE77" s="134">
        <f t="shared" si="47"/>
        <v>-5.4891748434821551E-5</v>
      </c>
      <c r="AF77" s="134">
        <f t="shared" si="26"/>
        <v>9.1750681436200687E-4</v>
      </c>
      <c r="AG77" s="135">
        <f t="shared" si="27"/>
        <v>2.0238095238095518E-5</v>
      </c>
      <c r="AH77" s="136">
        <f t="shared" si="48"/>
        <v>-5.8790313852813969E-3</v>
      </c>
      <c r="AI77" s="57"/>
      <c r="AJ77" s="133">
        <f t="shared" si="28"/>
        <v>41274</v>
      </c>
      <c r="AK77" s="143">
        <f t="shared" si="28"/>
        <v>-5.4891748434821551E-5</v>
      </c>
      <c r="AL77" s="143">
        <f t="shared" si="28"/>
        <v>9.1750681436200687E-4</v>
      </c>
      <c r="AM77" s="143">
        <f t="shared" si="29"/>
        <v>2.0238095238095518E-5</v>
      </c>
      <c r="AN77" s="143">
        <f t="shared" si="29"/>
        <v>0</v>
      </c>
      <c r="AO77" s="144">
        <f t="shared" si="49"/>
        <v>-5.8790313852813969E-3</v>
      </c>
      <c r="AP77" s="93"/>
      <c r="AQ77" s="93"/>
      <c r="AR77" s="35"/>
      <c r="AS77" s="93"/>
      <c r="AT77" s="93"/>
      <c r="AU77" s="93"/>
      <c r="AV77" s="93"/>
      <c r="AW77" s="35"/>
      <c r="AX77" s="93"/>
      <c r="AY77" s="93"/>
      <c r="AZ77" s="93"/>
      <c r="BA77" s="93"/>
      <c r="BB77" s="93"/>
      <c r="BC77" s="93"/>
      <c r="BD77" s="93"/>
      <c r="BE77" s="93"/>
      <c r="BF77" s="60">
        <f t="shared" si="32"/>
        <v>41274</v>
      </c>
      <c r="BG77" s="71">
        <f t="shared" si="33"/>
        <v>2.3409584451258825E-3</v>
      </c>
      <c r="BH77" s="71">
        <f t="shared" si="34"/>
        <v>1.1052380952380958E-3</v>
      </c>
      <c r="BI77" s="71">
        <f t="shared" si="50"/>
        <v>2.0238095238095518E-5</v>
      </c>
      <c r="BJ77" s="71">
        <f t="shared" si="51"/>
        <v>0</v>
      </c>
      <c r="BK77" s="71">
        <f t="shared" si="52"/>
        <v>2.0238095238095518E-5</v>
      </c>
      <c r="BL77" s="71">
        <f t="shared" si="35"/>
        <v>4.8697709523809515E-2</v>
      </c>
      <c r="BM77" s="71">
        <f t="shared" si="36"/>
        <v>0</v>
      </c>
      <c r="BQ77" s="60">
        <f t="shared" si="37"/>
        <v>41274</v>
      </c>
      <c r="BR77" s="63">
        <f t="shared" si="38"/>
        <v>9.3684033838549698</v>
      </c>
      <c r="BS77" s="64">
        <f t="shared" si="39"/>
        <v>2344445</v>
      </c>
      <c r="BT77" s="17" t="s">
        <v>116</v>
      </c>
      <c r="BV77" s="60">
        <f t="shared" si="40"/>
        <v>41305</v>
      </c>
      <c r="BW77" s="71">
        <f t="shared" si="41"/>
        <v>1.9104524344871372E-3</v>
      </c>
      <c r="BX77" s="71">
        <f t="shared" si="42"/>
        <v>2.3409584451258825E-3</v>
      </c>
      <c r="BY77" s="71">
        <f t="shared" si="43"/>
        <v>1.1052380952380958E-3</v>
      </c>
      <c r="BZ77" s="71">
        <f t="shared" si="44"/>
        <v>4.8697709523809515E-2</v>
      </c>
      <c r="CA77" s="71">
        <f t="shared" si="45"/>
        <v>1.8674948240165416E-5</v>
      </c>
      <c r="CB77" s="71">
        <f t="shared" si="46"/>
        <v>0</v>
      </c>
    </row>
    <row r="78" spans="1:80" s="17" customFormat="1" x14ac:dyDescent="0.2">
      <c r="A78" s="106">
        <f t="shared" si="0"/>
        <v>41274</v>
      </c>
      <c r="B78" s="163">
        <v>41305</v>
      </c>
      <c r="C78" s="156">
        <v>848307389519</v>
      </c>
      <c r="D78" s="157">
        <v>4440139.5000000047</v>
      </c>
      <c r="E78" s="158">
        <v>2317852</v>
      </c>
      <c r="F78" s="157">
        <v>27364754500.612904</v>
      </c>
      <c r="G78" s="157">
        <v>11806.083606983062</v>
      </c>
      <c r="H78" s="157">
        <v>4440139.5000000047</v>
      </c>
      <c r="I78" s="159">
        <v>1.9104524344871372E-3</v>
      </c>
      <c r="J78" s="159">
        <v>1.1239130434782612E-3</v>
      </c>
      <c r="K78" s="160">
        <v>7.8586956521738832E-5</v>
      </c>
      <c r="L78" s="160">
        <v>0</v>
      </c>
      <c r="M78" s="160">
        <v>7.8586956521738832E-5</v>
      </c>
      <c r="N78" s="161">
        <v>24.032521690210725</v>
      </c>
      <c r="O78" s="161">
        <v>9.3763702375122246</v>
      </c>
      <c r="P78" s="162">
        <v>2.3409584451258825E-3</v>
      </c>
      <c r="Q78" s="100"/>
      <c r="R78" s="96"/>
      <c r="T78" s="113">
        <f t="shared" ref="T78:U93" si="53">+I78</f>
        <v>1.9104524344871372E-3</v>
      </c>
      <c r="U78" s="114">
        <f t="shared" si="53"/>
        <v>1.1239130434782612E-3</v>
      </c>
      <c r="V78" s="115">
        <f>VLOOKUP(B78,'cds bmps'!$E:$I,5,0)/10000</f>
        <v>4.3495743478260879E-2</v>
      </c>
      <c r="Z78" s="124">
        <f t="shared" si="19"/>
        <v>1.2725498399451126E-3</v>
      </c>
      <c r="AA78" s="125">
        <f t="shared" si="30"/>
        <v>6.3790259454202464E-4</v>
      </c>
      <c r="AD78" s="133">
        <f t="shared" si="31"/>
        <v>41305</v>
      </c>
      <c r="AE78" s="134">
        <f t="shared" si="47"/>
        <v>-4.305060106387453E-4</v>
      </c>
      <c r="AF78" s="134">
        <f t="shared" si="26"/>
        <v>9.7194723641747232E-4</v>
      </c>
      <c r="AG78" s="135">
        <f t="shared" si="27"/>
        <v>1.8674948240165416E-5</v>
      </c>
      <c r="AH78" s="136">
        <f t="shared" si="48"/>
        <v>-5.2019660455486366E-3</v>
      </c>
      <c r="AI78" s="57"/>
      <c r="AJ78" s="133">
        <f t="shared" si="28"/>
        <v>41305</v>
      </c>
      <c r="AK78" s="143">
        <f t="shared" si="28"/>
        <v>-4.305060106387453E-4</v>
      </c>
      <c r="AL78" s="143">
        <f t="shared" si="28"/>
        <v>9.7194723641747232E-4</v>
      </c>
      <c r="AM78" s="143">
        <f t="shared" si="29"/>
        <v>1.8674948240165416E-5</v>
      </c>
      <c r="AN78" s="143">
        <f t="shared" si="29"/>
        <v>0</v>
      </c>
      <c r="AO78" s="144">
        <f t="shared" si="49"/>
        <v>-5.2019660455486366E-3</v>
      </c>
      <c r="AP78" s="93"/>
      <c r="AQ78" s="93"/>
      <c r="AR78" s="35"/>
      <c r="AS78" s="93"/>
      <c r="AT78" s="93"/>
      <c r="AU78" s="93"/>
      <c r="AV78" s="93"/>
      <c r="AW78" s="35"/>
      <c r="AX78" s="93"/>
      <c r="AY78" s="93"/>
      <c r="AZ78" s="93"/>
      <c r="BA78" s="93"/>
      <c r="BB78" s="93"/>
      <c r="BC78" s="93"/>
      <c r="BD78" s="93"/>
      <c r="BE78" s="93"/>
      <c r="BF78" s="60">
        <f t="shared" si="32"/>
        <v>41305</v>
      </c>
      <c r="BG78" s="71">
        <f t="shared" si="33"/>
        <v>1.9104524344871372E-3</v>
      </c>
      <c r="BH78" s="71">
        <f t="shared" si="34"/>
        <v>1.1239130434782612E-3</v>
      </c>
      <c r="BI78" s="71">
        <f t="shared" si="50"/>
        <v>1.8674948240165416E-5</v>
      </c>
      <c r="BJ78" s="71">
        <f t="shared" si="51"/>
        <v>0</v>
      </c>
      <c r="BK78" s="71">
        <f t="shared" si="52"/>
        <v>1.8674948240165416E-5</v>
      </c>
      <c r="BL78" s="71">
        <f t="shared" si="35"/>
        <v>4.3495743478260879E-2</v>
      </c>
      <c r="BM78" s="71">
        <f t="shared" si="36"/>
        <v>0</v>
      </c>
      <c r="BQ78" s="60">
        <f t="shared" si="37"/>
        <v>41305</v>
      </c>
      <c r="BR78" s="63">
        <f t="shared" si="38"/>
        <v>9.3763702375122246</v>
      </c>
      <c r="BS78" s="64">
        <f t="shared" si="39"/>
        <v>2317852</v>
      </c>
      <c r="BT78" s="17" t="s">
        <v>116</v>
      </c>
      <c r="BV78" s="60">
        <f t="shared" si="40"/>
        <v>41333</v>
      </c>
      <c r="BW78" s="71">
        <f t="shared" si="41"/>
        <v>2.3709633083500714E-3</v>
      </c>
      <c r="BX78" s="71">
        <f t="shared" si="42"/>
        <v>1.9104524344871372E-3</v>
      </c>
      <c r="BY78" s="71">
        <f t="shared" si="43"/>
        <v>1.1239130434782612E-3</v>
      </c>
      <c r="BZ78" s="71">
        <f t="shared" si="44"/>
        <v>4.3495743478260879E-2</v>
      </c>
      <c r="CA78" s="71">
        <f t="shared" si="45"/>
        <v>7.8586956521738832E-5</v>
      </c>
      <c r="CB78" s="71">
        <f t="shared" si="46"/>
        <v>0</v>
      </c>
    </row>
    <row r="79" spans="1:80" s="17" customFormat="1" x14ac:dyDescent="0.2">
      <c r="A79" s="106">
        <f t="shared" si="0"/>
        <v>41305</v>
      </c>
      <c r="B79" s="163">
        <v>41333</v>
      </c>
      <c r="C79" s="156">
        <v>744401797925</v>
      </c>
      <c r="D79" s="157">
        <v>4835477.6699999981</v>
      </c>
      <c r="E79" s="158">
        <v>2324902</v>
      </c>
      <c r="F79" s="157">
        <v>26585778497.32143</v>
      </c>
      <c r="G79" s="157">
        <v>11435.225440608434</v>
      </c>
      <c r="H79" s="157">
        <v>4835477.6699999981</v>
      </c>
      <c r="I79" s="159">
        <v>2.3709633083500714E-3</v>
      </c>
      <c r="J79" s="159">
        <v>1.2025E-3</v>
      </c>
      <c r="K79" s="160">
        <v>0</v>
      </c>
      <c r="L79" s="160">
        <v>-2.3000000000000451E-5</v>
      </c>
      <c r="M79" s="160">
        <v>-2.3000000000000451E-5</v>
      </c>
      <c r="N79" s="161">
        <v>24.003642266803716</v>
      </c>
      <c r="O79" s="161">
        <v>9.3444538212261143</v>
      </c>
      <c r="P79" s="162">
        <v>1.9104524344871372E-3</v>
      </c>
      <c r="Q79" s="100"/>
      <c r="R79" s="96"/>
      <c r="T79" s="113">
        <f t="shared" si="53"/>
        <v>2.3709633083500714E-3</v>
      </c>
      <c r="U79" s="114">
        <f t="shared" si="53"/>
        <v>1.2025E-3</v>
      </c>
      <c r="V79" s="115">
        <f>VLOOKUP(B79,'cds bmps'!$E:$I,5,0)/10000</f>
        <v>5.650091500000002E-2</v>
      </c>
      <c r="Z79" s="124">
        <f t="shared" si="19"/>
        <v>1.5593135681528109E-3</v>
      </c>
      <c r="AA79" s="125">
        <f t="shared" si="30"/>
        <v>8.1164974019726048E-4</v>
      </c>
      <c r="AD79" s="133">
        <f t="shared" si="31"/>
        <v>41333</v>
      </c>
      <c r="AE79" s="134">
        <f t="shared" si="47"/>
        <v>4.6051087386293418E-4</v>
      </c>
      <c r="AF79" s="134">
        <f t="shared" si="26"/>
        <v>6.3790259454202464E-4</v>
      </c>
      <c r="AG79" s="135">
        <f t="shared" si="27"/>
        <v>7.8586956521738832E-5</v>
      </c>
      <c r="AH79" s="136">
        <f t="shared" si="48"/>
        <v>1.3005171521739141E-2</v>
      </c>
      <c r="AI79" s="57"/>
      <c r="AJ79" s="133">
        <f t="shared" si="28"/>
        <v>41333</v>
      </c>
      <c r="AK79" s="143">
        <f t="shared" si="28"/>
        <v>4.6051087386293418E-4</v>
      </c>
      <c r="AL79" s="143">
        <f t="shared" si="28"/>
        <v>6.3790259454202464E-4</v>
      </c>
      <c r="AM79" s="143">
        <f t="shared" si="29"/>
        <v>7.8586956521738832E-5</v>
      </c>
      <c r="AN79" s="143">
        <f t="shared" si="29"/>
        <v>0</v>
      </c>
      <c r="AO79" s="144">
        <f t="shared" si="49"/>
        <v>1.3005171521739141E-2</v>
      </c>
      <c r="AP79" s="93"/>
      <c r="AQ79" s="93"/>
      <c r="AR79" s="35"/>
      <c r="AS79" s="93"/>
      <c r="AT79" s="93"/>
      <c r="AU79" s="93"/>
      <c r="AV79" s="93"/>
      <c r="AX79" s="93"/>
      <c r="AY79" s="93"/>
      <c r="AZ79" s="93"/>
      <c r="BA79" s="93"/>
      <c r="BB79" s="93"/>
      <c r="BC79" s="93"/>
      <c r="BD79" s="93"/>
      <c r="BE79" s="93"/>
      <c r="BF79" s="60">
        <f t="shared" si="32"/>
        <v>41333</v>
      </c>
      <c r="BG79" s="71">
        <f t="shared" si="33"/>
        <v>2.3709633083500714E-3</v>
      </c>
      <c r="BH79" s="71">
        <f t="shared" si="34"/>
        <v>1.2025E-3</v>
      </c>
      <c r="BI79" s="71">
        <f t="shared" si="50"/>
        <v>7.8586956521738832E-5</v>
      </c>
      <c r="BJ79" s="71">
        <f t="shared" si="51"/>
        <v>0</v>
      </c>
      <c r="BK79" s="71">
        <f t="shared" si="52"/>
        <v>7.8586956521738832E-5</v>
      </c>
      <c r="BL79" s="71">
        <f t="shared" si="35"/>
        <v>5.650091500000002E-2</v>
      </c>
      <c r="BM79" s="71">
        <f t="shared" si="36"/>
        <v>0</v>
      </c>
      <c r="BQ79" s="60">
        <f t="shared" si="37"/>
        <v>41333</v>
      </c>
      <c r="BR79" s="63">
        <f t="shared" si="38"/>
        <v>9.3444538212261143</v>
      </c>
      <c r="BS79" s="64">
        <f t="shared" si="39"/>
        <v>2324902</v>
      </c>
      <c r="BT79" s="17" t="s">
        <v>116</v>
      </c>
      <c r="BV79" s="60">
        <f t="shared" si="40"/>
        <v>41364</v>
      </c>
      <c r="BW79" s="71">
        <f t="shared" si="41"/>
        <v>3.012651013094949E-3</v>
      </c>
      <c r="BX79" s="71">
        <f t="shared" si="42"/>
        <v>2.3709633083500714E-3</v>
      </c>
      <c r="BY79" s="71">
        <f t="shared" si="43"/>
        <v>1.2025E-3</v>
      </c>
      <c r="BZ79" s="71">
        <f t="shared" si="44"/>
        <v>5.650091500000002E-2</v>
      </c>
      <c r="CA79" s="71">
        <f t="shared" si="45"/>
        <v>-2.3000000000000451E-5</v>
      </c>
      <c r="CB79" s="71">
        <f t="shared" si="46"/>
        <v>0</v>
      </c>
    </row>
    <row r="80" spans="1:80" s="17" customFormat="1" x14ac:dyDescent="0.2">
      <c r="A80" s="106">
        <f t="shared" si="0"/>
        <v>41333</v>
      </c>
      <c r="B80" s="163">
        <v>41364</v>
      </c>
      <c r="C80" s="156">
        <v>807466702574</v>
      </c>
      <c r="D80" s="157">
        <v>6664699.6699999971</v>
      </c>
      <c r="E80" s="158">
        <v>2425132</v>
      </c>
      <c r="F80" s="157">
        <v>26047312986.258064</v>
      </c>
      <c r="G80" s="157">
        <v>10740.575352705777</v>
      </c>
      <c r="H80" s="157">
        <v>6664699.6699999971</v>
      </c>
      <c r="I80" s="159">
        <v>3.012651013094949E-3</v>
      </c>
      <c r="J80" s="159">
        <v>1.1794999999999996E-3</v>
      </c>
      <c r="K80" s="160">
        <v>0</v>
      </c>
      <c r="L80" s="160">
        <v>-4.5238095238071298E-7</v>
      </c>
      <c r="M80" s="160">
        <v>-4.5238095238071298E-7</v>
      </c>
      <c r="N80" s="161">
        <v>23.983180451505405</v>
      </c>
      <c r="O80" s="161">
        <v>9.2817839376434161</v>
      </c>
      <c r="P80" s="162">
        <v>2.3709633083500714E-3</v>
      </c>
      <c r="Q80" s="100"/>
      <c r="R80" s="96"/>
      <c r="T80" s="113">
        <f t="shared" si="53"/>
        <v>3.012651013094949E-3</v>
      </c>
      <c r="U80" s="114">
        <f t="shared" si="53"/>
        <v>1.1794999999999996E-3</v>
      </c>
      <c r="V80" s="115">
        <f>VLOOKUP(B80,'cds bmps'!$E:$I,5,0)/10000</f>
        <v>5.8889761904761903E-2</v>
      </c>
      <c r="Z80" s="124">
        <f t="shared" si="19"/>
        <v>1.5983595728740639E-3</v>
      </c>
      <c r="AA80" s="125">
        <f t="shared" si="30"/>
        <v>1.4142914402208852E-3</v>
      </c>
      <c r="AD80" s="133">
        <f t="shared" si="31"/>
        <v>41364</v>
      </c>
      <c r="AE80" s="134">
        <f t="shared" si="47"/>
        <v>6.4168770474487763E-4</v>
      </c>
      <c r="AF80" s="134">
        <f t="shared" si="26"/>
        <v>8.1164974019726048E-4</v>
      </c>
      <c r="AG80" s="135">
        <f t="shared" si="27"/>
        <v>-2.3000000000000451E-5</v>
      </c>
      <c r="AH80" s="136">
        <f t="shared" si="48"/>
        <v>2.3888469047618835E-3</v>
      </c>
      <c r="AI80" s="57"/>
      <c r="AJ80" s="133">
        <f t="shared" si="28"/>
        <v>41364</v>
      </c>
      <c r="AK80" s="143">
        <f t="shared" si="28"/>
        <v>6.4168770474487763E-4</v>
      </c>
      <c r="AL80" s="143">
        <f t="shared" si="28"/>
        <v>8.1164974019726048E-4</v>
      </c>
      <c r="AM80" s="143">
        <f t="shared" si="29"/>
        <v>0</v>
      </c>
      <c r="AN80" s="143">
        <f t="shared" si="29"/>
        <v>-2.3000000000000451E-5</v>
      </c>
      <c r="AO80" s="144">
        <f t="shared" si="49"/>
        <v>2.3888469047618835E-3</v>
      </c>
      <c r="AP80" s="93"/>
      <c r="AQ80" s="93"/>
      <c r="AR80" s="35"/>
      <c r="AS80" s="93"/>
      <c r="AT80" s="93"/>
      <c r="AU80" s="93"/>
      <c r="AV80" s="93"/>
      <c r="AW80" s="37"/>
      <c r="AX80" s="93"/>
      <c r="AY80" s="93"/>
      <c r="AZ80" s="93"/>
      <c r="BA80" s="93"/>
      <c r="BB80" s="93"/>
      <c r="BC80" s="93"/>
      <c r="BD80" s="93"/>
      <c r="BE80" s="93"/>
      <c r="BF80" s="60">
        <f t="shared" si="32"/>
        <v>41364</v>
      </c>
      <c r="BG80" s="71">
        <f t="shared" si="33"/>
        <v>3.012651013094949E-3</v>
      </c>
      <c r="BH80" s="71">
        <f t="shared" si="34"/>
        <v>1.1794999999999996E-3</v>
      </c>
      <c r="BI80" s="71">
        <f t="shared" si="50"/>
        <v>0</v>
      </c>
      <c r="BJ80" s="71">
        <f t="shared" si="51"/>
        <v>-2.3000000000000451E-5</v>
      </c>
      <c r="BK80" s="71">
        <f t="shared" si="52"/>
        <v>-2.3000000000000451E-5</v>
      </c>
      <c r="BL80" s="71">
        <f t="shared" si="35"/>
        <v>5.8889761904761903E-2</v>
      </c>
      <c r="BM80" s="71">
        <f t="shared" si="36"/>
        <v>0</v>
      </c>
      <c r="BQ80" s="60">
        <f t="shared" si="37"/>
        <v>41364</v>
      </c>
      <c r="BR80" s="63">
        <f t="shared" si="38"/>
        <v>9.2817839376434161</v>
      </c>
      <c r="BS80" s="64">
        <f t="shared" si="39"/>
        <v>2425132</v>
      </c>
      <c r="BT80" s="17" t="s">
        <v>116</v>
      </c>
      <c r="BV80" s="60">
        <f t="shared" si="40"/>
        <v>41394</v>
      </c>
      <c r="BW80" s="71">
        <f t="shared" si="41"/>
        <v>2.9177808250656335E-3</v>
      </c>
      <c r="BX80" s="71">
        <f t="shared" si="42"/>
        <v>3.012651013094949E-3</v>
      </c>
      <c r="BY80" s="71">
        <f t="shared" si="43"/>
        <v>1.1794999999999996E-3</v>
      </c>
      <c r="BZ80" s="71">
        <f t="shared" si="44"/>
        <v>5.8889761904761903E-2</v>
      </c>
      <c r="CA80" s="71">
        <f t="shared" si="45"/>
        <v>-4.5238095238071298E-7</v>
      </c>
      <c r="CB80" s="71">
        <f t="shared" si="46"/>
        <v>0</v>
      </c>
    </row>
    <row r="81" spans="1:80" s="17" customFormat="1" x14ac:dyDescent="0.2">
      <c r="A81" s="106">
        <f t="shared" si="0"/>
        <v>41364</v>
      </c>
      <c r="B81" s="163">
        <v>41394</v>
      </c>
      <c r="C81" s="156">
        <v>771112367530</v>
      </c>
      <c r="D81" s="157">
        <v>6164210.6299999924</v>
      </c>
      <c r="E81" s="158">
        <v>2367424</v>
      </c>
      <c r="F81" s="157">
        <v>25703745584.333332</v>
      </c>
      <c r="G81" s="157">
        <v>10857.263246606155</v>
      </c>
      <c r="H81" s="157">
        <v>6164210.6299999924</v>
      </c>
      <c r="I81" s="159">
        <v>2.9177808250656335E-3</v>
      </c>
      <c r="J81" s="159">
        <v>1.1790476190476188E-3</v>
      </c>
      <c r="K81" s="160">
        <v>0</v>
      </c>
      <c r="L81" s="160">
        <v>-5.5865800865800321E-5</v>
      </c>
      <c r="M81" s="160">
        <v>-5.5865800865800321E-5</v>
      </c>
      <c r="N81" s="161">
        <v>23.969902560809231</v>
      </c>
      <c r="O81" s="161">
        <v>9.2925895586548766</v>
      </c>
      <c r="P81" s="162">
        <v>3.012651013094949E-3</v>
      </c>
      <c r="Q81" s="100"/>
      <c r="R81" s="96"/>
      <c r="T81" s="113">
        <f t="shared" si="53"/>
        <v>2.9177808250656335E-3</v>
      </c>
      <c r="U81" s="114">
        <f t="shared" si="53"/>
        <v>1.1790476190476188E-3</v>
      </c>
      <c r="V81" s="115">
        <f>VLOOKUP(B81,'cds bmps'!$E:$I,5,0)/10000</f>
        <v>6.6684945454545452E-2</v>
      </c>
      <c r="Z81" s="124">
        <f t="shared" si="19"/>
        <v>1.7529305138341991E-3</v>
      </c>
      <c r="AA81" s="125">
        <f t="shared" si="30"/>
        <v>1.1648503112314343E-3</v>
      </c>
      <c r="AD81" s="133">
        <f t="shared" si="31"/>
        <v>41394</v>
      </c>
      <c r="AE81" s="134">
        <f t="shared" si="47"/>
        <v>-9.4870188029315579E-5</v>
      </c>
      <c r="AF81" s="134">
        <f t="shared" si="26"/>
        <v>1.4142914402208852E-3</v>
      </c>
      <c r="AG81" s="135">
        <f t="shared" si="27"/>
        <v>-4.5238095238071298E-7</v>
      </c>
      <c r="AH81" s="136">
        <f t="shared" si="48"/>
        <v>7.7951835497835492E-3</v>
      </c>
      <c r="AI81" s="57"/>
      <c r="AJ81" s="133">
        <f t="shared" si="28"/>
        <v>41394</v>
      </c>
      <c r="AK81" s="143">
        <f t="shared" si="28"/>
        <v>-9.4870188029315579E-5</v>
      </c>
      <c r="AL81" s="143">
        <f t="shared" si="28"/>
        <v>1.4142914402208852E-3</v>
      </c>
      <c r="AM81" s="143">
        <f t="shared" si="29"/>
        <v>0</v>
      </c>
      <c r="AN81" s="143">
        <f t="shared" si="29"/>
        <v>-4.5238095238071298E-7</v>
      </c>
      <c r="AO81" s="144">
        <f t="shared" si="49"/>
        <v>7.7951835497835492E-3</v>
      </c>
      <c r="AP81" s="93"/>
      <c r="AQ81" s="93"/>
      <c r="AR81" s="35"/>
      <c r="AS81" s="93"/>
      <c r="AT81" s="93"/>
      <c r="AU81" s="93"/>
      <c r="AV81" s="93"/>
      <c r="AW81" s="37"/>
      <c r="AX81" s="93"/>
      <c r="AY81" s="93"/>
      <c r="AZ81" s="93"/>
      <c r="BA81" s="93"/>
      <c r="BB81" s="93"/>
      <c r="BC81" s="93"/>
      <c r="BD81" s="93"/>
      <c r="BE81" s="93"/>
      <c r="BF81" s="60">
        <f t="shared" si="32"/>
        <v>41394</v>
      </c>
      <c r="BG81" s="71">
        <f t="shared" si="33"/>
        <v>2.9177808250656335E-3</v>
      </c>
      <c r="BH81" s="71">
        <f t="shared" si="34"/>
        <v>1.1790476190476188E-3</v>
      </c>
      <c r="BI81" s="71">
        <f t="shared" si="50"/>
        <v>0</v>
      </c>
      <c r="BJ81" s="71">
        <f t="shared" si="51"/>
        <v>-4.5238095238071298E-7</v>
      </c>
      <c r="BK81" s="71">
        <f t="shared" si="52"/>
        <v>-4.5238095238071298E-7</v>
      </c>
      <c r="BL81" s="71">
        <f t="shared" si="35"/>
        <v>6.6684945454545452E-2</v>
      </c>
      <c r="BM81" s="71">
        <f t="shared" si="36"/>
        <v>0</v>
      </c>
      <c r="BQ81" s="60">
        <f t="shared" si="37"/>
        <v>41394</v>
      </c>
      <c r="BR81" s="63">
        <f t="shared" si="38"/>
        <v>9.2925895586548766</v>
      </c>
      <c r="BS81" s="64">
        <f t="shared" si="39"/>
        <v>2367424</v>
      </c>
      <c r="BT81" s="17" t="s">
        <v>116</v>
      </c>
      <c r="BV81" s="60">
        <f t="shared" si="40"/>
        <v>41425</v>
      </c>
      <c r="BW81" s="71">
        <f t="shared" si="41"/>
        <v>3.0500615034598317E-3</v>
      </c>
      <c r="BX81" s="71">
        <f t="shared" si="42"/>
        <v>2.9177808250656335E-3</v>
      </c>
      <c r="BY81" s="71">
        <f t="shared" si="43"/>
        <v>1.1790476190476188E-3</v>
      </c>
      <c r="BZ81" s="71">
        <f t="shared" si="44"/>
        <v>6.6684945454545452E-2</v>
      </c>
      <c r="CA81" s="71">
        <f t="shared" si="45"/>
        <v>-5.5865800865800321E-5</v>
      </c>
      <c r="CB81" s="71">
        <f t="shared" si="46"/>
        <v>0</v>
      </c>
    </row>
    <row r="82" spans="1:80" s="17" customFormat="1" x14ac:dyDescent="0.2">
      <c r="A82" s="106">
        <f t="shared" si="0"/>
        <v>41394</v>
      </c>
      <c r="B82" s="163">
        <v>41425</v>
      </c>
      <c r="C82" s="156">
        <v>796027604524</v>
      </c>
      <c r="D82" s="157">
        <v>6651871.6500000004</v>
      </c>
      <c r="E82" s="158">
        <v>2326924</v>
      </c>
      <c r="F82" s="157">
        <v>25678309823.354839</v>
      </c>
      <c r="G82" s="157">
        <v>11035.30232330529</v>
      </c>
      <c r="H82" s="157">
        <v>6651871.6500000004</v>
      </c>
      <c r="I82" s="159">
        <v>3.0500615034598317E-3</v>
      </c>
      <c r="J82" s="159">
        <v>1.1231818181818185E-3</v>
      </c>
      <c r="K82" s="160">
        <v>8.2318181818181665E-5</v>
      </c>
      <c r="L82" s="160">
        <v>0</v>
      </c>
      <c r="M82" s="160">
        <v>8.2318181818181665E-5</v>
      </c>
      <c r="N82" s="161">
        <v>23.968912496754594</v>
      </c>
      <c r="O82" s="161">
        <v>9.3088547150808711</v>
      </c>
      <c r="P82" s="162">
        <v>2.9177808250656335E-3</v>
      </c>
      <c r="Q82" s="100"/>
      <c r="R82" s="96"/>
      <c r="T82" s="113">
        <f t="shared" si="53"/>
        <v>3.0500615034598317E-3</v>
      </c>
      <c r="U82" s="114">
        <f t="shared" si="53"/>
        <v>1.1231818181818185E-3</v>
      </c>
      <c r="V82" s="115">
        <f>VLOOKUP(B82,'cds bmps'!$E:$I,5,0)/10000</f>
        <v>5.7309269565217404E-2</v>
      </c>
      <c r="Z82" s="124">
        <f t="shared" si="19"/>
        <v>1.5464843213468262E-3</v>
      </c>
      <c r="AA82" s="125">
        <f t="shared" si="30"/>
        <v>1.5035771821130055E-3</v>
      </c>
      <c r="AD82" s="133">
        <f t="shared" si="31"/>
        <v>41425</v>
      </c>
      <c r="AE82" s="134">
        <f t="shared" si="47"/>
        <v>1.3228067839419827E-4</v>
      </c>
      <c r="AF82" s="134">
        <f t="shared" si="26"/>
        <v>1.1648503112314343E-3</v>
      </c>
      <c r="AG82" s="135">
        <f t="shared" si="27"/>
        <v>-5.5865800865800321E-5</v>
      </c>
      <c r="AH82" s="136">
        <f t="shared" si="48"/>
        <v>-9.3756758893280487E-3</v>
      </c>
      <c r="AI82" s="57"/>
      <c r="AJ82" s="133">
        <f t="shared" si="28"/>
        <v>41425</v>
      </c>
      <c r="AK82" s="143">
        <f t="shared" si="28"/>
        <v>1.3228067839419827E-4</v>
      </c>
      <c r="AL82" s="143">
        <f t="shared" si="28"/>
        <v>1.1648503112314343E-3</v>
      </c>
      <c r="AM82" s="143">
        <f t="shared" si="29"/>
        <v>0</v>
      </c>
      <c r="AN82" s="143">
        <f t="shared" si="29"/>
        <v>-5.5865800865800321E-5</v>
      </c>
      <c r="AO82" s="144">
        <f t="shared" si="49"/>
        <v>-9.3756758893280487E-3</v>
      </c>
      <c r="AP82" s="93"/>
      <c r="AQ82" s="93"/>
      <c r="AR82" s="35"/>
      <c r="AS82" s="93"/>
      <c r="AT82" s="93"/>
      <c r="AU82" s="93"/>
      <c r="AV82" s="93"/>
      <c r="AW82" s="37"/>
      <c r="AX82" s="93"/>
      <c r="AY82" s="93"/>
      <c r="AZ82" s="93"/>
      <c r="BA82" s="93"/>
      <c r="BB82" s="93"/>
      <c r="BC82" s="93"/>
      <c r="BD82" s="93"/>
      <c r="BE82" s="93"/>
      <c r="BF82" s="60">
        <f t="shared" si="32"/>
        <v>41425</v>
      </c>
      <c r="BG82" s="71">
        <f t="shared" si="33"/>
        <v>3.0500615034598317E-3</v>
      </c>
      <c r="BH82" s="71">
        <f t="shared" si="34"/>
        <v>1.1231818181818185E-3</v>
      </c>
      <c r="BI82" s="71">
        <f t="shared" si="50"/>
        <v>0</v>
      </c>
      <c r="BJ82" s="71">
        <f t="shared" si="51"/>
        <v>-5.5865800865800321E-5</v>
      </c>
      <c r="BK82" s="71">
        <f t="shared" si="52"/>
        <v>-5.5865800865800321E-5</v>
      </c>
      <c r="BL82" s="71">
        <f t="shared" si="35"/>
        <v>5.7309269565217404E-2</v>
      </c>
      <c r="BM82" s="71">
        <f t="shared" si="36"/>
        <v>0</v>
      </c>
      <c r="BQ82" s="60">
        <f t="shared" si="37"/>
        <v>41425</v>
      </c>
      <c r="BR82" s="63">
        <f t="shared" si="38"/>
        <v>9.3088547150808711</v>
      </c>
      <c r="BS82" s="64">
        <f t="shared" si="39"/>
        <v>2326924</v>
      </c>
      <c r="BT82" s="17" t="s">
        <v>116</v>
      </c>
      <c r="BV82" s="60">
        <f t="shared" si="40"/>
        <v>41455</v>
      </c>
      <c r="BW82" s="71">
        <f t="shared" si="41"/>
        <v>3.127448504510189E-3</v>
      </c>
      <c r="BX82" s="71">
        <f t="shared" si="42"/>
        <v>3.0500615034598317E-3</v>
      </c>
      <c r="BY82" s="71">
        <f t="shared" si="43"/>
        <v>1.1231818181818185E-3</v>
      </c>
      <c r="BZ82" s="71">
        <f t="shared" si="44"/>
        <v>5.7309269565217404E-2</v>
      </c>
      <c r="CA82" s="71">
        <f t="shared" si="45"/>
        <v>8.2318181818181665E-5</v>
      </c>
      <c r="CB82" s="71">
        <f t="shared" si="46"/>
        <v>0</v>
      </c>
    </row>
    <row r="83" spans="1:80" s="17" customFormat="1" x14ac:dyDescent="0.2">
      <c r="A83" s="106">
        <f t="shared" ref="A83:A108" si="54">+EOMONTH(B83,-1)</f>
        <v>41425</v>
      </c>
      <c r="B83" s="163">
        <v>41455</v>
      </c>
      <c r="C83" s="156">
        <v>778356481822</v>
      </c>
      <c r="D83" s="157">
        <v>6669232.3700000718</v>
      </c>
      <c r="E83" s="158">
        <v>2327659</v>
      </c>
      <c r="F83" s="157">
        <v>25945216060.733334</v>
      </c>
      <c r="G83" s="157">
        <v>11146.484970836937</v>
      </c>
      <c r="H83" s="157">
        <v>6669232.3700000718</v>
      </c>
      <c r="I83" s="159">
        <v>3.127448504510189E-3</v>
      </c>
      <c r="J83" s="159">
        <v>1.2055000000000002E-3</v>
      </c>
      <c r="K83" s="160">
        <v>4.4499999999999835E-5</v>
      </c>
      <c r="L83" s="160">
        <v>0</v>
      </c>
      <c r="M83" s="160">
        <v>4.4499999999999835E-5</v>
      </c>
      <c r="N83" s="161">
        <v>23.979253077375816</v>
      </c>
      <c r="O83" s="161">
        <v>9.3188794779344803</v>
      </c>
      <c r="P83" s="162">
        <v>3.0500615034598317E-3</v>
      </c>
      <c r="Q83" s="100"/>
      <c r="R83" s="96"/>
      <c r="T83" s="113">
        <f t="shared" si="53"/>
        <v>3.127448504510189E-3</v>
      </c>
      <c r="U83" s="114">
        <f t="shared" si="53"/>
        <v>1.2055000000000002E-3</v>
      </c>
      <c r="V83" s="115">
        <f>VLOOKUP(B83,'cds bmps'!$E:$I,5,0)/10000</f>
        <v>6.382926500000001E-2</v>
      </c>
      <c r="Z83" s="124">
        <f t="shared" si="19"/>
        <v>1.7058746036987737E-3</v>
      </c>
      <c r="AA83" s="125">
        <f t="shared" ref="AA83:AA108" si="55">+I83-Z83</f>
        <v>1.4215739008114152E-3</v>
      </c>
      <c r="AD83" s="133">
        <f t="shared" ref="AD83:AD108" si="56">+B83</f>
        <v>41455</v>
      </c>
      <c r="AE83" s="134">
        <f t="shared" si="47"/>
        <v>7.7387001050357226E-5</v>
      </c>
      <c r="AF83" s="134">
        <f t="shared" si="26"/>
        <v>1.5035771821130055E-3</v>
      </c>
      <c r="AG83" s="135">
        <f t="shared" si="27"/>
        <v>8.2318181818181665E-5</v>
      </c>
      <c r="AH83" s="136">
        <f t="shared" si="48"/>
        <v>6.5199954347826064E-3</v>
      </c>
      <c r="AI83" s="57"/>
      <c r="AJ83" s="133">
        <f t="shared" si="28"/>
        <v>41455</v>
      </c>
      <c r="AK83" s="143">
        <f t="shared" si="28"/>
        <v>7.7387001050357226E-5</v>
      </c>
      <c r="AL83" s="143">
        <f t="shared" si="28"/>
        <v>1.5035771821130055E-3</v>
      </c>
      <c r="AM83" s="143">
        <f t="shared" si="29"/>
        <v>8.2318181818181665E-5</v>
      </c>
      <c r="AN83" s="143">
        <f t="shared" si="29"/>
        <v>0</v>
      </c>
      <c r="AO83" s="144">
        <f t="shared" si="49"/>
        <v>6.5199954347826064E-3</v>
      </c>
      <c r="AP83" s="93"/>
      <c r="AQ83" s="93"/>
      <c r="AR83" s="36"/>
      <c r="AS83" s="93"/>
      <c r="AT83" s="93"/>
      <c r="AU83" s="93"/>
      <c r="AV83" s="93"/>
      <c r="AX83" s="93"/>
      <c r="AY83" s="93"/>
      <c r="AZ83" s="93"/>
      <c r="BA83" s="93"/>
      <c r="BB83" s="93"/>
      <c r="BC83" s="93"/>
      <c r="BD83" s="93"/>
      <c r="BE83" s="93"/>
      <c r="BF83" s="60">
        <f t="shared" ref="BF83:BF108" si="57">+B83</f>
        <v>41455</v>
      </c>
      <c r="BG83" s="71">
        <f t="shared" ref="BG83:BG108" si="58">+I83</f>
        <v>3.127448504510189E-3</v>
      </c>
      <c r="BH83" s="71">
        <f t="shared" ref="BH83:BH108" si="59">+J83</f>
        <v>1.2055000000000002E-3</v>
      </c>
      <c r="BI83" s="71">
        <f t="shared" si="50"/>
        <v>8.2318181818181665E-5</v>
      </c>
      <c r="BJ83" s="71">
        <f t="shared" si="51"/>
        <v>0</v>
      </c>
      <c r="BK83" s="71">
        <f t="shared" si="52"/>
        <v>8.2318181818181665E-5</v>
      </c>
      <c r="BL83" s="71">
        <f t="shared" ref="BL83:BL108" si="60">+V83</f>
        <v>6.382926500000001E-2</v>
      </c>
      <c r="BM83" s="71">
        <f t="shared" ref="BM83:BM108" si="61">+W83</f>
        <v>0</v>
      </c>
      <c r="BQ83" s="60">
        <f t="shared" ref="BQ83:BQ104" si="62">+B83</f>
        <v>41455</v>
      </c>
      <c r="BR83" s="63">
        <f t="shared" ref="BR83:BR104" si="63">+O83</f>
        <v>9.3188794779344803</v>
      </c>
      <c r="BS83" s="64">
        <f t="shared" ref="BS83:BS104" si="64">+E83</f>
        <v>2327659</v>
      </c>
      <c r="BT83" s="17" t="s">
        <v>116</v>
      </c>
      <c r="BV83" s="60">
        <f t="shared" ref="BV83:BV107" si="65">+B84</f>
        <v>41486</v>
      </c>
      <c r="BW83" s="71">
        <f t="shared" ref="BW83:BW107" si="66">+I84</f>
        <v>2.358049297431749E-3</v>
      </c>
      <c r="BX83" s="71">
        <f t="shared" ref="BX83:BX107" si="67">+I83</f>
        <v>3.127448504510189E-3</v>
      </c>
      <c r="BY83" s="71">
        <f t="shared" ref="BY83:BY107" si="68">+J83</f>
        <v>1.2055000000000002E-3</v>
      </c>
      <c r="BZ83" s="71">
        <f t="shared" ref="BZ83:BZ107" si="69">+V83</f>
        <v>6.382926500000001E-2</v>
      </c>
      <c r="CA83" s="71">
        <f t="shared" ref="CA83:CA107" si="70">+M83</f>
        <v>4.4499999999999835E-5</v>
      </c>
      <c r="CB83" s="71">
        <f t="shared" ref="CB83:CB107" si="71">+W83</f>
        <v>0</v>
      </c>
    </row>
    <row r="84" spans="1:80" s="17" customFormat="1" x14ac:dyDescent="0.2">
      <c r="A84" s="106">
        <f t="shared" si="54"/>
        <v>41455</v>
      </c>
      <c r="B84" s="163">
        <v>41486</v>
      </c>
      <c r="C84" s="156">
        <v>807381847264</v>
      </c>
      <c r="D84" s="157">
        <v>5216016.9800000619</v>
      </c>
      <c r="E84" s="158">
        <v>2326065</v>
      </c>
      <c r="F84" s="157">
        <v>26044575718.19355</v>
      </c>
      <c r="G84" s="157">
        <v>11196.839176116553</v>
      </c>
      <c r="H84" s="157">
        <v>5216016.9800000619</v>
      </c>
      <c r="I84" s="159">
        <v>2.358049297431749E-3</v>
      </c>
      <c r="J84" s="159">
        <v>1.25E-3</v>
      </c>
      <c r="K84" s="160">
        <v>2.8181818181818039E-5</v>
      </c>
      <c r="L84" s="160">
        <v>0</v>
      </c>
      <c r="M84" s="160">
        <v>2.8181818181818039E-5</v>
      </c>
      <c r="N84" s="161">
        <v>23.983075357674672</v>
      </c>
      <c r="O84" s="161">
        <v>9.3233868010344736</v>
      </c>
      <c r="P84" s="162">
        <v>3.127448504510189E-3</v>
      </c>
      <c r="Q84" s="100"/>
      <c r="R84" s="96"/>
      <c r="T84" s="113">
        <f t="shared" si="53"/>
        <v>2.358049297431749E-3</v>
      </c>
      <c r="U84" s="114">
        <f t="shared" si="53"/>
        <v>1.25E-3</v>
      </c>
      <c r="V84" s="115">
        <f>VLOOKUP(B84,'cds bmps'!$E:$I,5,0)/10000</f>
        <v>6.9793669565217389E-2</v>
      </c>
      <c r="Z84" s="124">
        <f t="shared" ref="Z84:Z108" si="72">+MAX(0,$AS$38+$AS$39*U84+$AS$40*V84)</f>
        <v>1.8404688826478598E-3</v>
      </c>
      <c r="AA84" s="125">
        <f t="shared" si="55"/>
        <v>5.1758041478388922E-4</v>
      </c>
      <c r="AD84" s="133">
        <f t="shared" si="56"/>
        <v>41486</v>
      </c>
      <c r="AE84" s="134">
        <f t="shared" ref="AE84:AE108" si="73">+I84-I83</f>
        <v>-7.6939920707843994E-4</v>
      </c>
      <c r="AF84" s="134">
        <f t="shared" si="26"/>
        <v>1.4215739008114152E-3</v>
      </c>
      <c r="AG84" s="135">
        <f t="shared" si="27"/>
        <v>4.4499999999999835E-5</v>
      </c>
      <c r="AH84" s="136">
        <f t="shared" ref="AH84:AH108" si="74">+V84-V83</f>
        <v>5.9644045652173794E-3</v>
      </c>
      <c r="AI84" s="57"/>
      <c r="AJ84" s="133">
        <f t="shared" si="28"/>
        <v>41486</v>
      </c>
      <c r="AK84" s="143">
        <f t="shared" si="28"/>
        <v>-7.6939920707843994E-4</v>
      </c>
      <c r="AL84" s="143">
        <f t="shared" si="28"/>
        <v>1.4215739008114152E-3</v>
      </c>
      <c r="AM84" s="143">
        <f t="shared" si="29"/>
        <v>4.4499999999999835E-5</v>
      </c>
      <c r="AN84" s="143">
        <f t="shared" si="29"/>
        <v>0</v>
      </c>
      <c r="AO84" s="144">
        <f t="shared" ref="AO84:AO108" si="75">+V84-V83</f>
        <v>5.9644045652173794E-3</v>
      </c>
      <c r="AP84" s="93"/>
      <c r="AQ84" s="93"/>
      <c r="AS84" s="93"/>
      <c r="AT84" s="93"/>
      <c r="AU84" s="93"/>
      <c r="AV84" s="93"/>
      <c r="AW84" s="35"/>
      <c r="AX84" s="93"/>
      <c r="AY84" s="93"/>
      <c r="AZ84" s="93"/>
      <c r="BA84" s="93"/>
      <c r="BB84" s="93"/>
      <c r="BC84" s="93"/>
      <c r="BD84" s="93"/>
      <c r="BE84" s="93"/>
      <c r="BF84" s="60">
        <f t="shared" si="57"/>
        <v>41486</v>
      </c>
      <c r="BG84" s="71">
        <f t="shared" si="58"/>
        <v>2.358049297431749E-3</v>
      </c>
      <c r="BH84" s="71">
        <f t="shared" si="59"/>
        <v>1.25E-3</v>
      </c>
      <c r="BI84" s="71">
        <f t="shared" ref="BI84:BI108" si="76">+K83</f>
        <v>4.4499999999999835E-5</v>
      </c>
      <c r="BJ84" s="71">
        <f t="shared" ref="BJ84:BJ108" si="77">+L83</f>
        <v>0</v>
      </c>
      <c r="BK84" s="71">
        <f t="shared" ref="BK84:BK108" si="78">+M83</f>
        <v>4.4499999999999835E-5</v>
      </c>
      <c r="BL84" s="71">
        <f t="shared" si="60"/>
        <v>6.9793669565217389E-2</v>
      </c>
      <c r="BM84" s="71">
        <f t="shared" si="61"/>
        <v>0</v>
      </c>
      <c r="BQ84" s="60">
        <f t="shared" si="62"/>
        <v>41486</v>
      </c>
      <c r="BR84" s="63">
        <f t="shared" si="63"/>
        <v>9.3233868010344736</v>
      </c>
      <c r="BS84" s="64">
        <f t="shared" si="64"/>
        <v>2326065</v>
      </c>
      <c r="BT84" s="17" t="s">
        <v>116</v>
      </c>
      <c r="BV84" s="60">
        <f t="shared" si="65"/>
        <v>41517</v>
      </c>
      <c r="BW84" s="71">
        <f t="shared" si="66"/>
        <v>2.3847666364464732E-3</v>
      </c>
      <c r="BX84" s="71">
        <f t="shared" si="67"/>
        <v>2.358049297431749E-3</v>
      </c>
      <c r="BY84" s="71">
        <f t="shared" si="68"/>
        <v>1.25E-3</v>
      </c>
      <c r="BZ84" s="71">
        <f t="shared" si="69"/>
        <v>6.9793669565217389E-2</v>
      </c>
      <c r="CA84" s="71">
        <f t="shared" si="70"/>
        <v>2.8181818181818039E-5</v>
      </c>
      <c r="CB84" s="71">
        <f t="shared" si="71"/>
        <v>0</v>
      </c>
    </row>
    <row r="85" spans="1:80" s="17" customFormat="1" x14ac:dyDescent="0.2">
      <c r="A85" s="106">
        <f t="shared" si="54"/>
        <v>41486</v>
      </c>
      <c r="B85" s="163">
        <v>41517</v>
      </c>
      <c r="C85" s="156">
        <v>822864311610</v>
      </c>
      <c r="D85" s="157">
        <v>5376272.2100000614</v>
      </c>
      <c r="E85" s="158">
        <v>2312220</v>
      </c>
      <c r="F85" s="157">
        <v>26544010051.935482</v>
      </c>
      <c r="G85" s="157">
        <v>11479.880829650934</v>
      </c>
      <c r="H85" s="157">
        <v>5376272.2100000614</v>
      </c>
      <c r="I85" s="159">
        <v>2.3847666364464732E-3</v>
      </c>
      <c r="J85" s="159">
        <v>1.2781818181818181E-3</v>
      </c>
      <c r="K85" s="160">
        <v>3.2467532467535341E-6</v>
      </c>
      <c r="L85" s="160">
        <v>0</v>
      </c>
      <c r="M85" s="160">
        <v>3.2467532467535341E-6</v>
      </c>
      <c r="N85" s="161">
        <v>24.002069949083982</v>
      </c>
      <c r="O85" s="161">
        <v>9.3483512891272511</v>
      </c>
      <c r="P85" s="162">
        <v>2.358049297431749E-3</v>
      </c>
      <c r="Q85" s="100"/>
      <c r="R85" s="96"/>
      <c r="T85" s="113">
        <f t="shared" si="53"/>
        <v>2.3847666364464732E-3</v>
      </c>
      <c r="U85" s="114">
        <f t="shared" si="53"/>
        <v>1.2781818181818181E-3</v>
      </c>
      <c r="V85" s="115">
        <f>VLOOKUP(B85,'cds bmps'!$E:$I,5,0)/10000</f>
        <v>6.8958627272727266E-2</v>
      </c>
      <c r="Z85" s="124">
        <f t="shared" si="72"/>
        <v>1.8341525489468033E-3</v>
      </c>
      <c r="AA85" s="125">
        <f t="shared" si="55"/>
        <v>5.5061408749966989E-4</v>
      </c>
      <c r="AD85" s="133">
        <f t="shared" si="56"/>
        <v>41517</v>
      </c>
      <c r="AE85" s="134">
        <f t="shared" si="73"/>
        <v>2.6717339014724166E-5</v>
      </c>
      <c r="AF85" s="134">
        <f t="shared" ref="AF85:AF108" si="79">+AA84</f>
        <v>5.1758041478388922E-4</v>
      </c>
      <c r="AG85" s="135">
        <f t="shared" ref="AG85:AG108" si="80">+M84</f>
        <v>2.8181818181818039E-5</v>
      </c>
      <c r="AH85" s="136">
        <f t="shared" si="74"/>
        <v>-8.3504229249012352E-4</v>
      </c>
      <c r="AI85" s="57"/>
      <c r="AJ85" s="133">
        <f t="shared" ref="AJ85:AL104" si="81">+AD85</f>
        <v>41517</v>
      </c>
      <c r="AK85" s="143">
        <f t="shared" si="81"/>
        <v>2.6717339014724166E-5</v>
      </c>
      <c r="AL85" s="143">
        <f t="shared" si="81"/>
        <v>5.1758041478388922E-4</v>
      </c>
      <c r="AM85" s="143">
        <f t="shared" ref="AM85:AN108" si="82">+K84</f>
        <v>2.8181818181818039E-5</v>
      </c>
      <c r="AN85" s="143">
        <f t="shared" si="82"/>
        <v>0</v>
      </c>
      <c r="AO85" s="144">
        <f t="shared" si="75"/>
        <v>-8.3504229249012352E-4</v>
      </c>
      <c r="AP85" s="93"/>
      <c r="AQ85" s="93"/>
      <c r="AR85" s="37"/>
      <c r="AS85" s="93"/>
      <c r="AT85" s="93"/>
      <c r="AU85" s="93"/>
      <c r="AV85" s="93"/>
      <c r="AX85" s="93"/>
      <c r="AY85" s="93"/>
      <c r="AZ85" s="93"/>
      <c r="BA85" s="93"/>
      <c r="BB85" s="93"/>
      <c r="BC85" s="93"/>
      <c r="BD85" s="93"/>
      <c r="BE85" s="93"/>
      <c r="BF85" s="60">
        <f t="shared" si="57"/>
        <v>41517</v>
      </c>
      <c r="BG85" s="71">
        <f t="shared" si="58"/>
        <v>2.3847666364464732E-3</v>
      </c>
      <c r="BH85" s="71">
        <f t="shared" si="59"/>
        <v>1.2781818181818181E-3</v>
      </c>
      <c r="BI85" s="71">
        <f t="shared" si="76"/>
        <v>2.8181818181818039E-5</v>
      </c>
      <c r="BJ85" s="71">
        <f t="shared" si="77"/>
        <v>0</v>
      </c>
      <c r="BK85" s="71">
        <f t="shared" si="78"/>
        <v>2.8181818181818039E-5</v>
      </c>
      <c r="BL85" s="71">
        <f t="shared" si="60"/>
        <v>6.8958627272727266E-2</v>
      </c>
      <c r="BM85" s="71">
        <f t="shared" si="61"/>
        <v>0</v>
      </c>
      <c r="BQ85" s="60">
        <f t="shared" si="62"/>
        <v>41517</v>
      </c>
      <c r="BR85" s="63">
        <f t="shared" si="63"/>
        <v>9.3483512891272511</v>
      </c>
      <c r="BS85" s="64">
        <f t="shared" si="64"/>
        <v>2312220</v>
      </c>
      <c r="BT85" s="17" t="s">
        <v>116</v>
      </c>
      <c r="BV85" s="60">
        <f t="shared" si="65"/>
        <v>41547</v>
      </c>
      <c r="BW85" s="71">
        <f t="shared" si="66"/>
        <v>2.3492688404591765E-3</v>
      </c>
      <c r="BX85" s="71">
        <f t="shared" si="67"/>
        <v>2.3847666364464732E-3</v>
      </c>
      <c r="BY85" s="71">
        <f t="shared" si="68"/>
        <v>1.2781818181818181E-3</v>
      </c>
      <c r="BZ85" s="71">
        <f t="shared" si="69"/>
        <v>6.8958627272727266E-2</v>
      </c>
      <c r="CA85" s="71">
        <f t="shared" si="70"/>
        <v>3.2467532467535341E-6</v>
      </c>
      <c r="CB85" s="71">
        <f t="shared" si="71"/>
        <v>0</v>
      </c>
    </row>
    <row r="86" spans="1:80" s="17" customFormat="1" x14ac:dyDescent="0.2">
      <c r="A86" s="106">
        <f t="shared" si="54"/>
        <v>41517</v>
      </c>
      <c r="B86" s="163">
        <v>41547</v>
      </c>
      <c r="C86" s="156">
        <v>801537950136</v>
      </c>
      <c r="D86" s="157">
        <v>5158981.1800000705</v>
      </c>
      <c r="E86" s="158">
        <v>2309859</v>
      </c>
      <c r="F86" s="157">
        <v>26717931671.200001</v>
      </c>
      <c r="G86" s="157">
        <v>11566.910218848856</v>
      </c>
      <c r="H86" s="157">
        <v>5158981.1800000705</v>
      </c>
      <c r="I86" s="159">
        <v>2.3492688404591765E-3</v>
      </c>
      <c r="J86" s="159">
        <v>1.2814285714285716E-3</v>
      </c>
      <c r="K86" s="160">
        <v>1.1801242236024728E-6</v>
      </c>
      <c r="L86" s="160">
        <v>0</v>
      </c>
      <c r="M86" s="160">
        <v>1.1801242236024728E-6</v>
      </c>
      <c r="N86" s="161">
        <v>24.008600775103769</v>
      </c>
      <c r="O86" s="161">
        <v>9.3559037334297859</v>
      </c>
      <c r="P86" s="162">
        <v>2.3847666364464732E-3</v>
      </c>
      <c r="Q86" s="100"/>
      <c r="R86" s="96"/>
      <c r="T86" s="113">
        <f t="shared" si="53"/>
        <v>2.3492688404591765E-3</v>
      </c>
      <c r="U86" s="114">
        <f t="shared" si="53"/>
        <v>1.2814285714285716E-3</v>
      </c>
      <c r="V86" s="115">
        <f>VLOOKUP(B86,'cds bmps'!$E:$I,5,0)/10000</f>
        <v>6.4340461904761906E-2</v>
      </c>
      <c r="Z86" s="124">
        <f t="shared" si="72"/>
        <v>1.7436631927418163E-3</v>
      </c>
      <c r="AA86" s="125">
        <f t="shared" si="55"/>
        <v>6.0560564771736016E-4</v>
      </c>
      <c r="AD86" s="133">
        <f t="shared" si="56"/>
        <v>41547</v>
      </c>
      <c r="AE86" s="134">
        <f t="shared" si="73"/>
        <v>-3.5497795987296694E-5</v>
      </c>
      <c r="AF86" s="134">
        <f t="shared" si="79"/>
        <v>5.5061408749966989E-4</v>
      </c>
      <c r="AG86" s="135">
        <f t="shared" si="80"/>
        <v>3.2467532467535341E-6</v>
      </c>
      <c r="AH86" s="136">
        <f t="shared" si="74"/>
        <v>-4.61816536796536E-3</v>
      </c>
      <c r="AI86" s="57"/>
      <c r="AJ86" s="133">
        <f t="shared" si="81"/>
        <v>41547</v>
      </c>
      <c r="AK86" s="143">
        <f t="shared" si="81"/>
        <v>-3.5497795987296694E-5</v>
      </c>
      <c r="AL86" s="143">
        <f t="shared" si="81"/>
        <v>5.5061408749966989E-4</v>
      </c>
      <c r="AM86" s="143">
        <f t="shared" si="82"/>
        <v>3.2467532467535341E-6</v>
      </c>
      <c r="AN86" s="143">
        <f t="shared" si="82"/>
        <v>0</v>
      </c>
      <c r="AO86" s="144">
        <f t="shared" si="75"/>
        <v>-4.61816536796536E-3</v>
      </c>
      <c r="AP86" s="93"/>
      <c r="AQ86" s="93"/>
      <c r="AR86" s="37"/>
      <c r="AS86" s="93"/>
      <c r="AT86" s="93"/>
      <c r="AU86" s="93"/>
      <c r="AV86" s="93"/>
      <c r="AW86" s="35"/>
      <c r="AX86" s="93"/>
      <c r="AY86" s="93"/>
      <c r="AZ86" s="93"/>
      <c r="BA86" s="93"/>
      <c r="BB86" s="93"/>
      <c r="BC86" s="93"/>
      <c r="BD86" s="93"/>
      <c r="BE86" s="93"/>
      <c r="BF86" s="60">
        <f t="shared" si="57"/>
        <v>41547</v>
      </c>
      <c r="BG86" s="71">
        <f t="shared" si="58"/>
        <v>2.3492688404591765E-3</v>
      </c>
      <c r="BH86" s="71">
        <f t="shared" si="59"/>
        <v>1.2814285714285716E-3</v>
      </c>
      <c r="BI86" s="71">
        <f t="shared" si="76"/>
        <v>3.2467532467535341E-6</v>
      </c>
      <c r="BJ86" s="71">
        <f t="shared" si="77"/>
        <v>0</v>
      </c>
      <c r="BK86" s="71">
        <f t="shared" si="78"/>
        <v>3.2467532467535341E-6</v>
      </c>
      <c r="BL86" s="71">
        <f t="shared" si="60"/>
        <v>6.4340461904761906E-2</v>
      </c>
      <c r="BM86" s="71">
        <f t="shared" si="61"/>
        <v>0</v>
      </c>
      <c r="BQ86" s="60">
        <f t="shared" si="62"/>
        <v>41547</v>
      </c>
      <c r="BR86" s="63">
        <f t="shared" si="63"/>
        <v>9.3559037334297859</v>
      </c>
      <c r="BS86" s="64">
        <f t="shared" si="64"/>
        <v>2309859</v>
      </c>
      <c r="BT86" s="17" t="s">
        <v>116</v>
      </c>
      <c r="BV86" s="60">
        <f t="shared" si="65"/>
        <v>41578</v>
      </c>
      <c r="BW86" s="71">
        <f t="shared" si="66"/>
        <v>1.8144463952585114E-3</v>
      </c>
      <c r="BX86" s="71">
        <f t="shared" si="67"/>
        <v>2.3492688404591765E-3</v>
      </c>
      <c r="BY86" s="71">
        <f t="shared" si="68"/>
        <v>1.2814285714285716E-3</v>
      </c>
      <c r="BZ86" s="71">
        <f t="shared" si="69"/>
        <v>6.4340461904761906E-2</v>
      </c>
      <c r="CA86" s="71">
        <f t="shared" si="70"/>
        <v>1.1801242236024728E-6</v>
      </c>
      <c r="CB86" s="71">
        <f t="shared" si="71"/>
        <v>0</v>
      </c>
    </row>
    <row r="87" spans="1:80" s="17" customFormat="1" x14ac:dyDescent="0.2">
      <c r="A87" s="106">
        <f t="shared" si="54"/>
        <v>41547</v>
      </c>
      <c r="B87" s="163">
        <v>41578</v>
      </c>
      <c r="C87" s="156">
        <v>826683169048</v>
      </c>
      <c r="D87" s="157">
        <v>4109513.1400000718</v>
      </c>
      <c r="E87" s="158">
        <v>2315357</v>
      </c>
      <c r="F87" s="157">
        <v>26667199001.548386</v>
      </c>
      <c r="G87" s="157">
        <v>11517.532286186703</v>
      </c>
      <c r="H87" s="157">
        <v>4109513.1400000718</v>
      </c>
      <c r="I87" s="159">
        <v>1.8144463952585114E-3</v>
      </c>
      <c r="J87" s="159">
        <v>1.2826086956521741E-3</v>
      </c>
      <c r="K87" s="160">
        <v>3.7867494824016202E-5</v>
      </c>
      <c r="L87" s="160">
        <v>0</v>
      </c>
      <c r="M87" s="160">
        <v>3.7867494824016202E-5</v>
      </c>
      <c r="N87" s="161">
        <v>24.006700145310997</v>
      </c>
      <c r="O87" s="161">
        <v>9.3516257000348553</v>
      </c>
      <c r="P87" s="162">
        <v>2.3492688404591765E-3</v>
      </c>
      <c r="Q87" s="100"/>
      <c r="R87" s="96"/>
      <c r="T87" s="113">
        <f t="shared" si="53"/>
        <v>1.8144463952585114E-3</v>
      </c>
      <c r="U87" s="114">
        <f t="shared" si="53"/>
        <v>1.2826086956521741E-3</v>
      </c>
      <c r="V87" s="115">
        <f>VLOOKUP(B87,'cds bmps'!$E:$I,5,0)/10000</f>
        <v>4.7221191304347827E-2</v>
      </c>
      <c r="Z87" s="124">
        <f t="shared" si="72"/>
        <v>1.4042725780621637E-3</v>
      </c>
      <c r="AA87" s="125">
        <f t="shared" si="55"/>
        <v>4.1017381719634771E-4</v>
      </c>
      <c r="AD87" s="133">
        <f t="shared" si="56"/>
        <v>41578</v>
      </c>
      <c r="AE87" s="134">
        <f t="shared" si="73"/>
        <v>-5.3482244520066508E-4</v>
      </c>
      <c r="AF87" s="134">
        <f t="shared" si="79"/>
        <v>6.0560564771736016E-4</v>
      </c>
      <c r="AG87" s="135">
        <f t="shared" si="80"/>
        <v>1.1801242236024728E-6</v>
      </c>
      <c r="AH87" s="136">
        <f t="shared" si="74"/>
        <v>-1.7119270600414078E-2</v>
      </c>
      <c r="AI87" s="57"/>
      <c r="AJ87" s="133">
        <f t="shared" si="81"/>
        <v>41578</v>
      </c>
      <c r="AK87" s="143">
        <f t="shared" si="81"/>
        <v>-5.3482244520066508E-4</v>
      </c>
      <c r="AL87" s="143">
        <f t="shared" si="81"/>
        <v>6.0560564771736016E-4</v>
      </c>
      <c r="AM87" s="143">
        <f t="shared" si="82"/>
        <v>1.1801242236024728E-6</v>
      </c>
      <c r="AN87" s="143">
        <f t="shared" si="82"/>
        <v>0</v>
      </c>
      <c r="AO87" s="144">
        <f t="shared" si="75"/>
        <v>-1.7119270600414078E-2</v>
      </c>
      <c r="AP87" s="93"/>
      <c r="AQ87" s="93"/>
      <c r="AS87" s="93"/>
      <c r="AT87" s="93"/>
      <c r="AU87" s="93"/>
      <c r="AV87" s="93"/>
      <c r="AW87" s="35"/>
      <c r="AX87" s="93"/>
      <c r="AY87" s="93"/>
      <c r="AZ87" s="93"/>
      <c r="BA87" s="93"/>
      <c r="BB87" s="93"/>
      <c r="BC87" s="93"/>
      <c r="BD87" s="93"/>
      <c r="BE87" s="93"/>
      <c r="BF87" s="60">
        <f t="shared" si="57"/>
        <v>41578</v>
      </c>
      <c r="BG87" s="71">
        <f t="shared" si="58"/>
        <v>1.8144463952585114E-3</v>
      </c>
      <c r="BH87" s="71">
        <f t="shared" si="59"/>
        <v>1.2826086956521741E-3</v>
      </c>
      <c r="BI87" s="71">
        <f t="shared" si="76"/>
        <v>1.1801242236024728E-6</v>
      </c>
      <c r="BJ87" s="71">
        <f t="shared" si="77"/>
        <v>0</v>
      </c>
      <c r="BK87" s="71">
        <f t="shared" si="78"/>
        <v>1.1801242236024728E-6</v>
      </c>
      <c r="BL87" s="71">
        <f t="shared" si="60"/>
        <v>4.7221191304347827E-2</v>
      </c>
      <c r="BM87" s="71">
        <f t="shared" si="61"/>
        <v>0</v>
      </c>
      <c r="BQ87" s="60">
        <f t="shared" si="62"/>
        <v>41578</v>
      </c>
      <c r="BR87" s="63">
        <f t="shared" si="63"/>
        <v>9.3516257000348553</v>
      </c>
      <c r="BS87" s="64">
        <f t="shared" si="64"/>
        <v>2315357</v>
      </c>
      <c r="BT87" s="17" t="s">
        <v>116</v>
      </c>
      <c r="BV87" s="60">
        <f t="shared" si="65"/>
        <v>41608</v>
      </c>
      <c r="BW87" s="71">
        <f t="shared" si="66"/>
        <v>1.9894679218500299E-3</v>
      </c>
      <c r="BX87" s="71">
        <f t="shared" si="67"/>
        <v>1.8144463952585114E-3</v>
      </c>
      <c r="BY87" s="71">
        <f t="shared" si="68"/>
        <v>1.2826086956521741E-3</v>
      </c>
      <c r="BZ87" s="71">
        <f t="shared" si="69"/>
        <v>4.7221191304347827E-2</v>
      </c>
      <c r="CA87" s="71">
        <f t="shared" si="70"/>
        <v>3.7867494824016202E-5</v>
      </c>
      <c r="CB87" s="71">
        <f t="shared" si="71"/>
        <v>0</v>
      </c>
    </row>
    <row r="88" spans="1:80" s="17" customFormat="1" x14ac:dyDescent="0.2">
      <c r="A88" s="106">
        <f t="shared" si="54"/>
        <v>41578</v>
      </c>
      <c r="B88" s="163">
        <v>41608</v>
      </c>
      <c r="C88" s="156">
        <v>806564143848</v>
      </c>
      <c r="D88" s="157">
        <v>4396256.1400000798</v>
      </c>
      <c r="E88" s="158">
        <v>2291453</v>
      </c>
      <c r="F88" s="157">
        <v>26885471461.599998</v>
      </c>
      <c r="G88" s="157">
        <v>11732.936028624632</v>
      </c>
      <c r="H88" s="157">
        <v>4396256.1400000798</v>
      </c>
      <c r="I88" s="159">
        <v>1.9894679218500299E-3</v>
      </c>
      <c r="J88" s="159">
        <v>1.3204761904761903E-3</v>
      </c>
      <c r="K88" s="160">
        <v>8.3906926406926495E-4</v>
      </c>
      <c r="L88" s="160">
        <v>0</v>
      </c>
      <c r="M88" s="160">
        <v>8.3906926406926495E-4</v>
      </c>
      <c r="N88" s="161">
        <v>24.014851883286394</v>
      </c>
      <c r="O88" s="161">
        <v>9.3701552111480115</v>
      </c>
      <c r="P88" s="162">
        <v>1.8144463952585114E-3</v>
      </c>
      <c r="Q88" s="100"/>
      <c r="R88" s="96"/>
      <c r="T88" s="113">
        <f t="shared" si="53"/>
        <v>1.9894679218500299E-3</v>
      </c>
      <c r="U88" s="114">
        <f t="shared" si="53"/>
        <v>1.3204761904761903E-3</v>
      </c>
      <c r="V88" s="115">
        <f>VLOOKUP(B88,'cds bmps'!$E:$I,5,0)/10000</f>
        <v>3.7903714285714298E-2</v>
      </c>
      <c r="Z88" s="124">
        <f t="shared" si="72"/>
        <v>1.233104573595954E-3</v>
      </c>
      <c r="AA88" s="125">
        <f t="shared" si="55"/>
        <v>7.5636334825407588E-4</v>
      </c>
      <c r="AD88" s="133">
        <f t="shared" si="56"/>
        <v>41608</v>
      </c>
      <c r="AE88" s="134">
        <f t="shared" si="73"/>
        <v>1.7502152659151847E-4</v>
      </c>
      <c r="AF88" s="134">
        <f t="shared" si="79"/>
        <v>4.1017381719634771E-4</v>
      </c>
      <c r="AG88" s="135">
        <f t="shared" si="80"/>
        <v>3.7867494824016202E-5</v>
      </c>
      <c r="AH88" s="136">
        <f t="shared" si="74"/>
        <v>-9.3174770186335298E-3</v>
      </c>
      <c r="AI88" s="57"/>
      <c r="AJ88" s="133">
        <f t="shared" si="81"/>
        <v>41608</v>
      </c>
      <c r="AK88" s="143">
        <f t="shared" si="81"/>
        <v>1.7502152659151847E-4</v>
      </c>
      <c r="AL88" s="143">
        <f t="shared" si="81"/>
        <v>4.1017381719634771E-4</v>
      </c>
      <c r="AM88" s="143">
        <f t="shared" si="82"/>
        <v>3.7867494824016202E-5</v>
      </c>
      <c r="AN88" s="143">
        <f t="shared" si="82"/>
        <v>0</v>
      </c>
      <c r="AO88" s="144">
        <f t="shared" si="75"/>
        <v>-9.3174770186335298E-3</v>
      </c>
      <c r="AP88" s="93"/>
      <c r="AQ88" s="93"/>
      <c r="AR88" s="35"/>
      <c r="AS88" s="93"/>
      <c r="AT88" s="93"/>
      <c r="AU88" s="93"/>
      <c r="AV88" s="93"/>
      <c r="AX88" s="93"/>
      <c r="AY88" s="93"/>
      <c r="AZ88" s="93"/>
      <c r="BA88" s="93"/>
      <c r="BB88" s="93"/>
      <c r="BC88" s="93"/>
      <c r="BD88" s="93"/>
      <c r="BE88" s="93"/>
      <c r="BF88" s="60">
        <f t="shared" si="57"/>
        <v>41608</v>
      </c>
      <c r="BG88" s="71">
        <f t="shared" si="58"/>
        <v>1.9894679218500299E-3</v>
      </c>
      <c r="BH88" s="71">
        <f t="shared" si="59"/>
        <v>1.3204761904761903E-3</v>
      </c>
      <c r="BI88" s="71">
        <f t="shared" si="76"/>
        <v>3.7867494824016202E-5</v>
      </c>
      <c r="BJ88" s="71">
        <f t="shared" si="77"/>
        <v>0</v>
      </c>
      <c r="BK88" s="71">
        <f t="shared" si="78"/>
        <v>3.7867494824016202E-5</v>
      </c>
      <c r="BL88" s="71">
        <f t="shared" si="60"/>
        <v>3.7903714285714298E-2</v>
      </c>
      <c r="BM88" s="71">
        <f t="shared" si="61"/>
        <v>0</v>
      </c>
      <c r="BQ88" s="60">
        <f t="shared" si="62"/>
        <v>41608</v>
      </c>
      <c r="BR88" s="63">
        <f t="shared" si="63"/>
        <v>9.3701552111480115</v>
      </c>
      <c r="BS88" s="64">
        <f t="shared" si="64"/>
        <v>2291453</v>
      </c>
      <c r="BT88" s="17" t="s">
        <v>116</v>
      </c>
      <c r="BV88" s="60">
        <f t="shared" si="65"/>
        <v>41639</v>
      </c>
      <c r="BW88" s="71">
        <f t="shared" si="66"/>
        <v>2.1397433652224429E-3</v>
      </c>
      <c r="BX88" s="71">
        <f t="shared" si="67"/>
        <v>1.9894679218500299E-3</v>
      </c>
      <c r="BY88" s="71">
        <f t="shared" si="68"/>
        <v>1.3204761904761903E-3</v>
      </c>
      <c r="BZ88" s="71">
        <f t="shared" si="69"/>
        <v>3.7903714285714298E-2</v>
      </c>
      <c r="CA88" s="71">
        <f t="shared" si="70"/>
        <v>8.3906926406926495E-4</v>
      </c>
      <c r="CB88" s="71">
        <f t="shared" si="71"/>
        <v>0</v>
      </c>
    </row>
    <row r="89" spans="1:80" s="17" customFormat="1" x14ac:dyDescent="0.2">
      <c r="A89" s="106">
        <f t="shared" si="54"/>
        <v>41608</v>
      </c>
      <c r="B89" s="163">
        <v>41639</v>
      </c>
      <c r="C89" s="156">
        <v>834723221359</v>
      </c>
      <c r="D89" s="157">
        <v>4893406.7800000673</v>
      </c>
      <c r="E89" s="158">
        <v>2321633</v>
      </c>
      <c r="F89" s="157">
        <v>26926555527.709679</v>
      </c>
      <c r="G89" s="157">
        <v>11598.110264503339</v>
      </c>
      <c r="H89" s="157">
        <v>4893406.7800000673</v>
      </c>
      <c r="I89" s="159">
        <v>2.1397433652224429E-3</v>
      </c>
      <c r="J89" s="159">
        <v>2.1595454545454552E-3</v>
      </c>
      <c r="K89" s="160">
        <v>7.8715415019762515E-5</v>
      </c>
      <c r="L89" s="160">
        <v>0</v>
      </c>
      <c r="M89" s="160">
        <v>7.8715415019762515E-5</v>
      </c>
      <c r="N89" s="161">
        <v>24.016378830936976</v>
      </c>
      <c r="O89" s="161">
        <v>9.3585974555909974</v>
      </c>
      <c r="P89" s="162">
        <v>1.9894679218500299E-3</v>
      </c>
      <c r="Q89" s="100"/>
      <c r="R89" s="96"/>
      <c r="T89" s="113">
        <f t="shared" si="53"/>
        <v>2.1397433652224429E-3</v>
      </c>
      <c r="U89" s="114">
        <f t="shared" si="53"/>
        <v>2.1595454545454552E-3</v>
      </c>
      <c r="V89" s="115">
        <f>VLOOKUP(B89,'cds bmps'!$E:$I,5,0)/10000</f>
        <v>3.5344265000000007E-2</v>
      </c>
      <c r="Z89" s="124">
        <f t="shared" si="72"/>
        <v>1.4877562228672783E-3</v>
      </c>
      <c r="AA89" s="125">
        <f t="shared" si="55"/>
        <v>6.5198714235516469E-4</v>
      </c>
      <c r="AD89" s="133">
        <f t="shared" si="56"/>
        <v>41639</v>
      </c>
      <c r="AE89" s="134">
        <f t="shared" si="73"/>
        <v>1.5027544337241306E-4</v>
      </c>
      <c r="AF89" s="134">
        <f t="shared" si="79"/>
        <v>7.5636334825407588E-4</v>
      </c>
      <c r="AG89" s="135">
        <f t="shared" si="80"/>
        <v>8.3906926406926495E-4</v>
      </c>
      <c r="AH89" s="136">
        <f t="shared" si="74"/>
        <v>-2.5594492857142909E-3</v>
      </c>
      <c r="AI89" s="57"/>
      <c r="AJ89" s="133">
        <f t="shared" si="81"/>
        <v>41639</v>
      </c>
      <c r="AK89" s="143">
        <f t="shared" si="81"/>
        <v>1.5027544337241306E-4</v>
      </c>
      <c r="AL89" s="143">
        <f t="shared" si="81"/>
        <v>7.5636334825407588E-4</v>
      </c>
      <c r="AM89" s="143">
        <f t="shared" si="82"/>
        <v>8.3906926406926495E-4</v>
      </c>
      <c r="AN89" s="143">
        <f t="shared" si="82"/>
        <v>0</v>
      </c>
      <c r="AO89" s="144">
        <f t="shared" si="75"/>
        <v>-2.5594492857142909E-3</v>
      </c>
      <c r="AP89" s="93"/>
      <c r="AQ89" s="93"/>
      <c r="AS89" s="93"/>
      <c r="AT89" s="93"/>
      <c r="AU89" s="93"/>
      <c r="AV89" s="93"/>
      <c r="AW89" s="37"/>
      <c r="AX89" s="93"/>
      <c r="AY89" s="93"/>
      <c r="AZ89" s="93"/>
      <c r="BA89" s="93"/>
      <c r="BB89" s="93"/>
      <c r="BC89" s="93"/>
      <c r="BD89" s="93"/>
      <c r="BE89" s="93"/>
      <c r="BF89" s="60">
        <f t="shared" si="57"/>
        <v>41639</v>
      </c>
      <c r="BG89" s="71">
        <f t="shared" si="58"/>
        <v>2.1397433652224429E-3</v>
      </c>
      <c r="BH89" s="71">
        <f t="shared" si="59"/>
        <v>2.1595454545454552E-3</v>
      </c>
      <c r="BI89" s="71">
        <f t="shared" si="76"/>
        <v>8.3906926406926495E-4</v>
      </c>
      <c r="BJ89" s="71">
        <f t="shared" si="77"/>
        <v>0</v>
      </c>
      <c r="BK89" s="71">
        <f t="shared" si="78"/>
        <v>8.3906926406926495E-4</v>
      </c>
      <c r="BL89" s="71">
        <f t="shared" si="60"/>
        <v>3.5344265000000007E-2</v>
      </c>
      <c r="BM89" s="71">
        <f t="shared" si="61"/>
        <v>0</v>
      </c>
      <c r="BQ89" s="60">
        <f t="shared" si="62"/>
        <v>41639</v>
      </c>
      <c r="BR89" s="63">
        <f t="shared" si="63"/>
        <v>9.3585974555909974</v>
      </c>
      <c r="BS89" s="64">
        <f t="shared" si="64"/>
        <v>2321633</v>
      </c>
      <c r="BT89" s="17" t="s">
        <v>116</v>
      </c>
      <c r="BV89" s="60">
        <f t="shared" si="65"/>
        <v>41670</v>
      </c>
      <c r="BW89" s="71">
        <f t="shared" si="66"/>
        <v>1.6916923500975832E-3</v>
      </c>
      <c r="BX89" s="71">
        <f t="shared" si="67"/>
        <v>2.1397433652224429E-3</v>
      </c>
      <c r="BY89" s="71">
        <f t="shared" si="68"/>
        <v>2.1595454545454552E-3</v>
      </c>
      <c r="BZ89" s="71">
        <f t="shared" si="69"/>
        <v>3.5344265000000007E-2</v>
      </c>
      <c r="CA89" s="71">
        <f t="shared" si="70"/>
        <v>7.8715415019762515E-5</v>
      </c>
      <c r="CB89" s="71">
        <f t="shared" si="71"/>
        <v>0</v>
      </c>
    </row>
    <row r="90" spans="1:80" s="17" customFormat="1" ht="13.5" customHeight="1" x14ac:dyDescent="0.2">
      <c r="A90" s="106">
        <f t="shared" si="54"/>
        <v>41639</v>
      </c>
      <c r="B90" s="163">
        <v>41670</v>
      </c>
      <c r="C90" s="156">
        <v>833013092965</v>
      </c>
      <c r="D90" s="157">
        <v>3860827.0600000476</v>
      </c>
      <c r="E90" s="158">
        <v>2278065</v>
      </c>
      <c r="F90" s="157">
        <v>26871390095.645161</v>
      </c>
      <c r="G90" s="157">
        <v>11795.708241707396</v>
      </c>
      <c r="H90" s="157">
        <v>3860827.0600000476</v>
      </c>
      <c r="I90" s="159">
        <v>1.6916923500975832E-3</v>
      </c>
      <c r="J90" s="159">
        <v>2.2382608695652177E-3</v>
      </c>
      <c r="K90" s="160">
        <v>7.3913043478280108E-7</v>
      </c>
      <c r="L90" s="160">
        <v>0</v>
      </c>
      <c r="M90" s="160">
        <v>7.3913043478280108E-7</v>
      </c>
      <c r="N90" s="161">
        <v>24.01432799234972</v>
      </c>
      <c r="O90" s="161">
        <v>9.3754910359659576</v>
      </c>
      <c r="P90" s="162">
        <v>2.1397433652224429E-3</v>
      </c>
      <c r="Q90" s="100"/>
      <c r="R90" s="96"/>
      <c r="T90" s="113">
        <f t="shared" si="53"/>
        <v>1.6916923500975832E-3</v>
      </c>
      <c r="U90" s="114">
        <f t="shared" si="53"/>
        <v>2.2382608695652177E-3</v>
      </c>
      <c r="V90" s="115">
        <f>VLOOKUP(B90,'cds bmps'!$E:$I,5,0)/10000</f>
        <v>3.672470869565217E-2</v>
      </c>
      <c r="Z90" s="124">
        <f t="shared" si="72"/>
        <v>1.5438140285992663E-3</v>
      </c>
      <c r="AA90" s="125">
        <f t="shared" si="55"/>
        <v>1.4787832149831684E-4</v>
      </c>
      <c r="AD90" s="133">
        <f t="shared" si="56"/>
        <v>41670</v>
      </c>
      <c r="AE90" s="134">
        <f t="shared" si="73"/>
        <v>-4.4805101512485979E-4</v>
      </c>
      <c r="AF90" s="134">
        <f t="shared" si="79"/>
        <v>6.5198714235516469E-4</v>
      </c>
      <c r="AG90" s="135">
        <f t="shared" si="80"/>
        <v>7.8715415019762515E-5</v>
      </c>
      <c r="AH90" s="136">
        <f t="shared" si="74"/>
        <v>1.3804436956521629E-3</v>
      </c>
      <c r="AI90" s="57"/>
      <c r="AJ90" s="133">
        <f t="shared" si="81"/>
        <v>41670</v>
      </c>
      <c r="AK90" s="143">
        <f t="shared" si="81"/>
        <v>-4.4805101512485979E-4</v>
      </c>
      <c r="AL90" s="143">
        <f t="shared" si="81"/>
        <v>6.5198714235516469E-4</v>
      </c>
      <c r="AM90" s="143">
        <f t="shared" si="82"/>
        <v>7.8715415019762515E-5</v>
      </c>
      <c r="AN90" s="143">
        <f t="shared" si="82"/>
        <v>0</v>
      </c>
      <c r="AO90" s="144">
        <f t="shared" si="75"/>
        <v>1.3804436956521629E-3</v>
      </c>
      <c r="AP90" s="93"/>
      <c r="AQ90" s="93"/>
      <c r="AR90" s="35"/>
      <c r="AS90" s="93"/>
      <c r="AT90" s="93"/>
      <c r="AU90" s="93"/>
      <c r="AV90" s="93"/>
      <c r="AW90" s="37"/>
      <c r="AX90" s="93"/>
      <c r="AY90" s="93"/>
      <c r="AZ90" s="93"/>
      <c r="BA90" s="93"/>
      <c r="BB90" s="93"/>
      <c r="BC90" s="93"/>
      <c r="BD90" s="93"/>
      <c r="BE90" s="93"/>
      <c r="BF90" s="60">
        <f t="shared" si="57"/>
        <v>41670</v>
      </c>
      <c r="BG90" s="71">
        <f t="shared" si="58"/>
        <v>1.6916923500975832E-3</v>
      </c>
      <c r="BH90" s="71">
        <f t="shared" si="59"/>
        <v>2.2382608695652177E-3</v>
      </c>
      <c r="BI90" s="71">
        <f t="shared" si="76"/>
        <v>7.8715415019762515E-5</v>
      </c>
      <c r="BJ90" s="71">
        <f t="shared" si="77"/>
        <v>0</v>
      </c>
      <c r="BK90" s="71">
        <f t="shared" si="78"/>
        <v>7.8715415019762515E-5</v>
      </c>
      <c r="BL90" s="71">
        <f t="shared" si="60"/>
        <v>3.672470869565217E-2</v>
      </c>
      <c r="BM90" s="71">
        <f t="shared" si="61"/>
        <v>0</v>
      </c>
      <c r="BQ90" s="60">
        <f t="shared" si="62"/>
        <v>41670</v>
      </c>
      <c r="BR90" s="63">
        <f t="shared" si="63"/>
        <v>9.3754910359659576</v>
      </c>
      <c r="BS90" s="64">
        <f t="shared" si="64"/>
        <v>2278065</v>
      </c>
      <c r="BT90" s="17" t="s">
        <v>116</v>
      </c>
      <c r="BV90" s="60">
        <f t="shared" si="65"/>
        <v>41698</v>
      </c>
      <c r="BW90" s="71">
        <f t="shared" si="66"/>
        <v>2.0833397804332372E-3</v>
      </c>
      <c r="BX90" s="71">
        <f t="shared" si="67"/>
        <v>1.6916923500975832E-3</v>
      </c>
      <c r="BY90" s="71">
        <f t="shared" si="68"/>
        <v>2.2382608695652177E-3</v>
      </c>
      <c r="BZ90" s="71">
        <f t="shared" si="69"/>
        <v>3.672470869565217E-2</v>
      </c>
      <c r="CA90" s="71">
        <f t="shared" si="70"/>
        <v>7.3913043478280108E-7</v>
      </c>
      <c r="CB90" s="71">
        <f t="shared" si="71"/>
        <v>0</v>
      </c>
    </row>
    <row r="91" spans="1:80" s="17" customFormat="1" x14ac:dyDescent="0.2">
      <c r="A91" s="106">
        <f t="shared" si="54"/>
        <v>41670</v>
      </c>
      <c r="B91" s="163">
        <v>41698</v>
      </c>
      <c r="C91" s="156">
        <v>764055426388</v>
      </c>
      <c r="D91" s="157">
        <v>4361060.4499999983</v>
      </c>
      <c r="E91" s="158">
        <v>2294865</v>
      </c>
      <c r="F91" s="157">
        <v>27287693799.57143</v>
      </c>
      <c r="G91" s="157">
        <v>11890.762114360292</v>
      </c>
      <c r="H91" s="157">
        <v>4361060.4499999983</v>
      </c>
      <c r="I91" s="159">
        <v>2.0833397804332372E-3</v>
      </c>
      <c r="J91" s="159">
        <v>2.2390000000000005E-3</v>
      </c>
      <c r="K91" s="160">
        <v>7.9095238095237917E-5</v>
      </c>
      <c r="L91" s="160">
        <v>0</v>
      </c>
      <c r="M91" s="160">
        <v>7.9095238095237917E-5</v>
      </c>
      <c r="N91" s="161">
        <v>24.029701660934549</v>
      </c>
      <c r="O91" s="161">
        <v>9.383517084717349</v>
      </c>
      <c r="P91" s="162">
        <v>1.6916923500975832E-3</v>
      </c>
      <c r="Q91" s="100"/>
      <c r="R91" s="96"/>
      <c r="T91" s="113">
        <f t="shared" si="53"/>
        <v>2.0833397804332372E-3</v>
      </c>
      <c r="U91" s="114">
        <f t="shared" si="53"/>
        <v>2.2390000000000005E-3</v>
      </c>
      <c r="V91" s="115">
        <f>VLOOKUP(B91,'cds bmps'!$E:$I,5,0)/10000</f>
        <v>3.2807865000000005E-2</v>
      </c>
      <c r="Z91" s="124">
        <f t="shared" si="72"/>
        <v>1.4663331365433749E-3</v>
      </c>
      <c r="AA91" s="125">
        <f t="shared" si="55"/>
        <v>6.1700664388986224E-4</v>
      </c>
      <c r="AD91" s="133">
        <f t="shared" si="56"/>
        <v>41698</v>
      </c>
      <c r="AE91" s="134">
        <f t="shared" si="73"/>
        <v>3.9164743033565401E-4</v>
      </c>
      <c r="AF91" s="134">
        <f t="shared" si="79"/>
        <v>1.4787832149831684E-4</v>
      </c>
      <c r="AG91" s="135">
        <f t="shared" si="80"/>
        <v>7.3913043478280108E-7</v>
      </c>
      <c r="AH91" s="136">
        <f t="shared" si="74"/>
        <v>-3.9168436956521641E-3</v>
      </c>
      <c r="AI91" s="57"/>
      <c r="AJ91" s="133">
        <f t="shared" si="81"/>
        <v>41698</v>
      </c>
      <c r="AK91" s="143">
        <f t="shared" si="81"/>
        <v>3.9164743033565401E-4</v>
      </c>
      <c r="AL91" s="143">
        <f t="shared" si="81"/>
        <v>1.4787832149831684E-4</v>
      </c>
      <c r="AM91" s="143">
        <f t="shared" si="82"/>
        <v>7.3913043478280108E-7</v>
      </c>
      <c r="AN91" s="143">
        <f t="shared" si="82"/>
        <v>0</v>
      </c>
      <c r="AO91" s="144">
        <f t="shared" si="75"/>
        <v>-3.9168436956521641E-3</v>
      </c>
      <c r="AP91" s="93"/>
      <c r="AQ91" s="93"/>
      <c r="AR91" s="35"/>
      <c r="AS91" s="93"/>
      <c r="AT91" s="93"/>
      <c r="AU91" s="93"/>
      <c r="AV91" s="93"/>
      <c r="AW91" s="37"/>
      <c r="AX91" s="93"/>
      <c r="AY91" s="93"/>
      <c r="AZ91" s="93"/>
      <c r="BA91" s="93"/>
      <c r="BB91" s="93"/>
      <c r="BC91" s="93"/>
      <c r="BD91" s="93"/>
      <c r="BE91" s="93"/>
      <c r="BF91" s="60">
        <f t="shared" si="57"/>
        <v>41698</v>
      </c>
      <c r="BG91" s="71">
        <f t="shared" si="58"/>
        <v>2.0833397804332372E-3</v>
      </c>
      <c r="BH91" s="71">
        <f t="shared" si="59"/>
        <v>2.2390000000000005E-3</v>
      </c>
      <c r="BI91" s="71">
        <f t="shared" si="76"/>
        <v>7.3913043478280108E-7</v>
      </c>
      <c r="BJ91" s="71">
        <f t="shared" si="77"/>
        <v>0</v>
      </c>
      <c r="BK91" s="71">
        <f t="shared" si="78"/>
        <v>7.3913043478280108E-7</v>
      </c>
      <c r="BL91" s="71">
        <f t="shared" si="60"/>
        <v>3.2807865000000005E-2</v>
      </c>
      <c r="BM91" s="71">
        <f t="shared" si="61"/>
        <v>0</v>
      </c>
      <c r="BQ91" s="60">
        <f t="shared" si="62"/>
        <v>41698</v>
      </c>
      <c r="BR91" s="63">
        <f t="shared" si="63"/>
        <v>9.383517084717349</v>
      </c>
      <c r="BS91" s="64">
        <f t="shared" si="64"/>
        <v>2294865</v>
      </c>
      <c r="BT91" s="17" t="s">
        <v>116</v>
      </c>
      <c r="BV91" s="60">
        <f t="shared" si="65"/>
        <v>41729</v>
      </c>
      <c r="BW91" s="71">
        <f t="shared" si="66"/>
        <v>2.4220853761506619E-3</v>
      </c>
      <c r="BX91" s="71">
        <f t="shared" si="67"/>
        <v>2.0833397804332372E-3</v>
      </c>
      <c r="BY91" s="71">
        <f t="shared" si="68"/>
        <v>2.2390000000000005E-3</v>
      </c>
      <c r="BZ91" s="71">
        <f t="shared" si="69"/>
        <v>3.2807865000000005E-2</v>
      </c>
      <c r="CA91" s="71">
        <f t="shared" si="70"/>
        <v>7.9095238095237917E-5</v>
      </c>
      <c r="CB91" s="71">
        <f t="shared" si="71"/>
        <v>0</v>
      </c>
    </row>
    <row r="92" spans="1:80" s="17" customFormat="1" x14ac:dyDescent="0.2">
      <c r="A92" s="106">
        <f t="shared" si="54"/>
        <v>41698</v>
      </c>
      <c r="B92" s="163">
        <v>41729</v>
      </c>
      <c r="C92" s="156">
        <v>849924009170</v>
      </c>
      <c r="D92" s="157">
        <v>5639968.5299999947</v>
      </c>
      <c r="E92" s="158">
        <v>2311597</v>
      </c>
      <c r="F92" s="157">
        <v>27416903521.612904</v>
      </c>
      <c r="G92" s="157">
        <v>11860.58967960804</v>
      </c>
      <c r="H92" s="157">
        <v>5639968.5299999947</v>
      </c>
      <c r="I92" s="159">
        <v>2.4220853761506619E-3</v>
      </c>
      <c r="J92" s="159">
        <v>2.3180952380952385E-3</v>
      </c>
      <c r="K92" s="160">
        <v>2.0740476190476151E-4</v>
      </c>
      <c r="L92" s="160">
        <v>0</v>
      </c>
      <c r="M92" s="160">
        <v>2.0740476190476151E-4</v>
      </c>
      <c r="N92" s="161">
        <v>24.034425576972652</v>
      </c>
      <c r="O92" s="161">
        <v>9.3809763913501207</v>
      </c>
      <c r="P92" s="162">
        <v>2.0833397804332372E-3</v>
      </c>
      <c r="Q92" s="100"/>
      <c r="R92" s="96"/>
      <c r="T92" s="113">
        <f t="shared" si="53"/>
        <v>2.4220853761506619E-3</v>
      </c>
      <c r="U92" s="114">
        <f t="shared" si="53"/>
        <v>2.3180952380952385E-3</v>
      </c>
      <c r="V92" s="115">
        <f>VLOOKUP(B92,'cds bmps'!$E:$I,5,0)/10000</f>
        <v>2.6218933333333343E-2</v>
      </c>
      <c r="Z92" s="124">
        <f t="shared" si="72"/>
        <v>1.3643358520994352E-3</v>
      </c>
      <c r="AA92" s="125">
        <f t="shared" si="55"/>
        <v>1.0577495240512266E-3</v>
      </c>
      <c r="AD92" s="133">
        <f t="shared" si="56"/>
        <v>41729</v>
      </c>
      <c r="AE92" s="134">
        <f t="shared" si="73"/>
        <v>3.3874559571742471E-4</v>
      </c>
      <c r="AF92" s="134">
        <f t="shared" si="79"/>
        <v>6.1700664388986224E-4</v>
      </c>
      <c r="AG92" s="135">
        <f t="shared" si="80"/>
        <v>7.9095238095237917E-5</v>
      </c>
      <c r="AH92" s="136">
        <f t="shared" si="74"/>
        <v>-6.5889316666666621E-3</v>
      </c>
      <c r="AI92" s="57"/>
      <c r="AJ92" s="133">
        <f t="shared" si="81"/>
        <v>41729</v>
      </c>
      <c r="AK92" s="143">
        <f t="shared" si="81"/>
        <v>3.3874559571742471E-4</v>
      </c>
      <c r="AL92" s="143">
        <f t="shared" si="81"/>
        <v>6.1700664388986224E-4</v>
      </c>
      <c r="AM92" s="143">
        <f t="shared" si="82"/>
        <v>7.9095238095237917E-5</v>
      </c>
      <c r="AN92" s="143">
        <f t="shared" si="82"/>
        <v>0</v>
      </c>
      <c r="AO92" s="144">
        <f t="shared" si="75"/>
        <v>-6.5889316666666621E-3</v>
      </c>
      <c r="AP92" s="93"/>
      <c r="AQ92" s="93"/>
      <c r="AS92" s="93"/>
      <c r="AT92" s="93"/>
      <c r="AU92" s="93"/>
      <c r="AV92" s="93"/>
      <c r="AX92" s="93"/>
      <c r="AY92" s="93"/>
      <c r="AZ92" s="93"/>
      <c r="BA92" s="93"/>
      <c r="BB92" s="93"/>
      <c r="BC92" s="93"/>
      <c r="BD92" s="93"/>
      <c r="BE92" s="93"/>
      <c r="BF92" s="60">
        <f t="shared" si="57"/>
        <v>41729</v>
      </c>
      <c r="BG92" s="71">
        <f t="shared" si="58"/>
        <v>2.4220853761506619E-3</v>
      </c>
      <c r="BH92" s="71">
        <f t="shared" si="59"/>
        <v>2.3180952380952385E-3</v>
      </c>
      <c r="BI92" s="71">
        <f t="shared" si="76"/>
        <v>7.9095238095237917E-5</v>
      </c>
      <c r="BJ92" s="71">
        <f t="shared" si="77"/>
        <v>0</v>
      </c>
      <c r="BK92" s="71">
        <f t="shared" si="78"/>
        <v>7.9095238095237917E-5</v>
      </c>
      <c r="BL92" s="71">
        <f t="shared" si="60"/>
        <v>2.6218933333333343E-2</v>
      </c>
      <c r="BM92" s="71">
        <f t="shared" si="61"/>
        <v>0</v>
      </c>
      <c r="BQ92" s="60">
        <f t="shared" si="62"/>
        <v>41729</v>
      </c>
      <c r="BR92" s="63">
        <f t="shared" si="63"/>
        <v>9.3809763913501207</v>
      </c>
      <c r="BS92" s="64">
        <f t="shared" si="64"/>
        <v>2311597</v>
      </c>
      <c r="BT92" s="17" t="s">
        <v>116</v>
      </c>
      <c r="BV92" s="60">
        <f t="shared" si="65"/>
        <v>41759</v>
      </c>
      <c r="BW92" s="71">
        <f t="shared" si="66"/>
        <v>2.1463980846033446E-3</v>
      </c>
      <c r="BX92" s="71">
        <f t="shared" si="67"/>
        <v>2.4220853761506619E-3</v>
      </c>
      <c r="BY92" s="71">
        <f t="shared" si="68"/>
        <v>2.3180952380952385E-3</v>
      </c>
      <c r="BZ92" s="71">
        <f t="shared" si="69"/>
        <v>2.6218933333333343E-2</v>
      </c>
      <c r="CA92" s="71">
        <f t="shared" si="70"/>
        <v>2.0740476190476151E-4</v>
      </c>
      <c r="CB92" s="71">
        <f t="shared" si="71"/>
        <v>0</v>
      </c>
    </row>
    <row r="93" spans="1:80" s="17" customFormat="1" x14ac:dyDescent="0.2">
      <c r="A93" s="106">
        <f t="shared" si="54"/>
        <v>41729</v>
      </c>
      <c r="B93" s="163">
        <v>41759</v>
      </c>
      <c r="C93" s="156">
        <v>830604466496</v>
      </c>
      <c r="D93" s="157">
        <v>4884405.0299999928</v>
      </c>
      <c r="E93" s="158">
        <v>2274645</v>
      </c>
      <c r="F93" s="157">
        <v>27686815549.866665</v>
      </c>
      <c r="G93" s="157">
        <v>12171.92816895237</v>
      </c>
      <c r="H93" s="157">
        <v>4884405.0299999928</v>
      </c>
      <c r="I93" s="159">
        <v>2.1463980846033446E-3</v>
      </c>
      <c r="J93" s="159">
        <v>2.5255E-3</v>
      </c>
      <c r="K93" s="160">
        <v>6.6880952380951944E-5</v>
      </c>
      <c r="L93" s="160">
        <v>0</v>
      </c>
      <c r="M93" s="160">
        <v>6.6880952380951944E-5</v>
      </c>
      <c r="N93" s="161">
        <v>24.044222163899633</v>
      </c>
      <c r="O93" s="161">
        <v>9.4068876096646115</v>
      </c>
      <c r="P93" s="162">
        <v>2.4220853761506619E-3</v>
      </c>
      <c r="Q93" s="100"/>
      <c r="R93" s="96"/>
      <c r="T93" s="113">
        <f t="shared" si="53"/>
        <v>2.1463980846033446E-3</v>
      </c>
      <c r="U93" s="114">
        <f t="shared" si="53"/>
        <v>2.5255E-3</v>
      </c>
      <c r="V93" s="115">
        <f>VLOOKUP(B93,'cds bmps'!$E:$I,5,0)/10000</f>
        <v>2.0012786363636362E-2</v>
      </c>
      <c r="Z93" s="124">
        <f t="shared" si="72"/>
        <v>1.3166470625201685E-3</v>
      </c>
      <c r="AA93" s="125">
        <f t="shared" si="55"/>
        <v>8.297510220831761E-4</v>
      </c>
      <c r="AD93" s="133">
        <f t="shared" si="56"/>
        <v>41759</v>
      </c>
      <c r="AE93" s="134">
        <f t="shared" si="73"/>
        <v>-2.7568729154731726E-4</v>
      </c>
      <c r="AF93" s="134">
        <f t="shared" si="79"/>
        <v>1.0577495240512266E-3</v>
      </c>
      <c r="AG93" s="135">
        <f t="shared" si="80"/>
        <v>2.0740476190476151E-4</v>
      </c>
      <c r="AH93" s="136">
        <f t="shared" si="74"/>
        <v>-6.2061469696969816E-3</v>
      </c>
      <c r="AI93" s="57"/>
      <c r="AJ93" s="133">
        <f t="shared" si="81"/>
        <v>41759</v>
      </c>
      <c r="AK93" s="143">
        <f t="shared" si="81"/>
        <v>-2.7568729154731726E-4</v>
      </c>
      <c r="AL93" s="143">
        <f t="shared" si="81"/>
        <v>1.0577495240512266E-3</v>
      </c>
      <c r="AM93" s="143">
        <f t="shared" si="82"/>
        <v>2.0740476190476151E-4</v>
      </c>
      <c r="AN93" s="143">
        <f t="shared" si="82"/>
        <v>0</v>
      </c>
      <c r="AO93" s="144">
        <f t="shared" si="75"/>
        <v>-6.2061469696969816E-3</v>
      </c>
      <c r="AP93" s="93"/>
      <c r="AQ93" s="93"/>
      <c r="AR93" s="37"/>
      <c r="AS93" s="93"/>
      <c r="AT93" s="93"/>
      <c r="AU93" s="93"/>
      <c r="AV93" s="93"/>
      <c r="AW93" s="35"/>
      <c r="AX93" s="93"/>
      <c r="AY93" s="93"/>
      <c r="AZ93" s="93"/>
      <c r="BA93" s="93"/>
      <c r="BB93" s="93"/>
      <c r="BC93" s="93"/>
      <c r="BD93" s="93"/>
      <c r="BE93" s="93"/>
      <c r="BF93" s="60">
        <f t="shared" si="57"/>
        <v>41759</v>
      </c>
      <c r="BG93" s="71">
        <f t="shared" si="58"/>
        <v>2.1463980846033446E-3</v>
      </c>
      <c r="BH93" s="71">
        <f t="shared" si="59"/>
        <v>2.5255E-3</v>
      </c>
      <c r="BI93" s="71">
        <f t="shared" si="76"/>
        <v>2.0740476190476151E-4</v>
      </c>
      <c r="BJ93" s="71">
        <f t="shared" si="77"/>
        <v>0</v>
      </c>
      <c r="BK93" s="71">
        <f t="shared" si="78"/>
        <v>2.0740476190476151E-4</v>
      </c>
      <c r="BL93" s="71">
        <f t="shared" si="60"/>
        <v>2.0012786363636362E-2</v>
      </c>
      <c r="BM93" s="71">
        <f t="shared" si="61"/>
        <v>0</v>
      </c>
      <c r="BQ93" s="60">
        <f t="shared" si="62"/>
        <v>41759</v>
      </c>
      <c r="BR93" s="63">
        <f t="shared" si="63"/>
        <v>9.4068876096646115</v>
      </c>
      <c r="BS93" s="64">
        <f t="shared" si="64"/>
        <v>2274645</v>
      </c>
      <c r="BT93" s="17" t="s">
        <v>116</v>
      </c>
      <c r="BV93" s="60">
        <f t="shared" si="65"/>
        <v>41790</v>
      </c>
      <c r="BW93" s="71">
        <f t="shared" si="66"/>
        <v>2.4331093589202162E-3</v>
      </c>
      <c r="BX93" s="71">
        <f t="shared" si="67"/>
        <v>2.1463980846033446E-3</v>
      </c>
      <c r="BY93" s="71">
        <f t="shared" si="68"/>
        <v>2.5255E-3</v>
      </c>
      <c r="BZ93" s="71">
        <f t="shared" si="69"/>
        <v>2.0012786363636362E-2</v>
      </c>
      <c r="CA93" s="71">
        <f t="shared" si="70"/>
        <v>6.6880952380951944E-5</v>
      </c>
      <c r="CB93" s="71">
        <f t="shared" si="71"/>
        <v>0</v>
      </c>
    </row>
    <row r="94" spans="1:80" s="17" customFormat="1" x14ac:dyDescent="0.2">
      <c r="A94" s="106">
        <f t="shared" si="54"/>
        <v>41759</v>
      </c>
      <c r="B94" s="163">
        <v>41790</v>
      </c>
      <c r="C94" s="156">
        <v>856241838663</v>
      </c>
      <c r="D94" s="157">
        <v>5707753.509999997</v>
      </c>
      <c r="E94" s="158">
        <v>2292582</v>
      </c>
      <c r="F94" s="157">
        <v>27620704473</v>
      </c>
      <c r="G94" s="157">
        <v>12047.858908863456</v>
      </c>
      <c r="H94" s="157">
        <v>5707753.509999997</v>
      </c>
      <c r="I94" s="159">
        <v>2.4331093589202162E-3</v>
      </c>
      <c r="J94" s="159">
        <v>2.5923809523809519E-3</v>
      </c>
      <c r="K94" s="160">
        <v>0</v>
      </c>
      <c r="L94" s="160">
        <v>-1.0633333333333326E-3</v>
      </c>
      <c r="M94" s="160">
        <v>-1.0633333333333326E-3</v>
      </c>
      <c r="N94" s="161">
        <v>24.041831490503807</v>
      </c>
      <c r="O94" s="161">
        <v>9.396642239219398</v>
      </c>
      <c r="P94" s="162">
        <v>2.1463980846033446E-3</v>
      </c>
      <c r="Q94" s="100"/>
      <c r="R94" s="96"/>
      <c r="T94" s="113">
        <f t="shared" ref="T94:U108" si="83">+I94</f>
        <v>2.4331093589202162E-3</v>
      </c>
      <c r="U94" s="114">
        <f t="shared" si="83"/>
        <v>2.5923809523809519E-3</v>
      </c>
      <c r="V94" s="115">
        <f>VLOOKUP(B94,'cds bmps'!$E:$I,5,0)/10000</f>
        <v>1.8005336363636364E-2</v>
      </c>
      <c r="Z94" s="124">
        <f t="shared" si="72"/>
        <v>1.3011463913949308E-3</v>
      </c>
      <c r="AA94" s="125">
        <f t="shared" si="55"/>
        <v>1.1319629675252854E-3</v>
      </c>
      <c r="AD94" s="133">
        <f t="shared" si="56"/>
        <v>41790</v>
      </c>
      <c r="AE94" s="134">
        <f t="shared" si="73"/>
        <v>2.8671127431687156E-4</v>
      </c>
      <c r="AF94" s="134">
        <f t="shared" si="79"/>
        <v>8.297510220831761E-4</v>
      </c>
      <c r="AG94" s="135">
        <f t="shared" si="80"/>
        <v>6.6880952380951944E-5</v>
      </c>
      <c r="AH94" s="136">
        <f t="shared" si="74"/>
        <v>-2.0074499999999974E-3</v>
      </c>
      <c r="AI94" s="57"/>
      <c r="AJ94" s="133">
        <f t="shared" si="81"/>
        <v>41790</v>
      </c>
      <c r="AK94" s="143">
        <f t="shared" si="81"/>
        <v>2.8671127431687156E-4</v>
      </c>
      <c r="AL94" s="143">
        <f t="shared" si="81"/>
        <v>8.297510220831761E-4</v>
      </c>
      <c r="AM94" s="143">
        <f t="shared" si="82"/>
        <v>6.6880952380951944E-5</v>
      </c>
      <c r="AN94" s="143">
        <f t="shared" si="82"/>
        <v>0</v>
      </c>
      <c r="AO94" s="144">
        <f t="shared" si="75"/>
        <v>-2.0074499999999974E-3</v>
      </c>
      <c r="AP94" s="93"/>
      <c r="AQ94" s="93"/>
      <c r="AR94" s="37"/>
      <c r="AS94" s="93"/>
      <c r="AT94" s="93"/>
      <c r="AU94" s="93"/>
      <c r="AV94" s="93"/>
      <c r="AX94" s="93"/>
      <c r="AY94" s="93"/>
      <c r="AZ94" s="93"/>
      <c r="BA94" s="93"/>
      <c r="BB94" s="93"/>
      <c r="BC94" s="93"/>
      <c r="BD94" s="93"/>
      <c r="BE94" s="93"/>
      <c r="BF94" s="60">
        <f t="shared" si="57"/>
        <v>41790</v>
      </c>
      <c r="BG94" s="71">
        <f t="shared" si="58"/>
        <v>2.4331093589202162E-3</v>
      </c>
      <c r="BH94" s="71">
        <f t="shared" si="59"/>
        <v>2.5923809523809519E-3</v>
      </c>
      <c r="BI94" s="71">
        <f t="shared" si="76"/>
        <v>6.6880952380951944E-5</v>
      </c>
      <c r="BJ94" s="71">
        <f t="shared" si="77"/>
        <v>0</v>
      </c>
      <c r="BK94" s="71">
        <f t="shared" si="78"/>
        <v>6.6880952380951944E-5</v>
      </c>
      <c r="BL94" s="71">
        <f t="shared" si="60"/>
        <v>1.8005336363636364E-2</v>
      </c>
      <c r="BM94" s="71">
        <f t="shared" si="61"/>
        <v>0</v>
      </c>
      <c r="BQ94" s="60">
        <f t="shared" si="62"/>
        <v>41790</v>
      </c>
      <c r="BR94" s="63">
        <f t="shared" si="63"/>
        <v>9.396642239219398</v>
      </c>
      <c r="BS94" s="64">
        <f t="shared" si="64"/>
        <v>2292582</v>
      </c>
      <c r="BT94" s="17" t="s">
        <v>116</v>
      </c>
      <c r="BV94" s="60">
        <f t="shared" si="65"/>
        <v>41820</v>
      </c>
      <c r="BW94" s="71">
        <f t="shared" si="66"/>
        <v>2.6801935581198342E-3</v>
      </c>
      <c r="BX94" s="71">
        <f t="shared" si="67"/>
        <v>2.4331093589202162E-3</v>
      </c>
      <c r="BY94" s="71">
        <f t="shared" si="68"/>
        <v>2.5923809523809519E-3</v>
      </c>
      <c r="BZ94" s="71">
        <f t="shared" si="69"/>
        <v>1.8005336363636364E-2</v>
      </c>
      <c r="CA94" s="71">
        <f t="shared" si="70"/>
        <v>-1.0633333333333326E-3</v>
      </c>
      <c r="CB94" s="71">
        <f t="shared" si="71"/>
        <v>0</v>
      </c>
    </row>
    <row r="95" spans="1:80" s="17" customFormat="1" x14ac:dyDescent="0.2">
      <c r="A95" s="106">
        <f t="shared" si="54"/>
        <v>41790</v>
      </c>
      <c r="B95" s="163">
        <v>41820</v>
      </c>
      <c r="C95" s="156">
        <v>814460352364</v>
      </c>
      <c r="D95" s="157">
        <v>5980579.1500000088</v>
      </c>
      <c r="E95" s="158">
        <v>2295867</v>
      </c>
      <c r="F95" s="157">
        <v>27148678412.133335</v>
      </c>
      <c r="G95" s="157">
        <v>11825.022273560853</v>
      </c>
      <c r="H95" s="157">
        <v>5980579.1500000088</v>
      </c>
      <c r="I95" s="159">
        <v>2.6801935581198342E-3</v>
      </c>
      <c r="J95" s="159">
        <v>1.5290476190476193E-3</v>
      </c>
      <c r="K95" s="160">
        <v>0</v>
      </c>
      <c r="L95" s="160">
        <v>-5.7078674948240191E-4</v>
      </c>
      <c r="M95" s="160">
        <v>-5.7078674948240191E-4</v>
      </c>
      <c r="N95" s="161">
        <v>24.024594204872088</v>
      </c>
      <c r="O95" s="161">
        <v>9.3779730969575859</v>
      </c>
      <c r="P95" s="162">
        <v>2.4331093589202162E-3</v>
      </c>
      <c r="Q95" s="100"/>
      <c r="R95" s="96"/>
      <c r="T95" s="113">
        <f t="shared" si="83"/>
        <v>2.6801935581198342E-3</v>
      </c>
      <c r="U95" s="114">
        <f t="shared" si="83"/>
        <v>1.5290476190476193E-3</v>
      </c>
      <c r="V95" s="115">
        <f>VLOOKUP(B95,'cds bmps'!$E:$I,5,0)/10000</f>
        <v>1.6739757142857137E-2</v>
      </c>
      <c r="Z95" s="124">
        <f t="shared" si="72"/>
        <v>8.8892560172493208E-4</v>
      </c>
      <c r="AA95" s="125">
        <f t="shared" si="55"/>
        <v>1.7912679563949021E-3</v>
      </c>
      <c r="AD95" s="133">
        <f t="shared" si="56"/>
        <v>41820</v>
      </c>
      <c r="AE95" s="134">
        <f t="shared" si="73"/>
        <v>2.4708419919961802E-4</v>
      </c>
      <c r="AF95" s="134">
        <f t="shared" si="79"/>
        <v>1.1319629675252854E-3</v>
      </c>
      <c r="AG95" s="135">
        <f t="shared" si="80"/>
        <v>-1.0633333333333326E-3</v>
      </c>
      <c r="AH95" s="136">
        <f t="shared" si="74"/>
        <v>-1.2655792207792275E-3</v>
      </c>
      <c r="AI95" s="57"/>
      <c r="AJ95" s="133">
        <f t="shared" si="81"/>
        <v>41820</v>
      </c>
      <c r="AK95" s="143">
        <f t="shared" si="81"/>
        <v>2.4708419919961802E-4</v>
      </c>
      <c r="AL95" s="143">
        <f t="shared" si="81"/>
        <v>1.1319629675252854E-3</v>
      </c>
      <c r="AM95" s="143">
        <f t="shared" si="82"/>
        <v>0</v>
      </c>
      <c r="AN95" s="143">
        <f t="shared" si="82"/>
        <v>-1.0633333333333326E-3</v>
      </c>
      <c r="AO95" s="144">
        <f t="shared" si="75"/>
        <v>-1.2655792207792275E-3</v>
      </c>
      <c r="AP95" s="93"/>
      <c r="AQ95" s="93"/>
      <c r="AR95" s="37"/>
      <c r="AS95" s="93"/>
      <c r="AT95" s="93"/>
      <c r="AU95" s="93"/>
      <c r="AV95" s="93"/>
      <c r="AW95" s="35"/>
      <c r="AX95" s="93"/>
      <c r="AY95" s="93"/>
      <c r="AZ95" s="93"/>
      <c r="BA95" s="93"/>
      <c r="BB95" s="93"/>
      <c r="BC95" s="93"/>
      <c r="BD95" s="93"/>
      <c r="BE95" s="93"/>
      <c r="BF95" s="60">
        <f t="shared" si="57"/>
        <v>41820</v>
      </c>
      <c r="BG95" s="71">
        <f t="shared" si="58"/>
        <v>2.6801935581198342E-3</v>
      </c>
      <c r="BH95" s="71">
        <f t="shared" si="59"/>
        <v>1.5290476190476193E-3</v>
      </c>
      <c r="BI95" s="71">
        <f t="shared" si="76"/>
        <v>0</v>
      </c>
      <c r="BJ95" s="71">
        <f t="shared" si="77"/>
        <v>-1.0633333333333326E-3</v>
      </c>
      <c r="BK95" s="71">
        <f t="shared" si="78"/>
        <v>-1.0633333333333326E-3</v>
      </c>
      <c r="BL95" s="71">
        <f t="shared" si="60"/>
        <v>1.6739757142857137E-2</v>
      </c>
      <c r="BM95" s="71">
        <f t="shared" si="61"/>
        <v>0</v>
      </c>
      <c r="BQ95" s="60">
        <f t="shared" si="62"/>
        <v>41820</v>
      </c>
      <c r="BR95" s="63">
        <f t="shared" si="63"/>
        <v>9.3779730969575859</v>
      </c>
      <c r="BS95" s="64">
        <f t="shared" si="64"/>
        <v>2295867</v>
      </c>
      <c r="BT95" s="17" t="s">
        <v>116</v>
      </c>
      <c r="BV95" s="60">
        <f t="shared" si="65"/>
        <v>41851</v>
      </c>
      <c r="BW95" s="71">
        <f t="shared" si="66"/>
        <v>2.2020774842511095E-3</v>
      </c>
      <c r="BX95" s="71">
        <f t="shared" si="67"/>
        <v>2.6801935581198342E-3</v>
      </c>
      <c r="BY95" s="71">
        <f t="shared" si="68"/>
        <v>1.5290476190476193E-3</v>
      </c>
      <c r="BZ95" s="71">
        <f t="shared" si="69"/>
        <v>1.6739757142857137E-2</v>
      </c>
      <c r="CA95" s="71">
        <f t="shared" si="70"/>
        <v>-5.7078674948240191E-4</v>
      </c>
      <c r="CB95" s="71">
        <f t="shared" si="71"/>
        <v>0</v>
      </c>
    </row>
    <row r="96" spans="1:80" s="17" customFormat="1" x14ac:dyDescent="0.2">
      <c r="A96" s="106">
        <f t="shared" si="54"/>
        <v>41820</v>
      </c>
      <c r="B96" s="163">
        <v>41851</v>
      </c>
      <c r="C96" s="156">
        <v>836337365770</v>
      </c>
      <c r="D96" s="157">
        <v>5045697.7600000035</v>
      </c>
      <c r="E96" s="158">
        <v>2295346</v>
      </c>
      <c r="F96" s="157">
        <v>26978624702.258064</v>
      </c>
      <c r="G96" s="157">
        <v>11753.620021669092</v>
      </c>
      <c r="H96" s="157">
        <v>5045697.7600000035</v>
      </c>
      <c r="I96" s="159">
        <v>2.2020774842511095E-3</v>
      </c>
      <c r="J96" s="159">
        <v>9.5826086956521742E-4</v>
      </c>
      <c r="K96" s="160">
        <v>0</v>
      </c>
      <c r="L96" s="160">
        <v>-1.0826086956521735E-4</v>
      </c>
      <c r="M96" s="160">
        <v>-1.0826086956521735E-4</v>
      </c>
      <c r="N96" s="161">
        <v>24.018310711714314</v>
      </c>
      <c r="O96" s="161">
        <v>9.371916559073826</v>
      </c>
      <c r="P96" s="162">
        <v>2.6801935581198342E-3</v>
      </c>
      <c r="Q96" s="100"/>
      <c r="R96" s="96"/>
      <c r="T96" s="113">
        <f t="shared" si="83"/>
        <v>2.2020774842511095E-3</v>
      </c>
      <c r="U96" s="114">
        <f t="shared" si="83"/>
        <v>9.5826086956521742E-4</v>
      </c>
      <c r="V96" s="115">
        <f>VLOOKUP(B96,'cds bmps'!$E:$I,5,0)/10000</f>
        <v>2.1330356521739129E-2</v>
      </c>
      <c r="Z96" s="124">
        <f t="shared" si="72"/>
        <v>7.7225892047982762E-4</v>
      </c>
      <c r="AA96" s="125">
        <f t="shared" si="55"/>
        <v>1.4298185637712818E-3</v>
      </c>
      <c r="AD96" s="133">
        <f t="shared" si="56"/>
        <v>41851</v>
      </c>
      <c r="AE96" s="134">
        <f t="shared" si="73"/>
        <v>-4.7811607386872472E-4</v>
      </c>
      <c r="AF96" s="134">
        <f t="shared" si="79"/>
        <v>1.7912679563949021E-3</v>
      </c>
      <c r="AG96" s="135">
        <f t="shared" si="80"/>
        <v>-5.7078674948240191E-4</v>
      </c>
      <c r="AH96" s="136">
        <f t="shared" si="74"/>
        <v>4.5905993788819925E-3</v>
      </c>
      <c r="AI96" s="57"/>
      <c r="AJ96" s="133">
        <f t="shared" si="81"/>
        <v>41851</v>
      </c>
      <c r="AK96" s="143">
        <f t="shared" si="81"/>
        <v>-4.7811607386872472E-4</v>
      </c>
      <c r="AL96" s="143">
        <f t="shared" si="81"/>
        <v>1.7912679563949021E-3</v>
      </c>
      <c r="AM96" s="143">
        <f t="shared" si="82"/>
        <v>0</v>
      </c>
      <c r="AN96" s="143">
        <f t="shared" si="82"/>
        <v>-5.7078674948240191E-4</v>
      </c>
      <c r="AO96" s="144">
        <f t="shared" si="75"/>
        <v>4.5905993788819925E-3</v>
      </c>
      <c r="AP96" s="93"/>
      <c r="AQ96" s="93"/>
      <c r="AS96" s="93"/>
      <c r="AT96" s="93"/>
      <c r="AU96" s="93"/>
      <c r="AV96" s="93"/>
      <c r="AW96" s="35"/>
      <c r="AX96" s="93"/>
      <c r="AY96" s="93"/>
      <c r="AZ96" s="93"/>
      <c r="BA96" s="93"/>
      <c r="BB96" s="93"/>
      <c r="BC96" s="93"/>
      <c r="BD96" s="93"/>
      <c r="BE96" s="93"/>
      <c r="BF96" s="60">
        <f t="shared" si="57"/>
        <v>41851</v>
      </c>
      <c r="BG96" s="71">
        <f t="shared" si="58"/>
        <v>2.2020774842511095E-3</v>
      </c>
      <c r="BH96" s="71">
        <f t="shared" si="59"/>
        <v>9.5826086956521742E-4</v>
      </c>
      <c r="BI96" s="71">
        <f t="shared" si="76"/>
        <v>0</v>
      </c>
      <c r="BJ96" s="71">
        <f t="shared" si="77"/>
        <v>-5.7078674948240191E-4</v>
      </c>
      <c r="BK96" s="71">
        <f t="shared" si="78"/>
        <v>-5.7078674948240191E-4</v>
      </c>
      <c r="BL96" s="71">
        <f t="shared" si="60"/>
        <v>2.1330356521739129E-2</v>
      </c>
      <c r="BM96" s="71">
        <f t="shared" si="61"/>
        <v>0</v>
      </c>
      <c r="BQ96" s="60">
        <f t="shared" si="62"/>
        <v>41851</v>
      </c>
      <c r="BR96" s="63">
        <f t="shared" si="63"/>
        <v>9.371916559073826</v>
      </c>
      <c r="BS96" s="64">
        <f t="shared" si="64"/>
        <v>2295346</v>
      </c>
      <c r="BT96" s="17" t="s">
        <v>116</v>
      </c>
      <c r="BV96" s="60">
        <f t="shared" si="65"/>
        <v>41882</v>
      </c>
      <c r="BW96" s="71">
        <f t="shared" si="66"/>
        <v>2.4391773426918812E-3</v>
      </c>
      <c r="BX96" s="71">
        <f t="shared" si="67"/>
        <v>2.2020774842511095E-3</v>
      </c>
      <c r="BY96" s="71">
        <f t="shared" si="68"/>
        <v>9.5826086956521742E-4</v>
      </c>
      <c r="BZ96" s="71">
        <f t="shared" si="69"/>
        <v>2.1330356521739129E-2</v>
      </c>
      <c r="CA96" s="71">
        <f t="shared" si="70"/>
        <v>-1.0826086956521735E-4</v>
      </c>
      <c r="CB96" s="71">
        <f t="shared" si="71"/>
        <v>0</v>
      </c>
    </row>
    <row r="97" spans="1:80" s="17" customFormat="1" x14ac:dyDescent="0.2">
      <c r="A97" s="106">
        <f t="shared" si="54"/>
        <v>41851</v>
      </c>
      <c r="B97" s="163">
        <v>41882</v>
      </c>
      <c r="C97" s="156">
        <v>855310504011</v>
      </c>
      <c r="D97" s="157">
        <v>5715764.3900000127</v>
      </c>
      <c r="E97" s="158">
        <v>2291544</v>
      </c>
      <c r="F97" s="157">
        <v>27590661419.709679</v>
      </c>
      <c r="G97" s="157">
        <v>12040.205826163356</v>
      </c>
      <c r="H97" s="157">
        <v>5715764.3900000127</v>
      </c>
      <c r="I97" s="159">
        <v>2.4391773426918812E-3</v>
      </c>
      <c r="J97" s="164">
        <v>8.5000000000000006E-4</v>
      </c>
      <c r="K97" s="160">
        <v>0</v>
      </c>
      <c r="L97" s="160">
        <v>-6.4590909000000003E-4</v>
      </c>
      <c r="M97" s="160">
        <v>-6.4590909000000003E-4</v>
      </c>
      <c r="N97" s="161">
        <v>24.040743198056418</v>
      </c>
      <c r="O97" s="161">
        <v>9.3960068139129831</v>
      </c>
      <c r="P97" s="162">
        <v>2.2020774842511095E-3</v>
      </c>
      <c r="Q97" s="100"/>
      <c r="R97" s="96"/>
      <c r="T97" s="113">
        <f t="shared" si="83"/>
        <v>2.4391773426918812E-3</v>
      </c>
      <c r="U97" s="114">
        <f t="shared" si="83"/>
        <v>8.5000000000000006E-4</v>
      </c>
      <c r="V97" s="115">
        <f>VLOOKUP(B97,'cds bmps'!$E:$I,5,0)/10000</f>
        <v>2.3160223809523806E-2</v>
      </c>
      <c r="Z97" s="124">
        <f t="shared" si="72"/>
        <v>7.6917048583393288E-4</v>
      </c>
      <c r="AA97" s="125">
        <f t="shared" si="55"/>
        <v>1.6700068568579482E-3</v>
      </c>
      <c r="AD97" s="133">
        <f t="shared" si="56"/>
        <v>41882</v>
      </c>
      <c r="AE97" s="134">
        <f t="shared" si="73"/>
        <v>2.3709985844077176E-4</v>
      </c>
      <c r="AF97" s="134">
        <f t="shared" si="79"/>
        <v>1.4298185637712818E-3</v>
      </c>
      <c r="AG97" s="135">
        <f t="shared" si="80"/>
        <v>-1.0826086956521735E-4</v>
      </c>
      <c r="AH97" s="136">
        <f t="shared" si="74"/>
        <v>1.8298672877846769E-3</v>
      </c>
      <c r="AI97" s="57"/>
      <c r="AJ97" s="133">
        <f t="shared" si="81"/>
        <v>41882</v>
      </c>
      <c r="AK97" s="143">
        <f t="shared" si="81"/>
        <v>2.3709985844077176E-4</v>
      </c>
      <c r="AL97" s="143">
        <f t="shared" si="81"/>
        <v>1.4298185637712818E-3</v>
      </c>
      <c r="AM97" s="143">
        <f t="shared" si="82"/>
        <v>0</v>
      </c>
      <c r="AN97" s="143">
        <f t="shared" si="82"/>
        <v>-1.0826086956521735E-4</v>
      </c>
      <c r="AO97" s="144">
        <f t="shared" si="75"/>
        <v>1.8298672877846769E-3</v>
      </c>
      <c r="AP97" s="93"/>
      <c r="AQ97" s="93"/>
      <c r="AR97" s="35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60">
        <f t="shared" si="57"/>
        <v>41882</v>
      </c>
      <c r="BG97" s="71">
        <f t="shared" si="58"/>
        <v>2.4391773426918812E-3</v>
      </c>
      <c r="BH97" s="71">
        <f t="shared" si="59"/>
        <v>8.5000000000000006E-4</v>
      </c>
      <c r="BI97" s="71">
        <f t="shared" si="76"/>
        <v>0</v>
      </c>
      <c r="BJ97" s="71">
        <f t="shared" si="77"/>
        <v>-1.0826086956521735E-4</v>
      </c>
      <c r="BK97" s="71">
        <f t="shared" si="78"/>
        <v>-1.0826086956521735E-4</v>
      </c>
      <c r="BL97" s="71">
        <f t="shared" si="60"/>
        <v>2.3160223809523806E-2</v>
      </c>
      <c r="BM97" s="71">
        <f t="shared" si="61"/>
        <v>0</v>
      </c>
      <c r="BQ97" s="60">
        <f t="shared" si="62"/>
        <v>41882</v>
      </c>
      <c r="BR97" s="63">
        <f t="shared" si="63"/>
        <v>9.3960068139129831</v>
      </c>
      <c r="BS97" s="64">
        <f t="shared" si="64"/>
        <v>2291544</v>
      </c>
      <c r="BT97" s="17" t="s">
        <v>116</v>
      </c>
      <c r="BV97" s="60">
        <f t="shared" si="65"/>
        <v>41912</v>
      </c>
      <c r="BW97" s="71">
        <f t="shared" si="66"/>
        <v>2.4120535192479128E-3</v>
      </c>
      <c r="BX97" s="71">
        <f t="shared" si="67"/>
        <v>2.4391773426918812E-3</v>
      </c>
      <c r="BY97" s="71">
        <f t="shared" si="68"/>
        <v>8.5000000000000006E-4</v>
      </c>
      <c r="BZ97" s="71">
        <f t="shared" si="69"/>
        <v>2.3160223809523806E-2</v>
      </c>
      <c r="CA97" s="71">
        <f t="shared" si="70"/>
        <v>-6.4590909000000003E-4</v>
      </c>
      <c r="CB97" s="71">
        <f t="shared" si="71"/>
        <v>0</v>
      </c>
    </row>
    <row r="98" spans="1:80" s="17" customFormat="1" x14ac:dyDescent="0.2">
      <c r="A98" s="106">
        <f t="shared" si="54"/>
        <v>41882</v>
      </c>
      <c r="B98" s="163">
        <v>41912</v>
      </c>
      <c r="C98" s="156">
        <v>843223552305</v>
      </c>
      <c r="D98" s="157">
        <v>5572329.6900000051</v>
      </c>
      <c r="E98" s="158">
        <v>2292500</v>
      </c>
      <c r="F98" s="157">
        <v>28107451743.5</v>
      </c>
      <c r="G98" s="157">
        <v>12260.611447546347</v>
      </c>
      <c r="H98" s="157">
        <v>5572329.6900000051</v>
      </c>
      <c r="I98" s="159">
        <v>2.4120535192479128E-3</v>
      </c>
      <c r="J98" s="165">
        <v>2.0409091E-4</v>
      </c>
      <c r="K98" s="160">
        <v>0</v>
      </c>
      <c r="L98" s="160">
        <v>-1.2626481999999999E-4</v>
      </c>
      <c r="M98" s="160">
        <v>-1.2626481999999999E-4</v>
      </c>
      <c r="N98" s="161">
        <v>24.059300564731782</v>
      </c>
      <c r="O98" s="161">
        <v>9.414147081619026</v>
      </c>
      <c r="P98" s="162">
        <v>2.4391773426918812E-3</v>
      </c>
      <c r="Q98" s="40"/>
      <c r="T98" s="113">
        <f t="shared" si="83"/>
        <v>2.4120535192479128E-3</v>
      </c>
      <c r="U98" s="114">
        <f t="shared" si="83"/>
        <v>2.0409091E-4</v>
      </c>
      <c r="V98" s="115">
        <f>VLOOKUP(B98,'cds bmps'!$E:$I,5,0)/10000</f>
        <v>1.9146977272727274E-2</v>
      </c>
      <c r="Z98" s="124">
        <f t="shared" si="72"/>
        <v>4.5436835463965838E-4</v>
      </c>
      <c r="AA98" s="125">
        <f t="shared" si="55"/>
        <v>1.9576851646082544E-3</v>
      </c>
      <c r="AD98" s="133">
        <f t="shared" si="56"/>
        <v>41912</v>
      </c>
      <c r="AE98" s="134">
        <f t="shared" si="73"/>
        <v>-2.7123823443968385E-5</v>
      </c>
      <c r="AF98" s="134">
        <f t="shared" si="79"/>
        <v>1.6700068568579482E-3</v>
      </c>
      <c r="AG98" s="135">
        <f t="shared" si="80"/>
        <v>-6.4590909000000003E-4</v>
      </c>
      <c r="AH98" s="136">
        <f t="shared" si="74"/>
        <v>-4.0132465367965324E-3</v>
      </c>
      <c r="AI98" s="57"/>
      <c r="AJ98" s="133">
        <f t="shared" si="81"/>
        <v>41912</v>
      </c>
      <c r="AK98" s="143">
        <f t="shared" si="81"/>
        <v>-2.7123823443968385E-5</v>
      </c>
      <c r="AL98" s="143">
        <f t="shared" si="81"/>
        <v>1.6700068568579482E-3</v>
      </c>
      <c r="AM98" s="143">
        <f t="shared" si="82"/>
        <v>0</v>
      </c>
      <c r="AN98" s="143">
        <f t="shared" si="82"/>
        <v>-6.4590909000000003E-4</v>
      </c>
      <c r="AO98" s="144">
        <f t="shared" si="75"/>
        <v>-4.0132465367965324E-3</v>
      </c>
      <c r="AP98" s="93"/>
      <c r="AQ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60">
        <f t="shared" si="57"/>
        <v>41912</v>
      </c>
      <c r="BG98" s="71">
        <f t="shared" si="58"/>
        <v>2.4120535192479128E-3</v>
      </c>
      <c r="BH98" s="71">
        <f t="shared" si="59"/>
        <v>2.0409091E-4</v>
      </c>
      <c r="BI98" s="71">
        <f t="shared" si="76"/>
        <v>0</v>
      </c>
      <c r="BJ98" s="71">
        <f t="shared" si="77"/>
        <v>-6.4590909000000003E-4</v>
      </c>
      <c r="BK98" s="71">
        <f t="shared" si="78"/>
        <v>-6.4590909000000003E-4</v>
      </c>
      <c r="BL98" s="71">
        <f t="shared" si="60"/>
        <v>1.9146977272727274E-2</v>
      </c>
      <c r="BM98" s="71">
        <f t="shared" si="61"/>
        <v>0</v>
      </c>
      <c r="BQ98" s="60">
        <f t="shared" si="62"/>
        <v>41912</v>
      </c>
      <c r="BR98" s="63">
        <f t="shared" si="63"/>
        <v>9.414147081619026</v>
      </c>
      <c r="BS98" s="64">
        <f t="shared" si="64"/>
        <v>2292500</v>
      </c>
      <c r="BT98" s="17" t="s">
        <v>116</v>
      </c>
      <c r="BV98" s="60">
        <f t="shared" si="65"/>
        <v>41943</v>
      </c>
      <c r="BW98" s="71">
        <f t="shared" si="66"/>
        <v>1.7630781785430048E-3</v>
      </c>
      <c r="BX98" s="71">
        <f t="shared" si="67"/>
        <v>2.4120535192479128E-3</v>
      </c>
      <c r="BY98" s="71">
        <f t="shared" si="68"/>
        <v>2.0409091E-4</v>
      </c>
      <c r="BZ98" s="71">
        <f t="shared" si="69"/>
        <v>1.9146977272727274E-2</v>
      </c>
      <c r="CA98" s="71">
        <f t="shared" si="70"/>
        <v>-1.2626481999999999E-4</v>
      </c>
      <c r="CB98" s="71">
        <f t="shared" si="71"/>
        <v>0</v>
      </c>
    </row>
    <row r="99" spans="1:80" s="17" customFormat="1" x14ac:dyDescent="0.2">
      <c r="A99" s="106">
        <f t="shared" si="54"/>
        <v>41912</v>
      </c>
      <c r="B99" s="163">
        <v>41943</v>
      </c>
      <c r="C99" s="156">
        <v>861872110320</v>
      </c>
      <c r="D99" s="157">
        <v>4163144.9600000032</v>
      </c>
      <c r="E99" s="158">
        <v>2291066</v>
      </c>
      <c r="F99" s="157">
        <v>27802326139.354839</v>
      </c>
      <c r="G99" s="157">
        <v>12135.104854838246</v>
      </c>
      <c r="H99" s="157">
        <v>4163144.9600000032</v>
      </c>
      <c r="I99" s="159">
        <v>1.7630781785430048E-3</v>
      </c>
      <c r="J99" s="165">
        <v>7.7826090000000003E-5</v>
      </c>
      <c r="K99" s="160">
        <v>1.4673909999999996E-5</v>
      </c>
      <c r="L99" s="160">
        <v>0</v>
      </c>
      <c r="M99" s="160">
        <v>1.4673909999999996E-5</v>
      </c>
      <c r="N99" s="161">
        <v>24.048385528220035</v>
      </c>
      <c r="O99" s="161">
        <v>9.4038577588187362</v>
      </c>
      <c r="P99" s="162">
        <v>2.4120535192479128E-3</v>
      </c>
      <c r="Q99" s="40"/>
      <c r="T99" s="113">
        <f t="shared" si="83"/>
        <v>1.7630781785430048E-3</v>
      </c>
      <c r="U99" s="114">
        <f t="shared" si="83"/>
        <v>7.7826090000000003E-5</v>
      </c>
      <c r="V99" s="115">
        <f>VLOOKUP(B99,'cds bmps'!$E:$I,5,0)/10000</f>
        <v>2.5163552173913042E-2</v>
      </c>
      <c r="Z99" s="124">
        <f t="shared" si="72"/>
        <v>5.2783252014103809E-4</v>
      </c>
      <c r="AA99" s="125">
        <f t="shared" si="55"/>
        <v>1.2352456584019667E-3</v>
      </c>
      <c r="AD99" s="133">
        <f t="shared" si="56"/>
        <v>41943</v>
      </c>
      <c r="AE99" s="134">
        <f t="shared" si="73"/>
        <v>-6.4897534070490807E-4</v>
      </c>
      <c r="AF99" s="134">
        <f t="shared" si="79"/>
        <v>1.9576851646082544E-3</v>
      </c>
      <c r="AG99" s="135">
        <f t="shared" si="80"/>
        <v>-1.2626481999999999E-4</v>
      </c>
      <c r="AH99" s="136">
        <f t="shared" si="74"/>
        <v>6.0165749011857686E-3</v>
      </c>
      <c r="AI99" s="57"/>
      <c r="AJ99" s="133">
        <f t="shared" si="81"/>
        <v>41943</v>
      </c>
      <c r="AK99" s="143">
        <f t="shared" si="81"/>
        <v>-6.4897534070490807E-4</v>
      </c>
      <c r="AL99" s="143">
        <f t="shared" si="81"/>
        <v>1.9576851646082544E-3</v>
      </c>
      <c r="AM99" s="143">
        <f t="shared" si="82"/>
        <v>0</v>
      </c>
      <c r="AN99" s="143">
        <f t="shared" si="82"/>
        <v>-1.2626481999999999E-4</v>
      </c>
      <c r="AO99" s="144">
        <f t="shared" si="75"/>
        <v>6.0165749011857686E-3</v>
      </c>
      <c r="AP99" s="93"/>
      <c r="AQ99" s="93"/>
      <c r="AR99" s="35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60">
        <f t="shared" si="57"/>
        <v>41943</v>
      </c>
      <c r="BG99" s="71">
        <f t="shared" si="58"/>
        <v>1.7630781785430048E-3</v>
      </c>
      <c r="BH99" s="71">
        <f t="shared" si="59"/>
        <v>7.7826090000000003E-5</v>
      </c>
      <c r="BI99" s="71">
        <f t="shared" si="76"/>
        <v>0</v>
      </c>
      <c r="BJ99" s="71">
        <f t="shared" si="77"/>
        <v>-1.2626481999999999E-4</v>
      </c>
      <c r="BK99" s="71">
        <f t="shared" si="78"/>
        <v>-1.2626481999999999E-4</v>
      </c>
      <c r="BL99" s="71">
        <f t="shared" si="60"/>
        <v>2.5163552173913042E-2</v>
      </c>
      <c r="BM99" s="71">
        <f t="shared" si="61"/>
        <v>0</v>
      </c>
      <c r="BQ99" s="60">
        <f t="shared" si="62"/>
        <v>41943</v>
      </c>
      <c r="BR99" s="63">
        <f t="shared" si="63"/>
        <v>9.4038577588187362</v>
      </c>
      <c r="BS99" s="64">
        <f t="shared" si="64"/>
        <v>2291066</v>
      </c>
      <c r="BT99" s="17" t="s">
        <v>116</v>
      </c>
      <c r="BV99" s="60">
        <f t="shared" si="65"/>
        <v>41973</v>
      </c>
      <c r="BW99" s="71">
        <f t="shared" si="66"/>
        <v>1.7734331749168677E-3</v>
      </c>
      <c r="BX99" s="71">
        <f t="shared" si="67"/>
        <v>1.7630781785430048E-3</v>
      </c>
      <c r="BY99" s="71">
        <f t="shared" si="68"/>
        <v>7.7826090000000003E-5</v>
      </c>
      <c r="BZ99" s="71">
        <f t="shared" si="69"/>
        <v>2.5163552173913042E-2</v>
      </c>
      <c r="CA99" s="71">
        <f t="shared" si="70"/>
        <v>1.4673909999999996E-5</v>
      </c>
      <c r="CB99" s="71">
        <f t="shared" si="71"/>
        <v>0</v>
      </c>
    </row>
    <row r="100" spans="1:80" s="17" customFormat="1" x14ac:dyDescent="0.2">
      <c r="A100" s="106">
        <f t="shared" si="54"/>
        <v>41943</v>
      </c>
      <c r="B100" s="163">
        <v>41973</v>
      </c>
      <c r="C100" s="156">
        <v>831900026241</v>
      </c>
      <c r="D100" s="157">
        <v>4041970.150000006</v>
      </c>
      <c r="E100" s="158">
        <v>2281007</v>
      </c>
      <c r="F100" s="157">
        <v>27730000874.700001</v>
      </c>
      <c r="G100" s="157">
        <v>12156.911782690715</v>
      </c>
      <c r="H100" s="157">
        <v>4041970.150000006</v>
      </c>
      <c r="I100" s="159">
        <v>1.7734331749168677E-3</v>
      </c>
      <c r="J100" s="165">
        <v>9.2499999999999999E-5</v>
      </c>
      <c r="K100" s="160">
        <v>1.3967391000000001E-4</v>
      </c>
      <c r="L100" s="160">
        <v>0</v>
      </c>
      <c r="M100" s="160">
        <v>1.3967391000000001E-4</v>
      </c>
      <c r="N100" s="161">
        <v>24.045780728117553</v>
      </c>
      <c r="O100" s="161">
        <v>9.4056531580262757</v>
      </c>
      <c r="P100" s="162">
        <v>1.7630781785430048E-3</v>
      </c>
      <c r="Q100" s="40"/>
      <c r="T100" s="113">
        <f t="shared" si="83"/>
        <v>1.7734331749168677E-3</v>
      </c>
      <c r="U100" s="114">
        <f t="shared" si="83"/>
        <v>9.2499999999999999E-5</v>
      </c>
      <c r="V100" s="115">
        <f>VLOOKUP(B100,'cds bmps'!$E:$I,5,0)/10000</f>
        <v>2.1953339999999998E-2</v>
      </c>
      <c r="Z100" s="124">
        <f t="shared" si="72"/>
        <v>4.6945123175276706E-4</v>
      </c>
      <c r="AA100" s="125">
        <f t="shared" si="55"/>
        <v>1.3039819431641007E-3</v>
      </c>
      <c r="AD100" s="133">
        <f t="shared" si="56"/>
        <v>41973</v>
      </c>
      <c r="AE100" s="134">
        <f t="shared" si="73"/>
        <v>1.0354996373862935E-5</v>
      </c>
      <c r="AF100" s="134">
        <f t="shared" si="79"/>
        <v>1.2352456584019667E-3</v>
      </c>
      <c r="AG100" s="135">
        <f t="shared" si="80"/>
        <v>1.4673909999999996E-5</v>
      </c>
      <c r="AH100" s="136">
        <f t="shared" si="74"/>
        <v>-3.2102121739130442E-3</v>
      </c>
      <c r="AI100" s="57"/>
      <c r="AJ100" s="133">
        <f t="shared" si="81"/>
        <v>41973</v>
      </c>
      <c r="AK100" s="143">
        <f t="shared" si="81"/>
        <v>1.0354996373862935E-5</v>
      </c>
      <c r="AL100" s="143">
        <f t="shared" si="81"/>
        <v>1.2352456584019667E-3</v>
      </c>
      <c r="AM100" s="143">
        <f t="shared" si="82"/>
        <v>1.4673909999999996E-5</v>
      </c>
      <c r="AN100" s="143">
        <f t="shared" si="82"/>
        <v>0</v>
      </c>
      <c r="AO100" s="144">
        <f t="shared" si="75"/>
        <v>-3.2102121739130442E-3</v>
      </c>
      <c r="AP100" s="93"/>
      <c r="AQ100" s="93"/>
      <c r="AR100" s="35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60">
        <f t="shared" si="57"/>
        <v>41973</v>
      </c>
      <c r="BG100" s="71">
        <f t="shared" si="58"/>
        <v>1.7734331749168677E-3</v>
      </c>
      <c r="BH100" s="71">
        <f t="shared" si="59"/>
        <v>9.2499999999999999E-5</v>
      </c>
      <c r="BI100" s="71">
        <f t="shared" si="76"/>
        <v>1.4673909999999996E-5</v>
      </c>
      <c r="BJ100" s="71">
        <f t="shared" si="77"/>
        <v>0</v>
      </c>
      <c r="BK100" s="71">
        <f t="shared" si="78"/>
        <v>1.4673909999999996E-5</v>
      </c>
      <c r="BL100" s="71">
        <f t="shared" si="60"/>
        <v>2.1953339999999998E-2</v>
      </c>
      <c r="BM100" s="71">
        <f t="shared" si="61"/>
        <v>0</v>
      </c>
      <c r="BQ100" s="60">
        <f t="shared" si="62"/>
        <v>41973</v>
      </c>
      <c r="BR100" s="63">
        <f t="shared" si="63"/>
        <v>9.4056531580262757</v>
      </c>
      <c r="BS100" s="64">
        <f t="shared" si="64"/>
        <v>2281007</v>
      </c>
      <c r="BT100" s="17" t="s">
        <v>116</v>
      </c>
      <c r="BV100" s="60">
        <f t="shared" si="65"/>
        <v>42004</v>
      </c>
      <c r="BW100" s="71">
        <f t="shared" si="66"/>
        <v>1.7574898588751126E-3</v>
      </c>
      <c r="BX100" s="71">
        <f t="shared" si="67"/>
        <v>1.7734331749168677E-3</v>
      </c>
      <c r="BY100" s="71">
        <f t="shared" si="68"/>
        <v>9.2499999999999999E-5</v>
      </c>
      <c r="BZ100" s="71">
        <f t="shared" si="69"/>
        <v>2.1953339999999998E-2</v>
      </c>
      <c r="CA100" s="71">
        <f t="shared" si="70"/>
        <v>1.3967391000000001E-4</v>
      </c>
      <c r="CB100" s="71">
        <f t="shared" si="71"/>
        <v>0</v>
      </c>
    </row>
    <row r="101" spans="1:80" s="17" customFormat="1" x14ac:dyDescent="0.2">
      <c r="A101" s="106">
        <f t="shared" si="54"/>
        <v>41973</v>
      </c>
      <c r="B101" s="163">
        <v>42004</v>
      </c>
      <c r="C101" s="156">
        <v>849270838385</v>
      </c>
      <c r="D101" s="157">
        <v>4089273.6600000057</v>
      </c>
      <c r="E101" s="158">
        <v>2300144</v>
      </c>
      <c r="F101" s="157">
        <v>27395833496.290321</v>
      </c>
      <c r="G101" s="157">
        <v>11910.486254899834</v>
      </c>
      <c r="H101" s="157">
        <v>4089273.6600000057</v>
      </c>
      <c r="I101" s="159">
        <v>1.7574898588751126E-3</v>
      </c>
      <c r="J101" s="165">
        <v>2.3217391000000001E-4</v>
      </c>
      <c r="K101" s="160">
        <v>0</v>
      </c>
      <c r="L101" s="160">
        <v>-1.6671936000000001E-4</v>
      </c>
      <c r="M101" s="160">
        <v>-1.6671936000000001E-4</v>
      </c>
      <c r="N101" s="161">
        <v>24.033656776598626</v>
      </c>
      <c r="O101" s="161">
        <v>9.3851744889634379</v>
      </c>
      <c r="P101" s="162">
        <v>1.7734331749168677E-3</v>
      </c>
      <c r="Q101" s="40"/>
      <c r="T101" s="113">
        <f t="shared" si="83"/>
        <v>1.7574898588751126E-3</v>
      </c>
      <c r="U101" s="114">
        <f t="shared" si="83"/>
        <v>2.3217391000000001E-4</v>
      </c>
      <c r="V101" s="115">
        <f>VLOOKUP(B101,'cds bmps'!$E:$I,5,0)/10000</f>
        <v>2.368588695652174E-2</v>
      </c>
      <c r="Z101" s="124">
        <f t="shared" si="72"/>
        <v>5.546898440047794E-4</v>
      </c>
      <c r="AA101" s="125">
        <f t="shared" si="55"/>
        <v>1.2028000148703332E-3</v>
      </c>
      <c r="AD101" s="133">
        <f t="shared" si="56"/>
        <v>42004</v>
      </c>
      <c r="AE101" s="134">
        <f t="shared" si="73"/>
        <v>-1.5943316041755083E-5</v>
      </c>
      <c r="AF101" s="134">
        <f t="shared" si="79"/>
        <v>1.3039819431641007E-3</v>
      </c>
      <c r="AG101" s="135">
        <f t="shared" si="80"/>
        <v>1.3967391000000001E-4</v>
      </c>
      <c r="AH101" s="136">
        <f t="shared" si="74"/>
        <v>1.7325469565217418E-3</v>
      </c>
      <c r="AI101" s="57"/>
      <c r="AJ101" s="133">
        <f t="shared" si="81"/>
        <v>42004</v>
      </c>
      <c r="AK101" s="143">
        <f t="shared" si="81"/>
        <v>-1.5943316041755083E-5</v>
      </c>
      <c r="AL101" s="143">
        <f t="shared" si="81"/>
        <v>1.3039819431641007E-3</v>
      </c>
      <c r="AM101" s="143">
        <f t="shared" si="82"/>
        <v>1.3967391000000001E-4</v>
      </c>
      <c r="AN101" s="143">
        <f t="shared" si="82"/>
        <v>0</v>
      </c>
      <c r="AO101" s="144">
        <f t="shared" si="75"/>
        <v>1.7325469565217418E-3</v>
      </c>
      <c r="AP101" s="93"/>
      <c r="AQ101" s="93"/>
      <c r="AS101" s="93"/>
      <c r="AT101" s="93"/>
      <c r="AU101" s="93"/>
      <c r="AV101" s="93"/>
      <c r="AW101" s="93"/>
      <c r="AX101" s="93"/>
      <c r="AY101" s="93"/>
      <c r="AZ101" s="93"/>
      <c r="BA101" s="93"/>
      <c r="BB101" s="93"/>
      <c r="BC101" s="93"/>
      <c r="BD101" s="93"/>
      <c r="BE101" s="93"/>
      <c r="BF101" s="60">
        <f t="shared" si="57"/>
        <v>42004</v>
      </c>
      <c r="BG101" s="71">
        <f t="shared" si="58"/>
        <v>1.7574898588751126E-3</v>
      </c>
      <c r="BH101" s="71">
        <f t="shared" si="59"/>
        <v>2.3217391000000001E-4</v>
      </c>
      <c r="BI101" s="71">
        <f t="shared" si="76"/>
        <v>1.3967391000000001E-4</v>
      </c>
      <c r="BJ101" s="71">
        <f t="shared" si="77"/>
        <v>0</v>
      </c>
      <c r="BK101" s="71">
        <f t="shared" si="78"/>
        <v>1.3967391000000001E-4</v>
      </c>
      <c r="BL101" s="71">
        <f t="shared" si="60"/>
        <v>2.368588695652174E-2</v>
      </c>
      <c r="BM101" s="71">
        <f t="shared" si="61"/>
        <v>0</v>
      </c>
      <c r="BQ101" s="60">
        <f t="shared" si="62"/>
        <v>42004</v>
      </c>
      <c r="BR101" s="63">
        <f t="shared" si="63"/>
        <v>9.3851744889634379</v>
      </c>
      <c r="BS101" s="64">
        <f t="shared" si="64"/>
        <v>2300144</v>
      </c>
      <c r="BT101" s="17" t="s">
        <v>116</v>
      </c>
      <c r="BV101" s="60">
        <f t="shared" si="65"/>
        <v>42035</v>
      </c>
      <c r="BW101" s="71">
        <f t="shared" si="66"/>
        <v>1.1450546294597297E-3</v>
      </c>
      <c r="BX101" s="71">
        <f t="shared" si="67"/>
        <v>1.7574898588751126E-3</v>
      </c>
      <c r="BY101" s="71">
        <f t="shared" si="68"/>
        <v>2.3217391000000001E-4</v>
      </c>
      <c r="BZ101" s="71">
        <f t="shared" si="69"/>
        <v>2.368588695652174E-2</v>
      </c>
      <c r="CA101" s="71">
        <f t="shared" si="70"/>
        <v>-1.6671936000000001E-4</v>
      </c>
      <c r="CB101" s="71">
        <f t="shared" si="71"/>
        <v>0</v>
      </c>
    </row>
    <row r="102" spans="1:80" s="17" customFormat="1" x14ac:dyDescent="0.2">
      <c r="A102" s="106">
        <f t="shared" si="54"/>
        <v>42004</v>
      </c>
      <c r="B102" s="163">
        <v>42035</v>
      </c>
      <c r="C102" s="156">
        <v>845272810745</v>
      </c>
      <c r="D102" s="157">
        <v>2651735.7400000007</v>
      </c>
      <c r="E102" s="158">
        <v>2213683</v>
      </c>
      <c r="F102" s="157">
        <v>27266864862.741936</v>
      </c>
      <c r="G102" s="157">
        <v>12317.420724982727</v>
      </c>
      <c r="H102" s="157">
        <v>2651735.7400000007</v>
      </c>
      <c r="I102" s="159">
        <v>1.1450546294597297E-3</v>
      </c>
      <c r="J102" s="165">
        <v>6.5454549999999998E-5</v>
      </c>
      <c r="K102" s="160">
        <v>0</v>
      </c>
      <c r="L102" s="160">
        <v>-5.8454549999999998E-5</v>
      </c>
      <c r="M102" s="160">
        <v>-5.8454549999999998E-5</v>
      </c>
      <c r="N102" s="161">
        <v>24.0289380606653</v>
      </c>
      <c r="O102" s="161">
        <v>9.418769858430915</v>
      </c>
      <c r="P102" s="162">
        <v>1.7574898588751126E-3</v>
      </c>
      <c r="Q102" s="40"/>
      <c r="T102" s="113">
        <f t="shared" si="83"/>
        <v>1.1450546294597297E-3</v>
      </c>
      <c r="U102" s="114">
        <f t="shared" si="83"/>
        <v>6.5454549999999998E-5</v>
      </c>
      <c r="V102" s="115">
        <f>VLOOKUP(B102,'cds bmps'!$E:$I,5,0)/10000</f>
        <v>2.6615049999999998E-2</v>
      </c>
      <c r="Z102" s="124">
        <f t="shared" si="72"/>
        <v>5.5214121163949827E-4</v>
      </c>
      <c r="AA102" s="125">
        <f t="shared" si="55"/>
        <v>5.9291341782023146E-4</v>
      </c>
      <c r="AD102" s="133">
        <f t="shared" si="56"/>
        <v>42035</v>
      </c>
      <c r="AE102" s="134">
        <f t="shared" si="73"/>
        <v>-6.1243522941538289E-4</v>
      </c>
      <c r="AF102" s="134">
        <f t="shared" si="79"/>
        <v>1.2028000148703332E-3</v>
      </c>
      <c r="AG102" s="135">
        <f t="shared" si="80"/>
        <v>-1.6671936000000001E-4</v>
      </c>
      <c r="AH102" s="136">
        <f t="shared" si="74"/>
        <v>2.9291630434782577E-3</v>
      </c>
      <c r="AI102" s="57"/>
      <c r="AJ102" s="133">
        <f t="shared" si="81"/>
        <v>42035</v>
      </c>
      <c r="AK102" s="143">
        <f t="shared" si="81"/>
        <v>-6.1243522941538289E-4</v>
      </c>
      <c r="AL102" s="143">
        <f t="shared" si="81"/>
        <v>1.2028000148703332E-3</v>
      </c>
      <c r="AM102" s="143">
        <f t="shared" si="82"/>
        <v>0</v>
      </c>
      <c r="AN102" s="143">
        <f t="shared" si="82"/>
        <v>-1.6671936000000001E-4</v>
      </c>
      <c r="AO102" s="144">
        <f t="shared" si="75"/>
        <v>2.9291630434782577E-3</v>
      </c>
      <c r="AP102" s="93"/>
      <c r="AQ102" s="93"/>
      <c r="AR102" s="37"/>
      <c r="AS102" s="93"/>
      <c r="AT102" s="93"/>
      <c r="AU102" s="93"/>
      <c r="AV102" s="93"/>
      <c r="AW102" s="93"/>
      <c r="AX102" s="93"/>
      <c r="AY102" s="93"/>
      <c r="AZ102" s="93"/>
      <c r="BA102" s="93"/>
      <c r="BB102" s="93"/>
      <c r="BC102" s="93"/>
      <c r="BD102" s="93"/>
      <c r="BE102" s="93"/>
      <c r="BF102" s="60">
        <f t="shared" si="57"/>
        <v>42035</v>
      </c>
      <c r="BG102" s="71">
        <f t="shared" si="58"/>
        <v>1.1450546294597297E-3</v>
      </c>
      <c r="BH102" s="71">
        <f t="shared" si="59"/>
        <v>6.5454549999999998E-5</v>
      </c>
      <c r="BI102" s="71">
        <f t="shared" si="76"/>
        <v>0</v>
      </c>
      <c r="BJ102" s="71">
        <f t="shared" si="77"/>
        <v>-1.6671936000000001E-4</v>
      </c>
      <c r="BK102" s="71">
        <f t="shared" si="78"/>
        <v>-1.6671936000000001E-4</v>
      </c>
      <c r="BL102" s="71">
        <f t="shared" si="60"/>
        <v>2.6615049999999998E-2</v>
      </c>
      <c r="BM102" s="71">
        <f t="shared" si="61"/>
        <v>0</v>
      </c>
      <c r="BQ102" s="60">
        <f t="shared" si="62"/>
        <v>42035</v>
      </c>
      <c r="BR102" s="63">
        <f t="shared" si="63"/>
        <v>9.418769858430915</v>
      </c>
      <c r="BS102" s="64">
        <f t="shared" si="64"/>
        <v>2213683</v>
      </c>
      <c r="BT102" s="17" t="s">
        <v>116</v>
      </c>
      <c r="BV102" s="60">
        <f t="shared" si="65"/>
        <v>42063</v>
      </c>
      <c r="BW102" s="71">
        <f t="shared" si="66"/>
        <v>1.3672371618523799E-3</v>
      </c>
      <c r="BX102" s="71">
        <f t="shared" si="67"/>
        <v>1.1450546294597297E-3</v>
      </c>
      <c r="BY102" s="71">
        <f t="shared" si="68"/>
        <v>6.5454549999999998E-5</v>
      </c>
      <c r="BZ102" s="71">
        <f t="shared" si="69"/>
        <v>2.6615049999999998E-2</v>
      </c>
      <c r="CA102" s="71">
        <f t="shared" si="70"/>
        <v>-5.8454549999999998E-5</v>
      </c>
      <c r="CB102" s="71">
        <f t="shared" si="71"/>
        <v>0</v>
      </c>
    </row>
    <row r="103" spans="1:80" s="17" customFormat="1" x14ac:dyDescent="0.2">
      <c r="A103" s="106">
        <f t="shared" si="54"/>
        <v>42035</v>
      </c>
      <c r="B103" s="163">
        <v>42063</v>
      </c>
      <c r="C103" s="156">
        <v>764125356741</v>
      </c>
      <c r="D103" s="157">
        <v>2862302.9700000058</v>
      </c>
      <c r="E103" s="158">
        <v>2229298</v>
      </c>
      <c r="F103" s="157">
        <v>27290191312.17857</v>
      </c>
      <c r="G103" s="157">
        <v>12241.607587760169</v>
      </c>
      <c r="H103" s="157">
        <v>2862302.9700000058</v>
      </c>
      <c r="I103" s="159">
        <v>1.3672371618523799E-3</v>
      </c>
      <c r="J103" s="165">
        <v>6.9999999999999999E-6</v>
      </c>
      <c r="K103" s="160">
        <v>0</v>
      </c>
      <c r="L103" s="160">
        <v>-1.0563636E-4</v>
      </c>
      <c r="M103" s="160">
        <v>-1.0563636E-4</v>
      </c>
      <c r="N103" s="161">
        <v>24.029793181982086</v>
      </c>
      <c r="O103" s="161">
        <v>9.4125958863114185</v>
      </c>
      <c r="P103" s="162">
        <v>1.1450546294597297E-3</v>
      </c>
      <c r="Q103" s="40"/>
      <c r="T103" s="113">
        <f t="shared" si="83"/>
        <v>1.3672371618523799E-3</v>
      </c>
      <c r="U103" s="114">
        <f t="shared" si="83"/>
        <v>6.9999999999999999E-6</v>
      </c>
      <c r="V103" s="115">
        <f>VLOOKUP(B103,'cds bmps'!$E:$I,5,0)/10000</f>
        <v>2.4227889999999995E-2</v>
      </c>
      <c r="Z103" s="124">
        <f t="shared" si="72"/>
        <v>4.8347574995314112E-4</v>
      </c>
      <c r="AA103" s="125">
        <f t="shared" si="55"/>
        <v>8.8376141189923873E-4</v>
      </c>
      <c r="AD103" s="133">
        <f t="shared" si="56"/>
        <v>42063</v>
      </c>
      <c r="AE103" s="134">
        <f t="shared" si="73"/>
        <v>2.2218253239265017E-4</v>
      </c>
      <c r="AF103" s="134">
        <f t="shared" si="79"/>
        <v>5.9291341782023146E-4</v>
      </c>
      <c r="AG103" s="135">
        <f t="shared" si="80"/>
        <v>-5.8454549999999998E-5</v>
      </c>
      <c r="AH103" s="136">
        <f t="shared" si="74"/>
        <v>-2.3871600000000028E-3</v>
      </c>
      <c r="AI103" s="57"/>
      <c r="AJ103" s="133">
        <f t="shared" si="81"/>
        <v>42063</v>
      </c>
      <c r="AK103" s="143">
        <f t="shared" si="81"/>
        <v>2.2218253239265017E-4</v>
      </c>
      <c r="AL103" s="143">
        <f t="shared" si="81"/>
        <v>5.9291341782023146E-4</v>
      </c>
      <c r="AM103" s="143">
        <f t="shared" si="82"/>
        <v>0</v>
      </c>
      <c r="AN103" s="143">
        <f t="shared" si="82"/>
        <v>-5.8454549999999998E-5</v>
      </c>
      <c r="AO103" s="144">
        <f t="shared" si="75"/>
        <v>-2.3871600000000028E-3</v>
      </c>
      <c r="AP103" s="93"/>
      <c r="AQ103" s="93"/>
      <c r="AR103" s="37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60">
        <f t="shared" si="57"/>
        <v>42063</v>
      </c>
      <c r="BG103" s="71">
        <f t="shared" si="58"/>
        <v>1.3672371618523799E-3</v>
      </c>
      <c r="BH103" s="71">
        <f t="shared" si="59"/>
        <v>6.9999999999999999E-6</v>
      </c>
      <c r="BI103" s="71">
        <f t="shared" si="76"/>
        <v>0</v>
      </c>
      <c r="BJ103" s="71">
        <f t="shared" si="77"/>
        <v>-5.8454549999999998E-5</v>
      </c>
      <c r="BK103" s="71">
        <f t="shared" si="78"/>
        <v>-5.8454549999999998E-5</v>
      </c>
      <c r="BL103" s="71">
        <f t="shared" si="60"/>
        <v>2.4227889999999995E-2</v>
      </c>
      <c r="BM103" s="71">
        <f t="shared" si="61"/>
        <v>0</v>
      </c>
      <c r="BQ103" s="60">
        <f t="shared" si="62"/>
        <v>42063</v>
      </c>
      <c r="BR103" s="63">
        <f t="shared" si="63"/>
        <v>9.4125958863114185</v>
      </c>
      <c r="BS103" s="64">
        <f t="shared" si="64"/>
        <v>2229298</v>
      </c>
      <c r="BT103" s="17" t="s">
        <v>116</v>
      </c>
      <c r="BV103" s="60">
        <f t="shared" si="65"/>
        <v>42094</v>
      </c>
      <c r="BW103" s="71">
        <f t="shared" si="66"/>
        <v>1.4253615211374958E-3</v>
      </c>
      <c r="BX103" s="71">
        <f t="shared" si="67"/>
        <v>1.3672371618523799E-3</v>
      </c>
      <c r="BY103" s="71">
        <f t="shared" si="68"/>
        <v>6.9999999999999999E-6</v>
      </c>
      <c r="BZ103" s="71">
        <f t="shared" si="69"/>
        <v>2.4227889999999995E-2</v>
      </c>
      <c r="CA103" s="71">
        <f t="shared" si="70"/>
        <v>-1.0563636E-4</v>
      </c>
      <c r="CB103" s="71">
        <f t="shared" si="71"/>
        <v>0</v>
      </c>
    </row>
    <row r="104" spans="1:80" s="17" customFormat="1" x14ac:dyDescent="0.2">
      <c r="A104" s="106">
        <f t="shared" si="54"/>
        <v>42063</v>
      </c>
      <c r="B104" s="163">
        <v>42094</v>
      </c>
      <c r="C104" s="156">
        <v>835125390294</v>
      </c>
      <c r="D104" s="157">
        <v>3261248.2100000018</v>
      </c>
      <c r="E104" s="158">
        <v>2240386</v>
      </c>
      <c r="F104" s="157">
        <v>26939528719.161289</v>
      </c>
      <c r="G104" s="157">
        <v>12024.503241477714</v>
      </c>
      <c r="H104" s="157">
        <v>3261248.2100000018</v>
      </c>
      <c r="I104" s="159">
        <v>1.4253615211374958E-3</v>
      </c>
      <c r="J104" s="165">
        <v>-9.8636360000000007E-5</v>
      </c>
      <c r="K104" s="160">
        <v>0</v>
      </c>
      <c r="L104" s="160">
        <v>-1.6863636999999999E-4</v>
      </c>
      <c r="M104" s="160">
        <v>-1.6863636999999999E-4</v>
      </c>
      <c r="N104" s="161">
        <v>24.016860514054798</v>
      </c>
      <c r="O104" s="161">
        <v>9.3947017836406364</v>
      </c>
      <c r="P104" s="162">
        <v>1.3672371618523799E-3</v>
      </c>
      <c r="Q104" s="40"/>
      <c r="T104" s="113">
        <f t="shared" si="83"/>
        <v>1.4253615211374958E-3</v>
      </c>
      <c r="U104" s="114">
        <f t="shared" si="83"/>
        <v>-9.8636360000000007E-5</v>
      </c>
      <c r="V104" s="115">
        <f>VLOOKUP(B104,'cds bmps'!$E:$I,5,0)/10000</f>
        <v>1.951408181818182E-2</v>
      </c>
      <c r="Z104" s="124">
        <f t="shared" si="72"/>
        <v>3.514497555575307E-4</v>
      </c>
      <c r="AA104" s="125">
        <f t="shared" si="55"/>
        <v>1.0739117655799652E-3</v>
      </c>
      <c r="AD104" s="133">
        <f t="shared" si="56"/>
        <v>42094</v>
      </c>
      <c r="AE104" s="134">
        <f t="shared" si="73"/>
        <v>5.8124359285115874E-5</v>
      </c>
      <c r="AF104" s="134">
        <f t="shared" si="79"/>
        <v>8.8376141189923873E-4</v>
      </c>
      <c r="AG104" s="135">
        <f t="shared" si="80"/>
        <v>-1.0563636E-4</v>
      </c>
      <c r="AH104" s="136">
        <f t="shared" si="74"/>
        <v>-4.713808181818175E-3</v>
      </c>
      <c r="AI104" s="57"/>
      <c r="AJ104" s="133">
        <f t="shared" si="81"/>
        <v>42094</v>
      </c>
      <c r="AK104" s="143">
        <f t="shared" si="81"/>
        <v>5.8124359285115874E-5</v>
      </c>
      <c r="AL104" s="143">
        <f t="shared" si="81"/>
        <v>8.8376141189923873E-4</v>
      </c>
      <c r="AM104" s="143">
        <f t="shared" si="82"/>
        <v>0</v>
      </c>
      <c r="AN104" s="143">
        <f t="shared" si="82"/>
        <v>-1.0563636E-4</v>
      </c>
      <c r="AO104" s="144">
        <f t="shared" si="75"/>
        <v>-4.713808181818175E-3</v>
      </c>
      <c r="AP104" s="93"/>
      <c r="AQ104" s="93"/>
      <c r="AR104" s="37"/>
      <c r="AS104" s="93"/>
      <c r="AT104" s="93"/>
      <c r="AU104" s="93"/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60">
        <f t="shared" si="57"/>
        <v>42094</v>
      </c>
      <c r="BG104" s="71">
        <f t="shared" si="58"/>
        <v>1.4253615211374958E-3</v>
      </c>
      <c r="BH104" s="71">
        <f t="shared" si="59"/>
        <v>-9.8636360000000007E-5</v>
      </c>
      <c r="BI104" s="71">
        <f t="shared" si="76"/>
        <v>0</v>
      </c>
      <c r="BJ104" s="71">
        <f t="shared" si="77"/>
        <v>-1.0563636E-4</v>
      </c>
      <c r="BK104" s="71">
        <f t="shared" si="78"/>
        <v>-1.0563636E-4</v>
      </c>
      <c r="BL104" s="71">
        <f t="shared" si="60"/>
        <v>1.951408181818182E-2</v>
      </c>
      <c r="BM104" s="71">
        <f t="shared" si="61"/>
        <v>0</v>
      </c>
      <c r="BQ104" s="60">
        <f t="shared" si="62"/>
        <v>42094</v>
      </c>
      <c r="BR104" s="63">
        <f t="shared" si="63"/>
        <v>9.3947017836406364</v>
      </c>
      <c r="BS104" s="64">
        <f t="shared" si="64"/>
        <v>2240386</v>
      </c>
      <c r="BT104" s="17" t="s">
        <v>116</v>
      </c>
      <c r="BV104" s="60">
        <f t="shared" si="65"/>
        <v>42124</v>
      </c>
      <c r="BW104" s="71">
        <f t="shared" si="66"/>
        <v>1.2388109631903388E-3</v>
      </c>
      <c r="BX104" s="71">
        <f t="shared" si="67"/>
        <v>1.4253615211374958E-3</v>
      </c>
      <c r="BY104" s="71">
        <f t="shared" si="68"/>
        <v>-9.8636360000000007E-5</v>
      </c>
      <c r="BZ104" s="71">
        <f t="shared" si="69"/>
        <v>1.951408181818182E-2</v>
      </c>
      <c r="CA104" s="71">
        <f t="shared" si="70"/>
        <v>-1.6863636999999999E-4</v>
      </c>
      <c r="CB104" s="71">
        <f t="shared" si="71"/>
        <v>0</v>
      </c>
    </row>
    <row r="105" spans="1:80" s="17" customFormat="1" x14ac:dyDescent="0.2">
      <c r="A105" s="106">
        <f t="shared" si="54"/>
        <v>42094</v>
      </c>
      <c r="B105" s="163">
        <v>42124</v>
      </c>
      <c r="C105" s="156">
        <v>799087384003</v>
      </c>
      <c r="D105" s="157">
        <v>2712104.6900000125</v>
      </c>
      <c r="E105" s="158">
        <v>2212624</v>
      </c>
      <c r="F105" s="157">
        <v>26636246133.433334</v>
      </c>
      <c r="G105" s="157">
        <v>12038.306613972069</v>
      </c>
      <c r="H105" s="157">
        <v>2712104.6900000125</v>
      </c>
      <c r="I105" s="159">
        <v>1.2388109631903388E-3</v>
      </c>
      <c r="J105" s="165">
        <v>-2.6727273E-4</v>
      </c>
      <c r="K105" s="160">
        <v>0</v>
      </c>
      <c r="L105" s="160">
        <v>-2.1415584142857162E-4</v>
      </c>
      <c r="M105" s="160">
        <v>-2.1415584142857162E-4</v>
      </c>
      <c r="N105" s="161">
        <v>24.005538761782567</v>
      </c>
      <c r="O105" s="161">
        <v>9.3958490622910791</v>
      </c>
      <c r="P105" s="162">
        <v>1.4253615211374958E-3</v>
      </c>
      <c r="Q105" s="40"/>
      <c r="T105" s="113">
        <f t="shared" si="83"/>
        <v>1.2388109631903388E-3</v>
      </c>
      <c r="U105" s="114">
        <f t="shared" si="83"/>
        <v>-2.6727273E-4</v>
      </c>
      <c r="V105" s="115">
        <f>VLOOKUP(B105,'cds bmps'!$E:$I,5,0)/10000</f>
        <v>1.9441727272727274E-2</v>
      </c>
      <c r="Z105" s="124">
        <f t="shared" si="72"/>
        <v>2.8862265040192209E-4</v>
      </c>
      <c r="AA105" s="125">
        <f t="shared" si="55"/>
        <v>9.5018831278841673E-4</v>
      </c>
      <c r="AD105" s="133">
        <f t="shared" si="56"/>
        <v>42124</v>
      </c>
      <c r="AE105" s="134">
        <f t="shared" si="73"/>
        <v>-1.8655055794715696E-4</v>
      </c>
      <c r="AF105" s="134">
        <f t="shared" si="79"/>
        <v>1.0739117655799652E-3</v>
      </c>
      <c r="AG105" s="135">
        <f t="shared" si="80"/>
        <v>-1.6863636999999999E-4</v>
      </c>
      <c r="AH105" s="136">
        <f t="shared" si="74"/>
        <v>-7.2354545454546282E-5</v>
      </c>
      <c r="AI105" s="57"/>
      <c r="AJ105" s="133">
        <f t="shared" ref="AJ105:AL108" si="84">+AD105</f>
        <v>42124</v>
      </c>
      <c r="AK105" s="143">
        <f t="shared" si="84"/>
        <v>-1.8655055794715696E-4</v>
      </c>
      <c r="AL105" s="143">
        <f t="shared" si="84"/>
        <v>1.0739117655799652E-3</v>
      </c>
      <c r="AM105" s="143">
        <f t="shared" si="82"/>
        <v>0</v>
      </c>
      <c r="AN105" s="143">
        <f t="shared" si="82"/>
        <v>-1.6863636999999999E-4</v>
      </c>
      <c r="AO105" s="144">
        <f t="shared" si="75"/>
        <v>-7.2354545454546282E-5</v>
      </c>
      <c r="AP105" s="93"/>
      <c r="AQ105" s="93"/>
      <c r="AR105" s="37"/>
      <c r="AS105" s="93"/>
      <c r="AT105" s="93"/>
      <c r="AU105" s="93"/>
      <c r="AV105" s="93"/>
      <c r="AW105" s="93"/>
      <c r="AX105" s="93"/>
      <c r="AY105" s="93"/>
      <c r="AZ105" s="93"/>
      <c r="BA105" s="93"/>
      <c r="BB105" s="93"/>
      <c r="BC105" s="93"/>
      <c r="BD105" s="93"/>
      <c r="BE105" s="93"/>
      <c r="BF105" s="60">
        <f t="shared" si="57"/>
        <v>42124</v>
      </c>
      <c r="BG105" s="71">
        <f t="shared" si="58"/>
        <v>1.2388109631903388E-3</v>
      </c>
      <c r="BH105" s="71">
        <f t="shared" si="59"/>
        <v>-2.6727273E-4</v>
      </c>
      <c r="BI105" s="71">
        <f t="shared" si="76"/>
        <v>0</v>
      </c>
      <c r="BJ105" s="71">
        <f t="shared" si="77"/>
        <v>-1.6863636999999999E-4</v>
      </c>
      <c r="BK105" s="71">
        <f t="shared" si="78"/>
        <v>-1.6863636999999999E-4</v>
      </c>
      <c r="BL105" s="71">
        <f t="shared" si="60"/>
        <v>1.9441727272727274E-2</v>
      </c>
      <c r="BM105" s="71">
        <f t="shared" si="61"/>
        <v>0</v>
      </c>
      <c r="BQ105" s="60">
        <f t="shared" ref="BQ105:BQ108" si="85">+B105</f>
        <v>42124</v>
      </c>
      <c r="BR105" s="63">
        <f t="shared" ref="BR105:BR108" si="86">+O105</f>
        <v>9.3958490622910791</v>
      </c>
      <c r="BS105" s="64">
        <f t="shared" ref="BS105:BS108" si="87">+E105</f>
        <v>2212624</v>
      </c>
      <c r="BT105" s="17" t="s">
        <v>116</v>
      </c>
      <c r="BV105" s="60">
        <f t="shared" si="65"/>
        <v>42155</v>
      </c>
      <c r="BW105" s="71">
        <f t="shared" si="66"/>
        <v>1.3199669996330628E-3</v>
      </c>
      <c r="BX105" s="71">
        <f t="shared" si="67"/>
        <v>1.2388109631903388E-3</v>
      </c>
      <c r="BY105" s="71">
        <f t="shared" si="68"/>
        <v>-2.6727273E-4</v>
      </c>
      <c r="BZ105" s="71">
        <f t="shared" si="69"/>
        <v>1.9441727272727274E-2</v>
      </c>
      <c r="CA105" s="71">
        <f t="shared" si="70"/>
        <v>-2.1415584142857162E-4</v>
      </c>
      <c r="CB105" s="71">
        <f t="shared" si="71"/>
        <v>0</v>
      </c>
    </row>
    <row r="106" spans="1:80" s="17" customFormat="1" x14ac:dyDescent="0.2">
      <c r="A106" s="106">
        <f t="shared" si="54"/>
        <v>42124</v>
      </c>
      <c r="B106" s="163">
        <v>42155</v>
      </c>
      <c r="C106" s="156">
        <v>826679353350</v>
      </c>
      <c r="D106" s="157">
        <v>2989560.18</v>
      </c>
      <c r="E106" s="158">
        <v>2227266</v>
      </c>
      <c r="F106" s="157">
        <v>26667075914.516129</v>
      </c>
      <c r="G106" s="157">
        <v>11973.009022952861</v>
      </c>
      <c r="H106" s="157">
        <v>2989560.18</v>
      </c>
      <c r="I106" s="159">
        <v>1.3199669996330628E-3</v>
      </c>
      <c r="J106" s="165">
        <v>-4.8142857142857161E-4</v>
      </c>
      <c r="K106" s="160">
        <v>0</v>
      </c>
      <c r="L106" s="160">
        <v>-1.49935064935065E-4</v>
      </c>
      <c r="M106" s="160">
        <v>-1.49935064935065E-4</v>
      </c>
      <c r="N106" s="161">
        <v>24.006695529628779</v>
      </c>
      <c r="O106" s="161">
        <v>9.3904101473249177</v>
      </c>
      <c r="P106" s="162">
        <v>1.2388109631903388E-3</v>
      </c>
      <c r="Q106" s="40"/>
      <c r="T106" s="113">
        <f t="shared" si="83"/>
        <v>1.3199669996330628E-3</v>
      </c>
      <c r="U106" s="114">
        <f t="shared" si="83"/>
        <v>-4.8142857142857161E-4</v>
      </c>
      <c r="V106" s="115">
        <f>VLOOKUP(B106,'cds bmps'!$E:$I,5,0)/10000</f>
        <v>1.8832076190476194E-2</v>
      </c>
      <c r="Z106" s="124">
        <f t="shared" si="72"/>
        <v>1.9855908822589104E-4</v>
      </c>
      <c r="AA106" s="125">
        <f t="shared" si="55"/>
        <v>1.1214079114071718E-3</v>
      </c>
      <c r="AD106" s="133">
        <f t="shared" si="56"/>
        <v>42155</v>
      </c>
      <c r="AE106" s="134">
        <f t="shared" si="73"/>
        <v>8.1156036442724035E-5</v>
      </c>
      <c r="AF106" s="134">
        <f t="shared" si="79"/>
        <v>9.5018831278841673E-4</v>
      </c>
      <c r="AG106" s="135">
        <f t="shared" si="80"/>
        <v>-2.1415584142857162E-4</v>
      </c>
      <c r="AH106" s="136">
        <f t="shared" si="74"/>
        <v>-6.096510822510802E-4</v>
      </c>
      <c r="AI106" s="57"/>
      <c r="AJ106" s="133">
        <f t="shared" si="84"/>
        <v>42155</v>
      </c>
      <c r="AK106" s="143">
        <f t="shared" si="84"/>
        <v>8.1156036442724035E-5</v>
      </c>
      <c r="AL106" s="143">
        <f t="shared" si="84"/>
        <v>9.5018831278841673E-4</v>
      </c>
      <c r="AM106" s="143">
        <f t="shared" si="82"/>
        <v>0</v>
      </c>
      <c r="AN106" s="143">
        <f t="shared" si="82"/>
        <v>-2.1415584142857162E-4</v>
      </c>
      <c r="AO106" s="144">
        <f t="shared" si="75"/>
        <v>-6.096510822510802E-4</v>
      </c>
      <c r="AP106" s="93"/>
      <c r="AQ106" s="93"/>
      <c r="AR106" s="37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60">
        <f t="shared" si="57"/>
        <v>42155</v>
      </c>
      <c r="BG106" s="71">
        <f t="shared" si="58"/>
        <v>1.3199669996330628E-3</v>
      </c>
      <c r="BH106" s="71">
        <f t="shared" si="59"/>
        <v>-4.8142857142857161E-4</v>
      </c>
      <c r="BI106" s="71">
        <f t="shared" si="76"/>
        <v>0</v>
      </c>
      <c r="BJ106" s="71">
        <f t="shared" si="77"/>
        <v>-2.1415584142857162E-4</v>
      </c>
      <c r="BK106" s="71">
        <f t="shared" si="78"/>
        <v>-2.1415584142857162E-4</v>
      </c>
      <c r="BL106" s="71">
        <f t="shared" si="60"/>
        <v>1.8832076190476194E-2</v>
      </c>
      <c r="BM106" s="71">
        <f t="shared" si="61"/>
        <v>0</v>
      </c>
      <c r="BQ106" s="60">
        <f t="shared" si="85"/>
        <v>42155</v>
      </c>
      <c r="BR106" s="63">
        <f t="shared" si="86"/>
        <v>9.3904101473249177</v>
      </c>
      <c r="BS106" s="64">
        <f t="shared" si="87"/>
        <v>2227266</v>
      </c>
      <c r="BT106" s="17" t="s">
        <v>116</v>
      </c>
      <c r="BV106" s="60">
        <f t="shared" si="65"/>
        <v>42185</v>
      </c>
      <c r="BW106" s="71">
        <f t="shared" si="66"/>
        <v>1.4658712133701851E-3</v>
      </c>
      <c r="BX106" s="71">
        <f t="shared" si="67"/>
        <v>1.3199669996330628E-3</v>
      </c>
      <c r="BY106" s="71">
        <f t="shared" si="68"/>
        <v>-4.8142857142857161E-4</v>
      </c>
      <c r="BZ106" s="71">
        <f t="shared" si="69"/>
        <v>1.8832076190476194E-2</v>
      </c>
      <c r="CA106" s="71">
        <f t="shared" si="70"/>
        <v>-1.49935064935065E-4</v>
      </c>
      <c r="CB106" s="71">
        <f t="shared" si="71"/>
        <v>0</v>
      </c>
    </row>
    <row r="107" spans="1:80" s="17" customFormat="1" x14ac:dyDescent="0.2">
      <c r="A107" s="106">
        <f t="shared" si="54"/>
        <v>42155</v>
      </c>
      <c r="B107" s="163">
        <v>42185</v>
      </c>
      <c r="C107" s="156">
        <v>802400739998</v>
      </c>
      <c r="D107" s="157">
        <v>3222509.9900000072</v>
      </c>
      <c r="E107" s="158">
        <v>2234136</v>
      </c>
      <c r="F107" s="157">
        <v>26746691333.266666</v>
      </c>
      <c r="G107" s="157">
        <v>11971.827737105828</v>
      </c>
      <c r="H107" s="157">
        <v>3222509.9900000072</v>
      </c>
      <c r="I107" s="159">
        <v>1.4658712133701851E-3</v>
      </c>
      <c r="J107" s="165">
        <v>-6.3136363636363661E-4</v>
      </c>
      <c r="K107" s="160">
        <v>0</v>
      </c>
      <c r="L107" s="160">
        <v>-7.6897233201580692E-5</v>
      </c>
      <c r="M107" s="160">
        <v>-7.6897233201580692E-5</v>
      </c>
      <c r="N107" s="161">
        <v>24.009676614162363</v>
      </c>
      <c r="O107" s="161">
        <v>9.3903114800539864</v>
      </c>
      <c r="P107" s="162">
        <v>1.3199669996330628E-3</v>
      </c>
      <c r="Q107" s="40"/>
      <c r="T107" s="113">
        <f t="shared" si="83"/>
        <v>1.4658712133701851E-3</v>
      </c>
      <c r="U107" s="114">
        <f t="shared" si="83"/>
        <v>-6.3136363636363661E-4</v>
      </c>
      <c r="V107" s="115">
        <f>VLOOKUP(B107,'cds bmps'!$E:$I,5,0)/10000</f>
        <v>2.1152890909090907E-2</v>
      </c>
      <c r="Z107" s="124">
        <f t="shared" si="72"/>
        <v>1.9004484708372036E-4</v>
      </c>
      <c r="AA107" s="125">
        <f t="shared" si="55"/>
        <v>1.2758263662864648E-3</v>
      </c>
      <c r="AD107" s="133">
        <f t="shared" si="56"/>
        <v>42185</v>
      </c>
      <c r="AE107" s="134">
        <f t="shared" si="73"/>
        <v>1.4590421373712227E-4</v>
      </c>
      <c r="AF107" s="134">
        <f t="shared" si="79"/>
        <v>1.1214079114071718E-3</v>
      </c>
      <c r="AG107" s="135">
        <f t="shared" si="80"/>
        <v>-1.49935064935065E-4</v>
      </c>
      <c r="AH107" s="136">
        <f t="shared" si="74"/>
        <v>2.3208147186147138E-3</v>
      </c>
      <c r="AI107" s="57"/>
      <c r="AJ107" s="133">
        <f t="shared" si="84"/>
        <v>42185</v>
      </c>
      <c r="AK107" s="143">
        <f t="shared" si="84"/>
        <v>1.4590421373712227E-4</v>
      </c>
      <c r="AL107" s="143">
        <f t="shared" si="84"/>
        <v>1.1214079114071718E-3</v>
      </c>
      <c r="AM107" s="143">
        <f t="shared" si="82"/>
        <v>0</v>
      </c>
      <c r="AN107" s="143">
        <f t="shared" si="82"/>
        <v>-1.49935064935065E-4</v>
      </c>
      <c r="AO107" s="144">
        <f t="shared" si="75"/>
        <v>2.3208147186147138E-3</v>
      </c>
      <c r="AP107" s="93"/>
      <c r="AQ107" s="93"/>
      <c r="AR107" s="37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60">
        <f t="shared" si="57"/>
        <v>42185</v>
      </c>
      <c r="BG107" s="71">
        <f t="shared" si="58"/>
        <v>1.4658712133701851E-3</v>
      </c>
      <c r="BH107" s="71">
        <f t="shared" si="59"/>
        <v>-6.3136363636363661E-4</v>
      </c>
      <c r="BI107" s="71">
        <f t="shared" si="76"/>
        <v>0</v>
      </c>
      <c r="BJ107" s="71">
        <f t="shared" si="77"/>
        <v>-1.49935064935065E-4</v>
      </c>
      <c r="BK107" s="71">
        <f t="shared" si="78"/>
        <v>-1.49935064935065E-4</v>
      </c>
      <c r="BL107" s="71">
        <f t="shared" si="60"/>
        <v>2.1152890909090907E-2</v>
      </c>
      <c r="BM107" s="71">
        <f t="shared" si="61"/>
        <v>0</v>
      </c>
      <c r="BQ107" s="60">
        <f t="shared" si="85"/>
        <v>42185</v>
      </c>
      <c r="BR107" s="63">
        <f t="shared" si="86"/>
        <v>9.3903114800539864</v>
      </c>
      <c r="BS107" s="64">
        <f t="shared" si="87"/>
        <v>2234136</v>
      </c>
      <c r="BT107" s="17" t="s">
        <v>116</v>
      </c>
      <c r="BV107" s="60">
        <f t="shared" si="65"/>
        <v>42216</v>
      </c>
      <c r="BW107" s="71">
        <f t="shared" si="66"/>
        <v>1.0937966695107068E-3</v>
      </c>
      <c r="BX107" s="71">
        <f t="shared" si="67"/>
        <v>1.4658712133701851E-3</v>
      </c>
      <c r="BY107" s="71">
        <f t="shared" si="68"/>
        <v>-6.3136363636363661E-4</v>
      </c>
      <c r="BZ107" s="71">
        <f t="shared" si="69"/>
        <v>2.1152890909090907E-2</v>
      </c>
      <c r="CA107" s="71">
        <f t="shared" si="70"/>
        <v>-7.6897233201580692E-5</v>
      </c>
      <c r="CB107" s="71">
        <f t="shared" si="71"/>
        <v>0</v>
      </c>
    </row>
    <row r="108" spans="1:80" s="17" customFormat="1" x14ac:dyDescent="0.2">
      <c r="A108" s="108">
        <f t="shared" si="54"/>
        <v>42185</v>
      </c>
      <c r="B108" s="175">
        <v>42216</v>
      </c>
      <c r="C108" s="168">
        <v>827240781328</v>
      </c>
      <c r="D108" s="169">
        <v>2478995.1000000038</v>
      </c>
      <c r="E108" s="170">
        <v>2229875</v>
      </c>
      <c r="F108" s="169">
        <v>26685186494.451614</v>
      </c>
      <c r="G108" s="169">
        <v>11967.122145614267</v>
      </c>
      <c r="H108" s="169">
        <v>2478995.1000000038</v>
      </c>
      <c r="I108" s="171">
        <v>1.0937966695107068E-3</v>
      </c>
      <c r="J108" s="176">
        <v>-7.082608695652173E-4</v>
      </c>
      <c r="K108" s="172">
        <v>7.082608695652173E-4</v>
      </c>
      <c r="L108" s="172">
        <v>0</v>
      </c>
      <c r="M108" s="172">
        <v>7.082608695652173E-4</v>
      </c>
      <c r="N108" s="173">
        <v>24.007374435445076</v>
      </c>
      <c r="O108" s="173">
        <v>9.3899183473915073</v>
      </c>
      <c r="P108" s="174">
        <v>1.4658712133701851E-3</v>
      </c>
      <c r="Q108" s="40"/>
      <c r="T108" s="116">
        <f t="shared" si="83"/>
        <v>1.0937966695107068E-3</v>
      </c>
      <c r="U108" s="117">
        <f t="shared" si="83"/>
        <v>-7.082608695652173E-4</v>
      </c>
      <c r="V108" s="118">
        <f>VLOOKUP(B108,'cds bmps'!$E:$I,5,0)/10000</f>
        <v>2.1922699999999996E-2</v>
      </c>
      <c r="Z108" s="126">
        <f t="shared" si="72"/>
        <v>1.7733179542140092E-4</v>
      </c>
      <c r="AA108" s="127">
        <f t="shared" si="55"/>
        <v>9.164648740893059E-4</v>
      </c>
      <c r="AD108" s="137">
        <f t="shared" si="56"/>
        <v>42216</v>
      </c>
      <c r="AE108" s="138">
        <f t="shared" si="73"/>
        <v>-3.720745438594783E-4</v>
      </c>
      <c r="AF108" s="138">
        <f t="shared" si="79"/>
        <v>1.2758263662864648E-3</v>
      </c>
      <c r="AG108" s="135">
        <f t="shared" si="80"/>
        <v>-7.6897233201580692E-5</v>
      </c>
      <c r="AH108" s="140">
        <f t="shared" si="74"/>
        <v>7.6980909090908906E-4</v>
      </c>
      <c r="AI108" s="57"/>
      <c r="AJ108" s="137">
        <f t="shared" si="84"/>
        <v>42216</v>
      </c>
      <c r="AK108" s="145">
        <f t="shared" si="84"/>
        <v>-3.720745438594783E-4</v>
      </c>
      <c r="AL108" s="145">
        <f t="shared" si="84"/>
        <v>1.2758263662864648E-3</v>
      </c>
      <c r="AM108" s="143">
        <f t="shared" si="82"/>
        <v>0</v>
      </c>
      <c r="AN108" s="143">
        <f t="shared" si="82"/>
        <v>-7.6897233201580692E-5</v>
      </c>
      <c r="AO108" s="146">
        <f t="shared" si="75"/>
        <v>7.6980909090908906E-4</v>
      </c>
      <c r="AP108" s="93"/>
      <c r="AQ108" s="93"/>
      <c r="AR108" s="37"/>
      <c r="AS108" s="93"/>
      <c r="AT108" s="93"/>
      <c r="AU108" s="93"/>
      <c r="AV108" s="93"/>
      <c r="AW108" s="93"/>
      <c r="AX108" s="93"/>
      <c r="AY108" s="93"/>
      <c r="AZ108" s="93"/>
      <c r="BA108" s="93"/>
      <c r="BB108" s="93"/>
      <c r="BC108" s="93"/>
      <c r="BD108" s="93"/>
      <c r="BE108" s="93"/>
      <c r="BF108" s="60">
        <f t="shared" si="57"/>
        <v>42216</v>
      </c>
      <c r="BG108" s="71">
        <f t="shared" si="58"/>
        <v>1.0937966695107068E-3</v>
      </c>
      <c r="BH108" s="71">
        <f t="shared" si="59"/>
        <v>-7.082608695652173E-4</v>
      </c>
      <c r="BI108" s="71">
        <f t="shared" si="76"/>
        <v>0</v>
      </c>
      <c r="BJ108" s="71">
        <f t="shared" si="77"/>
        <v>-7.6897233201580692E-5</v>
      </c>
      <c r="BK108" s="71">
        <f t="shared" si="78"/>
        <v>-7.6897233201580692E-5</v>
      </c>
      <c r="BL108" s="71">
        <f t="shared" si="60"/>
        <v>2.1922699999999996E-2</v>
      </c>
      <c r="BM108" s="71">
        <f t="shared" si="61"/>
        <v>0</v>
      </c>
      <c r="BQ108" s="60">
        <f t="shared" si="85"/>
        <v>42216</v>
      </c>
      <c r="BR108" s="63">
        <f t="shared" si="86"/>
        <v>9.3899183473915073</v>
      </c>
      <c r="BS108" s="64">
        <f t="shared" si="87"/>
        <v>2229875</v>
      </c>
      <c r="BT108" s="17" t="s">
        <v>116</v>
      </c>
      <c r="BV108" s="60"/>
      <c r="BW108" s="71"/>
      <c r="BX108" s="71"/>
      <c r="BY108" s="71"/>
      <c r="BZ108" s="71"/>
      <c r="CA108" s="71"/>
      <c r="CB108" s="71"/>
    </row>
    <row r="109" spans="1:80" s="109" customFormat="1" x14ac:dyDescent="0.2">
      <c r="T109" s="119"/>
      <c r="U109" s="119"/>
      <c r="V109" s="119"/>
    </row>
    <row r="110" spans="1:80" s="109" customFormat="1" x14ac:dyDescent="0.2">
      <c r="T110" s="119"/>
      <c r="U110" s="119"/>
      <c r="V110" s="119"/>
    </row>
    <row r="111" spans="1:80" s="17" customFormat="1" x14ac:dyDescent="0.2">
      <c r="A111" s="65"/>
      <c r="B111" s="147">
        <v>39507</v>
      </c>
      <c r="C111" s="148">
        <v>386387084866</v>
      </c>
      <c r="D111" s="149">
        <v>16810325.889999989</v>
      </c>
      <c r="E111" s="150">
        <v>1094345</v>
      </c>
      <c r="F111" s="149">
        <v>13323692581.586206</v>
      </c>
      <c r="G111" s="149">
        <v>12175.03856789788</v>
      </c>
      <c r="H111" s="149">
        <v>16810325.889999989</v>
      </c>
      <c r="I111" s="151">
        <v>1.5923356438980681E-2</v>
      </c>
      <c r="J111" s="151">
        <v>4.1820952380952389E-2</v>
      </c>
      <c r="K111" s="152">
        <v>1.2253634085213003E-3</v>
      </c>
      <c r="L111" s="152">
        <v>0</v>
      </c>
      <c r="M111" s="152">
        <v>1.2253634085213003E-3</v>
      </c>
      <c r="N111" s="153">
        <v>23.312809684479863</v>
      </c>
      <c r="O111" s="153">
        <v>9.4071431157402596</v>
      </c>
      <c r="P111" s="154"/>
      <c r="Q111" s="40"/>
      <c r="T111" s="59"/>
      <c r="U111" s="59"/>
      <c r="V111" s="59"/>
      <c r="Z111" s="59"/>
      <c r="AA111" s="57"/>
      <c r="AD111" s="60"/>
      <c r="AE111" s="61"/>
      <c r="AF111" s="61"/>
      <c r="AG111" s="70"/>
      <c r="AH111" s="70"/>
      <c r="AJ111" s="60"/>
      <c r="AK111" s="61"/>
      <c r="AL111" s="61"/>
      <c r="AM111" s="70"/>
      <c r="AN111" s="70"/>
      <c r="AO111" s="62"/>
      <c r="AP111" s="93"/>
      <c r="AQ111" s="93"/>
      <c r="AR111" s="37"/>
      <c r="AS111" s="93"/>
      <c r="AT111" s="93"/>
      <c r="AU111" s="93"/>
      <c r="AV111" s="93"/>
      <c r="AW111" s="93"/>
      <c r="AX111" s="93"/>
      <c r="AY111" s="93"/>
      <c r="AZ111" s="93"/>
      <c r="BA111" s="93"/>
      <c r="BB111" s="93"/>
      <c r="BC111" s="93"/>
      <c r="BD111" s="93"/>
      <c r="BE111" s="93"/>
      <c r="BG111" s="41"/>
      <c r="BH111" s="41"/>
      <c r="BI111" s="41"/>
      <c r="BJ111" s="41"/>
      <c r="BK111" s="41"/>
      <c r="BL111" s="41"/>
      <c r="BM111" s="41"/>
      <c r="BQ111" s="60"/>
      <c r="BR111" s="63"/>
      <c r="BS111" s="64"/>
    </row>
    <row r="112" spans="1:80" s="17" customFormat="1" x14ac:dyDescent="0.2">
      <c r="A112" s="65"/>
      <c r="B112" s="155">
        <v>39538</v>
      </c>
      <c r="C112" s="156">
        <v>408383313565</v>
      </c>
      <c r="D112" s="157">
        <v>17735556.570000056</v>
      </c>
      <c r="E112" s="158">
        <v>1097704</v>
      </c>
      <c r="F112" s="157">
        <v>13173655276.290323</v>
      </c>
      <c r="G112" s="157">
        <v>12001.09981952359</v>
      </c>
      <c r="H112" s="157">
        <v>17735556.570000056</v>
      </c>
      <c r="I112" s="159">
        <v>1.5894904343555779E-2</v>
      </c>
      <c r="J112" s="159">
        <v>4.3046315789473689E-2</v>
      </c>
      <c r="K112" s="160">
        <v>6.4459330143539634E-4</v>
      </c>
      <c r="L112" s="160">
        <v>0</v>
      </c>
      <c r="M112" s="160">
        <v>6.4459330143539634E-4</v>
      </c>
      <c r="N112" s="161">
        <v>23.301484859848991</v>
      </c>
      <c r="O112" s="161">
        <v>9.3927535761973502</v>
      </c>
      <c r="P112" s="162">
        <v>1.5923356438980681E-2</v>
      </c>
      <c r="Q112" s="40"/>
      <c r="T112" s="59"/>
      <c r="U112" s="59"/>
      <c r="V112" s="59"/>
      <c r="Z112" s="59"/>
      <c r="AA112" s="57"/>
      <c r="AD112" s="60"/>
      <c r="AE112" s="61"/>
      <c r="AF112" s="61"/>
      <c r="AG112" s="70"/>
      <c r="AH112" s="70"/>
      <c r="AJ112" s="60"/>
      <c r="AK112" s="61"/>
      <c r="AL112" s="61"/>
      <c r="AM112" s="70"/>
      <c r="AN112" s="70"/>
      <c r="AO112" s="62"/>
      <c r="AP112" s="93"/>
      <c r="AQ112" s="93"/>
      <c r="AR112" s="37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G112" s="41"/>
      <c r="BH112" s="41"/>
      <c r="BI112" s="41"/>
      <c r="BJ112" s="41"/>
      <c r="BK112" s="41"/>
      <c r="BL112" s="41"/>
      <c r="BM112" s="41"/>
      <c r="BQ112" s="60"/>
      <c r="BR112" s="63"/>
      <c r="BS112" s="64"/>
    </row>
    <row r="113" spans="1:71" s="17" customFormat="1" x14ac:dyDescent="0.2">
      <c r="A113" s="65"/>
      <c r="B113" s="155">
        <v>39568</v>
      </c>
      <c r="C113" s="156">
        <v>398849285822</v>
      </c>
      <c r="D113" s="157">
        <v>17802343.330000006</v>
      </c>
      <c r="E113" s="158">
        <v>1092836</v>
      </c>
      <c r="F113" s="157">
        <v>13294976194.066668</v>
      </c>
      <c r="G113" s="157">
        <v>12165.573054023356</v>
      </c>
      <c r="H113" s="157">
        <v>17802343.330000006</v>
      </c>
      <c r="I113" s="159">
        <v>1.6336139715912228E-2</v>
      </c>
      <c r="J113" s="159">
        <v>4.3690909090909086E-2</v>
      </c>
      <c r="K113" s="160">
        <v>1.8290043290044439E-4</v>
      </c>
      <c r="L113" s="160">
        <v>0</v>
      </c>
      <c r="M113" s="160">
        <v>1.8290043290044439E-4</v>
      </c>
      <c r="N113" s="161">
        <v>23.310652071046835</v>
      </c>
      <c r="O113" s="161">
        <v>9.4063653608918045</v>
      </c>
      <c r="P113" s="162">
        <v>1.5894904343555779E-2</v>
      </c>
      <c r="Q113" s="40"/>
      <c r="T113" s="59"/>
      <c r="U113" s="59"/>
      <c r="V113" s="59"/>
      <c r="Z113" s="59"/>
      <c r="AA113" s="57"/>
      <c r="AD113" s="60"/>
      <c r="AE113" s="61"/>
      <c r="AF113" s="61"/>
      <c r="AG113" s="70"/>
      <c r="AH113" s="70"/>
      <c r="AJ113" s="60"/>
      <c r="AK113" s="61"/>
      <c r="AL113" s="61"/>
      <c r="AM113" s="70"/>
      <c r="AN113" s="70"/>
      <c r="AO113" s="62"/>
      <c r="AP113" s="93"/>
      <c r="AQ113" s="93"/>
      <c r="AR113" s="37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G113" s="41"/>
      <c r="BH113" s="41"/>
      <c r="BI113" s="41"/>
      <c r="BJ113" s="41"/>
      <c r="BK113" s="41"/>
      <c r="BL113" s="41"/>
      <c r="BM113" s="41"/>
      <c r="BQ113" s="60"/>
      <c r="BR113" s="63"/>
      <c r="BS113" s="64"/>
    </row>
    <row r="114" spans="1:71" s="17" customFormat="1" x14ac:dyDescent="0.2">
      <c r="A114" s="65"/>
      <c r="B114" s="155">
        <v>39599</v>
      </c>
      <c r="C114" s="156">
        <v>411654362090</v>
      </c>
      <c r="D114" s="157">
        <v>18950304.049999997</v>
      </c>
      <c r="E114" s="158">
        <v>1100896</v>
      </c>
      <c r="F114" s="157">
        <v>13279172970.645161</v>
      </c>
      <c r="G114" s="157">
        <v>12062.150258194381</v>
      </c>
      <c r="H114" s="157">
        <v>18950304.049999997</v>
      </c>
      <c r="I114" s="159">
        <v>1.6848628172154829E-2</v>
      </c>
      <c r="J114" s="159">
        <v>4.387380952380953E-2</v>
      </c>
      <c r="K114" s="160">
        <v>8.4999999999999659E-4</v>
      </c>
      <c r="L114" s="160">
        <v>0</v>
      </c>
      <c r="M114" s="160">
        <v>8.4999999999999659E-4</v>
      </c>
      <c r="N114" s="161">
        <v>23.309462702748608</v>
      </c>
      <c r="O114" s="161">
        <v>9.3978277510875774</v>
      </c>
      <c r="P114" s="162">
        <v>1.6336139715912228E-2</v>
      </c>
      <c r="Q114" s="40"/>
      <c r="T114" s="59"/>
      <c r="U114" s="59"/>
      <c r="V114" s="59"/>
      <c r="Z114" s="59"/>
      <c r="AA114" s="57"/>
      <c r="AD114" s="60"/>
      <c r="AE114" s="61"/>
      <c r="AF114" s="61"/>
      <c r="AG114" s="70"/>
      <c r="AH114" s="70"/>
      <c r="AJ114" s="60"/>
      <c r="AK114" s="61"/>
      <c r="AL114" s="61"/>
      <c r="AM114" s="70"/>
      <c r="AN114" s="70"/>
      <c r="AO114" s="62"/>
      <c r="AP114" s="93"/>
      <c r="AQ114" s="93"/>
      <c r="AR114" s="37"/>
      <c r="AS114" s="93"/>
      <c r="AT114" s="93"/>
      <c r="AU114" s="93"/>
      <c r="AV114" s="93"/>
      <c r="AW114" s="93"/>
      <c r="AX114" s="93"/>
      <c r="AY114" s="93"/>
      <c r="AZ114" s="93"/>
      <c r="BA114" s="93"/>
      <c r="BB114" s="93"/>
      <c r="BC114" s="93"/>
      <c r="BD114" s="93"/>
      <c r="BE114" s="93"/>
      <c r="BG114" s="41"/>
      <c r="BH114" s="41"/>
      <c r="BI114" s="41"/>
      <c r="BJ114" s="41"/>
      <c r="BK114" s="41"/>
      <c r="BL114" s="41"/>
      <c r="BM114" s="41"/>
      <c r="BQ114" s="60"/>
      <c r="BR114" s="63"/>
      <c r="BS114" s="64"/>
    </row>
    <row r="115" spans="1:71" s="17" customFormat="1" x14ac:dyDescent="0.2">
      <c r="A115" s="65"/>
      <c r="B115" s="155">
        <v>39629</v>
      </c>
      <c r="C115" s="156">
        <v>397192858359</v>
      </c>
      <c r="D115" s="157">
        <v>18429217.360000033</v>
      </c>
      <c r="E115" s="158">
        <v>1103834</v>
      </c>
      <c r="F115" s="157">
        <v>13239761945.299999</v>
      </c>
      <c r="G115" s="157">
        <v>11994.341490930701</v>
      </c>
      <c r="H115" s="157">
        <v>18429217.360000033</v>
      </c>
      <c r="I115" s="159">
        <v>1.698191045435038E-2</v>
      </c>
      <c r="J115" s="159">
        <v>4.4723809523809527E-2</v>
      </c>
      <c r="K115" s="160">
        <v>0</v>
      </c>
      <c r="L115" s="160">
        <v>-8.1573498964745972E-6</v>
      </c>
      <c r="M115" s="160">
        <v>-8.1573498964745972E-6</v>
      </c>
      <c r="N115" s="161">
        <v>23.306490407331395</v>
      </c>
      <c r="O115" s="161">
        <v>9.3921902751366062</v>
      </c>
      <c r="P115" s="162">
        <v>1.6848628172154829E-2</v>
      </c>
      <c r="Q115" s="40"/>
      <c r="T115" s="59"/>
      <c r="U115" s="59"/>
      <c r="V115" s="59"/>
      <c r="Z115" s="59"/>
      <c r="AA115" s="57"/>
      <c r="AD115" s="60"/>
      <c r="AE115" s="61"/>
      <c r="AF115" s="61"/>
      <c r="AG115" s="70"/>
      <c r="AH115" s="70"/>
      <c r="AJ115" s="60"/>
      <c r="AK115" s="61"/>
      <c r="AL115" s="61"/>
      <c r="AM115" s="70"/>
      <c r="AN115" s="70"/>
      <c r="AO115" s="62"/>
      <c r="AP115" s="93"/>
      <c r="AQ115" s="93"/>
      <c r="AR115" s="37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G115" s="41"/>
      <c r="BH115" s="41"/>
      <c r="BI115" s="41"/>
      <c r="BJ115" s="41"/>
      <c r="BK115" s="41"/>
      <c r="BL115" s="41"/>
      <c r="BM115" s="41"/>
      <c r="BQ115" s="60"/>
      <c r="BR115" s="63"/>
      <c r="BS115" s="64"/>
    </row>
    <row r="116" spans="1:71" s="17" customFormat="1" x14ac:dyDescent="0.2">
      <c r="A116" s="65"/>
      <c r="B116" s="155">
        <v>39660</v>
      </c>
      <c r="C116" s="156">
        <v>411726977340</v>
      </c>
      <c r="D116" s="157">
        <v>19609489.370000001</v>
      </c>
      <c r="E116" s="158">
        <v>1112248</v>
      </c>
      <c r="F116" s="157">
        <v>13281515398.064516</v>
      </c>
      <c r="G116" s="157">
        <v>11941.145678000334</v>
      </c>
      <c r="H116" s="157">
        <v>19609489.370000001</v>
      </c>
      <c r="I116" s="159">
        <v>1.7431631893028095E-2</v>
      </c>
      <c r="J116" s="159">
        <v>4.4715652173913052E-2</v>
      </c>
      <c r="K116" s="160">
        <v>1.5910973084884428E-4</v>
      </c>
      <c r="L116" s="160">
        <v>0</v>
      </c>
      <c r="M116" s="160">
        <v>1.5910973084884428E-4</v>
      </c>
      <c r="N116" s="161">
        <v>23.309639085784539</v>
      </c>
      <c r="O116" s="161">
        <v>9.3877453352747562</v>
      </c>
      <c r="P116" s="162">
        <v>1.698191045435038E-2</v>
      </c>
      <c r="Q116" s="40"/>
      <c r="T116" s="59"/>
      <c r="U116" s="59"/>
      <c r="V116" s="59"/>
      <c r="Z116" s="59"/>
      <c r="AA116" s="57"/>
      <c r="AD116" s="60"/>
      <c r="AE116" s="61"/>
      <c r="AF116" s="61"/>
      <c r="AG116" s="70"/>
      <c r="AH116" s="70"/>
      <c r="AJ116" s="60"/>
      <c r="AK116" s="61"/>
      <c r="AL116" s="61"/>
      <c r="AM116" s="70"/>
      <c r="AN116" s="70"/>
      <c r="AO116" s="62"/>
      <c r="AP116" s="93"/>
      <c r="AQ116" s="93"/>
      <c r="AR116" s="37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G116" s="41"/>
      <c r="BH116" s="41"/>
      <c r="BI116" s="41"/>
      <c r="BJ116" s="41"/>
      <c r="BK116" s="41"/>
      <c r="BL116" s="41"/>
      <c r="BM116" s="41"/>
      <c r="BQ116" s="60"/>
      <c r="BR116" s="63"/>
      <c r="BS116" s="64"/>
    </row>
    <row r="117" spans="1:71" s="17" customFormat="1" x14ac:dyDescent="0.2">
      <c r="A117" s="65"/>
      <c r="B117" s="155">
        <v>39691</v>
      </c>
      <c r="C117" s="156">
        <v>409372031021</v>
      </c>
      <c r="D117" s="157">
        <v>19531180.330000039</v>
      </c>
      <c r="E117" s="158">
        <v>1102596</v>
      </c>
      <c r="F117" s="157">
        <v>13205549387.774193</v>
      </c>
      <c r="G117" s="157">
        <v>11976.77969788952</v>
      </c>
      <c r="H117" s="157">
        <v>19531180.330000039</v>
      </c>
      <c r="I117" s="159">
        <v>1.746189641473898E-2</v>
      </c>
      <c r="J117" s="159">
        <v>4.4874761904761896E-2</v>
      </c>
      <c r="K117" s="160">
        <v>1.724329004329013E-3</v>
      </c>
      <c r="L117" s="160">
        <v>0</v>
      </c>
      <c r="M117" s="160">
        <v>1.724329004329013E-3</v>
      </c>
      <c r="N117" s="161">
        <v>23.303902986356697</v>
      </c>
      <c r="O117" s="161">
        <v>9.3907250290144191</v>
      </c>
      <c r="P117" s="162">
        <v>1.7431631893028095E-2</v>
      </c>
      <c r="Q117" s="40"/>
      <c r="T117" s="59"/>
      <c r="U117" s="59"/>
      <c r="V117" s="59"/>
      <c r="Z117" s="59"/>
      <c r="AA117" s="57"/>
      <c r="AD117" s="60"/>
      <c r="AE117" s="61"/>
      <c r="AF117" s="61"/>
      <c r="AG117" s="70"/>
      <c r="AH117" s="70"/>
      <c r="AJ117" s="60"/>
      <c r="AK117" s="61"/>
      <c r="AL117" s="61"/>
      <c r="AM117" s="70"/>
      <c r="AN117" s="70"/>
      <c r="AO117" s="62"/>
      <c r="AP117" s="93"/>
      <c r="AQ117" s="93"/>
      <c r="AR117" s="37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G117" s="41"/>
      <c r="BH117" s="41"/>
      <c r="BI117" s="41"/>
      <c r="BJ117" s="41"/>
      <c r="BK117" s="41"/>
      <c r="BL117" s="41"/>
      <c r="BM117" s="41"/>
      <c r="BQ117" s="60"/>
      <c r="BR117" s="63"/>
      <c r="BS117" s="64"/>
    </row>
    <row r="118" spans="1:71" s="17" customFormat="1" x14ac:dyDescent="0.2">
      <c r="A118" s="65"/>
      <c r="B118" s="155">
        <v>39721</v>
      </c>
      <c r="C118" s="156">
        <v>673972882615</v>
      </c>
      <c r="D118" s="157">
        <v>29749306.190000638</v>
      </c>
      <c r="E118" s="158">
        <v>1958047</v>
      </c>
      <c r="F118" s="157">
        <v>22465762753.833332</v>
      </c>
      <c r="G118" s="157">
        <v>11473.556433442778</v>
      </c>
      <c r="H118" s="157">
        <v>29749306.190000638</v>
      </c>
      <c r="I118" s="159">
        <v>1.6155317738147087E-2</v>
      </c>
      <c r="J118" s="159">
        <v>4.6599090909090909E-2</v>
      </c>
      <c r="K118" s="160">
        <v>1.7135177865612652E-3</v>
      </c>
      <c r="L118" s="160">
        <v>0</v>
      </c>
      <c r="M118" s="160">
        <v>1.7135177865612652E-3</v>
      </c>
      <c r="N118" s="161">
        <v>23.835258331878272</v>
      </c>
      <c r="O118" s="161">
        <v>9.3478002260079709</v>
      </c>
      <c r="P118" s="162">
        <v>1.746189641473898E-2</v>
      </c>
      <c r="Q118" s="40"/>
      <c r="T118" s="59"/>
      <c r="U118" s="59"/>
      <c r="V118" s="59"/>
      <c r="Z118" s="59"/>
      <c r="AA118" s="57"/>
      <c r="AD118" s="60"/>
      <c r="AE118" s="61"/>
      <c r="AF118" s="61"/>
      <c r="AG118" s="70"/>
      <c r="AH118" s="70"/>
      <c r="AJ118" s="60"/>
      <c r="AK118" s="61"/>
      <c r="AL118" s="61"/>
      <c r="AM118" s="70"/>
      <c r="AN118" s="70"/>
      <c r="AO118" s="62"/>
      <c r="AP118" s="93"/>
      <c r="AQ118" s="93"/>
      <c r="AR118" s="37"/>
      <c r="AS118" s="93"/>
      <c r="AT118" s="93"/>
      <c r="AU118" s="93"/>
      <c r="AV118" s="93"/>
      <c r="AW118" s="93"/>
      <c r="AX118" s="93"/>
      <c r="AY118" s="93"/>
      <c r="AZ118" s="93"/>
      <c r="BA118" s="93"/>
      <c r="BB118" s="93"/>
      <c r="BC118" s="93"/>
      <c r="BD118" s="93"/>
      <c r="BE118" s="93"/>
      <c r="BG118" s="41"/>
      <c r="BH118" s="41"/>
      <c r="BI118" s="41"/>
      <c r="BJ118" s="41"/>
      <c r="BK118" s="41"/>
      <c r="BL118" s="41"/>
      <c r="BM118" s="41"/>
      <c r="BQ118" s="60"/>
      <c r="BR118" s="63"/>
      <c r="BS118" s="64"/>
    </row>
    <row r="119" spans="1:71" s="17" customFormat="1" x14ac:dyDescent="0.2">
      <c r="A119" s="65"/>
      <c r="B119" s="155">
        <v>39752</v>
      </c>
      <c r="C119" s="156">
        <v>722842757713</v>
      </c>
      <c r="D119" s="157">
        <v>32561473.169999983</v>
      </c>
      <c r="E119" s="158">
        <v>1969003</v>
      </c>
      <c r="F119" s="157">
        <v>23317508313.322582</v>
      </c>
      <c r="G119" s="157">
        <v>11842.291917951665</v>
      </c>
      <c r="H119" s="157">
        <v>32561473.169999983</v>
      </c>
      <c r="I119" s="159">
        <v>1.6486987042556439E-2</v>
      </c>
      <c r="J119" s="159">
        <v>4.8312608695652175E-2</v>
      </c>
      <c r="K119" s="160">
        <v>0</v>
      </c>
      <c r="L119" s="160">
        <v>-9.8801086956521733E-3</v>
      </c>
      <c r="M119" s="160">
        <v>-9.8801086956521733E-3</v>
      </c>
      <c r="N119" s="161">
        <v>23.872470345092413</v>
      </c>
      <c r="O119" s="161">
        <v>9.3794324638562614</v>
      </c>
      <c r="P119" s="162">
        <v>1.6155317738147087E-2</v>
      </c>
      <c r="Q119" s="40"/>
      <c r="T119" s="59"/>
      <c r="U119" s="59"/>
      <c r="V119" s="59"/>
      <c r="Z119" s="59"/>
      <c r="AA119" s="57"/>
      <c r="AD119" s="60"/>
      <c r="AE119" s="61"/>
      <c r="AF119" s="61"/>
      <c r="AG119" s="70"/>
      <c r="AH119" s="70"/>
      <c r="AJ119" s="60"/>
      <c r="AK119" s="61"/>
      <c r="AL119" s="61"/>
      <c r="AM119" s="70"/>
      <c r="AN119" s="70"/>
      <c r="AO119" s="62"/>
      <c r="AP119" s="93"/>
      <c r="AQ119" s="93"/>
      <c r="AR119" s="37"/>
      <c r="AS119" s="93"/>
      <c r="AT119" s="93"/>
      <c r="AU119" s="93"/>
      <c r="AV119" s="93"/>
      <c r="AW119" s="93"/>
      <c r="AX119" s="93"/>
      <c r="AY119" s="93"/>
      <c r="AZ119" s="93"/>
      <c r="BA119" s="93"/>
      <c r="BB119" s="93"/>
      <c r="BC119" s="93"/>
      <c r="BD119" s="93"/>
      <c r="BE119" s="93"/>
      <c r="BG119" s="41"/>
      <c r="BH119" s="41"/>
      <c r="BI119" s="41"/>
      <c r="BJ119" s="41"/>
      <c r="BK119" s="41"/>
      <c r="BL119" s="41"/>
      <c r="BM119" s="41"/>
      <c r="BQ119" s="60"/>
      <c r="BR119" s="63"/>
      <c r="BS119" s="64"/>
    </row>
    <row r="120" spans="1:71" s="17" customFormat="1" x14ac:dyDescent="0.2">
      <c r="A120" s="65"/>
      <c r="B120" s="166">
        <v>39782</v>
      </c>
      <c r="C120" s="156">
        <v>702752951755</v>
      </c>
      <c r="D120" s="157">
        <v>31804356.520000499</v>
      </c>
      <c r="E120" s="158">
        <v>1960501</v>
      </c>
      <c r="F120" s="157">
        <v>23425098391.833332</v>
      </c>
      <c r="G120" s="157">
        <v>11948.526622446676</v>
      </c>
      <c r="H120" s="157">
        <v>31804356.520000499</v>
      </c>
      <c r="I120" s="159">
        <v>1.6563992306614119E-2</v>
      </c>
      <c r="J120" s="159">
        <v>3.8432500000000001E-2</v>
      </c>
      <c r="K120" s="160">
        <v>0</v>
      </c>
      <c r="L120" s="160">
        <v>-8.503928571428572E-3</v>
      </c>
      <c r="M120" s="160">
        <v>-8.503928571428572E-3</v>
      </c>
      <c r="N120" s="161">
        <v>23.877073865353786</v>
      </c>
      <c r="O120" s="161">
        <v>9.3883632545654336</v>
      </c>
      <c r="P120" s="162">
        <v>1.6486987042556439E-2</v>
      </c>
      <c r="Q120" s="40"/>
      <c r="T120" s="59"/>
      <c r="U120" s="59"/>
      <c r="V120" s="59"/>
      <c r="Z120" s="59"/>
      <c r="AA120" s="57"/>
      <c r="AD120" s="60"/>
      <c r="AE120" s="61"/>
      <c r="AF120" s="61"/>
      <c r="AG120" s="70"/>
      <c r="AH120" s="70"/>
      <c r="AJ120" s="60"/>
      <c r="AK120" s="61"/>
      <c r="AL120" s="61"/>
      <c r="AM120" s="70"/>
      <c r="AN120" s="70"/>
      <c r="AO120" s="62"/>
      <c r="AP120" s="93"/>
      <c r="AQ120" s="93"/>
      <c r="AR120" s="37"/>
      <c r="AS120" s="93"/>
      <c r="AT120" s="93"/>
      <c r="AU120" s="93"/>
      <c r="AV120" s="93"/>
      <c r="AW120" s="93"/>
      <c r="AX120" s="93"/>
      <c r="AY120" s="93"/>
      <c r="AZ120" s="93"/>
      <c r="BA120" s="93"/>
      <c r="BB120" s="93"/>
      <c r="BC120" s="93"/>
      <c r="BD120" s="93"/>
      <c r="BE120" s="93"/>
      <c r="BG120" s="41"/>
      <c r="BH120" s="41"/>
      <c r="BI120" s="41"/>
      <c r="BJ120" s="41"/>
      <c r="BK120" s="41"/>
      <c r="BL120" s="41"/>
      <c r="BM120" s="41"/>
      <c r="BQ120" s="60"/>
      <c r="BR120" s="63"/>
      <c r="BS120" s="64"/>
    </row>
    <row r="121" spans="1:71" s="17" customFormat="1" x14ac:dyDescent="0.2">
      <c r="A121" s="65"/>
      <c r="B121" s="166">
        <v>39813</v>
      </c>
      <c r="C121" s="156">
        <v>702752951755</v>
      </c>
      <c r="D121" s="157">
        <v>31804356.52000067</v>
      </c>
      <c r="E121" s="158">
        <v>1955032</v>
      </c>
      <c r="F121" s="157">
        <v>22669450056.612904</v>
      </c>
      <c r="G121" s="157">
        <v>11595.436829991992</v>
      </c>
      <c r="H121" s="157">
        <v>31804356.52000067</v>
      </c>
      <c r="I121" s="159">
        <v>1.6563992306614206E-2</v>
      </c>
      <c r="J121" s="159">
        <v>2.9928571428571429E-2</v>
      </c>
      <c r="K121" s="160">
        <v>0</v>
      </c>
      <c r="L121" s="160">
        <v>-8.5104761904761968E-3</v>
      </c>
      <c r="M121" s="160">
        <v>-8.5104761904761968E-3</v>
      </c>
      <c r="N121" s="161">
        <v>23.844284042530795</v>
      </c>
      <c r="O121" s="161">
        <v>9.3583669229767068</v>
      </c>
      <c r="P121" s="162">
        <v>1.6563992306614119E-2</v>
      </c>
      <c r="Q121" s="40"/>
      <c r="T121" s="59"/>
      <c r="U121" s="59"/>
      <c r="V121" s="59"/>
      <c r="Z121" s="59"/>
      <c r="AA121" s="57"/>
      <c r="AD121" s="60"/>
      <c r="AE121" s="61"/>
      <c r="AF121" s="61"/>
      <c r="AG121" s="70"/>
      <c r="AH121" s="70"/>
      <c r="AJ121" s="60"/>
      <c r="AK121" s="61"/>
      <c r="AL121" s="61"/>
      <c r="AM121" s="70"/>
      <c r="AN121" s="70"/>
      <c r="AO121" s="62"/>
      <c r="AP121" s="93"/>
      <c r="AQ121" s="93"/>
      <c r="AR121" s="37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G121" s="41"/>
      <c r="BH121" s="41"/>
      <c r="BI121" s="41"/>
      <c r="BJ121" s="41"/>
      <c r="BK121" s="41"/>
      <c r="BL121" s="41"/>
      <c r="BM121" s="41"/>
      <c r="BQ121" s="60"/>
      <c r="BR121" s="63"/>
      <c r="BS121" s="64"/>
    </row>
    <row r="122" spans="1:71" s="17" customFormat="1" x14ac:dyDescent="0.2">
      <c r="A122" s="65"/>
      <c r="B122" s="166">
        <v>39844</v>
      </c>
      <c r="C122" s="156">
        <v>781970009640</v>
      </c>
      <c r="D122" s="157">
        <v>21412227.59000054</v>
      </c>
      <c r="E122" s="158">
        <v>1950138</v>
      </c>
      <c r="F122" s="157">
        <v>25224839020.645161</v>
      </c>
      <c r="G122" s="157">
        <v>12934.899489495185</v>
      </c>
      <c r="H122" s="157">
        <v>21412227.59000054</v>
      </c>
      <c r="I122" s="159">
        <v>9.994581600320256E-3</v>
      </c>
      <c r="J122" s="159">
        <v>2.1418095238095233E-2</v>
      </c>
      <c r="K122" s="160">
        <v>0</v>
      </c>
      <c r="L122" s="160">
        <v>-5.1355952380952308E-3</v>
      </c>
      <c r="M122" s="160">
        <v>-5.1355952380952308E-3</v>
      </c>
      <c r="N122" s="161">
        <v>23.951095021427175</v>
      </c>
      <c r="O122" s="161">
        <v>9.4676843241604995</v>
      </c>
      <c r="P122" s="162">
        <v>1.6563992306614206E-2</v>
      </c>
      <c r="Q122" s="40"/>
      <c r="T122" s="59"/>
      <c r="U122" s="59"/>
      <c r="V122" s="59"/>
      <c r="Z122" s="59"/>
      <c r="AA122" s="57"/>
      <c r="AD122" s="60"/>
      <c r="AE122" s="61"/>
      <c r="AF122" s="61"/>
      <c r="AG122" s="70"/>
      <c r="AH122" s="70"/>
      <c r="AJ122" s="60"/>
      <c r="AK122" s="61"/>
      <c r="AL122" s="61"/>
      <c r="AM122" s="70"/>
      <c r="AN122" s="70"/>
      <c r="AO122" s="62"/>
      <c r="AP122" s="93"/>
      <c r="AQ122" s="93"/>
      <c r="AR122" s="37"/>
      <c r="AS122" s="93"/>
      <c r="AT122" s="93"/>
      <c r="AU122" s="93"/>
      <c r="AV122" s="93"/>
      <c r="AW122" s="93"/>
      <c r="AX122" s="93"/>
      <c r="AY122" s="93"/>
      <c r="AZ122" s="93"/>
      <c r="BA122" s="93"/>
      <c r="BB122" s="93"/>
      <c r="BC122" s="93"/>
      <c r="BD122" s="93"/>
      <c r="BE122" s="93"/>
      <c r="BG122" s="41"/>
      <c r="BH122" s="41"/>
      <c r="BI122" s="41"/>
      <c r="BJ122" s="41"/>
      <c r="BK122" s="41"/>
      <c r="BL122" s="41"/>
      <c r="BM122" s="41"/>
      <c r="BQ122" s="60"/>
      <c r="BR122" s="63"/>
      <c r="BS122" s="64"/>
    </row>
    <row r="123" spans="1:71" s="17" customFormat="1" x14ac:dyDescent="0.2">
      <c r="A123" s="65"/>
      <c r="B123" s="166">
        <v>39872</v>
      </c>
      <c r="C123" s="156">
        <v>708179428256</v>
      </c>
      <c r="D123" s="157">
        <v>13065932.260000365</v>
      </c>
      <c r="E123" s="158">
        <v>1960447</v>
      </c>
      <c r="F123" s="157">
        <v>25292122437.714287</v>
      </c>
      <c r="G123" s="157">
        <v>12901.201836986304</v>
      </c>
      <c r="H123" s="157">
        <v>13065932.260000365</v>
      </c>
      <c r="I123" s="159">
        <v>6.73426124032533E-3</v>
      </c>
      <c r="J123" s="159">
        <v>1.6282500000000002E-2</v>
      </c>
      <c r="K123" s="160">
        <v>0</v>
      </c>
      <c r="L123" s="160">
        <v>-3.5915909090909089E-3</v>
      </c>
      <c r="M123" s="160">
        <v>-3.5915909090909089E-3</v>
      </c>
      <c r="N123" s="161">
        <v>23.95375881809715</v>
      </c>
      <c r="O123" s="161">
        <v>9.4650757516679658</v>
      </c>
      <c r="P123" s="162">
        <v>9.994581600320256E-3</v>
      </c>
      <c r="Q123" s="40"/>
      <c r="T123" s="59"/>
      <c r="U123" s="59"/>
      <c r="V123" s="59"/>
      <c r="Z123" s="59"/>
      <c r="AA123" s="57"/>
      <c r="AD123" s="60"/>
      <c r="AE123" s="61"/>
      <c r="AF123" s="61"/>
      <c r="AG123" s="70"/>
      <c r="AH123" s="70"/>
      <c r="AJ123" s="60"/>
      <c r="AK123" s="61"/>
      <c r="AL123" s="61"/>
      <c r="AM123" s="70"/>
      <c r="AN123" s="70"/>
      <c r="AO123" s="62"/>
      <c r="AP123" s="93"/>
      <c r="AQ123" s="93"/>
      <c r="AR123" s="37"/>
      <c r="AS123" s="93"/>
      <c r="AT123" s="93"/>
      <c r="AU123" s="93"/>
      <c r="AV123" s="93"/>
      <c r="AW123" s="93"/>
      <c r="AX123" s="93"/>
      <c r="AY123" s="93"/>
      <c r="AZ123" s="93"/>
      <c r="BA123" s="93"/>
      <c r="BB123" s="93"/>
      <c r="BC123" s="93"/>
      <c r="BD123" s="93"/>
      <c r="BE123" s="93"/>
      <c r="BG123" s="41"/>
      <c r="BH123" s="41"/>
      <c r="BI123" s="41"/>
      <c r="BJ123" s="41"/>
      <c r="BK123" s="41"/>
      <c r="BL123" s="41"/>
      <c r="BM123" s="41"/>
      <c r="BQ123" s="60"/>
      <c r="BR123" s="63"/>
      <c r="BS123" s="64"/>
    </row>
    <row r="124" spans="1:71" s="17" customFormat="1" x14ac:dyDescent="0.2">
      <c r="A124" s="65"/>
      <c r="B124" s="166">
        <v>39903</v>
      </c>
      <c r="C124" s="156">
        <v>939229024548</v>
      </c>
      <c r="D124" s="157">
        <v>12735060.770000232</v>
      </c>
      <c r="E124" s="158">
        <v>2351554</v>
      </c>
      <c r="F124" s="157">
        <v>30297710469.290321</v>
      </c>
      <c r="G124" s="157">
        <v>12884.122784035715</v>
      </c>
      <c r="H124" s="157">
        <v>12735060.770000232</v>
      </c>
      <c r="I124" s="159">
        <v>4.9490561509074509E-3</v>
      </c>
      <c r="J124" s="159">
        <v>1.2690909090909093E-2</v>
      </c>
      <c r="K124" s="160">
        <v>0</v>
      </c>
      <c r="L124" s="160">
        <v>-2.5704090909090937E-3</v>
      </c>
      <c r="M124" s="160">
        <v>-2.5704090909090937E-3</v>
      </c>
      <c r="N124" s="161">
        <v>24.134337984537151</v>
      </c>
      <c r="O124" s="161">
        <v>9.4637510403680913</v>
      </c>
      <c r="P124" s="162">
        <v>6.73426124032533E-3</v>
      </c>
      <c r="Q124" s="40"/>
      <c r="T124" s="59"/>
      <c r="U124" s="59"/>
      <c r="V124" s="59"/>
      <c r="Z124" s="59"/>
      <c r="AA124" s="57"/>
      <c r="AD124" s="60"/>
      <c r="AE124" s="61"/>
      <c r="AF124" s="61"/>
      <c r="AG124" s="70"/>
      <c r="AH124" s="70"/>
      <c r="AJ124" s="60"/>
      <c r="AK124" s="61"/>
      <c r="AL124" s="61"/>
      <c r="AM124" s="70"/>
      <c r="AN124" s="70"/>
      <c r="AO124" s="62"/>
      <c r="AP124" s="93"/>
      <c r="AQ124" s="93"/>
      <c r="AR124" s="37"/>
      <c r="AS124" s="93"/>
      <c r="AT124" s="93"/>
      <c r="AU124" s="93"/>
      <c r="AV124" s="93"/>
      <c r="AW124" s="93"/>
      <c r="AX124" s="93"/>
      <c r="AY124" s="93"/>
      <c r="AZ124" s="93"/>
      <c r="BA124" s="93"/>
      <c r="BB124" s="93"/>
      <c r="BC124" s="93"/>
      <c r="BD124" s="93"/>
      <c r="BE124" s="93"/>
      <c r="BG124" s="41"/>
      <c r="BH124" s="41"/>
      <c r="BI124" s="41"/>
      <c r="BJ124" s="41"/>
      <c r="BK124" s="41"/>
      <c r="BL124" s="41"/>
      <c r="BM124" s="41"/>
      <c r="BQ124" s="60"/>
      <c r="BR124" s="63"/>
      <c r="BS124" s="64"/>
    </row>
    <row r="125" spans="1:71" s="17" customFormat="1" x14ac:dyDescent="0.2">
      <c r="A125" s="65"/>
      <c r="B125" s="166">
        <v>39933</v>
      </c>
      <c r="C125" s="156">
        <v>928013194964</v>
      </c>
      <c r="D125" s="157">
        <v>9713218.9499999601</v>
      </c>
      <c r="E125" s="158">
        <v>2320964</v>
      </c>
      <c r="F125" s="157">
        <v>30933773165.466667</v>
      </c>
      <c r="G125" s="157">
        <v>13327.984908627048</v>
      </c>
      <c r="H125" s="157">
        <v>9713218.9499999601</v>
      </c>
      <c r="I125" s="159">
        <v>3.8203389089607907E-3</v>
      </c>
      <c r="J125" s="159">
        <v>1.0120499999999999E-2</v>
      </c>
      <c r="K125" s="160">
        <v>0</v>
      </c>
      <c r="L125" s="160">
        <v>-1.2764999999999981E-3</v>
      </c>
      <c r="M125" s="160">
        <v>-1.2764999999999981E-3</v>
      </c>
      <c r="N125" s="161">
        <v>24.155114406680578</v>
      </c>
      <c r="O125" s="161">
        <v>9.497621232100089</v>
      </c>
      <c r="P125" s="162">
        <v>4.9490561509074509E-3</v>
      </c>
      <c r="Q125" s="40"/>
      <c r="T125" s="59"/>
      <c r="U125" s="59"/>
      <c r="V125" s="59"/>
      <c r="Z125" s="59"/>
      <c r="AA125" s="57"/>
      <c r="AD125" s="60"/>
      <c r="AE125" s="61"/>
      <c r="AF125" s="61"/>
      <c r="AG125" s="70"/>
      <c r="AH125" s="70"/>
      <c r="AJ125" s="60"/>
      <c r="AK125" s="61"/>
      <c r="AL125" s="61"/>
      <c r="AM125" s="70"/>
      <c r="AN125" s="70"/>
      <c r="AO125" s="62"/>
      <c r="AP125" s="93"/>
      <c r="AQ125" s="93"/>
      <c r="AR125" s="37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G125" s="41"/>
      <c r="BH125" s="41"/>
      <c r="BI125" s="41"/>
      <c r="BJ125" s="41"/>
      <c r="BK125" s="41"/>
      <c r="BL125" s="41"/>
      <c r="BM125" s="41"/>
      <c r="BQ125" s="60"/>
      <c r="BR125" s="63"/>
      <c r="BS125" s="64"/>
    </row>
    <row r="126" spans="1:71" s="17" customFormat="1" x14ac:dyDescent="0.2">
      <c r="A126" s="65"/>
      <c r="B126" s="166">
        <v>39964</v>
      </c>
      <c r="C126" s="156">
        <v>973520922465</v>
      </c>
      <c r="D126" s="157">
        <v>9055389.8799999375</v>
      </c>
      <c r="E126" s="158">
        <v>2334912</v>
      </c>
      <c r="F126" s="157">
        <v>31403900724.677418</v>
      </c>
      <c r="G126" s="157">
        <v>13449.714903464206</v>
      </c>
      <c r="H126" s="157">
        <v>9055389.8799999375</v>
      </c>
      <c r="I126" s="159">
        <v>3.395116869015012E-3</v>
      </c>
      <c r="J126" s="159">
        <v>8.8440000000000012E-3</v>
      </c>
      <c r="K126" s="160">
        <v>2.9009090909090998E-4</v>
      </c>
      <c r="L126" s="160">
        <v>0</v>
      </c>
      <c r="M126" s="160">
        <v>2.9009090909090998E-4</v>
      </c>
      <c r="N126" s="161">
        <v>24.170197949045651</v>
      </c>
      <c r="O126" s="161">
        <v>9.5067131880368692</v>
      </c>
      <c r="P126" s="162">
        <v>3.8203389089607907E-3</v>
      </c>
      <c r="Q126" s="40"/>
      <c r="T126" s="59"/>
      <c r="U126" s="59"/>
      <c r="V126" s="59"/>
      <c r="Z126" s="59"/>
      <c r="AA126" s="57"/>
      <c r="AD126" s="60"/>
      <c r="AE126" s="61"/>
      <c r="AF126" s="61"/>
      <c r="AG126" s="70"/>
      <c r="AH126" s="70"/>
      <c r="AJ126" s="60"/>
      <c r="AK126" s="61"/>
      <c r="AL126" s="61"/>
      <c r="AM126" s="70"/>
      <c r="AN126" s="70"/>
      <c r="AO126" s="62"/>
      <c r="AP126" s="93"/>
      <c r="AQ126" s="93"/>
      <c r="AR126" s="37"/>
      <c r="AS126" s="93"/>
      <c r="AT126" s="93"/>
      <c r="AU126" s="93"/>
      <c r="AV126" s="93"/>
      <c r="AW126" s="93"/>
      <c r="AX126" s="93"/>
      <c r="AY126" s="93"/>
      <c r="AZ126" s="93"/>
      <c r="BA126" s="93"/>
      <c r="BB126" s="93"/>
      <c r="BC126" s="93"/>
      <c r="BD126" s="93"/>
      <c r="BE126" s="93"/>
      <c r="BG126" s="41"/>
      <c r="BH126" s="41"/>
      <c r="BI126" s="41"/>
      <c r="BJ126" s="41"/>
      <c r="BK126" s="41"/>
      <c r="BL126" s="41"/>
      <c r="BM126" s="41"/>
      <c r="BQ126" s="60"/>
      <c r="BR126" s="63"/>
      <c r="BS126" s="64"/>
    </row>
    <row r="127" spans="1:71" s="17" customFormat="1" x14ac:dyDescent="0.2">
      <c r="A127" s="65"/>
      <c r="B127" s="166">
        <v>39994</v>
      </c>
      <c r="C127" s="156">
        <v>937398407878</v>
      </c>
      <c r="D127" s="157">
        <v>7983394.5399999637</v>
      </c>
      <c r="E127" s="158">
        <v>2345510</v>
      </c>
      <c r="F127" s="157">
        <v>31246613595.933334</v>
      </c>
      <c r="G127" s="157">
        <v>13321.884620373963</v>
      </c>
      <c r="H127" s="157">
        <v>7983394.5399999637</v>
      </c>
      <c r="I127" s="159">
        <v>3.1085384641268009E-3</v>
      </c>
      <c r="J127" s="159">
        <v>9.1340909090909111E-3</v>
      </c>
      <c r="K127" s="160">
        <v>0</v>
      </c>
      <c r="L127" s="160">
        <v>-3.0366996047430858E-3</v>
      </c>
      <c r="M127" s="160">
        <v>-3.0366996047430858E-3</v>
      </c>
      <c r="N127" s="161">
        <v>24.165176842326787</v>
      </c>
      <c r="O127" s="161">
        <v>9.4971634221019574</v>
      </c>
      <c r="P127" s="162">
        <v>3.395116869015012E-3</v>
      </c>
      <c r="Q127" s="40"/>
      <c r="T127" s="59"/>
      <c r="U127" s="59"/>
      <c r="V127" s="59"/>
      <c r="Z127" s="59"/>
      <c r="AA127" s="57"/>
      <c r="AD127" s="60"/>
      <c r="AE127" s="61"/>
      <c r="AF127" s="61"/>
      <c r="AG127" s="70"/>
      <c r="AH127" s="70"/>
      <c r="AJ127" s="60"/>
      <c r="AK127" s="61"/>
      <c r="AL127" s="61"/>
      <c r="AM127" s="70"/>
      <c r="AN127" s="70"/>
      <c r="AO127" s="62"/>
      <c r="AP127" s="93"/>
      <c r="AQ127" s="93"/>
      <c r="AR127" s="37"/>
      <c r="AS127" s="93"/>
      <c r="AT127" s="93"/>
      <c r="AU127" s="93"/>
      <c r="AV127" s="93"/>
      <c r="AW127" s="93"/>
      <c r="AX127" s="93"/>
      <c r="AY127" s="93"/>
      <c r="AZ127" s="93"/>
      <c r="BA127" s="93"/>
      <c r="BB127" s="93"/>
      <c r="BC127" s="93"/>
      <c r="BD127" s="93"/>
      <c r="BE127" s="93"/>
      <c r="BG127" s="41"/>
      <c r="BH127" s="41"/>
      <c r="BI127" s="41"/>
      <c r="BJ127" s="41"/>
      <c r="BK127" s="41"/>
      <c r="BL127" s="41"/>
      <c r="BM127" s="41"/>
      <c r="BQ127" s="60"/>
      <c r="BR127" s="63"/>
      <c r="BS127" s="64"/>
    </row>
    <row r="128" spans="1:71" s="17" customFormat="1" x14ac:dyDescent="0.2">
      <c r="A128" s="65"/>
      <c r="B128" s="166">
        <v>40025</v>
      </c>
      <c r="C128" s="156">
        <v>973414148074</v>
      </c>
      <c r="D128" s="157">
        <v>7518113.3899999773</v>
      </c>
      <c r="E128" s="158">
        <v>2348755</v>
      </c>
      <c r="F128" s="157">
        <v>31400456389.483871</v>
      </c>
      <c r="G128" s="157">
        <v>13368.979050383659</v>
      </c>
      <c r="H128" s="157">
        <v>7518113.3899999773</v>
      </c>
      <c r="I128" s="159">
        <v>2.8190584580874423E-3</v>
      </c>
      <c r="J128" s="159">
        <v>6.0973913043478253E-3</v>
      </c>
      <c r="K128" s="160">
        <v>0</v>
      </c>
      <c r="L128" s="160">
        <v>-1.0178674948240147E-3</v>
      </c>
      <c r="M128" s="160">
        <v>-1.0178674948240147E-3</v>
      </c>
      <c r="N128" s="161">
        <v>24.17008826445193</v>
      </c>
      <c r="O128" s="161">
        <v>9.500692305952473</v>
      </c>
      <c r="P128" s="162">
        <v>3.1085384641268009E-3</v>
      </c>
      <c r="Q128" s="40"/>
      <c r="T128" s="59"/>
      <c r="U128" s="59"/>
      <c r="V128" s="59"/>
      <c r="Z128" s="59"/>
      <c r="AA128" s="57"/>
      <c r="AD128" s="60"/>
      <c r="AE128" s="61"/>
      <c r="AF128" s="61"/>
      <c r="AG128" s="70"/>
      <c r="AH128" s="70"/>
      <c r="AJ128" s="60"/>
      <c r="AK128" s="61"/>
      <c r="AL128" s="61"/>
      <c r="AM128" s="70"/>
      <c r="AN128" s="70"/>
      <c r="AO128" s="62"/>
      <c r="AP128" s="93"/>
      <c r="AQ128" s="93"/>
      <c r="AR128" s="37"/>
      <c r="AS128" s="93"/>
      <c r="AT128" s="93"/>
      <c r="AU128" s="93"/>
      <c r="AV128" s="93"/>
      <c r="AW128" s="93"/>
      <c r="AX128" s="93"/>
      <c r="AY128" s="93"/>
      <c r="AZ128" s="93"/>
      <c r="BA128" s="93"/>
      <c r="BB128" s="93"/>
      <c r="BC128" s="93"/>
      <c r="BD128" s="93"/>
      <c r="BE128" s="93"/>
      <c r="BG128" s="41"/>
      <c r="BH128" s="41"/>
      <c r="BI128" s="41"/>
      <c r="BJ128" s="41"/>
      <c r="BK128" s="41"/>
      <c r="BL128" s="41"/>
      <c r="BM128" s="41"/>
      <c r="BQ128" s="60"/>
      <c r="BR128" s="63"/>
      <c r="BS128" s="64"/>
    </row>
    <row r="129" spans="1:71" s="17" customFormat="1" x14ac:dyDescent="0.2">
      <c r="A129" s="65"/>
      <c r="B129" s="166">
        <v>40056</v>
      </c>
      <c r="C129" s="156">
        <v>978885769364</v>
      </c>
      <c r="D129" s="157">
        <v>7314393.3199999733</v>
      </c>
      <c r="E129" s="158">
        <v>2339040</v>
      </c>
      <c r="F129" s="157">
        <v>31576960302.064518</v>
      </c>
      <c r="G129" s="157">
        <v>13499.965927074576</v>
      </c>
      <c r="H129" s="157">
        <v>7314393.3199999733</v>
      </c>
      <c r="I129" s="159">
        <v>2.7273392313533966E-3</v>
      </c>
      <c r="J129" s="159">
        <v>5.0795238095238107E-3</v>
      </c>
      <c r="K129" s="160">
        <v>0</v>
      </c>
      <c r="L129" s="160">
        <v>-5.2816017316017431E-4</v>
      </c>
      <c r="M129" s="160">
        <v>-5.2816017316017431E-4</v>
      </c>
      <c r="N129" s="161">
        <v>24.175693587248375</v>
      </c>
      <c r="O129" s="161">
        <v>9.5104424405029331</v>
      </c>
      <c r="P129" s="162">
        <v>2.8190584580874423E-3</v>
      </c>
      <c r="Q129" s="40"/>
      <c r="T129" s="59"/>
      <c r="U129" s="59"/>
      <c r="V129" s="59"/>
      <c r="Z129" s="59"/>
      <c r="AA129" s="57"/>
      <c r="AD129" s="60"/>
      <c r="AE129" s="61"/>
      <c r="AF129" s="61"/>
      <c r="AG129" s="70"/>
      <c r="AH129" s="70"/>
      <c r="AJ129" s="60"/>
      <c r="AK129" s="61"/>
      <c r="AL129" s="61"/>
      <c r="AM129" s="70"/>
      <c r="AN129" s="70"/>
      <c r="AO129" s="62"/>
      <c r="AP129" s="93"/>
      <c r="AQ129" s="93"/>
      <c r="AR129" s="37"/>
      <c r="AS129" s="93"/>
      <c r="AT129" s="93"/>
      <c r="AU129" s="93"/>
      <c r="AV129" s="93"/>
      <c r="AW129" s="93"/>
      <c r="AX129" s="93"/>
      <c r="AY129" s="93"/>
      <c r="AZ129" s="93"/>
      <c r="BA129" s="93"/>
      <c r="BB129" s="93"/>
      <c r="BC129" s="93"/>
      <c r="BD129" s="93"/>
      <c r="BE129" s="93"/>
      <c r="BG129" s="41"/>
      <c r="BH129" s="41"/>
      <c r="BI129" s="41"/>
      <c r="BJ129" s="41"/>
      <c r="BK129" s="41"/>
      <c r="BL129" s="41"/>
      <c r="BM129" s="41"/>
      <c r="BQ129" s="60"/>
      <c r="BR129" s="63"/>
      <c r="BS129" s="64"/>
    </row>
    <row r="130" spans="1:71" s="17" customFormat="1" x14ac:dyDescent="0.2">
      <c r="A130" s="65"/>
      <c r="B130" s="166">
        <v>40086</v>
      </c>
      <c r="C130" s="156">
        <v>947662497400</v>
      </c>
      <c r="D130" s="157">
        <v>6050704.7099999646</v>
      </c>
      <c r="E130" s="158">
        <v>2347437</v>
      </c>
      <c r="F130" s="157">
        <v>31588749913.333332</v>
      </c>
      <c r="G130" s="157">
        <v>13456.697629513947</v>
      </c>
      <c r="H130" s="157">
        <v>6050704.7099999646</v>
      </c>
      <c r="I130" s="159">
        <v>2.3304786516394091E-3</v>
      </c>
      <c r="J130" s="159">
        <v>4.5513636363636364E-3</v>
      </c>
      <c r="K130" s="160">
        <v>0</v>
      </c>
      <c r="L130" s="160">
        <v>-2.5409090909090867E-4</v>
      </c>
      <c r="M130" s="160">
        <v>-2.5409090909090867E-4</v>
      </c>
      <c r="N130" s="161">
        <v>24.176066878749907</v>
      </c>
      <c r="O130" s="161">
        <v>9.5072322261061739</v>
      </c>
      <c r="P130" s="162">
        <v>2.7273392313533966E-3</v>
      </c>
      <c r="Q130" s="40"/>
      <c r="T130" s="59"/>
      <c r="U130" s="59"/>
      <c r="V130" s="59"/>
      <c r="Z130" s="59"/>
      <c r="AA130" s="57"/>
      <c r="AD130" s="60"/>
      <c r="AE130" s="61"/>
      <c r="AF130" s="61"/>
      <c r="AG130" s="70"/>
      <c r="AH130" s="70"/>
      <c r="AJ130" s="60"/>
      <c r="AK130" s="61"/>
      <c r="AL130" s="61"/>
      <c r="AM130" s="70"/>
      <c r="AN130" s="70"/>
      <c r="AO130" s="62"/>
      <c r="AP130" s="93"/>
      <c r="AQ130" s="93"/>
      <c r="AR130" s="37"/>
      <c r="AS130" s="93"/>
      <c r="AT130" s="93"/>
      <c r="AU130" s="93"/>
      <c r="AV130" s="93"/>
      <c r="AW130" s="93"/>
      <c r="AX130" s="93"/>
      <c r="AY130" s="93"/>
      <c r="AZ130" s="93"/>
      <c r="BA130" s="93"/>
      <c r="BB130" s="93"/>
      <c r="BC130" s="93"/>
      <c r="BD130" s="93"/>
      <c r="BE130" s="93"/>
      <c r="BG130" s="41"/>
      <c r="BH130" s="41"/>
      <c r="BI130" s="41"/>
      <c r="BJ130" s="41"/>
      <c r="BK130" s="41"/>
      <c r="BL130" s="41"/>
      <c r="BM130" s="41"/>
      <c r="BQ130" s="60"/>
      <c r="BR130" s="63"/>
      <c r="BS130" s="64"/>
    </row>
    <row r="131" spans="1:71" s="17" customFormat="1" x14ac:dyDescent="0.2">
      <c r="A131" s="65"/>
      <c r="B131" s="166">
        <v>40117</v>
      </c>
      <c r="C131" s="156">
        <v>1010113972846</v>
      </c>
      <c r="D131" s="157">
        <v>4798741.2099999841</v>
      </c>
      <c r="E131" s="158">
        <v>2357599</v>
      </c>
      <c r="F131" s="157">
        <v>32584321704.709679</v>
      </c>
      <c r="G131" s="157">
        <v>13820.977063830482</v>
      </c>
      <c r="H131" s="157">
        <v>4798741.2099999841</v>
      </c>
      <c r="I131" s="159">
        <v>1.7340028835706746E-3</v>
      </c>
      <c r="J131" s="159">
        <v>4.2972727272727277E-3</v>
      </c>
      <c r="K131" s="160">
        <v>5.5108225108224489E-5</v>
      </c>
      <c r="L131" s="160">
        <v>0</v>
      </c>
      <c r="M131" s="160">
        <v>5.5108225108224489E-5</v>
      </c>
      <c r="N131" s="161">
        <v>24.207097080332101</v>
      </c>
      <c r="O131" s="161">
        <v>9.5339427940867303</v>
      </c>
      <c r="P131" s="162">
        <v>2.3304786516394091E-3</v>
      </c>
      <c r="Q131" s="40"/>
      <c r="T131" s="59"/>
      <c r="U131" s="59"/>
      <c r="V131" s="59"/>
      <c r="Z131" s="59"/>
      <c r="AA131" s="57"/>
      <c r="AD131" s="60"/>
      <c r="AE131" s="61"/>
      <c r="AF131" s="61"/>
      <c r="AG131" s="70"/>
      <c r="AH131" s="70"/>
      <c r="AJ131" s="60"/>
      <c r="AK131" s="61"/>
      <c r="AL131" s="61"/>
      <c r="AM131" s="70"/>
      <c r="AN131" s="70"/>
      <c r="AO131" s="62"/>
      <c r="AP131" s="93"/>
      <c r="AQ131" s="93"/>
      <c r="AR131" s="37"/>
      <c r="AS131" s="93"/>
      <c r="AT131" s="93"/>
      <c r="AU131" s="93"/>
      <c r="AV131" s="93"/>
      <c r="AW131" s="93"/>
      <c r="AX131" s="93"/>
      <c r="AY131" s="93"/>
      <c r="AZ131" s="93"/>
      <c r="BA131" s="93"/>
      <c r="BB131" s="93"/>
      <c r="BC131" s="93"/>
      <c r="BD131" s="93"/>
      <c r="BE131" s="93"/>
      <c r="BG131" s="41"/>
      <c r="BH131" s="41"/>
      <c r="BI131" s="41"/>
      <c r="BJ131" s="41"/>
      <c r="BK131" s="41"/>
      <c r="BL131" s="41"/>
      <c r="BM131" s="41"/>
      <c r="BQ131" s="60"/>
      <c r="BR131" s="63"/>
      <c r="BS131" s="64"/>
    </row>
    <row r="132" spans="1:71" s="17" customFormat="1" x14ac:dyDescent="0.2">
      <c r="A132" s="65"/>
      <c r="B132" s="166">
        <v>40147</v>
      </c>
      <c r="C132" s="156">
        <v>974134210615</v>
      </c>
      <c r="D132" s="157">
        <v>4721823.0099999681</v>
      </c>
      <c r="E132" s="158">
        <v>2352198</v>
      </c>
      <c r="F132" s="157">
        <v>32471140353.833332</v>
      </c>
      <c r="G132" s="157">
        <v>13804.594831656745</v>
      </c>
      <c r="H132" s="157">
        <v>4721823.0099999681</v>
      </c>
      <c r="I132" s="159">
        <v>1.7692278742185979E-3</v>
      </c>
      <c r="J132" s="159">
        <v>4.3523809523809522E-3</v>
      </c>
      <c r="K132" s="160">
        <v>4.2716450216450253E-4</v>
      </c>
      <c r="L132" s="160">
        <v>0</v>
      </c>
      <c r="M132" s="160">
        <v>4.2716450216450253E-4</v>
      </c>
      <c r="N132" s="161">
        <v>24.203617542673395</v>
      </c>
      <c r="O132" s="161">
        <v>9.5327567745425164</v>
      </c>
      <c r="P132" s="162">
        <v>1.7340028835706746E-3</v>
      </c>
      <c r="Q132" s="40"/>
      <c r="T132" s="59"/>
      <c r="U132" s="59"/>
      <c r="V132" s="59"/>
      <c r="Z132" s="59"/>
      <c r="AA132" s="57"/>
      <c r="AD132" s="60"/>
      <c r="AE132" s="61"/>
      <c r="AF132" s="61"/>
      <c r="AG132" s="70"/>
      <c r="AH132" s="70"/>
      <c r="AJ132" s="60"/>
      <c r="AK132" s="61"/>
      <c r="AL132" s="61"/>
      <c r="AM132" s="70"/>
      <c r="AN132" s="70"/>
      <c r="AO132" s="62"/>
      <c r="AP132" s="93"/>
      <c r="AQ132" s="93"/>
      <c r="AR132" s="37"/>
      <c r="AS132" s="93"/>
      <c r="AT132" s="93"/>
      <c r="AU132" s="93"/>
      <c r="AV132" s="93"/>
      <c r="AW132" s="93"/>
      <c r="AX132" s="93"/>
      <c r="AY132" s="93"/>
      <c r="AZ132" s="93"/>
      <c r="BA132" s="93"/>
      <c r="BB132" s="93"/>
      <c r="BC132" s="93"/>
      <c r="BD132" s="93"/>
      <c r="BE132" s="93"/>
      <c r="BG132" s="41"/>
      <c r="BH132" s="41"/>
      <c r="BI132" s="41"/>
      <c r="BJ132" s="41"/>
      <c r="BK132" s="41"/>
      <c r="BL132" s="41"/>
      <c r="BM132" s="41"/>
      <c r="BQ132" s="60"/>
      <c r="BR132" s="63"/>
      <c r="BS132" s="64"/>
    </row>
    <row r="133" spans="1:71" s="17" customFormat="1" x14ac:dyDescent="0.2">
      <c r="A133" s="65"/>
      <c r="B133" s="166">
        <v>40178</v>
      </c>
      <c r="C133" s="156">
        <v>1031060180653</v>
      </c>
      <c r="D133" s="157">
        <v>5098076.8899999857</v>
      </c>
      <c r="E133" s="158">
        <v>2368140</v>
      </c>
      <c r="F133" s="157">
        <v>33260005827.516129</v>
      </c>
      <c r="G133" s="157">
        <v>14044.780218870561</v>
      </c>
      <c r="H133" s="157">
        <v>5098076.8899999857</v>
      </c>
      <c r="I133" s="159">
        <v>1.8047424386726854E-3</v>
      </c>
      <c r="J133" s="159">
        <v>4.7795454545454547E-3</v>
      </c>
      <c r="K133" s="160">
        <v>0</v>
      </c>
      <c r="L133" s="160">
        <v>-4.0954545454545497E-4</v>
      </c>
      <c r="M133" s="160">
        <v>-4.0954545454545497E-4</v>
      </c>
      <c r="N133" s="161">
        <v>24.227621485922125</v>
      </c>
      <c r="O133" s="161">
        <v>9.5500060910620839</v>
      </c>
      <c r="P133" s="162">
        <v>1.7692278742185979E-3</v>
      </c>
      <c r="Q133" s="40"/>
      <c r="T133" s="59"/>
      <c r="U133" s="59"/>
      <c r="V133" s="59"/>
      <c r="Z133" s="59"/>
      <c r="AA133" s="57"/>
      <c r="AD133" s="60"/>
      <c r="AE133" s="61"/>
      <c r="AF133" s="61"/>
      <c r="AG133" s="70"/>
      <c r="AH133" s="70"/>
      <c r="AJ133" s="60"/>
      <c r="AK133" s="61"/>
      <c r="AL133" s="61"/>
      <c r="AM133" s="70"/>
      <c r="AN133" s="70"/>
      <c r="AO133" s="62"/>
      <c r="AP133" s="93"/>
      <c r="AQ133" s="93"/>
      <c r="AR133" s="37"/>
      <c r="AS133" s="93"/>
      <c r="AT133" s="93"/>
      <c r="AU133" s="93"/>
      <c r="AV133" s="93"/>
      <c r="AW133" s="93"/>
      <c r="AX133" s="93"/>
      <c r="AY133" s="93"/>
      <c r="AZ133" s="93"/>
      <c r="BA133" s="93"/>
      <c r="BB133" s="93"/>
      <c r="BC133" s="93"/>
      <c r="BD133" s="93"/>
      <c r="BE133" s="93"/>
      <c r="BG133" s="41"/>
      <c r="BH133" s="41"/>
      <c r="BI133" s="41"/>
      <c r="BJ133" s="41"/>
      <c r="BK133" s="41"/>
      <c r="BL133" s="41"/>
      <c r="BM133" s="41"/>
      <c r="BQ133" s="60"/>
      <c r="BR133" s="63"/>
      <c r="BS133" s="64"/>
    </row>
    <row r="134" spans="1:71" s="17" customFormat="1" x14ac:dyDescent="0.2">
      <c r="A134" s="65"/>
      <c r="B134" s="166">
        <v>40209</v>
      </c>
      <c r="C134" s="156">
        <v>1059531294513</v>
      </c>
      <c r="D134" s="157">
        <v>4906984.1199999657</v>
      </c>
      <c r="E134" s="158">
        <v>2370098</v>
      </c>
      <c r="F134" s="157">
        <v>34178428855.258064</v>
      </c>
      <c r="G134" s="157">
        <v>14420.68169976856</v>
      </c>
      <c r="H134" s="157">
        <v>4906984.1199999657</v>
      </c>
      <c r="I134" s="159">
        <v>1.6904165200927078E-3</v>
      </c>
      <c r="J134" s="159">
        <v>4.3699999999999998E-3</v>
      </c>
      <c r="K134" s="160">
        <v>0</v>
      </c>
      <c r="L134" s="160">
        <v>-1.5550000000000026E-4</v>
      </c>
      <c r="M134" s="160">
        <v>-1.5550000000000026E-4</v>
      </c>
      <c r="N134" s="161">
        <v>24.254860546791456</v>
      </c>
      <c r="O134" s="161">
        <v>9.5764186843240662</v>
      </c>
      <c r="P134" s="162">
        <v>1.8047424386726854E-3</v>
      </c>
      <c r="Q134" s="40"/>
      <c r="T134" s="59"/>
      <c r="U134" s="59"/>
      <c r="V134" s="59"/>
      <c r="Z134" s="59"/>
      <c r="AA134" s="57"/>
      <c r="AD134" s="60"/>
      <c r="AE134" s="61"/>
      <c r="AF134" s="61"/>
      <c r="AG134" s="70"/>
      <c r="AH134" s="70"/>
      <c r="AJ134" s="60"/>
      <c r="AK134" s="61"/>
      <c r="AL134" s="61"/>
      <c r="AM134" s="70"/>
      <c r="AN134" s="70"/>
      <c r="AO134" s="62"/>
      <c r="AP134" s="93"/>
      <c r="AQ134" s="93"/>
      <c r="AR134" s="37"/>
      <c r="AS134" s="93"/>
      <c r="AT134" s="93"/>
      <c r="AU134" s="93"/>
      <c r="AV134" s="93"/>
      <c r="AW134" s="93"/>
      <c r="AX134" s="93"/>
      <c r="AY134" s="93"/>
      <c r="AZ134" s="93"/>
      <c r="BA134" s="93"/>
      <c r="BB134" s="93"/>
      <c r="BC134" s="93"/>
      <c r="BD134" s="93"/>
      <c r="BE134" s="93"/>
      <c r="BG134" s="41"/>
      <c r="BH134" s="41"/>
      <c r="BI134" s="41"/>
      <c r="BJ134" s="41"/>
      <c r="BK134" s="41"/>
      <c r="BL134" s="41"/>
      <c r="BM134" s="41"/>
      <c r="BQ134" s="60"/>
      <c r="BR134" s="63"/>
      <c r="BS134" s="64"/>
    </row>
    <row r="135" spans="1:71" s="17" customFormat="1" x14ac:dyDescent="0.2">
      <c r="A135" s="65"/>
      <c r="B135" s="166">
        <v>40237</v>
      </c>
      <c r="C135" s="156">
        <v>963243007120</v>
      </c>
      <c r="D135" s="157">
        <v>4515092.6699999841</v>
      </c>
      <c r="E135" s="158">
        <v>2396604</v>
      </c>
      <c r="F135" s="157">
        <v>34401535968.571426</v>
      </c>
      <c r="G135" s="157">
        <v>14354.28463299378</v>
      </c>
      <c r="H135" s="157">
        <v>4515092.6699999841</v>
      </c>
      <c r="I135" s="159">
        <v>1.7108962249073319E-3</v>
      </c>
      <c r="J135" s="159">
        <v>4.2144999999999995E-3</v>
      </c>
      <c r="K135" s="160">
        <v>0</v>
      </c>
      <c r="L135" s="160">
        <v>-1.5276086956521676E-4</v>
      </c>
      <c r="M135" s="160">
        <v>-1.5276086956521676E-4</v>
      </c>
      <c r="N135" s="161">
        <v>24.261367050578141</v>
      </c>
      <c r="O135" s="161">
        <v>9.571803757317852</v>
      </c>
      <c r="P135" s="162">
        <v>1.6904165200927078E-3</v>
      </c>
      <c r="Q135" s="40"/>
      <c r="T135" s="59"/>
      <c r="U135" s="59"/>
      <c r="V135" s="59"/>
      <c r="Z135" s="59"/>
      <c r="AA135" s="57"/>
      <c r="AD135" s="60"/>
      <c r="AE135" s="61"/>
      <c r="AF135" s="61"/>
      <c r="AG135" s="70"/>
      <c r="AH135" s="70"/>
      <c r="AJ135" s="60"/>
      <c r="AK135" s="61"/>
      <c r="AL135" s="61"/>
      <c r="AM135" s="70"/>
      <c r="AN135" s="70"/>
      <c r="AO135" s="62"/>
      <c r="AP135" s="93"/>
      <c r="AQ135" s="93"/>
      <c r="AR135" s="37"/>
      <c r="AS135" s="93"/>
      <c r="AT135" s="93"/>
      <c r="AU135" s="93"/>
      <c r="AV135" s="93"/>
      <c r="AW135" s="93"/>
      <c r="AX135" s="93"/>
      <c r="AY135" s="93"/>
      <c r="AZ135" s="93"/>
      <c r="BA135" s="93"/>
      <c r="BB135" s="93"/>
      <c r="BC135" s="93"/>
      <c r="BD135" s="93"/>
      <c r="BE135" s="93"/>
      <c r="BG135" s="41"/>
      <c r="BH135" s="41"/>
      <c r="BI135" s="41"/>
      <c r="BJ135" s="41"/>
      <c r="BK135" s="41"/>
      <c r="BL135" s="41"/>
      <c r="BM135" s="41"/>
      <c r="BQ135" s="60"/>
      <c r="BR135" s="63"/>
      <c r="BS135" s="64"/>
    </row>
    <row r="136" spans="1:71" s="17" customFormat="1" x14ac:dyDescent="0.2">
      <c r="A136" s="65"/>
      <c r="B136" s="166">
        <v>40268</v>
      </c>
      <c r="C136" s="156">
        <v>1085357193848</v>
      </c>
      <c r="D136" s="157">
        <v>4934646.4200000241</v>
      </c>
      <c r="E136" s="158">
        <v>2415318</v>
      </c>
      <c r="F136" s="157">
        <v>35011522382.19355</v>
      </c>
      <c r="G136" s="157">
        <v>14495.61605643379</v>
      </c>
      <c r="H136" s="157">
        <v>4934646.4200000241</v>
      </c>
      <c r="I136" s="159">
        <v>1.6594960198441846E-3</v>
      </c>
      <c r="J136" s="159">
        <v>4.0617391304347827E-3</v>
      </c>
      <c r="K136" s="160">
        <v>0</v>
      </c>
      <c r="L136" s="160">
        <v>-1.9466403162055057E-5</v>
      </c>
      <c r="M136" s="160">
        <v>-1.9466403162055057E-5</v>
      </c>
      <c r="N136" s="161">
        <v>24.278943055177617</v>
      </c>
      <c r="O136" s="161">
        <v>9.5816015417588307</v>
      </c>
      <c r="P136" s="162">
        <v>1.7108962249073319E-3</v>
      </c>
      <c r="Q136" s="40"/>
      <c r="T136" s="59"/>
      <c r="U136" s="59"/>
      <c r="V136" s="59"/>
      <c r="Z136" s="59"/>
      <c r="AA136" s="57"/>
      <c r="AD136" s="60"/>
      <c r="AE136" s="61"/>
      <c r="AF136" s="61"/>
      <c r="AG136" s="70"/>
      <c r="AH136" s="70"/>
      <c r="AJ136" s="60"/>
      <c r="AK136" s="61"/>
      <c r="AL136" s="61"/>
      <c r="AM136" s="70"/>
      <c r="AN136" s="70"/>
      <c r="AO136" s="62"/>
      <c r="AP136" s="93"/>
      <c r="AQ136" s="93"/>
      <c r="AR136" s="37"/>
      <c r="AS136" s="93"/>
      <c r="AT136" s="93"/>
      <c r="AU136" s="93"/>
      <c r="AV136" s="93"/>
      <c r="AW136" s="93"/>
      <c r="AX136" s="93"/>
      <c r="AY136" s="93"/>
      <c r="AZ136" s="93"/>
      <c r="BA136" s="93"/>
      <c r="BB136" s="93"/>
      <c r="BC136" s="93"/>
      <c r="BD136" s="93"/>
      <c r="BE136" s="93"/>
      <c r="BG136" s="41"/>
      <c r="BH136" s="41"/>
      <c r="BI136" s="41"/>
      <c r="BJ136" s="41"/>
      <c r="BK136" s="41"/>
      <c r="BL136" s="41"/>
      <c r="BM136" s="41"/>
      <c r="BQ136" s="60"/>
      <c r="BR136" s="63"/>
      <c r="BS136" s="64"/>
    </row>
    <row r="137" spans="1:71" s="17" customFormat="1" x14ac:dyDescent="0.2">
      <c r="A137" s="65"/>
      <c r="B137" s="166">
        <v>40298</v>
      </c>
      <c r="C137" s="156">
        <v>1034592559478</v>
      </c>
      <c r="D137" s="157">
        <v>4147619.5700000161</v>
      </c>
      <c r="E137" s="158">
        <v>2393567</v>
      </c>
      <c r="F137" s="157">
        <v>34486418649.26667</v>
      </c>
      <c r="G137" s="157">
        <v>14407.960441160272</v>
      </c>
      <c r="H137" s="157">
        <v>4147619.5700000161</v>
      </c>
      <c r="I137" s="159">
        <v>1.4632631263207898E-3</v>
      </c>
      <c r="J137" s="159">
        <v>4.0422727272727277E-3</v>
      </c>
      <c r="K137" s="160">
        <v>1.8772727272727257E-4</v>
      </c>
      <c r="L137" s="160">
        <v>0</v>
      </c>
      <c r="M137" s="160">
        <v>1.8772727272727257E-4</v>
      </c>
      <c r="N137" s="161">
        <v>24.263831421138267</v>
      </c>
      <c r="O137" s="161">
        <v>9.5755361412357178</v>
      </c>
      <c r="P137" s="162">
        <v>1.6594960198441846E-3</v>
      </c>
      <c r="Q137" s="40"/>
      <c r="T137" s="59"/>
      <c r="U137" s="59"/>
      <c r="V137" s="59"/>
      <c r="Z137" s="59"/>
      <c r="AA137" s="57"/>
      <c r="AD137" s="60"/>
      <c r="AE137" s="61"/>
      <c r="AF137" s="61"/>
      <c r="AG137" s="70"/>
      <c r="AH137" s="70"/>
      <c r="AJ137" s="60"/>
      <c r="AK137" s="61"/>
      <c r="AL137" s="61"/>
      <c r="AM137" s="70"/>
      <c r="AN137" s="70"/>
      <c r="AO137" s="62"/>
      <c r="AP137" s="93"/>
      <c r="AQ137" s="93"/>
      <c r="AR137" s="37"/>
      <c r="AS137" s="93"/>
      <c r="AT137" s="93"/>
      <c r="AU137" s="93"/>
      <c r="AV137" s="93"/>
      <c r="AW137" s="93"/>
      <c r="AX137" s="93"/>
      <c r="AY137" s="93"/>
      <c r="AZ137" s="93"/>
      <c r="BA137" s="93"/>
      <c r="BB137" s="93"/>
      <c r="BC137" s="93"/>
      <c r="BD137" s="93"/>
      <c r="BE137" s="93"/>
      <c r="BG137" s="41"/>
      <c r="BH137" s="41"/>
      <c r="BI137" s="41"/>
      <c r="BJ137" s="41"/>
      <c r="BK137" s="41"/>
      <c r="BL137" s="41"/>
      <c r="BM137" s="41"/>
      <c r="BQ137" s="60"/>
      <c r="BR137" s="63"/>
      <c r="BS137" s="64"/>
    </row>
    <row r="138" spans="1:71" s="17" customFormat="1" x14ac:dyDescent="0.2">
      <c r="A138" s="65"/>
      <c r="B138" s="166">
        <v>40329</v>
      </c>
      <c r="C138" s="156">
        <v>1022282872251</v>
      </c>
      <c r="D138" s="157">
        <v>4188587.7700000051</v>
      </c>
      <c r="E138" s="158">
        <v>2412205</v>
      </c>
      <c r="F138" s="157">
        <v>32976866846.80645</v>
      </c>
      <c r="G138" s="157">
        <v>13670.839272286747</v>
      </c>
      <c r="H138" s="157">
        <v>4188587.7700000051</v>
      </c>
      <c r="I138" s="159">
        <v>1.4955102717153115E-3</v>
      </c>
      <c r="J138" s="159">
        <v>4.2300000000000003E-3</v>
      </c>
      <c r="K138" s="160">
        <v>2.3363636363636295E-4</v>
      </c>
      <c r="L138" s="160">
        <v>0</v>
      </c>
      <c r="M138" s="160">
        <v>2.3363636363636295E-4</v>
      </c>
      <c r="N138" s="161">
        <v>24.219072147952023</v>
      </c>
      <c r="O138" s="161">
        <v>9.5230203230262731</v>
      </c>
      <c r="P138" s="162">
        <v>1.4632631263207898E-3</v>
      </c>
      <c r="Q138" s="40"/>
      <c r="T138" s="59"/>
      <c r="U138" s="59"/>
      <c r="V138" s="59"/>
      <c r="Z138" s="59"/>
      <c r="AA138" s="57"/>
      <c r="AD138" s="60"/>
      <c r="AE138" s="61"/>
      <c r="AF138" s="61"/>
      <c r="AG138" s="70"/>
      <c r="AH138" s="70"/>
      <c r="AJ138" s="60"/>
      <c r="AK138" s="61"/>
      <c r="AL138" s="61"/>
      <c r="AM138" s="70"/>
      <c r="AN138" s="70"/>
      <c r="AO138" s="62"/>
      <c r="AP138" s="93"/>
      <c r="AQ138" s="93"/>
      <c r="AR138" s="37"/>
      <c r="AS138" s="93"/>
      <c r="AT138" s="93"/>
      <c r="AU138" s="93"/>
      <c r="AV138" s="93"/>
      <c r="AW138" s="93"/>
      <c r="AX138" s="93"/>
      <c r="AY138" s="93"/>
      <c r="AZ138" s="93"/>
      <c r="BA138" s="93"/>
      <c r="BB138" s="93"/>
      <c r="BC138" s="93"/>
      <c r="BD138" s="93"/>
      <c r="BE138" s="93"/>
      <c r="BG138" s="41"/>
      <c r="BH138" s="41"/>
      <c r="BI138" s="41"/>
      <c r="BJ138" s="41"/>
      <c r="BK138" s="41"/>
      <c r="BL138" s="41"/>
      <c r="BM138" s="41"/>
      <c r="BQ138" s="60"/>
      <c r="BR138" s="63"/>
      <c r="BS138" s="64"/>
    </row>
    <row r="139" spans="1:71" s="17" customFormat="1" x14ac:dyDescent="0.2">
      <c r="A139" s="65"/>
      <c r="B139" s="166">
        <v>40359</v>
      </c>
      <c r="C139" s="156">
        <v>990585688211</v>
      </c>
      <c r="D139" s="157">
        <v>4118510.400000019</v>
      </c>
      <c r="E139" s="158">
        <v>2364789</v>
      </c>
      <c r="F139" s="157">
        <v>33019522940.366665</v>
      </c>
      <c r="G139" s="157">
        <v>13962.989061758433</v>
      </c>
      <c r="H139" s="157">
        <v>4118510.400000019</v>
      </c>
      <c r="I139" s="159">
        <v>1.5175429181849892E-3</v>
      </c>
      <c r="J139" s="159">
        <v>4.4636363636363632E-3</v>
      </c>
      <c r="K139" s="160">
        <v>1.3695454545454566E-3</v>
      </c>
      <c r="L139" s="160">
        <v>0</v>
      </c>
      <c r="M139" s="160">
        <v>1.3695454545454566E-3</v>
      </c>
      <c r="N139" s="161">
        <v>24.220364827737619</v>
      </c>
      <c r="O139" s="161">
        <v>9.5441654695685756</v>
      </c>
      <c r="P139" s="162">
        <v>1.4955102717153115E-3</v>
      </c>
      <c r="Q139" s="40"/>
      <c r="T139" s="59"/>
      <c r="U139" s="59"/>
      <c r="V139" s="59"/>
      <c r="Z139" s="59"/>
      <c r="AA139" s="57"/>
      <c r="AD139" s="60"/>
      <c r="AE139" s="61"/>
      <c r="AF139" s="61"/>
      <c r="AG139" s="70"/>
      <c r="AH139" s="70"/>
      <c r="AJ139" s="60"/>
      <c r="AK139" s="61"/>
      <c r="AL139" s="61"/>
      <c r="AM139" s="70"/>
      <c r="AN139" s="70"/>
      <c r="AO139" s="62"/>
      <c r="AP139" s="93"/>
      <c r="AQ139" s="93"/>
      <c r="AR139" s="37"/>
      <c r="AS139" s="93"/>
      <c r="AT139" s="93"/>
      <c r="AU139" s="93"/>
      <c r="AV139" s="93"/>
      <c r="AW139" s="93"/>
      <c r="AX139" s="93"/>
      <c r="AY139" s="93"/>
      <c r="AZ139" s="93"/>
      <c r="BA139" s="93"/>
      <c r="BB139" s="93"/>
      <c r="BC139" s="93"/>
      <c r="BD139" s="93"/>
      <c r="BE139" s="93"/>
      <c r="BG139" s="41"/>
      <c r="BH139" s="41"/>
      <c r="BI139" s="41"/>
      <c r="BJ139" s="41"/>
      <c r="BK139" s="41"/>
      <c r="BL139" s="41"/>
      <c r="BM139" s="41"/>
      <c r="BQ139" s="60"/>
      <c r="BR139" s="63"/>
      <c r="BS139" s="64"/>
    </row>
    <row r="140" spans="1:71" s="17" customFormat="1" x14ac:dyDescent="0.2">
      <c r="A140" s="65"/>
      <c r="B140" s="166">
        <v>40390</v>
      </c>
      <c r="C140" s="156">
        <v>1018382325729</v>
      </c>
      <c r="D140" s="157">
        <v>4182954.3300000196</v>
      </c>
      <c r="E140" s="158">
        <v>2367695</v>
      </c>
      <c r="F140" s="157">
        <v>32851042765.451614</v>
      </c>
      <c r="G140" s="157">
        <v>13874.693643164181</v>
      </c>
      <c r="H140" s="157">
        <v>4182954.3300000196</v>
      </c>
      <c r="I140" s="159">
        <v>1.4992191948707244E-3</v>
      </c>
      <c r="J140" s="159">
        <v>5.8331818181818198E-3</v>
      </c>
      <c r="K140" s="160">
        <v>5.6636363636363481E-4</v>
      </c>
      <c r="L140" s="160">
        <v>0</v>
      </c>
      <c r="M140" s="160">
        <v>5.6636363636363481E-4</v>
      </c>
      <c r="N140" s="161">
        <v>24.215249324613762</v>
      </c>
      <c r="O140" s="161">
        <v>9.5378218585989227</v>
      </c>
      <c r="P140" s="162">
        <v>1.5175429181849892E-3</v>
      </c>
      <c r="Q140" s="40"/>
      <c r="T140" s="59"/>
      <c r="U140" s="59"/>
      <c r="V140" s="59"/>
      <c r="Z140" s="59"/>
      <c r="AA140" s="57"/>
      <c r="AD140" s="60"/>
      <c r="AE140" s="61"/>
      <c r="AF140" s="61"/>
      <c r="AG140" s="70"/>
      <c r="AH140" s="70"/>
      <c r="AJ140" s="60"/>
      <c r="AK140" s="61"/>
      <c r="AL140" s="61"/>
      <c r="AM140" s="70"/>
      <c r="AN140" s="70"/>
      <c r="AO140" s="62"/>
      <c r="AP140" s="93"/>
      <c r="AQ140" s="93"/>
      <c r="AR140" s="37"/>
      <c r="AS140" s="93"/>
      <c r="AT140" s="93"/>
      <c r="AU140" s="93"/>
      <c r="AV140" s="93"/>
      <c r="AW140" s="93"/>
      <c r="AX140" s="93"/>
      <c r="AY140" s="93"/>
      <c r="AZ140" s="93"/>
      <c r="BA140" s="93"/>
      <c r="BB140" s="93"/>
      <c r="BC140" s="93"/>
      <c r="BD140" s="93"/>
      <c r="BE140" s="93"/>
      <c r="BG140" s="41"/>
      <c r="BH140" s="41"/>
      <c r="BI140" s="41"/>
      <c r="BJ140" s="41"/>
      <c r="BK140" s="41"/>
      <c r="BL140" s="41"/>
      <c r="BM140" s="41"/>
      <c r="BQ140" s="60"/>
      <c r="BR140" s="63"/>
      <c r="BS140" s="64"/>
    </row>
    <row r="141" spans="1:71" s="17" customFormat="1" x14ac:dyDescent="0.2">
      <c r="A141" s="65"/>
      <c r="B141" s="166">
        <v>40421</v>
      </c>
      <c r="C141" s="156">
        <v>1020664350511</v>
      </c>
      <c r="D141" s="157">
        <v>4378288.8300000262</v>
      </c>
      <c r="E141" s="158">
        <v>2353908</v>
      </c>
      <c r="F141" s="157">
        <v>32924656468.096775</v>
      </c>
      <c r="G141" s="157">
        <v>13987.23164545801</v>
      </c>
      <c r="H141" s="157">
        <v>4378288.8300000262</v>
      </c>
      <c r="I141" s="159">
        <v>1.5657208191409116E-3</v>
      </c>
      <c r="J141" s="159">
        <v>6.3995454545454546E-3</v>
      </c>
      <c r="K141" s="160">
        <v>0</v>
      </c>
      <c r="L141" s="160">
        <v>-2.1818181818181875E-4</v>
      </c>
      <c r="M141" s="160">
        <v>-2.1818181818181875E-4</v>
      </c>
      <c r="N141" s="161">
        <v>24.217487650750535</v>
      </c>
      <c r="O141" s="161">
        <v>9.5459001671248274</v>
      </c>
      <c r="P141" s="162">
        <v>1.4992191948707244E-3</v>
      </c>
      <c r="Q141" s="40"/>
      <c r="T141" s="59"/>
      <c r="U141" s="59"/>
      <c r="V141" s="59"/>
      <c r="Z141" s="59"/>
      <c r="AA141" s="57"/>
      <c r="AD141" s="60"/>
      <c r="AE141" s="61"/>
      <c r="AF141" s="61"/>
      <c r="AG141" s="70"/>
      <c r="AH141" s="70"/>
      <c r="AJ141" s="60"/>
      <c r="AK141" s="61"/>
      <c r="AL141" s="61"/>
      <c r="AM141" s="70"/>
      <c r="AN141" s="70"/>
      <c r="AO141" s="62"/>
      <c r="AP141" s="93"/>
      <c r="AQ141" s="93"/>
      <c r="AR141" s="37"/>
      <c r="AS141" s="93"/>
      <c r="AT141" s="93"/>
      <c r="AU141" s="93"/>
      <c r="AV141" s="93"/>
      <c r="AW141" s="93"/>
      <c r="AX141" s="93"/>
      <c r="AY141" s="93"/>
      <c r="AZ141" s="93"/>
      <c r="BA141" s="93"/>
      <c r="BB141" s="93"/>
      <c r="BC141" s="93"/>
      <c r="BD141" s="93"/>
      <c r="BE141" s="93"/>
      <c r="BG141" s="41"/>
      <c r="BH141" s="41"/>
      <c r="BI141" s="41"/>
      <c r="BJ141" s="41"/>
      <c r="BK141" s="41"/>
      <c r="BL141" s="41"/>
      <c r="BM141" s="41"/>
      <c r="BQ141" s="60"/>
      <c r="BR141" s="63"/>
      <c r="BS141" s="64"/>
    </row>
    <row r="142" spans="1:71" s="17" customFormat="1" x14ac:dyDescent="0.2">
      <c r="A142" s="65"/>
      <c r="B142" s="166">
        <v>40451</v>
      </c>
      <c r="C142" s="156">
        <v>976903388186</v>
      </c>
      <c r="D142" s="157">
        <v>4287656.9900000105</v>
      </c>
      <c r="E142" s="158">
        <v>2358252</v>
      </c>
      <c r="F142" s="157">
        <v>32563446272.866665</v>
      </c>
      <c r="G142" s="157">
        <v>13808.297956650376</v>
      </c>
      <c r="H142" s="157">
        <v>4287656.9900000105</v>
      </c>
      <c r="I142" s="159">
        <v>1.6019954688211528E-3</v>
      </c>
      <c r="J142" s="159">
        <v>6.1813636363636359E-3</v>
      </c>
      <c r="K142" s="160">
        <v>1.6610173160173155E-3</v>
      </c>
      <c r="L142" s="160">
        <v>0</v>
      </c>
      <c r="M142" s="160">
        <v>1.6610173160173155E-3</v>
      </c>
      <c r="N142" s="161">
        <v>24.206456216240955</v>
      </c>
      <c r="O142" s="161">
        <v>9.5330249916427121</v>
      </c>
      <c r="P142" s="162">
        <v>1.5657208191409116E-3</v>
      </c>
      <c r="Q142" s="40"/>
      <c r="T142" s="59"/>
      <c r="U142" s="59"/>
      <c r="V142" s="59"/>
      <c r="Z142" s="59"/>
      <c r="AA142" s="57"/>
      <c r="AD142" s="60"/>
      <c r="AE142" s="61"/>
      <c r="AF142" s="61"/>
      <c r="AG142" s="70"/>
      <c r="AH142" s="70"/>
      <c r="AJ142" s="60"/>
      <c r="AK142" s="61"/>
      <c r="AL142" s="61"/>
      <c r="AM142" s="70"/>
      <c r="AN142" s="70"/>
      <c r="AO142" s="62"/>
      <c r="AP142" s="93"/>
      <c r="AQ142" s="93"/>
      <c r="AR142" s="37"/>
      <c r="AS142" s="93"/>
      <c r="AT142" s="93"/>
      <c r="AU142" s="93"/>
      <c r="AV142" s="93"/>
      <c r="AW142" s="93"/>
      <c r="AX142" s="93"/>
      <c r="AY142" s="93"/>
      <c r="AZ142" s="93"/>
      <c r="BA142" s="93"/>
      <c r="BB142" s="93"/>
      <c r="BC142" s="93"/>
      <c r="BD142" s="93"/>
      <c r="BE142" s="93"/>
      <c r="BG142" s="41"/>
      <c r="BH142" s="41"/>
      <c r="BI142" s="41"/>
      <c r="BJ142" s="41"/>
      <c r="BK142" s="41"/>
      <c r="BL142" s="41"/>
      <c r="BM142" s="41"/>
      <c r="BQ142" s="60"/>
      <c r="BR142" s="63"/>
      <c r="BS142" s="64"/>
    </row>
    <row r="143" spans="1:71" s="17" customFormat="1" x14ac:dyDescent="0.2">
      <c r="A143" s="65"/>
      <c r="B143" s="166">
        <v>40482</v>
      </c>
      <c r="C143" s="156">
        <v>1000000883762</v>
      </c>
      <c r="D143" s="157">
        <v>4384980.2700000098</v>
      </c>
      <c r="E143" s="158">
        <v>2356330</v>
      </c>
      <c r="F143" s="157">
        <v>32258093024.580647</v>
      </c>
      <c r="G143" s="157">
        <v>13689.972552478068</v>
      </c>
      <c r="H143" s="157">
        <v>4384980.2700000098</v>
      </c>
      <c r="I143" s="159">
        <v>1.600516384074443E-3</v>
      </c>
      <c r="J143" s="159">
        <v>7.8423809523809514E-3</v>
      </c>
      <c r="K143" s="160">
        <v>4.9625541125541267E-4</v>
      </c>
      <c r="L143" s="160">
        <v>0</v>
      </c>
      <c r="M143" s="160">
        <v>4.9625541125541267E-4</v>
      </c>
      <c r="N143" s="161">
        <v>24.19703479520501</v>
      </c>
      <c r="O143" s="161">
        <v>9.524418913348276</v>
      </c>
      <c r="P143" s="162">
        <v>1.6019954688211528E-3</v>
      </c>
      <c r="Q143" s="40"/>
      <c r="T143" s="59"/>
      <c r="U143" s="59"/>
      <c r="V143" s="59"/>
      <c r="Z143" s="59"/>
      <c r="AA143" s="57"/>
      <c r="AD143" s="60"/>
      <c r="AE143" s="61"/>
      <c r="AF143" s="61"/>
      <c r="AG143" s="70"/>
      <c r="AH143" s="70"/>
      <c r="AJ143" s="60"/>
      <c r="AK143" s="61"/>
      <c r="AL143" s="61"/>
      <c r="AM143" s="70"/>
      <c r="AN143" s="70"/>
      <c r="AO143" s="62"/>
      <c r="AP143" s="93"/>
      <c r="AQ143" s="93"/>
      <c r="AR143" s="37"/>
      <c r="AS143" s="93"/>
      <c r="AT143" s="93"/>
      <c r="AU143" s="93"/>
      <c r="AV143" s="93"/>
      <c r="AW143" s="93"/>
      <c r="AX143" s="93"/>
      <c r="AY143" s="93"/>
      <c r="AZ143" s="93"/>
      <c r="BA143" s="93"/>
      <c r="BB143" s="93"/>
      <c r="BC143" s="93"/>
      <c r="BD143" s="93"/>
      <c r="BE143" s="93"/>
      <c r="BG143" s="41"/>
      <c r="BH143" s="41"/>
      <c r="BI143" s="41"/>
      <c r="BJ143" s="41"/>
      <c r="BK143" s="41"/>
      <c r="BL143" s="41"/>
      <c r="BM143" s="41"/>
      <c r="BQ143" s="60"/>
      <c r="BR143" s="63"/>
      <c r="BS143" s="64"/>
    </row>
    <row r="144" spans="1:71" s="17" customFormat="1" x14ac:dyDescent="0.2">
      <c r="A144" s="65"/>
      <c r="B144" s="166">
        <v>40512</v>
      </c>
      <c r="C144" s="156">
        <v>972303677343</v>
      </c>
      <c r="D144" s="157">
        <v>4418681.7600000147</v>
      </c>
      <c r="E144" s="158">
        <v>2348681</v>
      </c>
      <c r="F144" s="157">
        <v>32410122578.099998</v>
      </c>
      <c r="G144" s="157">
        <v>13799.286739280473</v>
      </c>
      <c r="H144" s="157">
        <v>4418681.7600000147</v>
      </c>
      <c r="I144" s="159">
        <v>1.6587604058099748E-3</v>
      </c>
      <c r="J144" s="159">
        <v>8.338636363636364E-3</v>
      </c>
      <c r="K144" s="160">
        <v>0</v>
      </c>
      <c r="L144" s="160">
        <v>-2.3254940711462356E-4</v>
      </c>
      <c r="M144" s="160">
        <v>-2.3254940711462356E-4</v>
      </c>
      <c r="N144" s="161">
        <v>24.201736636200089</v>
      </c>
      <c r="O144" s="161">
        <v>9.5323721842501659</v>
      </c>
      <c r="P144" s="162">
        <v>1.600516384074443E-3</v>
      </c>
      <c r="Q144" s="40"/>
      <c r="T144" s="59"/>
      <c r="U144" s="59"/>
      <c r="V144" s="59"/>
      <c r="Z144" s="59"/>
      <c r="AA144" s="57"/>
      <c r="AD144" s="60"/>
      <c r="AE144" s="61"/>
      <c r="AF144" s="61"/>
      <c r="AG144" s="70"/>
      <c r="AH144" s="70"/>
      <c r="AJ144" s="60"/>
      <c r="AK144" s="61"/>
      <c r="AL144" s="61"/>
      <c r="AM144" s="70"/>
      <c r="AN144" s="70"/>
      <c r="AO144" s="62"/>
      <c r="AP144" s="93"/>
      <c r="AQ144" s="93"/>
      <c r="AR144" s="37"/>
      <c r="AS144" s="93"/>
      <c r="AT144" s="93"/>
      <c r="AU144" s="93"/>
      <c r="AV144" s="93"/>
      <c r="AW144" s="93"/>
      <c r="AX144" s="93"/>
      <c r="AY144" s="93"/>
      <c r="AZ144" s="93"/>
      <c r="BA144" s="93"/>
      <c r="BB144" s="93"/>
      <c r="BC144" s="93"/>
      <c r="BD144" s="93"/>
      <c r="BE144" s="93"/>
      <c r="BG144" s="41"/>
      <c r="BH144" s="41"/>
      <c r="BI144" s="41"/>
      <c r="BJ144" s="41"/>
      <c r="BK144" s="41"/>
      <c r="BL144" s="41"/>
      <c r="BM144" s="41"/>
      <c r="BQ144" s="60"/>
      <c r="BR144" s="63"/>
      <c r="BS144" s="64"/>
    </row>
    <row r="145" spans="1:71" s="17" customFormat="1" x14ac:dyDescent="0.2">
      <c r="A145" s="65"/>
      <c r="B145" s="166">
        <v>40543</v>
      </c>
      <c r="C145" s="156">
        <v>1018188038463</v>
      </c>
      <c r="D145" s="157">
        <v>4745491.1500000106</v>
      </c>
      <c r="E145" s="158">
        <v>2368995</v>
      </c>
      <c r="F145" s="157">
        <v>32844775434.290321</v>
      </c>
      <c r="G145" s="157">
        <v>13864.434257687468</v>
      </c>
      <c r="H145" s="157">
        <v>4745491.1500000106</v>
      </c>
      <c r="I145" s="159">
        <v>1.7011634436058509E-3</v>
      </c>
      <c r="J145" s="159">
        <v>8.1060869565217405E-3</v>
      </c>
      <c r="K145" s="160">
        <v>0</v>
      </c>
      <c r="L145" s="160">
        <v>-1.7799171842650119E-4</v>
      </c>
      <c r="M145" s="160">
        <v>-1.7799171842650119E-4</v>
      </c>
      <c r="N145" s="161">
        <v>24.21505852613215</v>
      </c>
      <c r="O145" s="161">
        <v>9.5370821535886439</v>
      </c>
      <c r="P145" s="162">
        <v>1.6587604058099748E-3</v>
      </c>
      <c r="Q145" s="40"/>
      <c r="T145" s="59"/>
      <c r="U145" s="59"/>
      <c r="V145" s="59"/>
      <c r="Z145" s="59"/>
      <c r="AA145" s="57"/>
      <c r="AD145" s="60"/>
      <c r="AE145" s="61"/>
      <c r="AF145" s="61"/>
      <c r="AG145" s="70"/>
      <c r="AH145" s="70"/>
      <c r="AJ145" s="60"/>
      <c r="AK145" s="61"/>
      <c r="AL145" s="61"/>
      <c r="AM145" s="70"/>
      <c r="AN145" s="70"/>
      <c r="AO145" s="62"/>
      <c r="AP145" s="93"/>
      <c r="AQ145" s="93"/>
      <c r="AR145" s="37"/>
      <c r="AS145" s="93"/>
      <c r="AT145" s="93"/>
      <c r="AU145" s="93"/>
      <c r="AV145" s="93"/>
      <c r="AW145" s="93"/>
      <c r="AX145" s="93"/>
      <c r="AY145" s="93"/>
      <c r="AZ145" s="93"/>
      <c r="BA145" s="93"/>
      <c r="BB145" s="93"/>
      <c r="BC145" s="93"/>
      <c r="BD145" s="93"/>
      <c r="BE145" s="93"/>
      <c r="BG145" s="41"/>
      <c r="BH145" s="41"/>
      <c r="BI145" s="41"/>
      <c r="BJ145" s="41"/>
      <c r="BK145" s="41"/>
      <c r="BL145" s="41"/>
      <c r="BM145" s="41"/>
      <c r="BQ145" s="60"/>
      <c r="BR145" s="63"/>
      <c r="BS145" s="64"/>
    </row>
    <row r="146" spans="1:71" s="17" customFormat="1" x14ac:dyDescent="0.2">
      <c r="A146" s="65"/>
      <c r="B146" s="166">
        <v>40574</v>
      </c>
      <c r="C146" s="156">
        <v>1005026629246</v>
      </c>
      <c r="D146" s="157">
        <v>4431383.0000000149</v>
      </c>
      <c r="E146" s="158">
        <v>2323541</v>
      </c>
      <c r="F146" s="157">
        <v>32420213846.645161</v>
      </c>
      <c r="G146" s="157">
        <v>13952.933839620287</v>
      </c>
      <c r="H146" s="157">
        <v>4431383.0000000149</v>
      </c>
      <c r="I146" s="159">
        <v>1.6093651132542298E-3</v>
      </c>
      <c r="J146" s="159">
        <v>7.9280952380952393E-3</v>
      </c>
      <c r="K146" s="160">
        <v>1.0084047619047607E-3</v>
      </c>
      <c r="L146" s="160">
        <v>0</v>
      </c>
      <c r="M146" s="160">
        <v>1.0084047619047607E-3</v>
      </c>
      <c r="N146" s="161">
        <v>24.202047949365596</v>
      </c>
      <c r="O146" s="161">
        <v>9.5434450762211274</v>
      </c>
      <c r="P146" s="162">
        <v>1.7011634436058509E-3</v>
      </c>
      <c r="Q146" s="40"/>
      <c r="T146" s="59"/>
      <c r="U146" s="59"/>
      <c r="V146" s="59"/>
      <c r="Z146" s="59"/>
      <c r="AA146" s="57"/>
      <c r="AD146" s="60"/>
      <c r="AE146" s="61"/>
      <c r="AF146" s="61"/>
      <c r="AG146" s="70"/>
      <c r="AH146" s="70"/>
      <c r="AJ146" s="60"/>
      <c r="AK146" s="61"/>
      <c r="AL146" s="61"/>
      <c r="AM146" s="70"/>
      <c r="AN146" s="70"/>
      <c r="AO146" s="62"/>
      <c r="AP146" s="93"/>
      <c r="AQ146" s="93"/>
      <c r="AR146" s="37"/>
      <c r="AS146" s="93"/>
      <c r="AT146" s="93"/>
      <c r="AU146" s="93"/>
      <c r="AV146" s="93"/>
      <c r="AW146" s="93"/>
      <c r="AX146" s="93"/>
      <c r="AY146" s="93"/>
      <c r="AZ146" s="93"/>
      <c r="BA146" s="93"/>
      <c r="BB146" s="93"/>
      <c r="BC146" s="93"/>
      <c r="BD146" s="93"/>
      <c r="BE146" s="93"/>
      <c r="BG146" s="41"/>
      <c r="BH146" s="41"/>
      <c r="BI146" s="41"/>
      <c r="BJ146" s="41"/>
      <c r="BK146" s="41"/>
      <c r="BL146" s="41"/>
      <c r="BM146" s="41"/>
      <c r="BQ146" s="60"/>
      <c r="BR146" s="63"/>
      <c r="BS146" s="64"/>
    </row>
    <row r="147" spans="1:71" s="17" customFormat="1" x14ac:dyDescent="0.2">
      <c r="A147" s="65"/>
      <c r="B147" s="166">
        <v>40602</v>
      </c>
      <c r="C147" s="156">
        <v>912246772076</v>
      </c>
      <c r="D147" s="157">
        <v>4224491.4900000012</v>
      </c>
      <c r="E147" s="158">
        <v>2345712</v>
      </c>
      <c r="F147" s="157">
        <v>32580241859.857143</v>
      </c>
      <c r="G147" s="157">
        <v>13889.276202644291</v>
      </c>
      <c r="H147" s="157">
        <v>4224491.4900000012</v>
      </c>
      <c r="I147" s="159">
        <v>1.6902656617145478E-3</v>
      </c>
      <c r="J147" s="159">
        <v>8.9365E-3</v>
      </c>
      <c r="K147" s="160">
        <v>9.4804347826087793E-5</v>
      </c>
      <c r="L147" s="160">
        <v>0</v>
      </c>
      <c r="M147" s="160">
        <v>9.4804347826087793E-5</v>
      </c>
      <c r="N147" s="161">
        <v>24.206971863661114</v>
      </c>
      <c r="O147" s="161">
        <v>9.538872325149784</v>
      </c>
      <c r="P147" s="162">
        <v>1.6093651132542298E-3</v>
      </c>
      <c r="Q147" s="40"/>
      <c r="T147" s="59"/>
      <c r="U147" s="59"/>
      <c r="V147" s="59"/>
      <c r="Z147" s="59"/>
      <c r="AA147" s="57"/>
      <c r="AD147" s="60"/>
      <c r="AE147" s="61"/>
      <c r="AF147" s="61"/>
      <c r="AG147" s="70"/>
      <c r="AH147" s="70"/>
      <c r="AJ147" s="60"/>
      <c r="AK147" s="61"/>
      <c r="AL147" s="61"/>
      <c r="AM147" s="70"/>
      <c r="AN147" s="70"/>
      <c r="AO147" s="62"/>
      <c r="AP147" s="93"/>
      <c r="AQ147" s="93"/>
      <c r="AR147" s="37"/>
      <c r="AS147" s="93"/>
      <c r="AT147" s="93"/>
      <c r="AU147" s="93"/>
      <c r="AV147" s="93"/>
      <c r="AW147" s="93"/>
      <c r="AX147" s="93"/>
      <c r="AY147" s="93"/>
      <c r="AZ147" s="93"/>
      <c r="BA147" s="93"/>
      <c r="BB147" s="93"/>
      <c r="BC147" s="93"/>
      <c r="BD147" s="93"/>
      <c r="BE147" s="93"/>
      <c r="BG147" s="41"/>
      <c r="BH147" s="41"/>
      <c r="BI147" s="41"/>
      <c r="BJ147" s="41"/>
      <c r="BK147" s="41"/>
      <c r="BL147" s="41"/>
      <c r="BM147" s="41"/>
      <c r="BQ147" s="60"/>
      <c r="BR147" s="63"/>
      <c r="BS147" s="64"/>
    </row>
    <row r="148" spans="1:71" s="17" customFormat="1" x14ac:dyDescent="0.2">
      <c r="A148" s="65"/>
      <c r="B148" s="166">
        <v>40633</v>
      </c>
      <c r="C148" s="156">
        <v>991053309056</v>
      </c>
      <c r="D148" s="157">
        <v>4927334.5500000045</v>
      </c>
      <c r="E148" s="158">
        <v>2358205</v>
      </c>
      <c r="F148" s="157">
        <v>31969461582.451614</v>
      </c>
      <c r="G148" s="157">
        <v>13556.693155366736</v>
      </c>
      <c r="H148" s="157">
        <v>4927334.5500000045</v>
      </c>
      <c r="I148" s="159">
        <v>1.814712785191233E-3</v>
      </c>
      <c r="J148" s="159">
        <v>9.0313043478260878E-3</v>
      </c>
      <c r="K148" s="160">
        <v>2.3006004140786723E-3</v>
      </c>
      <c r="L148" s="160">
        <v>0</v>
      </c>
      <c r="M148" s="160">
        <v>2.3006004140786723E-3</v>
      </c>
      <c r="N148" s="161">
        <v>24.188046958539204</v>
      </c>
      <c r="O148" s="161">
        <v>9.5146356641555254</v>
      </c>
      <c r="P148" s="162">
        <v>1.6902656617145478E-3</v>
      </c>
      <c r="Q148" s="40"/>
      <c r="T148" s="59"/>
      <c r="U148" s="59"/>
      <c r="V148" s="59"/>
      <c r="Z148" s="59"/>
      <c r="AA148" s="57"/>
      <c r="AD148" s="60"/>
      <c r="AE148" s="61"/>
      <c r="AF148" s="61"/>
      <c r="AG148" s="70"/>
      <c r="AH148" s="70"/>
      <c r="AJ148" s="60"/>
      <c r="AK148" s="61"/>
      <c r="AL148" s="61"/>
      <c r="AM148" s="70"/>
      <c r="AN148" s="70"/>
      <c r="AO148" s="62"/>
      <c r="AP148" s="93"/>
      <c r="AQ148" s="93"/>
      <c r="AR148" s="37"/>
      <c r="AS148" s="93"/>
      <c r="AT148" s="93"/>
      <c r="AU148" s="93"/>
      <c r="AV148" s="93"/>
      <c r="AW148" s="93"/>
      <c r="AX148" s="93"/>
      <c r="AY148" s="93"/>
      <c r="AZ148" s="93"/>
      <c r="BA148" s="93"/>
      <c r="BB148" s="93"/>
      <c r="BC148" s="93"/>
      <c r="BD148" s="93"/>
      <c r="BE148" s="93"/>
      <c r="BG148" s="41"/>
      <c r="BH148" s="41"/>
      <c r="BI148" s="41"/>
      <c r="BJ148" s="41"/>
      <c r="BK148" s="41"/>
      <c r="BL148" s="41"/>
      <c r="BM148" s="41"/>
      <c r="BQ148" s="60"/>
      <c r="BR148" s="63"/>
      <c r="BS148" s="64"/>
    </row>
    <row r="149" spans="1:71" s="17" customFormat="1" x14ac:dyDescent="0.2">
      <c r="A149" s="65"/>
      <c r="B149" s="166">
        <v>40663</v>
      </c>
      <c r="C149" s="156">
        <v>951953673853</v>
      </c>
      <c r="D149" s="157">
        <v>5166729.3800000204</v>
      </c>
      <c r="E149" s="158">
        <v>2330524</v>
      </c>
      <c r="F149" s="157">
        <v>31731789128.433334</v>
      </c>
      <c r="G149" s="157">
        <v>13615.731538672562</v>
      </c>
      <c r="H149" s="157">
        <v>5166729.3800000204</v>
      </c>
      <c r="I149" s="159">
        <v>1.9810378125513909E-3</v>
      </c>
      <c r="J149" s="159">
        <v>1.133190476190476E-2</v>
      </c>
      <c r="K149" s="160">
        <v>1.1017316017316019E-3</v>
      </c>
      <c r="L149" s="160">
        <v>0</v>
      </c>
      <c r="M149" s="160">
        <v>1.1017316017316019E-3</v>
      </c>
      <c r="N149" s="161">
        <v>24.180584826972474</v>
      </c>
      <c r="O149" s="161">
        <v>9.5189811340113017</v>
      </c>
      <c r="P149" s="162">
        <v>1.814712785191233E-3</v>
      </c>
      <c r="Q149" s="40"/>
      <c r="T149" s="59"/>
      <c r="U149" s="59"/>
      <c r="V149" s="59"/>
      <c r="Z149" s="59"/>
      <c r="AA149" s="57"/>
      <c r="AD149" s="60"/>
      <c r="AE149" s="61"/>
      <c r="AF149" s="61"/>
      <c r="AG149" s="70"/>
      <c r="AH149" s="70"/>
      <c r="AJ149" s="60"/>
      <c r="AK149" s="61"/>
      <c r="AL149" s="61"/>
      <c r="AM149" s="70"/>
      <c r="AN149" s="70"/>
      <c r="AO149" s="62"/>
      <c r="AP149" s="93"/>
      <c r="AQ149" s="93"/>
      <c r="AR149" s="37"/>
      <c r="AS149" s="93"/>
      <c r="AT149" s="93"/>
      <c r="AU149" s="93"/>
      <c r="AV149" s="93"/>
      <c r="AW149" s="93"/>
      <c r="AX149" s="93"/>
      <c r="AY149" s="93"/>
      <c r="AZ149" s="93"/>
      <c r="BA149" s="93"/>
      <c r="BB149" s="93"/>
      <c r="BC149" s="93"/>
      <c r="BD149" s="93"/>
      <c r="BE149" s="93"/>
      <c r="BG149" s="41"/>
      <c r="BH149" s="41"/>
      <c r="BI149" s="41"/>
      <c r="BJ149" s="41"/>
      <c r="BK149" s="41"/>
      <c r="BL149" s="41"/>
      <c r="BM149" s="41"/>
      <c r="BQ149" s="60"/>
      <c r="BR149" s="63"/>
      <c r="BS149" s="64"/>
    </row>
    <row r="150" spans="1:71" s="17" customFormat="1" x14ac:dyDescent="0.2">
      <c r="A150" s="65"/>
      <c r="B150" s="166">
        <v>40694</v>
      </c>
      <c r="C150" s="156">
        <v>970048983726</v>
      </c>
      <c r="D150" s="157">
        <v>8925113.3999999948</v>
      </c>
      <c r="E150" s="158">
        <v>2349776</v>
      </c>
      <c r="F150" s="157">
        <v>31291902700.838711</v>
      </c>
      <c r="G150" s="157">
        <v>13316.972639451042</v>
      </c>
      <c r="H150" s="157">
        <v>8925113.3999999948</v>
      </c>
      <c r="I150" s="159">
        <v>3.3582493726112272E-3</v>
      </c>
      <c r="J150" s="159">
        <v>1.2433636363636362E-2</v>
      </c>
      <c r="K150" s="160">
        <v>3.563636363636373E-4</v>
      </c>
      <c r="L150" s="160">
        <v>0</v>
      </c>
      <c r="M150" s="160">
        <v>3.563636363636373E-4</v>
      </c>
      <c r="N150" s="161">
        <v>24.166625201370277</v>
      </c>
      <c r="O150" s="161">
        <v>9.4967946389420295</v>
      </c>
      <c r="P150" s="162">
        <v>1.9810378125513909E-3</v>
      </c>
      <c r="Q150" s="40"/>
      <c r="T150" s="59"/>
      <c r="U150" s="59"/>
      <c r="V150" s="59"/>
      <c r="Z150" s="59"/>
      <c r="AA150" s="57"/>
      <c r="AD150" s="60"/>
      <c r="AE150" s="61"/>
      <c r="AF150" s="61"/>
      <c r="AG150" s="70"/>
      <c r="AH150" s="70"/>
      <c r="AJ150" s="60"/>
      <c r="AK150" s="61"/>
      <c r="AL150" s="61"/>
      <c r="AM150" s="70"/>
      <c r="AN150" s="70"/>
      <c r="AO150" s="62"/>
      <c r="AP150" s="93"/>
      <c r="AQ150" s="93"/>
      <c r="AR150" s="37"/>
      <c r="AS150" s="93"/>
      <c r="AT150" s="93"/>
      <c r="AU150" s="93"/>
      <c r="AV150" s="93"/>
      <c r="AW150" s="93"/>
      <c r="AX150" s="93"/>
      <c r="AY150" s="93"/>
      <c r="AZ150" s="93"/>
      <c r="BA150" s="93"/>
      <c r="BB150" s="93"/>
      <c r="BC150" s="93"/>
      <c r="BD150" s="93"/>
      <c r="BE150" s="93"/>
      <c r="BG150" s="41"/>
      <c r="BH150" s="41"/>
      <c r="BI150" s="41"/>
      <c r="BJ150" s="41"/>
      <c r="BK150" s="41"/>
      <c r="BL150" s="41"/>
      <c r="BM150" s="41"/>
      <c r="BQ150" s="60"/>
      <c r="BR150" s="63"/>
      <c r="BS150" s="64"/>
    </row>
    <row r="151" spans="1:71" s="17" customFormat="1" x14ac:dyDescent="0.2">
      <c r="A151" s="65"/>
      <c r="B151" s="166">
        <v>40724</v>
      </c>
      <c r="C151" s="156">
        <v>932997573377</v>
      </c>
      <c r="D151" s="157">
        <v>7539722.5699999677</v>
      </c>
      <c r="E151" s="158">
        <v>2353463</v>
      </c>
      <c r="F151" s="157">
        <v>31099919112.566666</v>
      </c>
      <c r="G151" s="157">
        <v>13214.534969348006</v>
      </c>
      <c r="H151" s="157">
        <v>7539722.5699999677</v>
      </c>
      <c r="I151" s="159">
        <v>2.9496311850941729E-3</v>
      </c>
      <c r="J151" s="159">
        <v>1.2789999999999999E-2</v>
      </c>
      <c r="K151" s="160">
        <v>1.428095238095237E-3</v>
      </c>
      <c r="L151" s="160">
        <v>0</v>
      </c>
      <c r="M151" s="160">
        <v>1.428095238095237E-3</v>
      </c>
      <c r="N151" s="161">
        <v>24.160471055246116</v>
      </c>
      <c r="O151" s="161">
        <v>9.489072636812562</v>
      </c>
      <c r="P151" s="162">
        <v>3.3582493726112272E-3</v>
      </c>
      <c r="Q151" s="40"/>
      <c r="T151" s="59"/>
      <c r="U151" s="59"/>
      <c r="V151" s="59"/>
      <c r="Z151" s="59"/>
      <c r="AA151" s="57"/>
      <c r="AD151" s="60"/>
      <c r="AE151" s="61"/>
      <c r="AF151" s="61"/>
      <c r="AG151" s="70"/>
      <c r="AH151" s="70"/>
      <c r="AJ151" s="60"/>
      <c r="AK151" s="61"/>
      <c r="AL151" s="61"/>
      <c r="AM151" s="70"/>
      <c r="AN151" s="70"/>
      <c r="AO151" s="62"/>
      <c r="AP151" s="93"/>
      <c r="AQ151" s="93"/>
      <c r="AR151" s="37"/>
      <c r="AS151" s="93"/>
      <c r="AT151" s="93"/>
      <c r="AU151" s="93"/>
      <c r="AV151" s="93"/>
      <c r="AW151" s="93"/>
      <c r="AX151" s="93"/>
      <c r="AY151" s="93"/>
      <c r="AZ151" s="93"/>
      <c r="BA151" s="93"/>
      <c r="BB151" s="93"/>
      <c r="BC151" s="93"/>
      <c r="BD151" s="93"/>
      <c r="BE151" s="93"/>
      <c r="BG151" s="41"/>
      <c r="BH151" s="41"/>
      <c r="BI151" s="41"/>
      <c r="BJ151" s="41"/>
      <c r="BK151" s="41"/>
      <c r="BL151" s="41"/>
      <c r="BM151" s="41"/>
      <c r="BQ151" s="60"/>
      <c r="BR151" s="63"/>
      <c r="BS151" s="64"/>
    </row>
    <row r="152" spans="1:71" s="17" customFormat="1" x14ac:dyDescent="0.2">
      <c r="A152" s="65"/>
      <c r="B152" s="166">
        <v>40755</v>
      </c>
      <c r="C152" s="156">
        <v>953560132277</v>
      </c>
      <c r="D152" s="157">
        <v>7963844.2499999469</v>
      </c>
      <c r="E152" s="158">
        <v>2344475</v>
      </c>
      <c r="F152" s="157">
        <v>30760004267</v>
      </c>
      <c r="G152" s="157">
        <v>13120.209968969599</v>
      </c>
      <c r="H152" s="157">
        <v>7963844.2499999469</v>
      </c>
      <c r="I152" s="159">
        <v>3.0483690045942295E-3</v>
      </c>
      <c r="J152" s="159">
        <v>1.4218095238095236E-2</v>
      </c>
      <c r="K152" s="160">
        <v>0</v>
      </c>
      <c r="L152" s="160">
        <v>-4.8374741200827957E-4</v>
      </c>
      <c r="M152" s="160">
        <v>-4.8374741200827957E-4</v>
      </c>
      <c r="N152" s="161">
        <v>24.149481120302962</v>
      </c>
      <c r="O152" s="161">
        <v>9.4819090661024603</v>
      </c>
      <c r="P152" s="162">
        <v>2.9496311850941729E-3</v>
      </c>
      <c r="Q152" s="40"/>
      <c r="T152" s="59"/>
      <c r="U152" s="59"/>
      <c r="V152" s="59"/>
      <c r="Z152" s="59"/>
      <c r="AA152" s="57"/>
      <c r="AD152" s="60"/>
      <c r="AE152" s="61"/>
      <c r="AF152" s="61"/>
      <c r="AG152" s="70"/>
      <c r="AH152" s="70"/>
      <c r="AJ152" s="60"/>
      <c r="AK152" s="61"/>
      <c r="AL152" s="61"/>
      <c r="AM152" s="70"/>
      <c r="AN152" s="70"/>
      <c r="AO152" s="62"/>
      <c r="AP152" s="93"/>
      <c r="AQ152" s="93"/>
      <c r="AR152" s="37"/>
      <c r="AS152" s="93"/>
      <c r="AT152" s="93"/>
      <c r="AU152" s="93"/>
      <c r="AV152" s="93"/>
      <c r="AW152" s="93"/>
      <c r="AX152" s="93"/>
      <c r="AY152" s="93"/>
      <c r="AZ152" s="93"/>
      <c r="BA152" s="93"/>
      <c r="BB152" s="93"/>
      <c r="BC152" s="93"/>
      <c r="BD152" s="93"/>
      <c r="BE152" s="93"/>
      <c r="BG152" s="41"/>
      <c r="BH152" s="41"/>
      <c r="BI152" s="41"/>
      <c r="BJ152" s="41"/>
      <c r="BK152" s="41"/>
      <c r="BL152" s="41"/>
      <c r="BM152" s="41"/>
      <c r="BQ152" s="60"/>
      <c r="BR152" s="63"/>
      <c r="BS152" s="64"/>
    </row>
    <row r="153" spans="1:71" s="17" customFormat="1" x14ac:dyDescent="0.2">
      <c r="A153" s="65"/>
      <c r="B153" s="166">
        <v>40786</v>
      </c>
      <c r="C153" s="156">
        <v>967363478581</v>
      </c>
      <c r="D153" s="157">
        <v>8564758.2299999762</v>
      </c>
      <c r="E153" s="158">
        <v>2340555</v>
      </c>
      <c r="F153" s="157">
        <v>31205273502.612904</v>
      </c>
      <c r="G153" s="157">
        <v>13332.424789254217</v>
      </c>
      <c r="H153" s="157">
        <v>8564758.2299999762</v>
      </c>
      <c r="I153" s="159">
        <v>3.2316051031155723E-3</v>
      </c>
      <c r="J153" s="159">
        <v>1.3734347826086957E-2</v>
      </c>
      <c r="K153" s="160">
        <v>0</v>
      </c>
      <c r="L153" s="160">
        <v>-2.6252964426877121E-4</v>
      </c>
      <c r="M153" s="160">
        <v>-2.6252964426877121E-4</v>
      </c>
      <c r="N153" s="161">
        <v>24.163852939998794</v>
      </c>
      <c r="O153" s="161">
        <v>9.4979543013003394</v>
      </c>
      <c r="P153" s="162">
        <v>3.0483690045942295E-3</v>
      </c>
      <c r="Q153" s="40"/>
      <c r="T153" s="59"/>
      <c r="U153" s="59"/>
      <c r="V153" s="59"/>
      <c r="Z153" s="59"/>
      <c r="AA153" s="57"/>
      <c r="AD153" s="60"/>
      <c r="AE153" s="61"/>
      <c r="AF153" s="61"/>
      <c r="AG153" s="70"/>
      <c r="AH153" s="70"/>
      <c r="AJ153" s="60"/>
      <c r="AK153" s="61"/>
      <c r="AL153" s="61"/>
      <c r="AM153" s="70"/>
      <c r="AN153" s="70"/>
      <c r="AO153" s="62"/>
      <c r="AP153" s="93"/>
      <c r="AQ153" s="93"/>
      <c r="AR153" s="37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G153" s="41"/>
      <c r="BH153" s="41"/>
      <c r="BI153" s="41"/>
      <c r="BJ153" s="41"/>
      <c r="BK153" s="41"/>
      <c r="BL153" s="41"/>
      <c r="BM153" s="41"/>
      <c r="BQ153" s="60"/>
      <c r="BR153" s="63"/>
      <c r="BS153" s="64"/>
    </row>
    <row r="154" spans="1:71" s="17" customFormat="1" x14ac:dyDescent="0.2">
      <c r="A154" s="65"/>
      <c r="B154" s="166">
        <v>40816</v>
      </c>
      <c r="C154" s="156">
        <v>936395285765</v>
      </c>
      <c r="D154" s="157">
        <v>8268687.2199999793</v>
      </c>
      <c r="E154" s="158">
        <v>2345976</v>
      </c>
      <c r="F154" s="157">
        <v>31213176192.166668</v>
      </c>
      <c r="G154" s="157">
        <v>13304.985299153388</v>
      </c>
      <c r="H154" s="157">
        <v>8268687.2199999793</v>
      </c>
      <c r="I154" s="159">
        <v>3.2230735045129378E-3</v>
      </c>
      <c r="J154" s="159">
        <v>1.3471818181818185E-2</v>
      </c>
      <c r="K154" s="160">
        <v>1.6294372294371751E-4</v>
      </c>
      <c r="L154" s="160">
        <v>0</v>
      </c>
      <c r="M154" s="160">
        <v>1.6294372294371751E-4</v>
      </c>
      <c r="N154" s="161">
        <v>24.164106156463948</v>
      </c>
      <c r="O154" s="161">
        <v>9.495894078499747</v>
      </c>
      <c r="P154" s="162">
        <v>3.2316051031155723E-3</v>
      </c>
      <c r="Q154" s="40"/>
      <c r="T154" s="59"/>
      <c r="U154" s="59"/>
      <c r="V154" s="59"/>
      <c r="Z154" s="59"/>
      <c r="AA154" s="57"/>
      <c r="AD154" s="60"/>
      <c r="AE154" s="61"/>
      <c r="AF154" s="61"/>
      <c r="AG154" s="70"/>
      <c r="AH154" s="70"/>
      <c r="AJ154" s="60"/>
      <c r="AK154" s="61"/>
      <c r="AL154" s="61"/>
      <c r="AM154" s="70"/>
      <c r="AN154" s="70"/>
      <c r="AO154" s="62"/>
      <c r="AP154" s="93"/>
      <c r="AQ154" s="93"/>
      <c r="AR154" s="37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G154" s="41"/>
      <c r="BH154" s="41"/>
      <c r="BI154" s="41"/>
      <c r="BJ154" s="41"/>
      <c r="BK154" s="41"/>
      <c r="BL154" s="41"/>
      <c r="BM154" s="41"/>
      <c r="BQ154" s="60"/>
      <c r="BR154" s="63"/>
      <c r="BS154" s="64"/>
    </row>
    <row r="155" spans="1:71" s="17" customFormat="1" x14ac:dyDescent="0.2">
      <c r="A155" s="65"/>
      <c r="B155" s="166">
        <v>40847</v>
      </c>
      <c r="C155" s="156">
        <v>977205290781</v>
      </c>
      <c r="D155" s="157">
        <v>8622270.0399999805</v>
      </c>
      <c r="E155" s="158">
        <v>2336616</v>
      </c>
      <c r="F155" s="157">
        <v>31522751315.516129</v>
      </c>
      <c r="G155" s="157">
        <v>13490.770976281994</v>
      </c>
      <c r="H155" s="157">
        <v>8622270.0399999805</v>
      </c>
      <c r="I155" s="159">
        <v>3.2205398336359304E-3</v>
      </c>
      <c r="J155" s="159">
        <v>1.3634761904761903E-2</v>
      </c>
      <c r="K155" s="160">
        <v>0</v>
      </c>
      <c r="L155" s="160">
        <v>-1.3688528138528101E-3</v>
      </c>
      <c r="M155" s="160">
        <v>-1.3688528138528101E-3</v>
      </c>
      <c r="N155" s="161">
        <v>24.173975386055531</v>
      </c>
      <c r="O155" s="161">
        <v>9.5097610992575117</v>
      </c>
      <c r="P155" s="162">
        <v>3.2230735045129378E-3</v>
      </c>
      <c r="Q155" s="40"/>
      <c r="T155" s="59"/>
      <c r="U155" s="59"/>
      <c r="V155" s="59"/>
      <c r="Z155" s="59"/>
      <c r="AA155" s="57"/>
      <c r="AD155" s="60"/>
      <c r="AE155" s="61"/>
      <c r="AF155" s="61"/>
      <c r="AG155" s="70"/>
      <c r="AH155" s="70"/>
      <c r="AJ155" s="60"/>
      <c r="AK155" s="61"/>
      <c r="AL155" s="61"/>
      <c r="AM155" s="70"/>
      <c r="AN155" s="70"/>
      <c r="AO155" s="62"/>
      <c r="AP155" s="93"/>
      <c r="AQ155" s="93"/>
      <c r="AR155" s="37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G155" s="41"/>
      <c r="BH155" s="41"/>
      <c r="BI155" s="41"/>
      <c r="BJ155" s="41"/>
      <c r="BK155" s="41"/>
      <c r="BL155" s="41"/>
      <c r="BM155" s="41"/>
      <c r="BQ155" s="60"/>
      <c r="BR155" s="63"/>
      <c r="BS155" s="64"/>
    </row>
    <row r="156" spans="1:71" s="17" customFormat="1" x14ac:dyDescent="0.2">
      <c r="A156" s="65"/>
      <c r="B156" s="166">
        <v>40877</v>
      </c>
      <c r="C156" s="156">
        <v>909391047573</v>
      </c>
      <c r="D156" s="157">
        <v>7977279.1799999867</v>
      </c>
      <c r="E156" s="158">
        <v>2337741</v>
      </c>
      <c r="F156" s="157">
        <v>30313034919.099998</v>
      </c>
      <c r="G156" s="157">
        <v>12966.806382358011</v>
      </c>
      <c r="H156" s="157">
        <v>7977279.1799999867</v>
      </c>
      <c r="I156" s="159">
        <v>3.201820502269968E-3</v>
      </c>
      <c r="J156" s="159">
        <v>1.2265909090909093E-2</v>
      </c>
      <c r="K156" s="160">
        <v>0</v>
      </c>
      <c r="L156" s="160">
        <v>-8.5181818181818275E-4</v>
      </c>
      <c r="M156" s="160">
        <v>-8.5181818181818275E-4</v>
      </c>
      <c r="N156" s="161">
        <v>24.134843652304081</v>
      </c>
      <c r="O156" s="161">
        <v>9.4701480158694284</v>
      </c>
      <c r="P156" s="162">
        <v>3.2205398336359304E-3</v>
      </c>
      <c r="Q156" s="40"/>
      <c r="T156" s="59"/>
      <c r="U156" s="59"/>
      <c r="V156" s="59"/>
      <c r="Z156" s="59"/>
      <c r="AA156" s="57"/>
      <c r="AD156" s="60"/>
      <c r="AE156" s="61"/>
      <c r="AF156" s="61"/>
      <c r="AG156" s="70"/>
      <c r="AH156" s="70"/>
      <c r="AJ156" s="60"/>
      <c r="AK156" s="61"/>
      <c r="AL156" s="61"/>
      <c r="AM156" s="70"/>
      <c r="AN156" s="70"/>
      <c r="AO156" s="62"/>
      <c r="AP156" s="93"/>
      <c r="AQ156" s="93"/>
      <c r="AR156" s="37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G156" s="41"/>
      <c r="BH156" s="41"/>
      <c r="BI156" s="41"/>
      <c r="BJ156" s="41"/>
      <c r="BK156" s="41"/>
      <c r="BL156" s="41"/>
      <c r="BM156" s="41"/>
      <c r="BQ156" s="60"/>
      <c r="BR156" s="63"/>
      <c r="BS156" s="64"/>
    </row>
    <row r="157" spans="1:71" s="17" customFormat="1" x14ac:dyDescent="0.2">
      <c r="A157" s="65"/>
      <c r="B157" s="166">
        <v>40908</v>
      </c>
      <c r="C157" s="156">
        <v>947076980233</v>
      </c>
      <c r="D157" s="157">
        <v>8222639.9799999809</v>
      </c>
      <c r="E157" s="158">
        <v>2361119</v>
      </c>
      <c r="F157" s="157">
        <v>30550870330.096775</v>
      </c>
      <c r="G157" s="157">
        <v>12939.148907825813</v>
      </c>
      <c r="H157" s="157">
        <v>8222639.9799999809</v>
      </c>
      <c r="I157" s="159">
        <v>3.168975337106833E-3</v>
      </c>
      <c r="J157" s="159">
        <v>1.141409090909091E-2</v>
      </c>
      <c r="K157" s="160">
        <v>0</v>
      </c>
      <c r="L157" s="160">
        <v>-3.0522727272727264E-3</v>
      </c>
      <c r="M157" s="160">
        <v>-3.0522727272727264E-3</v>
      </c>
      <c r="N157" s="161">
        <v>24.142659010868424</v>
      </c>
      <c r="O157" s="161">
        <v>9.4680127936990566</v>
      </c>
      <c r="P157" s="162">
        <v>3.201820502269968E-3</v>
      </c>
      <c r="Q157" s="40"/>
      <c r="T157" s="59"/>
      <c r="U157" s="59"/>
      <c r="V157" s="59"/>
      <c r="Z157" s="59"/>
      <c r="AA157" s="57"/>
      <c r="AD157" s="60"/>
      <c r="AE157" s="61"/>
      <c r="AF157" s="61"/>
      <c r="AG157" s="70"/>
      <c r="AH157" s="70"/>
      <c r="AJ157" s="60"/>
      <c r="AK157" s="61"/>
      <c r="AL157" s="61"/>
      <c r="AM157" s="70"/>
      <c r="AN157" s="70"/>
      <c r="AO157" s="62"/>
      <c r="AP157" s="93"/>
      <c r="AQ157" s="93"/>
      <c r="AR157" s="37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G157" s="41"/>
      <c r="BH157" s="41"/>
      <c r="BI157" s="41"/>
      <c r="BJ157" s="41"/>
      <c r="BK157" s="41"/>
      <c r="BL157" s="41"/>
      <c r="BM157" s="41"/>
      <c r="BQ157" s="60"/>
      <c r="BR157" s="63"/>
      <c r="BS157" s="64"/>
    </row>
    <row r="158" spans="1:71" s="17" customFormat="1" x14ac:dyDescent="0.2">
      <c r="A158" s="65"/>
      <c r="B158" s="166">
        <v>40939</v>
      </c>
      <c r="C158" s="156">
        <v>925377475309</v>
      </c>
      <c r="D158" s="157">
        <v>6342811.8699999889</v>
      </c>
      <c r="E158" s="158">
        <v>2320769</v>
      </c>
      <c r="F158" s="157">
        <v>29850886300.290321</v>
      </c>
      <c r="G158" s="157">
        <v>12862.49786182525</v>
      </c>
      <c r="H158" s="157">
        <v>6342811.8699999889</v>
      </c>
      <c r="I158" s="159">
        <v>2.5086726296691154E-3</v>
      </c>
      <c r="J158" s="159">
        <v>8.3618181818181838E-3</v>
      </c>
      <c r="K158" s="160">
        <v>0</v>
      </c>
      <c r="L158" s="160">
        <v>-2.1018181818181839E-3</v>
      </c>
      <c r="M158" s="160">
        <v>-2.1018181818181839E-3</v>
      </c>
      <c r="N158" s="161">
        <v>24.119480368146249</v>
      </c>
      <c r="O158" s="161">
        <v>9.4620712139090752</v>
      </c>
      <c r="P158" s="162">
        <v>3.168975337106833E-3</v>
      </c>
      <c r="Q158" s="40"/>
      <c r="T158" s="59"/>
      <c r="U158" s="59"/>
      <c r="V158" s="59"/>
      <c r="Z158" s="59"/>
      <c r="AA158" s="57"/>
      <c r="AD158" s="60"/>
      <c r="AE158" s="61"/>
      <c r="AF158" s="61"/>
      <c r="AG158" s="70"/>
      <c r="AH158" s="70"/>
      <c r="AJ158" s="60"/>
      <c r="AK158" s="61"/>
      <c r="AL158" s="61"/>
      <c r="AM158" s="70"/>
      <c r="AN158" s="70"/>
      <c r="AO158" s="62"/>
      <c r="AP158" s="93"/>
      <c r="AQ158" s="93"/>
      <c r="AR158" s="37"/>
      <c r="AS158" s="93"/>
      <c r="AT158" s="93"/>
      <c r="AU158" s="93"/>
      <c r="AV158" s="93"/>
      <c r="AW158" s="93"/>
      <c r="AX158" s="93"/>
      <c r="AY158" s="93"/>
      <c r="AZ158" s="93"/>
      <c r="BA158" s="93"/>
      <c r="BB158" s="93"/>
      <c r="BC158" s="93"/>
      <c r="BD158" s="93"/>
      <c r="BE158" s="93"/>
      <c r="BG158" s="41"/>
      <c r="BH158" s="41"/>
      <c r="BI158" s="41"/>
      <c r="BJ158" s="41"/>
      <c r="BK158" s="41"/>
      <c r="BL158" s="41"/>
      <c r="BM158" s="41"/>
      <c r="BQ158" s="60"/>
      <c r="BR158" s="63"/>
      <c r="BS158" s="64"/>
    </row>
    <row r="159" spans="1:71" s="17" customFormat="1" x14ac:dyDescent="0.2">
      <c r="A159" s="65"/>
      <c r="B159" s="166">
        <v>40968</v>
      </c>
      <c r="C159" s="156">
        <v>866945889325</v>
      </c>
      <c r="D159" s="157">
        <v>5647999.9699999979</v>
      </c>
      <c r="E159" s="158">
        <v>2344129</v>
      </c>
      <c r="F159" s="157">
        <v>29894685838.793102</v>
      </c>
      <c r="G159" s="157">
        <v>12753.003712164775</v>
      </c>
      <c r="H159" s="157">
        <v>5647999.9699999979</v>
      </c>
      <c r="I159" s="159">
        <v>2.3844256192615283E-3</v>
      </c>
      <c r="J159" s="159">
        <v>6.2599999999999999E-3</v>
      </c>
      <c r="K159" s="160">
        <v>0</v>
      </c>
      <c r="L159" s="160">
        <v>-1.5859090909090892E-3</v>
      </c>
      <c r="M159" s="160">
        <v>-1.5859090909090892E-3</v>
      </c>
      <c r="N159" s="161">
        <v>24.120946570402957</v>
      </c>
      <c r="O159" s="161">
        <v>9.4535221081085457</v>
      </c>
      <c r="P159" s="162">
        <v>2.5086726296691154E-3</v>
      </c>
      <c r="Q159" s="40"/>
      <c r="T159" s="59"/>
      <c r="U159" s="59"/>
      <c r="V159" s="59"/>
      <c r="Z159" s="59"/>
      <c r="AA159" s="57"/>
      <c r="AD159" s="60"/>
      <c r="AE159" s="61"/>
      <c r="AF159" s="61"/>
      <c r="AG159" s="70"/>
      <c r="AH159" s="70"/>
      <c r="AJ159" s="60"/>
      <c r="AK159" s="61"/>
      <c r="AL159" s="61"/>
      <c r="AM159" s="70"/>
      <c r="AN159" s="70"/>
      <c r="AO159" s="62"/>
      <c r="AP159" s="93"/>
      <c r="AQ159" s="93"/>
      <c r="AR159" s="37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G159" s="41"/>
      <c r="BH159" s="41"/>
      <c r="BI159" s="41"/>
      <c r="BJ159" s="41"/>
      <c r="BK159" s="41"/>
      <c r="BL159" s="41"/>
      <c r="BM159" s="41"/>
      <c r="BQ159" s="60"/>
      <c r="BR159" s="63"/>
      <c r="BS159" s="64"/>
    </row>
    <row r="160" spans="1:71" s="17" customFormat="1" x14ac:dyDescent="0.2">
      <c r="A160" s="65"/>
      <c r="B160" s="166">
        <v>40999</v>
      </c>
      <c r="C160" s="156">
        <v>926320081421</v>
      </c>
      <c r="D160" s="157">
        <v>5864927.9399999799</v>
      </c>
      <c r="E160" s="158">
        <v>2365638</v>
      </c>
      <c r="F160" s="157">
        <v>29881292949.064518</v>
      </c>
      <c r="G160" s="157">
        <v>12631.388635566607</v>
      </c>
      <c r="H160" s="157">
        <v>5864927.9399999799</v>
      </c>
      <c r="I160" s="159">
        <v>2.3173022685064825E-3</v>
      </c>
      <c r="J160" s="159">
        <v>4.6740909090909107E-3</v>
      </c>
      <c r="K160" s="160">
        <v>0</v>
      </c>
      <c r="L160" s="160">
        <v>-5.8566985645933101E-4</v>
      </c>
      <c r="M160" s="160">
        <v>-5.8566985645933101E-4</v>
      </c>
      <c r="N160" s="161">
        <v>24.12049846766255</v>
      </c>
      <c r="O160" s="161">
        <v>9.4439401566932126</v>
      </c>
      <c r="P160" s="162">
        <v>2.3844256192615283E-3</v>
      </c>
      <c r="Q160" s="40"/>
      <c r="T160" s="59"/>
      <c r="U160" s="59"/>
      <c r="V160" s="59"/>
      <c r="Z160" s="59"/>
      <c r="AA160" s="57"/>
      <c r="AD160" s="60"/>
      <c r="AE160" s="61"/>
      <c r="AF160" s="61"/>
      <c r="AG160" s="70"/>
      <c r="AH160" s="70"/>
      <c r="AJ160" s="60"/>
      <c r="AK160" s="61"/>
      <c r="AL160" s="61"/>
      <c r="AM160" s="70"/>
      <c r="AN160" s="70"/>
      <c r="AO160" s="62"/>
      <c r="AP160" s="93"/>
      <c r="AQ160" s="93"/>
      <c r="AR160" s="37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G160" s="41"/>
      <c r="BH160" s="41"/>
      <c r="BI160" s="41"/>
      <c r="BJ160" s="41"/>
      <c r="BK160" s="41"/>
      <c r="BL160" s="41"/>
      <c r="BM160" s="41"/>
      <c r="BQ160" s="60"/>
      <c r="BR160" s="63"/>
      <c r="BS160" s="64"/>
    </row>
    <row r="161" spans="1:71" s="17" customFormat="1" x14ac:dyDescent="0.2">
      <c r="A161" s="65"/>
      <c r="B161" s="166">
        <v>41029</v>
      </c>
      <c r="C161" s="156">
        <v>868977261276</v>
      </c>
      <c r="D161" s="157">
        <v>4812083.6200000085</v>
      </c>
      <c r="E161" s="158">
        <v>2336351</v>
      </c>
      <c r="F161" s="157">
        <v>28965908709.200001</v>
      </c>
      <c r="G161" s="157">
        <v>12397.926813736463</v>
      </c>
      <c r="H161" s="157">
        <v>4812083.6200000085</v>
      </c>
      <c r="I161" s="159">
        <v>2.0267763995732596E-3</v>
      </c>
      <c r="J161" s="159">
        <v>4.0884210526315797E-3</v>
      </c>
      <c r="K161" s="160">
        <v>0</v>
      </c>
      <c r="L161" s="160">
        <v>-1.5023923444976162E-4</v>
      </c>
      <c r="M161" s="160">
        <v>-1.5023923444976162E-4</v>
      </c>
      <c r="N161" s="161">
        <v>24.089385413666445</v>
      </c>
      <c r="O161" s="161">
        <v>9.425284545174307</v>
      </c>
      <c r="P161" s="162">
        <v>2.3173022685064825E-3</v>
      </c>
      <c r="Q161" s="40"/>
      <c r="T161" s="59"/>
      <c r="U161" s="59"/>
      <c r="V161" s="59"/>
      <c r="Z161" s="59"/>
      <c r="AA161" s="57"/>
      <c r="AD161" s="60"/>
      <c r="AE161" s="61"/>
      <c r="AF161" s="61"/>
      <c r="AG161" s="70"/>
      <c r="AH161" s="70"/>
      <c r="AJ161" s="60"/>
      <c r="AK161" s="61"/>
      <c r="AL161" s="61"/>
      <c r="AM161" s="70"/>
      <c r="AN161" s="70"/>
      <c r="AO161" s="62"/>
      <c r="AP161" s="93"/>
      <c r="AQ161" s="93"/>
      <c r="AR161" s="37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G161" s="41"/>
      <c r="BH161" s="41"/>
      <c r="BI161" s="41"/>
      <c r="BJ161" s="41"/>
      <c r="BK161" s="41"/>
      <c r="BL161" s="41"/>
      <c r="BM161" s="41"/>
      <c r="BQ161" s="60"/>
      <c r="BR161" s="63"/>
      <c r="BS161" s="64"/>
    </row>
    <row r="162" spans="1:71" s="17" customFormat="1" x14ac:dyDescent="0.2">
      <c r="A162" s="65"/>
      <c r="B162" s="166">
        <v>41060</v>
      </c>
      <c r="C162" s="156">
        <v>891365365629</v>
      </c>
      <c r="D162" s="157">
        <v>5312139.2200000165</v>
      </c>
      <c r="E162" s="158">
        <v>2360599</v>
      </c>
      <c r="F162" s="157">
        <v>28753721471.903225</v>
      </c>
      <c r="G162" s="157">
        <v>12180.688660760776</v>
      </c>
      <c r="H162" s="157">
        <v>5312139.2200000165</v>
      </c>
      <c r="I162" s="159">
        <v>2.181196431328733E-3</v>
      </c>
      <c r="J162" s="159">
        <v>3.9381818181818181E-3</v>
      </c>
      <c r="K162" s="160">
        <v>0</v>
      </c>
      <c r="L162" s="160">
        <v>-1.3865800865800817E-4</v>
      </c>
      <c r="M162" s="160">
        <v>-1.3865800865800817E-4</v>
      </c>
      <c r="N162" s="161">
        <v>24.082033038313796</v>
      </c>
      <c r="O162" s="161">
        <v>9.4076070799578915</v>
      </c>
      <c r="P162" s="162">
        <v>2.0267763995732596E-3</v>
      </c>
      <c r="Q162" s="40"/>
      <c r="T162" s="59"/>
      <c r="U162" s="59"/>
      <c r="V162" s="59"/>
      <c r="Z162" s="59"/>
      <c r="AA162" s="57"/>
      <c r="AD162" s="60"/>
      <c r="AE162" s="61"/>
      <c r="AF162" s="61"/>
      <c r="AG162" s="70"/>
      <c r="AH162" s="70"/>
      <c r="AJ162" s="60"/>
      <c r="AK162" s="61"/>
      <c r="AL162" s="61"/>
      <c r="AM162" s="70"/>
      <c r="AN162" s="70"/>
      <c r="AO162" s="62"/>
      <c r="AP162" s="93"/>
      <c r="AQ162" s="93"/>
      <c r="AR162" s="37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G162" s="41"/>
      <c r="BH162" s="41"/>
      <c r="BI162" s="41"/>
      <c r="BJ162" s="41"/>
      <c r="BK162" s="41"/>
      <c r="BL162" s="41"/>
      <c r="BM162" s="41"/>
      <c r="BQ162" s="60"/>
      <c r="BR162" s="63"/>
      <c r="BS162" s="64"/>
    </row>
    <row r="163" spans="1:71" s="17" customFormat="1" x14ac:dyDescent="0.2">
      <c r="A163" s="65"/>
      <c r="B163" s="166">
        <v>41090</v>
      </c>
      <c r="C163" s="156">
        <v>850641352431</v>
      </c>
      <c r="D163" s="157">
        <v>5669328.6300000213</v>
      </c>
      <c r="E163" s="158">
        <v>2367281</v>
      </c>
      <c r="F163" s="157">
        <v>28354711747.700001</v>
      </c>
      <c r="G163" s="157">
        <v>11977.754963479199</v>
      </c>
      <c r="H163" s="157">
        <v>5669328.6300000213</v>
      </c>
      <c r="I163" s="159">
        <v>2.4393056752414584E-3</v>
      </c>
      <c r="J163" s="159">
        <v>3.7995238095238099E-3</v>
      </c>
      <c r="K163" s="160">
        <v>0</v>
      </c>
      <c r="L163" s="160">
        <v>-1.6054329004329014E-3</v>
      </c>
      <c r="M163" s="160">
        <v>-1.6054329004329014E-3</v>
      </c>
      <c r="N163" s="161">
        <v>24.068059052524017</v>
      </c>
      <c r="O163" s="161">
        <v>9.3908064554001953</v>
      </c>
      <c r="P163" s="162">
        <v>2.181196431328733E-3</v>
      </c>
      <c r="Q163" s="40"/>
      <c r="T163" s="59"/>
      <c r="U163" s="59"/>
      <c r="V163" s="59"/>
      <c r="Z163" s="59"/>
      <c r="AA163" s="57"/>
      <c r="AD163" s="60"/>
      <c r="AE163" s="61"/>
      <c r="AF163" s="61"/>
      <c r="AG163" s="70"/>
      <c r="AH163" s="70"/>
      <c r="AJ163" s="60"/>
      <c r="AK163" s="61"/>
      <c r="AL163" s="61"/>
      <c r="AM163" s="70"/>
      <c r="AN163" s="70"/>
      <c r="AO163" s="62"/>
      <c r="AP163" s="93"/>
      <c r="AQ163" s="93"/>
      <c r="AR163" s="37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G163" s="41"/>
      <c r="BH163" s="41"/>
      <c r="BI163" s="41"/>
      <c r="BJ163" s="41"/>
      <c r="BK163" s="41"/>
      <c r="BL163" s="41"/>
      <c r="BM163" s="41"/>
      <c r="BQ163" s="60"/>
      <c r="BR163" s="63"/>
      <c r="BS163" s="64"/>
    </row>
    <row r="164" spans="1:71" s="17" customFormat="1" x14ac:dyDescent="0.2">
      <c r="A164" s="65"/>
      <c r="B164" s="166">
        <v>41121</v>
      </c>
      <c r="C164" s="156">
        <v>862479072051</v>
      </c>
      <c r="D164" s="157">
        <v>5025537.9400000088</v>
      </c>
      <c r="E164" s="158">
        <v>2342212</v>
      </c>
      <c r="F164" s="157">
        <v>27821905550.032257</v>
      </c>
      <c r="G164" s="157">
        <v>11878.474514703305</v>
      </c>
      <c r="H164" s="157">
        <v>5025537.9400000088</v>
      </c>
      <c r="I164" s="159">
        <v>2.1326278464542723E-3</v>
      </c>
      <c r="J164" s="159">
        <v>2.1940909090909086E-3</v>
      </c>
      <c r="K164" s="160">
        <v>0</v>
      </c>
      <c r="L164" s="160">
        <v>-8.7843873517786525E-4</v>
      </c>
      <c r="M164" s="160">
        <v>-8.7843873517786525E-4</v>
      </c>
      <c r="N164" s="161">
        <v>24.049089516783702</v>
      </c>
      <c r="O164" s="161">
        <v>9.3824831768183845</v>
      </c>
      <c r="P164" s="162">
        <v>2.4393056752414584E-3</v>
      </c>
      <c r="Q164" s="40"/>
      <c r="T164" s="59"/>
      <c r="U164" s="59"/>
      <c r="V164" s="59"/>
      <c r="Z164" s="59"/>
      <c r="AA164" s="57"/>
      <c r="AD164" s="60"/>
      <c r="AE164" s="61"/>
      <c r="AF164" s="61"/>
      <c r="AG164" s="70"/>
      <c r="AH164" s="70"/>
      <c r="AJ164" s="60"/>
      <c r="AK164" s="61"/>
      <c r="AL164" s="61"/>
      <c r="AM164" s="70"/>
      <c r="AN164" s="70"/>
      <c r="AO164" s="62"/>
      <c r="AP164" s="93"/>
      <c r="AQ164" s="93"/>
      <c r="AR164" s="37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G164" s="41"/>
      <c r="BH164" s="41"/>
      <c r="BI164" s="41"/>
      <c r="BJ164" s="41"/>
      <c r="BK164" s="41"/>
      <c r="BL164" s="41"/>
      <c r="BM164" s="41"/>
      <c r="BQ164" s="60"/>
      <c r="BR164" s="63"/>
      <c r="BS164" s="64"/>
    </row>
    <row r="165" spans="1:71" s="17" customFormat="1" x14ac:dyDescent="0.2">
      <c r="A165" s="65"/>
      <c r="B165" s="166">
        <v>41152</v>
      </c>
      <c r="C165" s="156">
        <v>864109256932</v>
      </c>
      <c r="D165" s="157">
        <v>5202448.5399999972</v>
      </c>
      <c r="E165" s="158">
        <v>2345967</v>
      </c>
      <c r="F165" s="157">
        <v>27874492159.096775</v>
      </c>
      <c r="G165" s="157">
        <v>11881.877349125873</v>
      </c>
      <c r="H165" s="157">
        <v>5202448.5399999972</v>
      </c>
      <c r="I165" s="159">
        <v>2.2035363588169955E-3</v>
      </c>
      <c r="J165" s="159">
        <v>1.3156521739130433E-3</v>
      </c>
      <c r="K165" s="160">
        <v>0</v>
      </c>
      <c r="L165" s="160">
        <v>-1.281521739130429E-4</v>
      </c>
      <c r="M165" s="160">
        <v>-1.281521739130429E-4</v>
      </c>
      <c r="N165" s="161">
        <v>24.050977848052995</v>
      </c>
      <c r="O165" s="161">
        <v>9.3827696064525359</v>
      </c>
      <c r="P165" s="162">
        <v>2.1326278464542723E-3</v>
      </c>
      <c r="Q165" s="40"/>
      <c r="T165" s="59"/>
      <c r="U165" s="59"/>
      <c r="V165" s="59"/>
      <c r="Z165" s="59"/>
      <c r="AA165" s="57"/>
      <c r="AD165" s="60"/>
      <c r="AE165" s="61"/>
      <c r="AF165" s="61"/>
      <c r="AG165" s="70"/>
      <c r="AH165" s="70"/>
      <c r="AJ165" s="60"/>
      <c r="AK165" s="61"/>
      <c r="AL165" s="61"/>
      <c r="AM165" s="70"/>
      <c r="AN165" s="70"/>
      <c r="AO165" s="62"/>
      <c r="AP165" s="93"/>
      <c r="AQ165" s="93"/>
      <c r="AR165" s="37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G165" s="41"/>
      <c r="BH165" s="41"/>
      <c r="BI165" s="41"/>
      <c r="BJ165" s="41"/>
      <c r="BK165" s="41"/>
      <c r="BL165" s="41"/>
      <c r="BM165" s="41"/>
      <c r="BQ165" s="60"/>
      <c r="BR165" s="63"/>
      <c r="BS165" s="64"/>
    </row>
    <row r="166" spans="1:71" s="17" customFormat="1" x14ac:dyDescent="0.2">
      <c r="A166" s="65"/>
      <c r="B166" s="166">
        <v>41182</v>
      </c>
      <c r="C166" s="156">
        <v>838145278449</v>
      </c>
      <c r="D166" s="157">
        <v>5596010.1000000089</v>
      </c>
      <c r="E166" s="158">
        <v>2352090</v>
      </c>
      <c r="F166" s="157">
        <v>27938175948.299999</v>
      </c>
      <c r="G166" s="157">
        <v>11878.021652360241</v>
      </c>
      <c r="H166" s="157">
        <v>5596010.1000000089</v>
      </c>
      <c r="I166" s="159">
        <v>2.4436571430553372E-3</v>
      </c>
      <c r="J166" s="159">
        <v>1.1875000000000004E-3</v>
      </c>
      <c r="K166" s="160">
        <v>0</v>
      </c>
      <c r="L166" s="160">
        <v>-7.5326086956522187E-5</v>
      </c>
      <c r="M166" s="160">
        <v>-7.5326086956522187E-5</v>
      </c>
      <c r="N166" s="161">
        <v>24.053259904044953</v>
      </c>
      <c r="O166" s="161">
        <v>9.382445051470274</v>
      </c>
      <c r="P166" s="162">
        <v>2.2035363588169955E-3</v>
      </c>
      <c r="Q166" s="40"/>
      <c r="T166" s="59"/>
      <c r="U166" s="59"/>
      <c r="V166" s="59"/>
      <c r="Z166" s="59"/>
      <c r="AA166" s="57"/>
      <c r="AD166" s="60"/>
      <c r="AE166" s="61"/>
      <c r="AF166" s="61"/>
      <c r="AG166" s="70"/>
      <c r="AH166" s="70"/>
      <c r="AJ166" s="60"/>
      <c r="AK166" s="61"/>
      <c r="AL166" s="61"/>
      <c r="AM166" s="70"/>
      <c r="AN166" s="70"/>
      <c r="AO166" s="62"/>
      <c r="AP166" s="93"/>
      <c r="AQ166" s="93"/>
      <c r="AR166" s="37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G166" s="41"/>
      <c r="BH166" s="41"/>
      <c r="BI166" s="41"/>
      <c r="BJ166" s="41"/>
      <c r="BK166" s="41"/>
      <c r="BL166" s="41"/>
      <c r="BM166" s="41"/>
      <c r="BQ166" s="60"/>
      <c r="BR166" s="63"/>
      <c r="BS166" s="64"/>
    </row>
    <row r="167" spans="1:71" s="17" customFormat="1" x14ac:dyDescent="0.2">
      <c r="A167" s="65"/>
      <c r="B167" s="166">
        <v>41213</v>
      </c>
      <c r="C167" s="156">
        <v>844541528446</v>
      </c>
      <c r="D167" s="157">
        <v>5375974.0400000066</v>
      </c>
      <c r="E167" s="158">
        <v>2344115</v>
      </c>
      <c r="F167" s="157">
        <v>27243275111.161289</v>
      </c>
      <c r="G167" s="157">
        <v>11621.987449916616</v>
      </c>
      <c r="H167" s="157">
        <v>5375974.0400000066</v>
      </c>
      <c r="I167" s="159">
        <v>2.3297924759964144E-3</v>
      </c>
      <c r="J167" s="159">
        <v>1.1121739130434782E-3</v>
      </c>
      <c r="K167" s="160">
        <v>0</v>
      </c>
      <c r="L167" s="160">
        <v>-2.7173913043477974E-5</v>
      </c>
      <c r="M167" s="160">
        <v>-2.7173913043477974E-5</v>
      </c>
      <c r="N167" s="161">
        <v>24.028072542687745</v>
      </c>
      <c r="O167" s="161">
        <v>9.360654052778731</v>
      </c>
      <c r="P167" s="162">
        <v>2.4436571430553372E-3</v>
      </c>
      <c r="Q167" s="40"/>
      <c r="T167" s="59"/>
      <c r="U167" s="59"/>
      <c r="V167" s="59"/>
      <c r="Z167" s="59"/>
      <c r="AA167" s="57"/>
      <c r="AD167" s="60"/>
      <c r="AE167" s="61"/>
      <c r="AF167" s="61"/>
      <c r="AG167" s="70"/>
      <c r="AH167" s="70"/>
      <c r="AJ167" s="60"/>
      <c r="AK167" s="61"/>
      <c r="AL167" s="61"/>
      <c r="AM167" s="70"/>
      <c r="AN167" s="70"/>
      <c r="AO167" s="62"/>
      <c r="AP167" s="93"/>
      <c r="AQ167" s="93"/>
      <c r="AR167" s="37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G167" s="41"/>
      <c r="BH167" s="41"/>
      <c r="BI167" s="41"/>
      <c r="BJ167" s="41"/>
      <c r="BK167" s="41"/>
      <c r="BL167" s="41"/>
      <c r="BM167" s="41"/>
      <c r="BQ167" s="60"/>
      <c r="BR167" s="63"/>
      <c r="BS167" s="64"/>
    </row>
    <row r="168" spans="1:71" s="17" customFormat="1" x14ac:dyDescent="0.2">
      <c r="A168" s="65"/>
      <c r="B168" s="166">
        <v>41243</v>
      </c>
      <c r="C168" s="156">
        <v>814983566263</v>
      </c>
      <c r="D168" s="157">
        <v>5334914.030000004</v>
      </c>
      <c r="E168" s="158">
        <v>2334455</v>
      </c>
      <c r="F168" s="157">
        <v>27166118875.433334</v>
      </c>
      <c r="G168" s="157">
        <v>11637.028289443719</v>
      </c>
      <c r="H168" s="157">
        <v>5334914.030000004</v>
      </c>
      <c r="I168" s="159">
        <v>2.3958501935607041E-3</v>
      </c>
      <c r="J168" s="159">
        <v>1.0850000000000002E-3</v>
      </c>
      <c r="K168" s="160">
        <v>2.0238095238095518E-5</v>
      </c>
      <c r="L168" s="160">
        <v>0</v>
      </c>
      <c r="M168" s="160">
        <v>2.0238095238095518E-5</v>
      </c>
      <c r="N168" s="161">
        <v>24.025236404227343</v>
      </c>
      <c r="O168" s="161">
        <v>9.3619473870962473</v>
      </c>
      <c r="P168" s="162">
        <v>2.3297924759964144E-3</v>
      </c>
      <c r="Q168" s="40"/>
      <c r="T168" s="59"/>
      <c r="U168" s="59"/>
      <c r="V168" s="59"/>
      <c r="Z168" s="59"/>
      <c r="AA168" s="57"/>
      <c r="AD168" s="60"/>
      <c r="AE168" s="61"/>
      <c r="AF168" s="61"/>
      <c r="AG168" s="70"/>
      <c r="AH168" s="70"/>
      <c r="AJ168" s="60"/>
      <c r="AK168" s="61"/>
      <c r="AL168" s="61"/>
      <c r="AM168" s="70"/>
      <c r="AN168" s="70"/>
      <c r="AO168" s="62"/>
      <c r="AP168" s="93"/>
      <c r="AQ168" s="93"/>
      <c r="AR168" s="37"/>
      <c r="AS168" s="93"/>
      <c r="AT168" s="93"/>
      <c r="AU168" s="93"/>
      <c r="AV168" s="93"/>
      <c r="AW168" s="93"/>
      <c r="AX168" s="93"/>
      <c r="AY168" s="93"/>
      <c r="AZ168" s="93"/>
      <c r="BA168" s="93"/>
      <c r="BB168" s="93"/>
      <c r="BC168" s="93"/>
      <c r="BD168" s="93"/>
      <c r="BE168" s="93"/>
      <c r="BG168" s="41"/>
      <c r="BH168" s="41"/>
      <c r="BI168" s="41"/>
      <c r="BJ168" s="41"/>
      <c r="BK168" s="41"/>
      <c r="BL168" s="41"/>
      <c r="BM168" s="41"/>
      <c r="BQ168" s="60"/>
      <c r="BR168" s="63"/>
      <c r="BS168" s="64"/>
    </row>
    <row r="169" spans="1:71" s="17" customFormat="1" x14ac:dyDescent="0.2">
      <c r="A169" s="65"/>
      <c r="B169" s="166">
        <v>41274</v>
      </c>
      <c r="C169" s="156">
        <v>851231402099</v>
      </c>
      <c r="D169" s="157">
        <v>5444528.25</v>
      </c>
      <c r="E169" s="158">
        <v>2344445</v>
      </c>
      <c r="F169" s="157">
        <v>27459077487.064518</v>
      </c>
      <c r="G169" s="157">
        <v>11712.399944150755</v>
      </c>
      <c r="H169" s="157">
        <v>5444528.25</v>
      </c>
      <c r="I169" s="159">
        <v>2.3409584451258825E-3</v>
      </c>
      <c r="J169" s="159">
        <v>1.1052380952380958E-3</v>
      </c>
      <c r="K169" s="160">
        <v>1.8674948240165416E-5</v>
      </c>
      <c r="L169" s="160">
        <v>0</v>
      </c>
      <c r="M169" s="160">
        <v>1.8674948240165416E-5</v>
      </c>
      <c r="N169" s="161">
        <v>24.035962641931842</v>
      </c>
      <c r="O169" s="161">
        <v>9.3684033838549698</v>
      </c>
      <c r="P169" s="162">
        <v>2.3958501935607041E-3</v>
      </c>
      <c r="Q169" s="40"/>
      <c r="T169" s="59"/>
      <c r="U169" s="59"/>
      <c r="V169" s="59"/>
      <c r="Z169" s="59"/>
      <c r="AA169" s="57"/>
      <c r="AD169" s="60"/>
      <c r="AE169" s="61"/>
      <c r="AF169" s="61"/>
      <c r="AG169" s="70"/>
      <c r="AH169" s="70"/>
      <c r="AJ169" s="60"/>
      <c r="AK169" s="61"/>
      <c r="AL169" s="61"/>
      <c r="AM169" s="70"/>
      <c r="AN169" s="70"/>
      <c r="AO169" s="62"/>
      <c r="AP169" s="93"/>
      <c r="AQ169" s="93"/>
      <c r="AR169" s="37"/>
      <c r="AS169" s="93"/>
      <c r="AT169" s="93"/>
      <c r="AU169" s="93"/>
      <c r="AV169" s="93"/>
      <c r="AW169" s="93"/>
      <c r="AX169" s="93"/>
      <c r="AY169" s="93"/>
      <c r="AZ169" s="93"/>
      <c r="BA169" s="93"/>
      <c r="BB169" s="93"/>
      <c r="BC169" s="93"/>
      <c r="BD169" s="93"/>
      <c r="BE169" s="93"/>
      <c r="BG169" s="41"/>
      <c r="BH169" s="41"/>
      <c r="BI169" s="41"/>
      <c r="BJ169" s="41"/>
      <c r="BK169" s="41"/>
      <c r="BL169" s="41"/>
      <c r="BM169" s="41"/>
      <c r="BQ169" s="60"/>
      <c r="BR169" s="63"/>
      <c r="BS169" s="64"/>
    </row>
    <row r="170" spans="1:71" s="17" customFormat="1" x14ac:dyDescent="0.2">
      <c r="A170" s="65"/>
      <c r="B170" s="166">
        <v>41305</v>
      </c>
      <c r="C170" s="156">
        <v>848307389519</v>
      </c>
      <c r="D170" s="157">
        <v>4440139.5000000047</v>
      </c>
      <c r="E170" s="158">
        <v>2317852</v>
      </c>
      <c r="F170" s="157">
        <v>27364754500.612904</v>
      </c>
      <c r="G170" s="157">
        <v>11806.083606983062</v>
      </c>
      <c r="H170" s="157">
        <v>4440139.5000000047</v>
      </c>
      <c r="I170" s="159">
        <v>1.9104524344871372E-3</v>
      </c>
      <c r="J170" s="159">
        <v>1.1239130434782612E-3</v>
      </c>
      <c r="K170" s="160">
        <v>7.8586956521738832E-5</v>
      </c>
      <c r="L170" s="160">
        <v>0</v>
      </c>
      <c r="M170" s="160">
        <v>7.8586956521738832E-5</v>
      </c>
      <c r="N170" s="161">
        <v>24.032521690210725</v>
      </c>
      <c r="O170" s="161">
        <v>9.3763702375122246</v>
      </c>
      <c r="P170" s="162">
        <v>2.3409584451258825E-3</v>
      </c>
      <c r="Q170" s="40"/>
      <c r="T170" s="59"/>
      <c r="U170" s="59"/>
      <c r="V170" s="59"/>
      <c r="Z170" s="59"/>
      <c r="AA170" s="57"/>
      <c r="AD170" s="60"/>
      <c r="AE170" s="61"/>
      <c r="AF170" s="61"/>
      <c r="AG170" s="70"/>
      <c r="AH170" s="70"/>
      <c r="AJ170" s="60"/>
      <c r="AK170" s="61"/>
      <c r="AL170" s="61"/>
      <c r="AM170" s="70"/>
      <c r="AN170" s="70"/>
      <c r="AO170" s="62"/>
      <c r="AP170" s="93"/>
      <c r="AQ170" s="93"/>
      <c r="AR170" s="37"/>
      <c r="AS170" s="93"/>
      <c r="AT170" s="93"/>
      <c r="AU170" s="93"/>
      <c r="AV170" s="93"/>
      <c r="AW170" s="93"/>
      <c r="AX170" s="93"/>
      <c r="AY170" s="93"/>
      <c r="AZ170" s="93"/>
      <c r="BA170" s="93"/>
      <c r="BB170" s="93"/>
      <c r="BC170" s="93"/>
      <c r="BD170" s="93"/>
      <c r="BE170" s="93"/>
      <c r="BG170" s="41"/>
      <c r="BH170" s="41"/>
      <c r="BI170" s="41"/>
      <c r="BJ170" s="41"/>
      <c r="BK170" s="41"/>
      <c r="BL170" s="41"/>
      <c r="BM170" s="41"/>
      <c r="BQ170" s="60"/>
      <c r="BR170" s="63"/>
      <c r="BS170" s="64"/>
    </row>
    <row r="171" spans="1:71" s="17" customFormat="1" x14ac:dyDescent="0.2">
      <c r="A171" s="65"/>
      <c r="B171" s="166">
        <v>41333</v>
      </c>
      <c r="C171" s="156">
        <v>744401797925</v>
      </c>
      <c r="D171" s="157">
        <v>4835477.6699999981</v>
      </c>
      <c r="E171" s="158">
        <v>2324902</v>
      </c>
      <c r="F171" s="157">
        <v>26585778497.32143</v>
      </c>
      <c r="G171" s="157">
        <v>11435.225440608434</v>
      </c>
      <c r="H171" s="157">
        <v>4835477.6699999981</v>
      </c>
      <c r="I171" s="159">
        <v>2.3709633083500714E-3</v>
      </c>
      <c r="J171" s="159">
        <v>1.2025E-3</v>
      </c>
      <c r="K171" s="160">
        <v>0</v>
      </c>
      <c r="L171" s="160">
        <v>-2.3000000000000451E-5</v>
      </c>
      <c r="M171" s="160">
        <v>-2.3000000000000451E-5</v>
      </c>
      <c r="N171" s="161">
        <v>24.003642266803716</v>
      </c>
      <c r="O171" s="161">
        <v>9.3444538212261143</v>
      </c>
      <c r="P171" s="162">
        <v>1.9104524344871372E-3</v>
      </c>
      <c r="Q171" s="40"/>
      <c r="T171" s="59"/>
      <c r="U171" s="59"/>
      <c r="V171" s="59"/>
      <c r="Z171" s="59"/>
      <c r="AA171" s="57"/>
      <c r="AD171" s="60"/>
      <c r="AE171" s="61"/>
      <c r="AF171" s="61"/>
      <c r="AG171" s="70"/>
      <c r="AH171" s="70"/>
      <c r="AJ171" s="60"/>
      <c r="AK171" s="61"/>
      <c r="AL171" s="61"/>
      <c r="AM171" s="70"/>
      <c r="AN171" s="70"/>
      <c r="AO171" s="62"/>
      <c r="AP171" s="93"/>
      <c r="AQ171" s="93"/>
      <c r="AR171" s="37"/>
      <c r="AS171" s="93"/>
      <c r="AT171" s="93"/>
      <c r="AU171" s="93"/>
      <c r="AV171" s="93"/>
      <c r="AW171" s="93"/>
      <c r="AX171" s="93"/>
      <c r="AY171" s="93"/>
      <c r="AZ171" s="93"/>
      <c r="BA171" s="93"/>
      <c r="BB171" s="93"/>
      <c r="BC171" s="93"/>
      <c r="BD171" s="93"/>
      <c r="BE171" s="93"/>
      <c r="BG171" s="41"/>
      <c r="BH171" s="41"/>
      <c r="BI171" s="41"/>
      <c r="BJ171" s="41"/>
      <c r="BK171" s="41"/>
      <c r="BL171" s="41"/>
      <c r="BM171" s="41"/>
      <c r="BQ171" s="60"/>
      <c r="BR171" s="63"/>
      <c r="BS171" s="64"/>
    </row>
    <row r="172" spans="1:71" s="17" customFormat="1" x14ac:dyDescent="0.2">
      <c r="A172" s="65"/>
      <c r="B172" s="166">
        <v>41364</v>
      </c>
      <c r="C172" s="156">
        <v>807466702574</v>
      </c>
      <c r="D172" s="157">
        <v>6664699.6699999971</v>
      </c>
      <c r="E172" s="158">
        <v>2425132</v>
      </c>
      <c r="F172" s="157">
        <v>26047312986.258064</v>
      </c>
      <c r="G172" s="157">
        <v>10740.575352705777</v>
      </c>
      <c r="H172" s="157">
        <v>6664699.6699999971</v>
      </c>
      <c r="I172" s="159">
        <v>3.012651013094949E-3</v>
      </c>
      <c r="J172" s="159">
        <v>1.1794999999999996E-3</v>
      </c>
      <c r="K172" s="160">
        <v>0</v>
      </c>
      <c r="L172" s="160">
        <v>-4.5238095238071298E-7</v>
      </c>
      <c r="M172" s="160">
        <v>-4.5238095238071298E-7</v>
      </c>
      <c r="N172" s="161">
        <v>23.983180451505405</v>
      </c>
      <c r="O172" s="161">
        <v>9.2817839376434161</v>
      </c>
      <c r="P172" s="162">
        <v>2.3709633083500714E-3</v>
      </c>
      <c r="Q172" s="40"/>
      <c r="T172" s="59"/>
      <c r="U172" s="59"/>
      <c r="V172" s="59"/>
      <c r="Z172" s="59"/>
      <c r="AA172" s="57"/>
      <c r="AD172" s="60"/>
      <c r="AE172" s="61"/>
      <c r="AF172" s="61"/>
      <c r="AG172" s="70"/>
      <c r="AH172" s="70"/>
      <c r="AJ172" s="60"/>
      <c r="AK172" s="61"/>
      <c r="AL172" s="61"/>
      <c r="AM172" s="70"/>
      <c r="AN172" s="70"/>
      <c r="AO172" s="62"/>
      <c r="AP172" s="93"/>
      <c r="AQ172" s="93"/>
      <c r="AR172" s="37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G172" s="41"/>
      <c r="BH172" s="41"/>
      <c r="BI172" s="41"/>
      <c r="BJ172" s="41"/>
      <c r="BK172" s="41"/>
      <c r="BL172" s="41"/>
      <c r="BM172" s="41"/>
      <c r="BQ172" s="60"/>
      <c r="BR172" s="63"/>
      <c r="BS172" s="64"/>
    </row>
    <row r="173" spans="1:71" s="17" customFormat="1" x14ac:dyDescent="0.2">
      <c r="A173" s="65"/>
      <c r="B173" s="166">
        <v>41394</v>
      </c>
      <c r="C173" s="156">
        <v>771112367530</v>
      </c>
      <c r="D173" s="157">
        <v>6164210.6299999924</v>
      </c>
      <c r="E173" s="158">
        <v>2367424</v>
      </c>
      <c r="F173" s="157">
        <v>25703745584.333332</v>
      </c>
      <c r="G173" s="157">
        <v>10857.263246606155</v>
      </c>
      <c r="H173" s="157">
        <v>6164210.6299999924</v>
      </c>
      <c r="I173" s="159">
        <v>2.9177808250656335E-3</v>
      </c>
      <c r="J173" s="159">
        <v>1.1790476190476188E-3</v>
      </c>
      <c r="K173" s="160">
        <v>0</v>
      </c>
      <c r="L173" s="160">
        <v>-5.5865800865800321E-5</v>
      </c>
      <c r="M173" s="160">
        <v>-5.5865800865800321E-5</v>
      </c>
      <c r="N173" s="161">
        <v>23.969902560809231</v>
      </c>
      <c r="O173" s="161">
        <v>9.2925895586548766</v>
      </c>
      <c r="P173" s="162">
        <v>3.012651013094949E-3</v>
      </c>
      <c r="Q173" s="40"/>
      <c r="T173" s="59"/>
      <c r="U173" s="59"/>
      <c r="V173" s="59"/>
      <c r="Z173" s="59"/>
      <c r="AA173" s="57"/>
      <c r="AD173" s="60"/>
      <c r="AE173" s="61"/>
      <c r="AF173" s="61"/>
      <c r="AG173" s="70"/>
      <c r="AH173" s="70"/>
      <c r="AJ173" s="60"/>
      <c r="AK173" s="61"/>
      <c r="AL173" s="61"/>
      <c r="AM173" s="70"/>
      <c r="AN173" s="70"/>
      <c r="AO173" s="62"/>
      <c r="AP173" s="93"/>
      <c r="AQ173" s="93"/>
      <c r="AR173" s="37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G173" s="41"/>
      <c r="BH173" s="41"/>
      <c r="BI173" s="41"/>
      <c r="BJ173" s="41"/>
      <c r="BK173" s="41"/>
      <c r="BL173" s="41"/>
      <c r="BM173" s="41"/>
      <c r="BQ173" s="60"/>
      <c r="BR173" s="63"/>
      <c r="BS173" s="64"/>
    </row>
    <row r="174" spans="1:71" s="17" customFormat="1" x14ac:dyDescent="0.2">
      <c r="A174" s="65"/>
      <c r="B174" s="166">
        <v>41425</v>
      </c>
      <c r="C174" s="156">
        <v>796027604524</v>
      </c>
      <c r="D174" s="157">
        <v>6651871.6500000004</v>
      </c>
      <c r="E174" s="158">
        <v>2326924</v>
      </c>
      <c r="F174" s="157">
        <v>25678309823.354839</v>
      </c>
      <c r="G174" s="157">
        <v>11035.30232330529</v>
      </c>
      <c r="H174" s="157">
        <v>6651871.6500000004</v>
      </c>
      <c r="I174" s="159">
        <v>3.0500615034598317E-3</v>
      </c>
      <c r="J174" s="159">
        <v>1.1231818181818185E-3</v>
      </c>
      <c r="K174" s="160">
        <v>8.2318181818181665E-5</v>
      </c>
      <c r="L174" s="160">
        <v>0</v>
      </c>
      <c r="M174" s="160">
        <v>8.2318181818181665E-5</v>
      </c>
      <c r="N174" s="161">
        <v>23.968912496754594</v>
      </c>
      <c r="O174" s="161">
        <v>9.3088547150808711</v>
      </c>
      <c r="P174" s="162">
        <v>2.9177808250656335E-3</v>
      </c>
      <c r="Q174" s="40"/>
      <c r="T174" s="59"/>
      <c r="U174" s="59"/>
      <c r="V174" s="59"/>
      <c r="Z174" s="59"/>
      <c r="AA174" s="57"/>
      <c r="AD174" s="60"/>
      <c r="AE174" s="61"/>
      <c r="AF174" s="61"/>
      <c r="AG174" s="70"/>
      <c r="AH174" s="70"/>
      <c r="AJ174" s="60"/>
      <c r="AK174" s="61"/>
      <c r="AL174" s="61"/>
      <c r="AM174" s="70"/>
      <c r="AN174" s="70"/>
      <c r="AO174" s="62"/>
      <c r="AP174" s="93"/>
      <c r="AQ174" s="93"/>
      <c r="AR174" s="37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G174" s="41"/>
      <c r="BH174" s="41"/>
      <c r="BI174" s="41"/>
      <c r="BJ174" s="41"/>
      <c r="BK174" s="41"/>
      <c r="BL174" s="41"/>
      <c r="BM174" s="41"/>
      <c r="BQ174" s="60"/>
      <c r="BR174" s="63"/>
      <c r="BS174" s="64"/>
    </row>
    <row r="175" spans="1:71" s="17" customFormat="1" x14ac:dyDescent="0.2">
      <c r="A175" s="65"/>
      <c r="B175" s="166">
        <v>41455</v>
      </c>
      <c r="C175" s="156">
        <v>778356481822</v>
      </c>
      <c r="D175" s="157">
        <v>6669232.3700000718</v>
      </c>
      <c r="E175" s="158">
        <v>2327659</v>
      </c>
      <c r="F175" s="157">
        <v>25945216060.733334</v>
      </c>
      <c r="G175" s="157">
        <v>11146.484970836937</v>
      </c>
      <c r="H175" s="157">
        <v>6669232.3700000718</v>
      </c>
      <c r="I175" s="159">
        <v>3.127448504510189E-3</v>
      </c>
      <c r="J175" s="159">
        <v>1.2055000000000002E-3</v>
      </c>
      <c r="K175" s="160">
        <v>4.4499999999999835E-5</v>
      </c>
      <c r="L175" s="160">
        <v>0</v>
      </c>
      <c r="M175" s="160">
        <v>4.4499999999999835E-5</v>
      </c>
      <c r="N175" s="161">
        <v>23.979253077375816</v>
      </c>
      <c r="O175" s="161">
        <v>9.3188794779344803</v>
      </c>
      <c r="P175" s="162">
        <v>3.0500615034598317E-3</v>
      </c>
      <c r="Q175" s="40"/>
      <c r="T175" s="59"/>
      <c r="U175" s="59"/>
      <c r="V175" s="59"/>
      <c r="Z175" s="59"/>
      <c r="AA175" s="57"/>
      <c r="AD175" s="60"/>
      <c r="AE175" s="61"/>
      <c r="AF175" s="61"/>
      <c r="AG175" s="70"/>
      <c r="AH175" s="70"/>
      <c r="AJ175" s="60"/>
      <c r="AK175" s="61"/>
      <c r="AL175" s="61"/>
      <c r="AM175" s="70"/>
      <c r="AN175" s="70"/>
      <c r="AO175" s="62"/>
      <c r="AP175" s="93"/>
      <c r="AQ175" s="93"/>
      <c r="AR175" s="37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G175" s="41"/>
      <c r="BH175" s="41"/>
      <c r="BI175" s="41"/>
      <c r="BJ175" s="41"/>
      <c r="BK175" s="41"/>
      <c r="BL175" s="41"/>
      <c r="BM175" s="41"/>
      <c r="BQ175" s="60"/>
      <c r="BR175" s="63"/>
      <c r="BS175" s="64"/>
    </row>
    <row r="176" spans="1:71" s="17" customFormat="1" x14ac:dyDescent="0.2">
      <c r="A176" s="65"/>
      <c r="B176" s="166">
        <v>41486</v>
      </c>
      <c r="C176" s="156">
        <v>807381847264</v>
      </c>
      <c r="D176" s="157">
        <v>5216016.9800000619</v>
      </c>
      <c r="E176" s="158">
        <v>2326065</v>
      </c>
      <c r="F176" s="157">
        <v>26044575718.19355</v>
      </c>
      <c r="G176" s="157">
        <v>11196.839176116553</v>
      </c>
      <c r="H176" s="157">
        <v>5216016.9800000619</v>
      </c>
      <c r="I176" s="159">
        <v>2.358049297431749E-3</v>
      </c>
      <c r="J176" s="159">
        <v>1.25E-3</v>
      </c>
      <c r="K176" s="160">
        <v>2.8181818181818039E-5</v>
      </c>
      <c r="L176" s="160">
        <v>0</v>
      </c>
      <c r="M176" s="160">
        <v>2.8181818181818039E-5</v>
      </c>
      <c r="N176" s="161">
        <v>23.983075357674672</v>
      </c>
      <c r="O176" s="161">
        <v>9.3233868010344736</v>
      </c>
      <c r="P176" s="162">
        <v>3.127448504510189E-3</v>
      </c>
      <c r="Q176" s="40"/>
      <c r="T176" s="59"/>
      <c r="U176" s="59"/>
      <c r="V176" s="59"/>
      <c r="Z176" s="59"/>
      <c r="AA176" s="57"/>
      <c r="AD176" s="60"/>
      <c r="AE176" s="61"/>
      <c r="AF176" s="61"/>
      <c r="AG176" s="70"/>
      <c r="AH176" s="70"/>
      <c r="AJ176" s="60"/>
      <c r="AK176" s="61"/>
      <c r="AL176" s="61"/>
      <c r="AM176" s="70"/>
      <c r="AN176" s="70"/>
      <c r="AO176" s="62"/>
      <c r="AP176" s="93"/>
      <c r="AQ176" s="93"/>
      <c r="AR176" s="37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G176" s="41"/>
      <c r="BH176" s="41"/>
      <c r="BI176" s="41"/>
      <c r="BJ176" s="41"/>
      <c r="BK176" s="41"/>
      <c r="BL176" s="41"/>
      <c r="BM176" s="41"/>
      <c r="BQ176" s="60"/>
      <c r="BR176" s="63"/>
      <c r="BS176" s="64"/>
    </row>
    <row r="177" spans="1:71" s="17" customFormat="1" x14ac:dyDescent="0.2">
      <c r="A177" s="65"/>
      <c r="B177" s="166">
        <v>41517</v>
      </c>
      <c r="C177" s="156">
        <v>822864311610</v>
      </c>
      <c r="D177" s="157">
        <v>5376272.2100000614</v>
      </c>
      <c r="E177" s="158">
        <v>2312220</v>
      </c>
      <c r="F177" s="157">
        <v>26544010051.935482</v>
      </c>
      <c r="G177" s="157">
        <v>11479.880829650934</v>
      </c>
      <c r="H177" s="157">
        <v>5376272.2100000614</v>
      </c>
      <c r="I177" s="159">
        <v>2.3847666364464732E-3</v>
      </c>
      <c r="J177" s="159">
        <v>1.2781818181818181E-3</v>
      </c>
      <c r="K177" s="160">
        <v>3.2467532467535341E-6</v>
      </c>
      <c r="L177" s="160">
        <v>0</v>
      </c>
      <c r="M177" s="160">
        <v>3.2467532467535341E-6</v>
      </c>
      <c r="N177" s="161">
        <v>24.002069949083982</v>
      </c>
      <c r="O177" s="161">
        <v>9.3483512891272511</v>
      </c>
      <c r="P177" s="162">
        <v>2.358049297431749E-3</v>
      </c>
      <c r="Q177" s="40"/>
      <c r="T177" s="59"/>
      <c r="U177" s="59"/>
      <c r="V177" s="59"/>
      <c r="Z177" s="59"/>
      <c r="AA177" s="57"/>
      <c r="AD177" s="60"/>
      <c r="AE177" s="61"/>
      <c r="AF177" s="61"/>
      <c r="AG177" s="70"/>
      <c r="AH177" s="70"/>
      <c r="AJ177" s="60"/>
      <c r="AK177" s="61"/>
      <c r="AL177" s="61"/>
      <c r="AM177" s="70"/>
      <c r="AN177" s="70"/>
      <c r="AO177" s="62"/>
      <c r="AP177" s="93"/>
      <c r="AQ177" s="93"/>
      <c r="AR177" s="37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G177" s="41"/>
      <c r="BH177" s="41"/>
      <c r="BI177" s="41"/>
      <c r="BJ177" s="41"/>
      <c r="BK177" s="41"/>
      <c r="BL177" s="41"/>
      <c r="BM177" s="41"/>
      <c r="BQ177" s="60"/>
      <c r="BR177" s="63"/>
      <c r="BS177" s="64"/>
    </row>
    <row r="178" spans="1:71" s="17" customFormat="1" x14ac:dyDescent="0.2">
      <c r="A178" s="65"/>
      <c r="B178" s="166">
        <v>41547</v>
      </c>
      <c r="C178" s="156">
        <v>801537950136</v>
      </c>
      <c r="D178" s="157">
        <v>5158981.1800000705</v>
      </c>
      <c r="E178" s="158">
        <v>2309859</v>
      </c>
      <c r="F178" s="157">
        <v>26717931671.200001</v>
      </c>
      <c r="G178" s="157">
        <v>11566.910218848856</v>
      </c>
      <c r="H178" s="157">
        <v>5158981.1800000705</v>
      </c>
      <c r="I178" s="159">
        <v>2.3492688404591765E-3</v>
      </c>
      <c r="J178" s="159">
        <v>1.2814285714285716E-3</v>
      </c>
      <c r="K178" s="160">
        <v>1.1801242236024728E-6</v>
      </c>
      <c r="L178" s="160">
        <v>0</v>
      </c>
      <c r="M178" s="160">
        <v>1.1801242236024728E-6</v>
      </c>
      <c r="N178" s="161">
        <v>24.008600775103769</v>
      </c>
      <c r="O178" s="161">
        <v>9.3559037334297859</v>
      </c>
      <c r="P178" s="162">
        <v>2.3847666364464732E-3</v>
      </c>
      <c r="Q178" s="40"/>
      <c r="T178" s="59"/>
      <c r="U178" s="59"/>
      <c r="V178" s="59"/>
      <c r="Z178" s="59"/>
      <c r="AA178" s="57"/>
      <c r="AD178" s="60"/>
      <c r="AE178" s="61"/>
      <c r="AF178" s="61"/>
      <c r="AG178" s="70"/>
      <c r="AH178" s="70"/>
      <c r="AJ178" s="60"/>
      <c r="AK178" s="61"/>
      <c r="AL178" s="61"/>
      <c r="AM178" s="70"/>
      <c r="AN178" s="70"/>
      <c r="AO178" s="62"/>
      <c r="AP178" s="93"/>
      <c r="AQ178" s="93"/>
      <c r="AR178" s="37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G178" s="41"/>
      <c r="BH178" s="41"/>
      <c r="BI178" s="41"/>
      <c r="BJ178" s="41"/>
      <c r="BK178" s="41"/>
      <c r="BL178" s="41"/>
      <c r="BM178" s="41"/>
      <c r="BQ178" s="60"/>
      <c r="BR178" s="63"/>
      <c r="BS178" s="64"/>
    </row>
    <row r="179" spans="1:71" s="17" customFormat="1" x14ac:dyDescent="0.2">
      <c r="A179" s="65"/>
      <c r="B179" s="166">
        <v>41578</v>
      </c>
      <c r="C179" s="156">
        <v>826683169048</v>
      </c>
      <c r="D179" s="157">
        <v>4109513.1400000718</v>
      </c>
      <c r="E179" s="158">
        <v>2315357</v>
      </c>
      <c r="F179" s="157">
        <v>26667199001.548386</v>
      </c>
      <c r="G179" s="157">
        <v>11517.532286186703</v>
      </c>
      <c r="H179" s="157">
        <v>4109513.1400000718</v>
      </c>
      <c r="I179" s="159">
        <v>1.8144463952585114E-3</v>
      </c>
      <c r="J179" s="159">
        <v>1.2826086956521741E-3</v>
      </c>
      <c r="K179" s="160">
        <v>3.7867494824016202E-5</v>
      </c>
      <c r="L179" s="160">
        <v>0</v>
      </c>
      <c r="M179" s="160">
        <v>3.7867494824016202E-5</v>
      </c>
      <c r="N179" s="161">
        <v>24.006700145310997</v>
      </c>
      <c r="O179" s="161">
        <v>9.3516257000348553</v>
      </c>
      <c r="P179" s="162">
        <v>2.3492688404591765E-3</v>
      </c>
      <c r="Q179" s="40"/>
      <c r="T179" s="59"/>
      <c r="U179" s="59"/>
      <c r="V179" s="59"/>
      <c r="Z179" s="59"/>
      <c r="AA179" s="57"/>
      <c r="AD179" s="60"/>
      <c r="AE179" s="61"/>
      <c r="AF179" s="61"/>
      <c r="AG179" s="70"/>
      <c r="AH179" s="70"/>
      <c r="AJ179" s="60"/>
      <c r="AK179" s="61"/>
      <c r="AL179" s="61"/>
      <c r="AM179" s="70"/>
      <c r="AN179" s="70"/>
      <c r="AO179" s="62"/>
      <c r="AP179" s="93"/>
      <c r="AQ179" s="93"/>
      <c r="AR179" s="37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G179" s="41"/>
      <c r="BH179" s="41"/>
      <c r="BI179" s="41"/>
      <c r="BJ179" s="41"/>
      <c r="BK179" s="41"/>
      <c r="BL179" s="41"/>
      <c r="BM179" s="41"/>
      <c r="BQ179" s="60"/>
      <c r="BR179" s="63"/>
      <c r="BS179" s="64"/>
    </row>
    <row r="180" spans="1:71" s="17" customFormat="1" x14ac:dyDescent="0.2">
      <c r="A180" s="65"/>
      <c r="B180" s="166">
        <v>41608</v>
      </c>
      <c r="C180" s="156">
        <v>806564143848</v>
      </c>
      <c r="D180" s="157">
        <v>4396256.1400000798</v>
      </c>
      <c r="E180" s="158">
        <v>2291453</v>
      </c>
      <c r="F180" s="157">
        <v>26885471461.599998</v>
      </c>
      <c r="G180" s="157">
        <v>11732.936028624632</v>
      </c>
      <c r="H180" s="157">
        <v>4396256.1400000798</v>
      </c>
      <c r="I180" s="159">
        <v>1.9894679218500299E-3</v>
      </c>
      <c r="J180" s="159">
        <v>1.3204761904761903E-3</v>
      </c>
      <c r="K180" s="160">
        <v>8.3906926406926495E-4</v>
      </c>
      <c r="L180" s="160">
        <v>0</v>
      </c>
      <c r="M180" s="160">
        <v>8.3906926406926495E-4</v>
      </c>
      <c r="N180" s="161">
        <v>24.014851883286394</v>
      </c>
      <c r="O180" s="161">
        <v>9.3701552111480115</v>
      </c>
      <c r="P180" s="162">
        <v>1.8144463952585114E-3</v>
      </c>
      <c r="Q180" s="40"/>
      <c r="T180" s="59"/>
      <c r="U180" s="59"/>
      <c r="V180" s="59"/>
      <c r="Z180" s="59"/>
      <c r="AA180" s="57"/>
      <c r="AD180" s="60"/>
      <c r="AE180" s="61"/>
      <c r="AF180" s="61"/>
      <c r="AG180" s="70"/>
      <c r="AH180" s="70"/>
      <c r="AJ180" s="60"/>
      <c r="AK180" s="61"/>
      <c r="AL180" s="61"/>
      <c r="AM180" s="70"/>
      <c r="AN180" s="70"/>
      <c r="AO180" s="62"/>
      <c r="AP180" s="93"/>
      <c r="AQ180" s="93"/>
      <c r="AR180" s="37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G180" s="41"/>
      <c r="BH180" s="41"/>
      <c r="BI180" s="41"/>
      <c r="BJ180" s="41"/>
      <c r="BK180" s="41"/>
      <c r="BL180" s="41"/>
      <c r="BM180" s="41"/>
      <c r="BQ180" s="60"/>
      <c r="BR180" s="63"/>
      <c r="BS180" s="64"/>
    </row>
    <row r="181" spans="1:71" s="17" customFormat="1" x14ac:dyDescent="0.2">
      <c r="A181" s="65"/>
      <c r="B181" s="166">
        <v>41639</v>
      </c>
      <c r="C181" s="156">
        <v>834723221359</v>
      </c>
      <c r="D181" s="157">
        <v>4893406.7800000673</v>
      </c>
      <c r="E181" s="158">
        <v>2321633</v>
      </c>
      <c r="F181" s="157">
        <v>26926555527.709679</v>
      </c>
      <c r="G181" s="157">
        <v>11598.110264503339</v>
      </c>
      <c r="H181" s="157">
        <v>4893406.7800000673</v>
      </c>
      <c r="I181" s="159">
        <v>2.1397433652224429E-3</v>
      </c>
      <c r="J181" s="159">
        <v>2.1595454545454552E-3</v>
      </c>
      <c r="K181" s="160">
        <v>7.8715415019762515E-5</v>
      </c>
      <c r="L181" s="160">
        <v>0</v>
      </c>
      <c r="M181" s="160">
        <v>7.8715415019762515E-5</v>
      </c>
      <c r="N181" s="161">
        <v>24.016378830936976</v>
      </c>
      <c r="O181" s="161">
        <v>9.3585974555909974</v>
      </c>
      <c r="P181" s="162">
        <v>1.9894679218500299E-3</v>
      </c>
      <c r="Q181" s="40"/>
      <c r="T181" s="59"/>
      <c r="U181" s="59"/>
      <c r="V181" s="59"/>
      <c r="Z181" s="59"/>
      <c r="AA181" s="57"/>
      <c r="AD181" s="60"/>
      <c r="AE181" s="61"/>
      <c r="AF181" s="61"/>
      <c r="AG181" s="70"/>
      <c r="AH181" s="70"/>
      <c r="AJ181" s="60"/>
      <c r="AK181" s="61"/>
      <c r="AL181" s="61"/>
      <c r="AM181" s="70"/>
      <c r="AN181" s="70"/>
      <c r="AO181" s="62"/>
      <c r="AP181" s="93"/>
      <c r="AQ181" s="93"/>
      <c r="AR181" s="37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G181" s="41"/>
      <c r="BH181" s="41"/>
      <c r="BI181" s="41"/>
      <c r="BJ181" s="41"/>
      <c r="BK181" s="41"/>
      <c r="BL181" s="41"/>
      <c r="BM181" s="41"/>
      <c r="BQ181" s="60"/>
      <c r="BR181" s="63"/>
      <c r="BS181" s="64"/>
    </row>
    <row r="182" spans="1:71" s="17" customFormat="1" x14ac:dyDescent="0.2">
      <c r="A182" s="65"/>
      <c r="B182" s="166">
        <v>41670</v>
      </c>
      <c r="C182" s="156">
        <v>833013092965</v>
      </c>
      <c r="D182" s="157">
        <v>3860827.0600000476</v>
      </c>
      <c r="E182" s="158">
        <v>2278065</v>
      </c>
      <c r="F182" s="157">
        <v>26871390095.645161</v>
      </c>
      <c r="G182" s="157">
        <v>11795.708241707396</v>
      </c>
      <c r="H182" s="157">
        <v>3860827.0600000476</v>
      </c>
      <c r="I182" s="159">
        <v>1.6916923500975832E-3</v>
      </c>
      <c r="J182" s="159">
        <v>2.2382608695652177E-3</v>
      </c>
      <c r="K182" s="160">
        <v>7.3913043478280108E-7</v>
      </c>
      <c r="L182" s="160">
        <v>0</v>
      </c>
      <c r="M182" s="160">
        <v>7.3913043478280108E-7</v>
      </c>
      <c r="N182" s="161">
        <v>24.01432799234972</v>
      </c>
      <c r="O182" s="161">
        <v>9.3754910359659576</v>
      </c>
      <c r="P182" s="162">
        <v>2.1397433652224429E-3</v>
      </c>
      <c r="Q182" s="40"/>
      <c r="T182" s="59"/>
      <c r="U182" s="59"/>
      <c r="V182" s="59"/>
      <c r="Z182" s="59"/>
      <c r="AA182" s="57"/>
      <c r="AD182" s="60"/>
      <c r="AE182" s="61"/>
      <c r="AF182" s="61"/>
      <c r="AG182" s="70"/>
      <c r="AH182" s="70"/>
      <c r="AJ182" s="60"/>
      <c r="AK182" s="61"/>
      <c r="AL182" s="61"/>
      <c r="AM182" s="70"/>
      <c r="AN182" s="70"/>
      <c r="AO182" s="62"/>
      <c r="AP182" s="93"/>
      <c r="AQ182" s="93"/>
      <c r="AR182" s="37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G182" s="41"/>
      <c r="BH182" s="41"/>
      <c r="BI182" s="41"/>
      <c r="BJ182" s="41"/>
      <c r="BK182" s="41"/>
      <c r="BL182" s="41"/>
      <c r="BM182" s="41"/>
      <c r="BQ182" s="60"/>
      <c r="BR182" s="63"/>
      <c r="BS182" s="64"/>
    </row>
    <row r="183" spans="1:71" s="17" customFormat="1" x14ac:dyDescent="0.2">
      <c r="A183" s="65"/>
      <c r="B183" s="166">
        <v>41698</v>
      </c>
      <c r="C183" s="156">
        <v>764055426388</v>
      </c>
      <c r="D183" s="157">
        <v>4361060.4499999983</v>
      </c>
      <c r="E183" s="158">
        <v>2294865</v>
      </c>
      <c r="F183" s="157">
        <v>27287693799.57143</v>
      </c>
      <c r="G183" s="157">
        <v>11890.762114360292</v>
      </c>
      <c r="H183" s="157">
        <v>4361060.4499999983</v>
      </c>
      <c r="I183" s="159">
        <v>2.0833397804332372E-3</v>
      </c>
      <c r="J183" s="159">
        <v>2.2390000000000005E-3</v>
      </c>
      <c r="K183" s="160">
        <v>7.9095238095237917E-5</v>
      </c>
      <c r="L183" s="160">
        <v>0</v>
      </c>
      <c r="M183" s="160">
        <v>7.9095238095237917E-5</v>
      </c>
      <c r="N183" s="161">
        <v>24.029701660934549</v>
      </c>
      <c r="O183" s="161">
        <v>9.383517084717349</v>
      </c>
      <c r="P183" s="162">
        <v>1.6916923500975832E-3</v>
      </c>
      <c r="Q183" s="40"/>
      <c r="T183" s="59"/>
      <c r="U183" s="59"/>
      <c r="V183" s="59"/>
      <c r="Z183" s="59"/>
      <c r="AA183" s="57"/>
      <c r="AD183" s="60"/>
      <c r="AE183" s="61"/>
      <c r="AF183" s="61"/>
      <c r="AG183" s="70"/>
      <c r="AH183" s="70"/>
      <c r="AJ183" s="60"/>
      <c r="AK183" s="61"/>
      <c r="AL183" s="61"/>
      <c r="AM183" s="70"/>
      <c r="AN183" s="70"/>
      <c r="AO183" s="62"/>
      <c r="AP183" s="93"/>
      <c r="AQ183" s="93"/>
      <c r="AR183" s="37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G183" s="41"/>
      <c r="BH183" s="41"/>
      <c r="BI183" s="41"/>
      <c r="BJ183" s="41"/>
      <c r="BK183" s="41"/>
      <c r="BL183" s="41"/>
      <c r="BM183" s="41"/>
      <c r="BQ183" s="60"/>
      <c r="BR183" s="63"/>
      <c r="BS183" s="64"/>
    </row>
    <row r="184" spans="1:71" s="17" customFormat="1" x14ac:dyDescent="0.2">
      <c r="A184" s="65"/>
      <c r="B184" s="166">
        <v>41729</v>
      </c>
      <c r="C184" s="156">
        <v>849924009170</v>
      </c>
      <c r="D184" s="157">
        <v>5639968.5299999947</v>
      </c>
      <c r="E184" s="158">
        <v>2311597</v>
      </c>
      <c r="F184" s="157">
        <v>27416903521.612904</v>
      </c>
      <c r="G184" s="157">
        <v>11860.58967960804</v>
      </c>
      <c r="H184" s="157">
        <v>5639968.5299999947</v>
      </c>
      <c r="I184" s="159">
        <v>2.4220853761506619E-3</v>
      </c>
      <c r="J184" s="159">
        <v>2.3180952380952385E-3</v>
      </c>
      <c r="K184" s="160">
        <v>2.0740476190476151E-4</v>
      </c>
      <c r="L184" s="160">
        <v>0</v>
      </c>
      <c r="M184" s="160">
        <v>2.0740476190476151E-4</v>
      </c>
      <c r="N184" s="161">
        <v>24.034425576972652</v>
      </c>
      <c r="O184" s="161">
        <v>9.3809763913501207</v>
      </c>
      <c r="P184" s="162">
        <v>2.0833397804332372E-3</v>
      </c>
      <c r="Q184" s="40"/>
      <c r="T184" s="59"/>
      <c r="U184" s="59"/>
      <c r="V184" s="59"/>
      <c r="Z184" s="59"/>
      <c r="AA184" s="57"/>
      <c r="AD184" s="60"/>
      <c r="AE184" s="61"/>
      <c r="AF184" s="61"/>
      <c r="AG184" s="70"/>
      <c r="AH184" s="70"/>
      <c r="AJ184" s="60"/>
      <c r="AK184" s="61"/>
      <c r="AL184" s="61"/>
      <c r="AM184" s="70"/>
      <c r="AN184" s="70"/>
      <c r="AO184" s="62"/>
      <c r="AP184" s="93"/>
      <c r="AQ184" s="93"/>
      <c r="AR184" s="37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G184" s="41"/>
      <c r="BH184" s="41"/>
      <c r="BI184" s="41"/>
      <c r="BJ184" s="41"/>
      <c r="BK184" s="41"/>
      <c r="BL184" s="41"/>
      <c r="BM184" s="41"/>
      <c r="BQ184" s="60"/>
      <c r="BR184" s="63"/>
      <c r="BS184" s="64"/>
    </row>
    <row r="185" spans="1:71" s="17" customFormat="1" x14ac:dyDescent="0.2">
      <c r="A185" s="65"/>
      <c r="B185" s="166">
        <v>41759</v>
      </c>
      <c r="C185" s="156">
        <v>830604466496</v>
      </c>
      <c r="D185" s="157">
        <v>4884405.0299999928</v>
      </c>
      <c r="E185" s="158">
        <v>2274645</v>
      </c>
      <c r="F185" s="157">
        <v>27686815549.866665</v>
      </c>
      <c r="G185" s="157">
        <v>12171.92816895237</v>
      </c>
      <c r="H185" s="157">
        <v>4884405.0299999928</v>
      </c>
      <c r="I185" s="159">
        <v>2.1463980846033446E-3</v>
      </c>
      <c r="J185" s="159">
        <v>2.5255E-3</v>
      </c>
      <c r="K185" s="160">
        <v>6.6880952380951944E-5</v>
      </c>
      <c r="L185" s="160">
        <v>0</v>
      </c>
      <c r="M185" s="160">
        <v>6.6880952380951944E-5</v>
      </c>
      <c r="N185" s="161">
        <v>24.044222163899633</v>
      </c>
      <c r="O185" s="161">
        <v>9.4068876096646115</v>
      </c>
      <c r="P185" s="162">
        <v>2.4220853761506619E-3</v>
      </c>
      <c r="Q185" s="40"/>
      <c r="T185" s="59"/>
      <c r="U185" s="59"/>
      <c r="V185" s="59"/>
      <c r="Z185" s="59"/>
      <c r="AA185" s="57"/>
      <c r="AD185" s="60"/>
      <c r="AE185" s="61"/>
      <c r="AF185" s="61"/>
      <c r="AG185" s="70"/>
      <c r="AH185" s="70"/>
      <c r="AJ185" s="60"/>
      <c r="AK185" s="61"/>
      <c r="AL185" s="61"/>
      <c r="AM185" s="70"/>
      <c r="AN185" s="70"/>
      <c r="AO185" s="62"/>
      <c r="AP185" s="93"/>
      <c r="AQ185" s="93"/>
      <c r="AR185" s="37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G185" s="41"/>
      <c r="BH185" s="41"/>
      <c r="BI185" s="41"/>
      <c r="BJ185" s="41"/>
      <c r="BK185" s="41"/>
      <c r="BL185" s="41"/>
      <c r="BM185" s="41"/>
      <c r="BQ185" s="60"/>
      <c r="BR185" s="63"/>
      <c r="BS185" s="64"/>
    </row>
    <row r="186" spans="1:71" s="17" customFormat="1" x14ac:dyDescent="0.2">
      <c r="A186" s="65"/>
      <c r="B186" s="166">
        <v>41790</v>
      </c>
      <c r="C186" s="156">
        <v>856241838663</v>
      </c>
      <c r="D186" s="157">
        <v>5707753.509999997</v>
      </c>
      <c r="E186" s="158">
        <v>2292582</v>
      </c>
      <c r="F186" s="157">
        <v>27620704473</v>
      </c>
      <c r="G186" s="157">
        <v>12047.858908863456</v>
      </c>
      <c r="H186" s="157">
        <v>5707753.509999997</v>
      </c>
      <c r="I186" s="159">
        <v>2.4331093589202162E-3</v>
      </c>
      <c r="J186" s="159">
        <v>2.5923809523809519E-3</v>
      </c>
      <c r="K186" s="160">
        <v>0</v>
      </c>
      <c r="L186" s="160">
        <v>-1.0633333333333326E-3</v>
      </c>
      <c r="M186" s="160">
        <v>-1.0633333333333326E-3</v>
      </c>
      <c r="N186" s="161">
        <v>24.041831490503807</v>
      </c>
      <c r="O186" s="161">
        <v>9.396642239219398</v>
      </c>
      <c r="P186" s="162">
        <v>2.1463980846033446E-3</v>
      </c>
      <c r="Q186" s="40"/>
      <c r="T186" s="59"/>
      <c r="U186" s="59"/>
      <c r="V186" s="59"/>
      <c r="Z186" s="59"/>
      <c r="AA186" s="57"/>
      <c r="AD186" s="60"/>
      <c r="AE186" s="61"/>
      <c r="AF186" s="61"/>
      <c r="AG186" s="70"/>
      <c r="AH186" s="70"/>
      <c r="AJ186" s="60"/>
      <c r="AK186" s="61"/>
      <c r="AL186" s="61"/>
      <c r="AM186" s="70"/>
      <c r="AN186" s="70"/>
      <c r="AO186" s="62"/>
      <c r="AP186" s="93"/>
      <c r="AQ186" s="93"/>
      <c r="AR186" s="37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G186" s="41"/>
      <c r="BH186" s="41"/>
      <c r="BI186" s="41"/>
      <c r="BJ186" s="41"/>
      <c r="BK186" s="41"/>
      <c r="BL186" s="41"/>
      <c r="BM186" s="41"/>
      <c r="BQ186" s="60"/>
      <c r="BR186" s="63"/>
      <c r="BS186" s="64"/>
    </row>
    <row r="187" spans="1:71" s="17" customFormat="1" x14ac:dyDescent="0.2">
      <c r="A187" s="65"/>
      <c r="B187" s="166">
        <v>41820</v>
      </c>
      <c r="C187" s="156">
        <v>814460352364</v>
      </c>
      <c r="D187" s="157">
        <v>5980579.1500000088</v>
      </c>
      <c r="E187" s="158">
        <v>2295867</v>
      </c>
      <c r="F187" s="157">
        <v>27148678412.133335</v>
      </c>
      <c r="G187" s="157">
        <v>11825.022273560853</v>
      </c>
      <c r="H187" s="157">
        <v>5980579.1500000088</v>
      </c>
      <c r="I187" s="159">
        <v>2.6801935581198342E-3</v>
      </c>
      <c r="J187" s="159">
        <v>1.5290476190476193E-3</v>
      </c>
      <c r="K187" s="160">
        <v>0</v>
      </c>
      <c r="L187" s="160">
        <v>-5.7078674948240191E-4</v>
      </c>
      <c r="M187" s="160">
        <v>-5.7078674948240191E-4</v>
      </c>
      <c r="N187" s="161">
        <v>24.024594204872088</v>
      </c>
      <c r="O187" s="161">
        <v>9.3779730969575859</v>
      </c>
      <c r="P187" s="162">
        <v>2.4331093589202162E-3</v>
      </c>
      <c r="Q187" s="40"/>
      <c r="T187" s="59"/>
      <c r="U187" s="59"/>
      <c r="V187" s="59"/>
      <c r="Z187" s="59"/>
      <c r="AA187" s="57"/>
      <c r="AD187" s="60"/>
      <c r="AE187" s="61"/>
      <c r="AF187" s="61"/>
      <c r="AG187" s="70"/>
      <c r="AH187" s="70"/>
      <c r="AJ187" s="60"/>
      <c r="AK187" s="61"/>
      <c r="AL187" s="61"/>
      <c r="AM187" s="70"/>
      <c r="AN187" s="70"/>
      <c r="AO187" s="62"/>
      <c r="AP187" s="93"/>
      <c r="AQ187" s="93"/>
      <c r="AR187" s="37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G187" s="41"/>
      <c r="BH187" s="41"/>
      <c r="BI187" s="41"/>
      <c r="BJ187" s="41"/>
      <c r="BK187" s="41"/>
      <c r="BL187" s="41"/>
      <c r="BM187" s="41"/>
      <c r="BQ187" s="60"/>
      <c r="BR187" s="63"/>
      <c r="BS187" s="64"/>
    </row>
    <row r="188" spans="1:71" s="17" customFormat="1" x14ac:dyDescent="0.2">
      <c r="A188" s="65"/>
      <c r="B188" s="166">
        <v>41851</v>
      </c>
      <c r="C188" s="156">
        <v>836337365770</v>
      </c>
      <c r="D188" s="157">
        <v>5045697.7600000035</v>
      </c>
      <c r="E188" s="158">
        <v>2295346</v>
      </c>
      <c r="F188" s="157">
        <v>26978624702.258064</v>
      </c>
      <c r="G188" s="157">
        <v>11753.620021669092</v>
      </c>
      <c r="H188" s="157">
        <v>5045697.7600000035</v>
      </c>
      <c r="I188" s="159">
        <v>2.2020774842511095E-3</v>
      </c>
      <c r="J188" s="159">
        <v>9.5826086956521742E-4</v>
      </c>
      <c r="K188" s="160">
        <v>0</v>
      </c>
      <c r="L188" s="160">
        <v>-1.0826086956521735E-4</v>
      </c>
      <c r="M188" s="160">
        <v>-1.0826086956521735E-4</v>
      </c>
      <c r="N188" s="161">
        <v>24.018310711714314</v>
      </c>
      <c r="O188" s="161">
        <v>9.371916559073826</v>
      </c>
      <c r="P188" s="162">
        <v>2.6801935581198342E-3</v>
      </c>
      <c r="Q188" s="40"/>
      <c r="T188" s="59"/>
      <c r="U188" s="59"/>
      <c r="V188" s="59"/>
      <c r="Z188" s="59"/>
      <c r="AA188" s="57"/>
      <c r="AD188" s="60"/>
      <c r="AE188" s="61"/>
      <c r="AF188" s="61"/>
      <c r="AG188" s="70"/>
      <c r="AH188" s="70"/>
      <c r="AJ188" s="60"/>
      <c r="AK188" s="61"/>
      <c r="AL188" s="61"/>
      <c r="AM188" s="70"/>
      <c r="AN188" s="70"/>
      <c r="AO188" s="62"/>
      <c r="AP188" s="93"/>
      <c r="AQ188" s="93"/>
      <c r="AR188" s="37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G188" s="41"/>
      <c r="BH188" s="41"/>
      <c r="BI188" s="41"/>
      <c r="BJ188" s="41"/>
      <c r="BK188" s="41"/>
      <c r="BL188" s="41"/>
      <c r="BM188" s="41"/>
      <c r="BQ188" s="60"/>
      <c r="BR188" s="63"/>
      <c r="BS188" s="64"/>
    </row>
    <row r="189" spans="1:71" s="17" customFormat="1" x14ac:dyDescent="0.2">
      <c r="A189" s="65"/>
      <c r="B189" s="167">
        <v>41882</v>
      </c>
      <c r="C189" s="168">
        <v>855310504011</v>
      </c>
      <c r="D189" s="169">
        <v>5715764.3900000127</v>
      </c>
      <c r="E189" s="170">
        <v>2291544</v>
      </c>
      <c r="F189" s="169">
        <v>27590661419.709679</v>
      </c>
      <c r="G189" s="169">
        <v>12040.205826163356</v>
      </c>
      <c r="H189" s="169">
        <v>5715764.3900000127</v>
      </c>
      <c r="I189" s="171">
        <v>2.4391773426918812E-3</v>
      </c>
      <c r="J189" s="171">
        <v>8.5000000000000006E-4</v>
      </c>
      <c r="K189" s="172">
        <v>0</v>
      </c>
      <c r="L189" s="172">
        <v>-8.5000000000000006E-4</v>
      </c>
      <c r="M189" s="172">
        <v>-8.5000000000000006E-4</v>
      </c>
      <c r="N189" s="173">
        <v>24.040743198056418</v>
      </c>
      <c r="O189" s="173">
        <v>9.3960068139129831</v>
      </c>
      <c r="P189" s="174">
        <v>2.2020774842511095E-3</v>
      </c>
      <c r="Q189" s="40"/>
      <c r="T189" s="59"/>
      <c r="U189" s="59"/>
      <c r="V189" s="59"/>
      <c r="Z189" s="59"/>
      <c r="AA189" s="57"/>
      <c r="AD189" s="60"/>
      <c r="AE189" s="61"/>
      <c r="AF189" s="61"/>
      <c r="AG189" s="70"/>
      <c r="AH189" s="70"/>
      <c r="AJ189" s="60"/>
      <c r="AK189" s="61"/>
      <c r="AL189" s="61"/>
      <c r="AM189" s="70"/>
      <c r="AN189" s="70"/>
      <c r="AO189" s="62"/>
      <c r="AP189" s="93"/>
      <c r="AQ189" s="93"/>
      <c r="AR189" s="37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G189" s="41"/>
      <c r="BH189" s="41"/>
      <c r="BI189" s="41"/>
      <c r="BJ189" s="41"/>
      <c r="BK189" s="41"/>
      <c r="BL189" s="41"/>
      <c r="BM189" s="41"/>
      <c r="BQ189" s="60"/>
      <c r="BR189" s="63"/>
      <c r="BS189" s="64"/>
    </row>
    <row r="190" spans="1:71" s="17" customFormat="1" x14ac:dyDescent="0.2">
      <c r="A190" s="65"/>
      <c r="B190" s="74"/>
      <c r="C190" s="66"/>
      <c r="D190" s="67"/>
      <c r="E190" s="68"/>
      <c r="F190" s="97"/>
      <c r="G190" s="97"/>
      <c r="H190" s="97"/>
      <c r="I190" s="98"/>
      <c r="J190" s="102"/>
      <c r="K190" s="99"/>
      <c r="L190" s="99"/>
      <c r="M190" s="99"/>
      <c r="N190" s="100"/>
      <c r="O190" s="100"/>
      <c r="P190" s="101"/>
      <c r="Q190" s="40"/>
      <c r="T190" s="59"/>
      <c r="U190" s="59"/>
      <c r="V190" s="59"/>
      <c r="Z190" s="59"/>
      <c r="AA190" s="57"/>
      <c r="AD190" s="60"/>
      <c r="AE190" s="61"/>
      <c r="AF190" s="61"/>
      <c r="AG190" s="70"/>
      <c r="AH190" s="70"/>
      <c r="AJ190" s="60"/>
      <c r="AK190" s="61"/>
      <c r="AL190" s="61"/>
      <c r="AM190" s="70"/>
      <c r="AN190" s="70"/>
      <c r="AO190" s="62"/>
      <c r="AP190" s="93"/>
      <c r="AQ190" s="93"/>
      <c r="AR190" s="37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G190" s="41"/>
      <c r="BH190" s="41"/>
      <c r="BI190" s="41"/>
      <c r="BJ190" s="41"/>
      <c r="BK190" s="41"/>
      <c r="BL190" s="41"/>
      <c r="BM190" s="41"/>
      <c r="BQ190" s="60"/>
      <c r="BR190" s="63"/>
      <c r="BS190" s="64"/>
    </row>
    <row r="191" spans="1:71" x14ac:dyDescent="0.2">
      <c r="A191" s="247"/>
      <c r="B191" s="269"/>
      <c r="C191" s="97"/>
      <c r="D191" s="97"/>
      <c r="E191" s="97"/>
      <c r="F191" s="97"/>
      <c r="G191" s="97"/>
      <c r="H191" s="97"/>
      <c r="I191" s="98"/>
      <c r="J191" s="102"/>
      <c r="K191" s="99"/>
      <c r="L191" s="99"/>
      <c r="M191" s="99"/>
      <c r="N191" s="100"/>
      <c r="O191" s="100"/>
      <c r="P191" s="98"/>
      <c r="T191" s="256"/>
      <c r="U191" s="256"/>
      <c r="V191" s="256"/>
      <c r="Z191" s="256"/>
      <c r="AA191" s="257"/>
      <c r="AD191" s="258"/>
      <c r="AE191" s="259"/>
      <c r="AF191" s="259"/>
      <c r="AG191" s="260"/>
      <c r="AH191" s="260"/>
      <c r="AJ191" s="258"/>
      <c r="AK191" s="259"/>
      <c r="AL191" s="259"/>
      <c r="AM191" s="260"/>
      <c r="AN191" s="260"/>
      <c r="AO191" s="261"/>
      <c r="AR191" s="262"/>
      <c r="BQ191" s="258"/>
      <c r="BR191" s="264"/>
    </row>
    <row r="192" spans="1:71" x14ac:dyDescent="0.2">
      <c r="A192" s="247"/>
      <c r="B192" s="269"/>
      <c r="C192" s="97"/>
      <c r="D192" s="97"/>
      <c r="E192" s="97"/>
      <c r="F192" s="97"/>
      <c r="G192" s="97"/>
      <c r="H192" s="97"/>
      <c r="I192" s="98"/>
      <c r="J192" s="102"/>
      <c r="K192" s="99"/>
      <c r="L192" s="99"/>
      <c r="M192" s="99"/>
      <c r="N192" s="100"/>
      <c r="O192" s="100"/>
      <c r="P192" s="98"/>
      <c r="T192" s="256"/>
      <c r="U192" s="256"/>
      <c r="V192" s="256"/>
      <c r="Z192" s="256"/>
      <c r="AA192" s="257"/>
      <c r="AD192" s="258"/>
      <c r="AE192" s="259"/>
      <c r="AF192" s="259"/>
      <c r="AG192" s="260"/>
      <c r="AH192" s="260"/>
      <c r="AJ192" s="258"/>
      <c r="AK192" s="259"/>
      <c r="AL192" s="259"/>
      <c r="AM192" s="260"/>
      <c r="AN192" s="260"/>
      <c r="AO192" s="261"/>
      <c r="AR192" s="262"/>
      <c r="BQ192" s="258"/>
      <c r="BR192" s="264"/>
    </row>
    <row r="193" spans="1:70" x14ac:dyDescent="0.2">
      <c r="A193" s="247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T193" s="256"/>
      <c r="U193" s="256"/>
      <c r="V193" s="256"/>
      <c r="Z193" s="256"/>
      <c r="AA193" s="257"/>
      <c r="AD193" s="258"/>
      <c r="AE193" s="259"/>
      <c r="AF193" s="259"/>
      <c r="AG193" s="260"/>
      <c r="AH193" s="260"/>
      <c r="AJ193" s="258"/>
      <c r="AK193" s="259"/>
      <c r="AL193" s="259"/>
      <c r="AM193" s="260"/>
      <c r="AN193" s="260"/>
      <c r="AO193" s="261"/>
      <c r="AR193" s="262"/>
      <c r="BQ193" s="258"/>
      <c r="BR193" s="264"/>
    </row>
    <row r="194" spans="1:70" x14ac:dyDescent="0.2">
      <c r="A194" s="247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T194" s="256"/>
      <c r="U194" s="256"/>
      <c r="V194" s="256"/>
      <c r="Z194" s="256"/>
      <c r="AA194" s="257"/>
      <c r="AD194" s="258"/>
      <c r="AE194" s="259"/>
      <c r="AF194" s="259"/>
      <c r="AG194" s="260"/>
      <c r="AH194" s="260"/>
      <c r="AJ194" s="258"/>
      <c r="AK194" s="259"/>
      <c r="AL194" s="259"/>
      <c r="AM194" s="260"/>
      <c r="AN194" s="260"/>
      <c r="AO194" s="261"/>
      <c r="AR194" s="262"/>
      <c r="BQ194" s="258"/>
      <c r="BR194" s="264"/>
    </row>
    <row r="195" spans="1:70" x14ac:dyDescent="0.2">
      <c r="A195" s="247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T195" s="256"/>
      <c r="U195" s="256"/>
      <c r="V195" s="256"/>
      <c r="Z195" s="256"/>
      <c r="AA195" s="257"/>
      <c r="AD195" s="258"/>
      <c r="AE195" s="259"/>
      <c r="AF195" s="259"/>
      <c r="AG195" s="260"/>
      <c r="AH195" s="260"/>
      <c r="AJ195" s="258"/>
      <c r="AK195" s="259"/>
      <c r="AL195" s="259"/>
      <c r="AM195" s="260"/>
      <c r="AN195" s="260"/>
      <c r="AO195" s="261"/>
      <c r="AR195" s="262"/>
      <c r="BQ195" s="258"/>
      <c r="BR195" s="264"/>
    </row>
    <row r="196" spans="1:70" x14ac:dyDescent="0.2">
      <c r="A196" s="247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T196" s="256"/>
      <c r="U196" s="256"/>
      <c r="V196" s="256"/>
      <c r="Z196" s="256"/>
      <c r="AA196" s="257"/>
      <c r="AD196" s="258"/>
      <c r="AE196" s="259"/>
      <c r="AF196" s="259"/>
      <c r="AG196" s="260"/>
      <c r="AH196" s="260"/>
      <c r="AJ196" s="258"/>
      <c r="AK196" s="259"/>
      <c r="AL196" s="259"/>
      <c r="AM196" s="260"/>
      <c r="AN196" s="260"/>
      <c r="AO196" s="261"/>
      <c r="AR196" s="262"/>
      <c r="BQ196" s="258"/>
      <c r="BR196" s="264"/>
    </row>
    <row r="197" spans="1:70" x14ac:dyDescent="0.2">
      <c r="A197" s="247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T197" s="256"/>
      <c r="U197" s="256"/>
      <c r="V197" s="256"/>
      <c r="Z197" s="256"/>
      <c r="AA197" s="257"/>
      <c r="AD197" s="258"/>
      <c r="AE197" s="259"/>
      <c r="AF197" s="259"/>
      <c r="AG197" s="260"/>
      <c r="AH197" s="260"/>
      <c r="AJ197" s="258"/>
      <c r="AK197" s="259"/>
      <c r="AL197" s="259"/>
      <c r="AM197" s="260"/>
      <c r="AN197" s="260"/>
      <c r="AO197" s="261"/>
      <c r="AR197" s="262"/>
      <c r="BQ197" s="258"/>
      <c r="BR197" s="264"/>
    </row>
    <row r="198" spans="1:70" x14ac:dyDescent="0.2">
      <c r="A198" s="247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T198" s="256"/>
      <c r="U198" s="256"/>
      <c r="V198" s="256"/>
      <c r="Z198" s="256"/>
      <c r="AA198" s="257"/>
      <c r="AD198" s="258"/>
      <c r="AE198" s="259"/>
      <c r="AF198" s="259"/>
      <c r="AG198" s="260"/>
      <c r="AH198" s="260"/>
      <c r="AJ198" s="258"/>
      <c r="AK198" s="259"/>
      <c r="AL198" s="259"/>
      <c r="AM198" s="260"/>
      <c r="AN198" s="260"/>
      <c r="AO198" s="261"/>
      <c r="AR198" s="262"/>
      <c r="BQ198" s="258"/>
      <c r="BR198" s="264"/>
    </row>
    <row r="199" spans="1:70" x14ac:dyDescent="0.2">
      <c r="A199" s="247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T199" s="256"/>
      <c r="U199" s="256"/>
      <c r="V199" s="256"/>
      <c r="Z199" s="256"/>
      <c r="AA199" s="257"/>
      <c r="AD199" s="258"/>
      <c r="AE199" s="259"/>
      <c r="AF199" s="259"/>
      <c r="AG199" s="260"/>
      <c r="AH199" s="260"/>
      <c r="AJ199" s="258"/>
      <c r="AK199" s="259"/>
      <c r="AL199" s="259"/>
      <c r="AM199" s="260"/>
      <c r="AN199" s="260"/>
      <c r="AO199" s="261"/>
      <c r="AR199" s="262"/>
      <c r="BQ199" s="258"/>
      <c r="BR199" s="264"/>
    </row>
    <row r="200" spans="1:70" x14ac:dyDescent="0.2">
      <c r="A200" s="247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T200" s="256"/>
      <c r="U200" s="256"/>
      <c r="V200" s="256"/>
      <c r="Z200" s="256"/>
      <c r="AA200" s="257"/>
      <c r="AD200" s="258"/>
      <c r="AE200" s="259"/>
      <c r="AF200" s="259"/>
      <c r="AG200" s="260"/>
      <c r="AH200" s="260"/>
      <c r="AJ200" s="258"/>
      <c r="AK200" s="259"/>
      <c r="AL200" s="259"/>
      <c r="AM200" s="260"/>
      <c r="AN200" s="260"/>
      <c r="AO200" s="261"/>
      <c r="AR200" s="262"/>
      <c r="BQ200" s="258"/>
      <c r="BR200" s="264"/>
    </row>
    <row r="201" spans="1:70" x14ac:dyDescent="0.2">
      <c r="A201" s="247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T201" s="256"/>
      <c r="U201" s="256"/>
      <c r="V201" s="256"/>
      <c r="Z201" s="256"/>
      <c r="AA201" s="257"/>
      <c r="AD201" s="258"/>
      <c r="AE201" s="259"/>
      <c r="AF201" s="259"/>
      <c r="AG201" s="260"/>
      <c r="AH201" s="260"/>
      <c r="AJ201" s="258"/>
      <c r="AK201" s="259"/>
      <c r="AL201" s="259"/>
      <c r="AM201" s="260"/>
      <c r="AN201" s="260"/>
      <c r="AO201" s="261"/>
      <c r="AR201" s="262"/>
      <c r="BQ201" s="258"/>
      <c r="BR201" s="264"/>
    </row>
    <row r="202" spans="1:70" x14ac:dyDescent="0.2">
      <c r="A202" s="247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T202" s="256"/>
      <c r="U202" s="256"/>
      <c r="V202" s="256"/>
      <c r="Z202" s="256"/>
      <c r="AA202" s="257"/>
      <c r="AD202" s="258"/>
      <c r="AE202" s="259"/>
      <c r="AF202" s="259"/>
      <c r="AG202" s="260"/>
      <c r="AH202" s="260"/>
      <c r="AJ202" s="258"/>
      <c r="AK202" s="259"/>
      <c r="AL202" s="259"/>
      <c r="AM202" s="260"/>
      <c r="AN202" s="260"/>
      <c r="AO202" s="261"/>
      <c r="AR202" s="262"/>
      <c r="BQ202" s="258"/>
      <c r="BR202" s="264"/>
    </row>
    <row r="203" spans="1:70" x14ac:dyDescent="0.2">
      <c r="A203" s="247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T203" s="256"/>
      <c r="U203" s="256"/>
      <c r="V203" s="256"/>
      <c r="Z203" s="256"/>
      <c r="AA203" s="257"/>
      <c r="AD203" s="258"/>
      <c r="AE203" s="259"/>
      <c r="AF203" s="259"/>
      <c r="AG203" s="260"/>
      <c r="AH203" s="260"/>
      <c r="AJ203" s="258"/>
      <c r="AK203" s="259"/>
      <c r="AL203" s="259"/>
      <c r="AM203" s="260"/>
      <c r="AN203" s="260"/>
      <c r="AO203" s="261"/>
      <c r="AR203" s="262"/>
      <c r="BQ203" s="258"/>
      <c r="BR203" s="264"/>
    </row>
    <row r="204" spans="1:70" x14ac:dyDescent="0.2">
      <c r="A204" s="247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T204" s="256"/>
      <c r="U204" s="256"/>
      <c r="V204" s="256"/>
      <c r="Z204" s="256"/>
      <c r="AA204" s="257"/>
      <c r="AD204" s="258"/>
      <c r="AE204" s="259"/>
      <c r="AF204" s="259"/>
      <c r="AG204" s="260"/>
      <c r="AH204" s="260"/>
      <c r="AJ204" s="258"/>
      <c r="AK204" s="259"/>
      <c r="AL204" s="259"/>
      <c r="AM204" s="260"/>
      <c r="AN204" s="260"/>
      <c r="AO204" s="261"/>
      <c r="AR204" s="262"/>
      <c r="BQ204" s="258"/>
      <c r="BR204" s="264"/>
    </row>
    <row r="205" spans="1:70" x14ac:dyDescent="0.2">
      <c r="A205" s="247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T205" s="256"/>
      <c r="U205" s="256"/>
      <c r="V205" s="256"/>
      <c r="Z205" s="256"/>
      <c r="AA205" s="257"/>
      <c r="AD205" s="258"/>
      <c r="AE205" s="259"/>
      <c r="AF205" s="259"/>
      <c r="AG205" s="260"/>
      <c r="AH205" s="260"/>
      <c r="AJ205" s="258"/>
      <c r="AK205" s="259"/>
      <c r="AL205" s="259"/>
      <c r="AM205" s="260"/>
      <c r="AN205" s="260"/>
      <c r="AO205" s="261"/>
      <c r="AR205" s="262"/>
      <c r="BQ205" s="258"/>
      <c r="BR205" s="264"/>
    </row>
    <row r="206" spans="1:70" x14ac:dyDescent="0.2">
      <c r="A206" s="247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T206" s="256"/>
      <c r="U206" s="256"/>
      <c r="V206" s="256"/>
      <c r="Z206" s="256"/>
      <c r="AA206" s="257"/>
      <c r="AD206" s="258"/>
      <c r="AE206" s="259"/>
      <c r="AF206" s="259"/>
      <c r="AG206" s="260"/>
      <c r="AH206" s="260"/>
      <c r="AJ206" s="258"/>
      <c r="AK206" s="259"/>
      <c r="AL206" s="259"/>
      <c r="AM206" s="260"/>
      <c r="AN206" s="260"/>
      <c r="AO206" s="261"/>
      <c r="AR206" s="262"/>
      <c r="BQ206" s="258"/>
      <c r="BR206" s="264"/>
    </row>
    <row r="207" spans="1:70" x14ac:dyDescent="0.2">
      <c r="A207" s="247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T207" s="256"/>
      <c r="U207" s="256"/>
      <c r="V207" s="256"/>
      <c r="Z207" s="256"/>
      <c r="AA207" s="257"/>
      <c r="AD207" s="258"/>
      <c r="AE207" s="259"/>
      <c r="AF207" s="259"/>
      <c r="AG207" s="260"/>
      <c r="AH207" s="260"/>
      <c r="AJ207" s="258"/>
      <c r="AK207" s="259"/>
      <c r="AL207" s="259"/>
      <c r="AM207" s="260"/>
      <c r="AN207" s="260"/>
      <c r="AO207" s="261"/>
      <c r="AR207" s="262"/>
      <c r="BQ207" s="258"/>
      <c r="BR207" s="264"/>
    </row>
    <row r="208" spans="1:70" x14ac:dyDescent="0.2">
      <c r="A208" s="247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T208" s="256"/>
      <c r="U208" s="256"/>
      <c r="V208" s="256"/>
      <c r="Z208" s="256"/>
      <c r="AA208" s="257"/>
      <c r="AD208" s="258"/>
      <c r="AE208" s="259"/>
      <c r="AF208" s="259"/>
      <c r="AG208" s="260"/>
      <c r="AH208" s="260"/>
      <c r="AJ208" s="258"/>
      <c r="AK208" s="259"/>
      <c r="AL208" s="259"/>
      <c r="AM208" s="260"/>
      <c r="AN208" s="260"/>
      <c r="AO208" s="261"/>
      <c r="AR208" s="262"/>
      <c r="BQ208" s="258"/>
      <c r="BR208" s="264"/>
    </row>
    <row r="209" spans="1:70" x14ac:dyDescent="0.2">
      <c r="A209" s="247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T209" s="256"/>
      <c r="U209" s="256"/>
      <c r="V209" s="256"/>
      <c r="Z209" s="256"/>
      <c r="AA209" s="257"/>
      <c r="AD209" s="258"/>
      <c r="AE209" s="259"/>
      <c r="AF209" s="259"/>
      <c r="AG209" s="260"/>
      <c r="AH209" s="260"/>
      <c r="AJ209" s="258"/>
      <c r="AK209" s="259"/>
      <c r="AL209" s="259"/>
      <c r="AM209" s="260"/>
      <c r="AN209" s="260"/>
      <c r="AO209" s="261"/>
      <c r="AR209" s="262"/>
      <c r="BQ209" s="258"/>
      <c r="BR209" s="264"/>
    </row>
    <row r="210" spans="1:70" x14ac:dyDescent="0.2">
      <c r="A210" s="247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T210" s="256"/>
      <c r="U210" s="256"/>
      <c r="V210" s="256"/>
      <c r="Z210" s="256"/>
      <c r="AA210" s="257"/>
      <c r="AD210" s="258"/>
      <c r="AE210" s="259"/>
      <c r="AF210" s="259"/>
      <c r="AG210" s="260"/>
      <c r="AH210" s="260"/>
      <c r="AJ210" s="258"/>
      <c r="AK210" s="259"/>
      <c r="AL210" s="259"/>
      <c r="AM210" s="260"/>
      <c r="AN210" s="260"/>
      <c r="AO210" s="261"/>
      <c r="AR210" s="262"/>
      <c r="BQ210" s="258"/>
      <c r="BR210" s="264"/>
    </row>
    <row r="211" spans="1:70" x14ac:dyDescent="0.2">
      <c r="A211" s="247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T211" s="256"/>
      <c r="U211" s="256"/>
      <c r="V211" s="256"/>
      <c r="Z211" s="256"/>
      <c r="AA211" s="257"/>
      <c r="AD211" s="258"/>
      <c r="AE211" s="259"/>
      <c r="AF211" s="259"/>
      <c r="AG211" s="260"/>
      <c r="AH211" s="260"/>
      <c r="AJ211" s="258"/>
      <c r="AK211" s="259"/>
      <c r="AL211" s="259"/>
      <c r="AM211" s="260"/>
      <c r="AN211" s="260"/>
      <c r="AO211" s="261"/>
      <c r="AR211" s="262"/>
      <c r="BQ211" s="258"/>
      <c r="BR211" s="264"/>
    </row>
    <row r="212" spans="1:70" x14ac:dyDescent="0.2">
      <c r="A212" s="247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T212" s="256"/>
      <c r="U212" s="256"/>
      <c r="V212" s="256"/>
      <c r="Z212" s="256"/>
      <c r="AA212" s="257"/>
      <c r="AD212" s="258"/>
      <c r="AE212" s="259"/>
      <c r="AF212" s="259"/>
      <c r="AG212" s="260"/>
      <c r="AH212" s="260"/>
      <c r="AJ212" s="258"/>
      <c r="AK212" s="259"/>
      <c r="AL212" s="259"/>
      <c r="AM212" s="260"/>
      <c r="AN212" s="260"/>
      <c r="AO212" s="261"/>
      <c r="AR212" s="262"/>
      <c r="BQ212" s="258"/>
      <c r="BR212" s="264"/>
    </row>
    <row r="213" spans="1:70" x14ac:dyDescent="0.2">
      <c r="A213" s="247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T213" s="256"/>
      <c r="U213" s="256"/>
      <c r="V213" s="256"/>
      <c r="Z213" s="256"/>
      <c r="AA213" s="257"/>
      <c r="AD213" s="258"/>
      <c r="AE213" s="259"/>
      <c r="AF213" s="259"/>
      <c r="AG213" s="260"/>
      <c r="AH213" s="260"/>
      <c r="AJ213" s="258"/>
      <c r="AK213" s="259"/>
      <c r="AL213" s="259"/>
      <c r="AM213" s="260"/>
      <c r="AN213" s="260"/>
      <c r="AO213" s="261"/>
      <c r="AR213" s="262"/>
      <c r="BQ213" s="258"/>
      <c r="BR213" s="264"/>
    </row>
    <row r="214" spans="1:70" x14ac:dyDescent="0.2">
      <c r="A214" s="247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T214" s="256"/>
      <c r="U214" s="256"/>
      <c r="V214" s="256"/>
      <c r="Z214" s="256"/>
      <c r="AA214" s="257"/>
      <c r="AD214" s="258"/>
      <c r="AE214" s="259"/>
      <c r="AF214" s="259"/>
      <c r="AG214" s="260"/>
      <c r="AH214" s="260"/>
      <c r="AJ214" s="258"/>
      <c r="AK214" s="259"/>
      <c r="AL214" s="259"/>
      <c r="AM214" s="260"/>
      <c r="AN214" s="260"/>
      <c r="AO214" s="261"/>
      <c r="AR214" s="262"/>
      <c r="BQ214" s="258"/>
      <c r="BR214" s="264"/>
    </row>
    <row r="215" spans="1:70" x14ac:dyDescent="0.2">
      <c r="A215" s="247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T215" s="256"/>
      <c r="U215" s="256"/>
      <c r="V215" s="256"/>
      <c r="Z215" s="256"/>
      <c r="AA215" s="257"/>
      <c r="AD215" s="258"/>
      <c r="AE215" s="259"/>
      <c r="AF215" s="259"/>
      <c r="AG215" s="260"/>
      <c r="AH215" s="260"/>
      <c r="AJ215" s="258"/>
      <c r="AK215" s="259"/>
      <c r="AL215" s="259"/>
      <c r="AM215" s="260"/>
      <c r="AN215" s="260"/>
      <c r="AO215" s="261"/>
      <c r="AR215" s="262"/>
      <c r="BQ215" s="258"/>
      <c r="BR215" s="264"/>
    </row>
    <row r="216" spans="1:70" x14ac:dyDescent="0.2">
      <c r="A216" s="247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T216" s="256"/>
      <c r="U216" s="256"/>
      <c r="V216" s="256"/>
      <c r="Z216" s="256"/>
      <c r="AA216" s="257"/>
      <c r="AD216" s="258"/>
      <c r="AE216" s="259"/>
      <c r="AF216" s="259"/>
      <c r="AG216" s="260"/>
      <c r="AH216" s="260"/>
      <c r="AJ216" s="258"/>
      <c r="AK216" s="259"/>
      <c r="AL216" s="259"/>
      <c r="AM216" s="260"/>
      <c r="AN216" s="260"/>
      <c r="AO216" s="261"/>
      <c r="AR216" s="262"/>
      <c r="BQ216" s="258"/>
      <c r="BR216" s="264"/>
    </row>
    <row r="217" spans="1:70" x14ac:dyDescent="0.2">
      <c r="A217" s="247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T217" s="256"/>
      <c r="U217" s="256"/>
      <c r="V217" s="256"/>
      <c r="Z217" s="256"/>
      <c r="AA217" s="257"/>
      <c r="AD217" s="258"/>
      <c r="AE217" s="259"/>
      <c r="AF217" s="259"/>
      <c r="AG217" s="260"/>
      <c r="AH217" s="260"/>
      <c r="AJ217" s="258"/>
      <c r="AK217" s="259"/>
      <c r="AL217" s="259"/>
      <c r="AM217" s="260"/>
      <c r="AN217" s="260"/>
      <c r="AO217" s="261"/>
      <c r="AR217" s="262"/>
      <c r="BQ217" s="258"/>
      <c r="BR217" s="264"/>
    </row>
    <row r="218" spans="1:70" x14ac:dyDescent="0.2">
      <c r="A218" s="247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T218" s="256"/>
      <c r="U218" s="256"/>
      <c r="V218" s="256"/>
      <c r="Z218" s="256"/>
      <c r="AA218" s="257"/>
      <c r="AD218" s="258"/>
      <c r="AE218" s="259"/>
      <c r="AF218" s="259"/>
      <c r="AG218" s="260"/>
      <c r="AH218" s="260"/>
      <c r="AJ218" s="258"/>
      <c r="AK218" s="259"/>
      <c r="AL218" s="259"/>
      <c r="AM218" s="260"/>
      <c r="AN218" s="260"/>
      <c r="AO218" s="261"/>
      <c r="AR218" s="262"/>
      <c r="BQ218" s="258"/>
      <c r="BR218" s="264"/>
    </row>
    <row r="219" spans="1:70" x14ac:dyDescent="0.2">
      <c r="A219" s="247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T219" s="256"/>
      <c r="U219" s="256"/>
      <c r="V219" s="256"/>
      <c r="Z219" s="256"/>
      <c r="AA219" s="257"/>
      <c r="AD219" s="258"/>
      <c r="AE219" s="259"/>
      <c r="AF219" s="259"/>
      <c r="AG219" s="260"/>
      <c r="AH219" s="260"/>
      <c r="AJ219" s="258"/>
      <c r="AK219" s="259"/>
      <c r="AL219" s="259"/>
      <c r="AM219" s="260"/>
      <c r="AN219" s="260"/>
      <c r="AO219" s="261"/>
      <c r="AR219" s="262"/>
      <c r="BQ219" s="258"/>
      <c r="BR219" s="264"/>
    </row>
    <row r="220" spans="1:70" x14ac:dyDescent="0.2">
      <c r="A220" s="247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T220" s="256"/>
      <c r="U220" s="256"/>
      <c r="V220" s="256"/>
      <c r="Z220" s="256"/>
      <c r="AA220" s="257"/>
      <c r="AD220" s="258"/>
      <c r="AE220" s="259"/>
      <c r="AF220" s="259"/>
      <c r="AG220" s="260"/>
      <c r="AH220" s="260"/>
      <c r="AJ220" s="258"/>
      <c r="AK220" s="259"/>
      <c r="AL220" s="259"/>
      <c r="AM220" s="260"/>
      <c r="AN220" s="260"/>
      <c r="AO220" s="261"/>
      <c r="AR220" s="262"/>
      <c r="BQ220" s="258"/>
      <c r="BR220" s="264"/>
    </row>
    <row r="221" spans="1:70" x14ac:dyDescent="0.2">
      <c r="A221" s="247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T221" s="256"/>
      <c r="U221" s="256"/>
      <c r="V221" s="256"/>
      <c r="Z221" s="256"/>
      <c r="AA221" s="257"/>
      <c r="AD221" s="258"/>
      <c r="AE221" s="259"/>
      <c r="AF221" s="259"/>
      <c r="AG221" s="260"/>
      <c r="AH221" s="260"/>
      <c r="AJ221" s="258"/>
      <c r="AK221" s="259"/>
      <c r="AL221" s="259"/>
      <c r="AM221" s="260"/>
      <c r="AN221" s="260"/>
      <c r="AO221" s="261"/>
      <c r="AR221" s="262"/>
      <c r="BQ221" s="258"/>
      <c r="BR221" s="264"/>
    </row>
    <row r="222" spans="1:70" x14ac:dyDescent="0.2">
      <c r="A222" s="247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T222" s="256"/>
      <c r="U222" s="256"/>
      <c r="V222" s="256"/>
      <c r="Z222" s="256"/>
      <c r="AA222" s="257"/>
      <c r="AD222" s="258"/>
      <c r="AE222" s="259"/>
      <c r="AF222" s="259"/>
      <c r="AG222" s="260"/>
      <c r="AH222" s="260"/>
      <c r="AJ222" s="258"/>
      <c r="AK222" s="259"/>
      <c r="AL222" s="259"/>
      <c r="AM222" s="260"/>
      <c r="AN222" s="260"/>
      <c r="AO222" s="261"/>
      <c r="AR222" s="262"/>
      <c r="BQ222" s="258"/>
      <c r="BR222" s="264"/>
    </row>
    <row r="223" spans="1:70" x14ac:dyDescent="0.2">
      <c r="A223" s="247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T223" s="256"/>
      <c r="U223" s="256"/>
      <c r="V223" s="256"/>
      <c r="Z223" s="256"/>
      <c r="AA223" s="257"/>
      <c r="AD223" s="258"/>
      <c r="AE223" s="259"/>
      <c r="AF223" s="259"/>
      <c r="AG223" s="260"/>
      <c r="AH223" s="260"/>
      <c r="AJ223" s="258"/>
      <c r="AK223" s="259"/>
      <c r="AL223" s="259"/>
      <c r="AM223" s="260"/>
      <c r="AN223" s="260"/>
      <c r="AO223" s="261"/>
      <c r="AR223" s="262"/>
      <c r="BQ223" s="258"/>
      <c r="BR223" s="264"/>
    </row>
    <row r="224" spans="1:70" x14ac:dyDescent="0.2">
      <c r="A224" s="247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T224" s="256"/>
      <c r="U224" s="256"/>
      <c r="V224" s="256"/>
      <c r="Z224" s="256"/>
      <c r="AA224" s="257"/>
      <c r="AD224" s="258"/>
      <c r="AE224" s="259"/>
      <c r="AF224" s="259"/>
      <c r="AG224" s="260"/>
      <c r="AH224" s="260"/>
      <c r="AJ224" s="258"/>
      <c r="AK224" s="259"/>
      <c r="AL224" s="259"/>
      <c r="AM224" s="260"/>
      <c r="AN224" s="260"/>
      <c r="AO224" s="261"/>
      <c r="AR224" s="262"/>
      <c r="BQ224" s="258"/>
      <c r="BR224" s="264"/>
    </row>
    <row r="225" spans="1:70" x14ac:dyDescent="0.2">
      <c r="A225" s="247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T225" s="256"/>
      <c r="U225" s="256"/>
      <c r="V225" s="256"/>
      <c r="Z225" s="256"/>
      <c r="AA225" s="257"/>
      <c r="AD225" s="258"/>
      <c r="AE225" s="259"/>
      <c r="AF225" s="259"/>
      <c r="AG225" s="260"/>
      <c r="AH225" s="260"/>
      <c r="AJ225" s="258"/>
      <c r="AK225" s="259"/>
      <c r="AL225" s="259"/>
      <c r="AM225" s="260"/>
      <c r="AN225" s="260"/>
      <c r="AO225" s="261"/>
      <c r="AR225" s="262"/>
      <c r="BQ225" s="258"/>
      <c r="BR225" s="264"/>
    </row>
    <row r="226" spans="1:70" x14ac:dyDescent="0.2">
      <c r="A226" s="247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T226" s="256"/>
      <c r="U226" s="256"/>
      <c r="V226" s="256"/>
      <c r="Z226" s="256"/>
      <c r="AA226" s="257"/>
      <c r="AD226" s="258"/>
      <c r="AE226" s="259"/>
      <c r="AF226" s="259"/>
      <c r="AG226" s="260"/>
      <c r="AH226" s="260"/>
      <c r="AJ226" s="258"/>
      <c r="AK226" s="259"/>
      <c r="AL226" s="259"/>
      <c r="AM226" s="260"/>
      <c r="AN226" s="260"/>
      <c r="AO226" s="261"/>
      <c r="AR226" s="262"/>
      <c r="BQ226" s="258"/>
      <c r="BR226" s="264"/>
    </row>
    <row r="227" spans="1:70" x14ac:dyDescent="0.2">
      <c r="A227" s="247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T227" s="256"/>
      <c r="U227" s="256"/>
      <c r="V227" s="256"/>
      <c r="Z227" s="256"/>
      <c r="AA227" s="257"/>
      <c r="AD227" s="258"/>
      <c r="AE227" s="259"/>
      <c r="AF227" s="259"/>
      <c r="AG227" s="260"/>
      <c r="AH227" s="260"/>
      <c r="AJ227" s="258"/>
      <c r="AK227" s="259"/>
      <c r="AL227" s="259"/>
      <c r="AM227" s="260"/>
      <c r="AN227" s="260"/>
      <c r="AO227" s="261"/>
      <c r="AR227" s="262"/>
      <c r="BQ227" s="258"/>
      <c r="BR227" s="264"/>
    </row>
    <row r="228" spans="1:70" x14ac:dyDescent="0.2">
      <c r="A228" s="247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T228" s="256"/>
      <c r="U228" s="256"/>
      <c r="V228" s="256"/>
      <c r="Z228" s="256"/>
      <c r="AA228" s="257"/>
      <c r="AD228" s="258"/>
      <c r="AE228" s="259"/>
      <c r="AF228" s="259"/>
      <c r="AG228" s="260"/>
      <c r="AH228" s="260"/>
      <c r="AJ228" s="258"/>
      <c r="AK228" s="259"/>
      <c r="AL228" s="259"/>
      <c r="AM228" s="260"/>
      <c r="AN228" s="260"/>
      <c r="AO228" s="261"/>
      <c r="AR228" s="262"/>
      <c r="BQ228" s="258"/>
      <c r="BR228" s="264"/>
    </row>
    <row r="229" spans="1:70" x14ac:dyDescent="0.2">
      <c r="A229" s="247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T229" s="256"/>
      <c r="U229" s="256"/>
      <c r="V229" s="256"/>
      <c r="Z229" s="256"/>
      <c r="AA229" s="257"/>
      <c r="AD229" s="258"/>
      <c r="AE229" s="259"/>
      <c r="AF229" s="259"/>
      <c r="AG229" s="260"/>
      <c r="AH229" s="260"/>
      <c r="AJ229" s="258"/>
      <c r="AK229" s="259"/>
      <c r="AL229" s="259"/>
      <c r="AM229" s="260"/>
      <c r="AN229" s="260"/>
      <c r="AO229" s="261"/>
      <c r="AR229" s="262"/>
      <c r="BQ229" s="258"/>
      <c r="BR229" s="264"/>
    </row>
    <row r="230" spans="1:70" x14ac:dyDescent="0.2">
      <c r="A230" s="247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T230" s="256"/>
      <c r="U230" s="256"/>
      <c r="V230" s="256"/>
      <c r="Z230" s="256"/>
      <c r="AA230" s="257"/>
      <c r="AD230" s="258"/>
      <c r="AE230" s="259"/>
      <c r="AF230" s="259"/>
      <c r="AG230" s="260"/>
      <c r="AH230" s="260"/>
      <c r="AJ230" s="258"/>
      <c r="AK230" s="259"/>
      <c r="AL230" s="259"/>
      <c r="AM230" s="260"/>
      <c r="AN230" s="260"/>
      <c r="AO230" s="261"/>
      <c r="AR230" s="262"/>
      <c r="BQ230" s="258"/>
      <c r="BR230" s="264"/>
    </row>
    <row r="231" spans="1:70" x14ac:dyDescent="0.2">
      <c r="A231" s="247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T231" s="256"/>
      <c r="U231" s="256"/>
      <c r="V231" s="256"/>
      <c r="Z231" s="256"/>
      <c r="AA231" s="257"/>
      <c r="AD231" s="258"/>
      <c r="AE231" s="259"/>
      <c r="AF231" s="259"/>
      <c r="AG231" s="260"/>
      <c r="AH231" s="260"/>
      <c r="AJ231" s="258"/>
      <c r="AK231" s="259"/>
      <c r="AL231" s="259"/>
      <c r="AM231" s="260"/>
      <c r="AN231" s="260"/>
      <c r="AO231" s="261"/>
      <c r="AR231" s="262"/>
      <c r="BQ231" s="258"/>
      <c r="BR231" s="264"/>
    </row>
    <row r="232" spans="1:70" x14ac:dyDescent="0.2">
      <c r="A232" s="247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T232" s="256"/>
      <c r="U232" s="256"/>
      <c r="V232" s="256"/>
      <c r="Z232" s="256"/>
      <c r="AA232" s="257"/>
      <c r="AD232" s="258"/>
      <c r="AE232" s="259"/>
      <c r="AF232" s="259"/>
      <c r="AG232" s="260"/>
      <c r="AH232" s="260"/>
      <c r="AJ232" s="258"/>
      <c r="AK232" s="259"/>
      <c r="AL232" s="259"/>
      <c r="AM232" s="260"/>
      <c r="AN232" s="260"/>
      <c r="AO232" s="261"/>
      <c r="AR232" s="262"/>
      <c r="BQ232" s="258"/>
      <c r="BR232" s="264"/>
    </row>
    <row r="233" spans="1:70" x14ac:dyDescent="0.2">
      <c r="A233" s="247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T233" s="256"/>
      <c r="U233" s="256"/>
      <c r="V233" s="256"/>
      <c r="Z233" s="256"/>
      <c r="AA233" s="257"/>
      <c r="AD233" s="258"/>
      <c r="AE233" s="259"/>
      <c r="AF233" s="259"/>
      <c r="AG233" s="260"/>
      <c r="AH233" s="260"/>
      <c r="AJ233" s="258"/>
      <c r="AK233" s="259"/>
      <c r="AL233" s="259"/>
      <c r="AM233" s="260"/>
      <c r="AN233" s="260"/>
      <c r="AO233" s="261"/>
      <c r="AR233" s="262"/>
      <c r="BQ233" s="258"/>
      <c r="BR233" s="264"/>
    </row>
    <row r="234" spans="1:70" x14ac:dyDescent="0.2">
      <c r="A234" s="247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T234" s="256"/>
      <c r="U234" s="256"/>
      <c r="V234" s="256"/>
      <c r="Z234" s="256"/>
      <c r="AA234" s="257"/>
      <c r="AD234" s="258"/>
      <c r="AE234" s="259"/>
      <c r="AF234" s="259"/>
      <c r="AG234" s="260"/>
      <c r="AH234" s="260"/>
      <c r="AJ234" s="258"/>
      <c r="AK234" s="259"/>
      <c r="AL234" s="259"/>
      <c r="AM234" s="260"/>
      <c r="AN234" s="260"/>
      <c r="AO234" s="261"/>
      <c r="AR234" s="262"/>
      <c r="BQ234" s="258"/>
      <c r="BR234" s="264"/>
    </row>
    <row r="235" spans="1:70" x14ac:dyDescent="0.2">
      <c r="A235" s="247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T235" s="256"/>
      <c r="U235" s="256"/>
      <c r="V235" s="256"/>
      <c r="Z235" s="256"/>
      <c r="AA235" s="257"/>
      <c r="AD235" s="258"/>
      <c r="AE235" s="259"/>
      <c r="AF235" s="259"/>
      <c r="AG235" s="260"/>
      <c r="AH235" s="260"/>
      <c r="AJ235" s="258"/>
      <c r="AK235" s="259"/>
      <c r="AL235" s="259"/>
      <c r="AM235" s="260"/>
      <c r="AN235" s="260"/>
      <c r="AO235" s="261"/>
      <c r="AR235" s="262"/>
      <c r="BQ235" s="258"/>
      <c r="BR235" s="264"/>
    </row>
    <row r="236" spans="1:70" x14ac:dyDescent="0.2">
      <c r="A236" s="247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T236" s="256"/>
      <c r="U236" s="256"/>
      <c r="V236" s="256"/>
      <c r="Z236" s="256"/>
      <c r="AA236" s="257"/>
      <c r="AD236" s="258"/>
      <c r="AE236" s="259"/>
      <c r="AF236" s="259"/>
      <c r="AG236" s="260"/>
      <c r="AH236" s="260"/>
      <c r="AJ236" s="258"/>
      <c r="AK236" s="259"/>
      <c r="AL236" s="259"/>
      <c r="AM236" s="260"/>
      <c r="AN236" s="260"/>
      <c r="AO236" s="261"/>
      <c r="AR236" s="262"/>
      <c r="BQ236" s="258"/>
      <c r="BR236" s="264"/>
    </row>
    <row r="237" spans="1:70" x14ac:dyDescent="0.2">
      <c r="A237" s="247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T237" s="256"/>
      <c r="U237" s="256"/>
      <c r="V237" s="256"/>
      <c r="Z237" s="256"/>
      <c r="AA237" s="257"/>
      <c r="AD237" s="258"/>
      <c r="AE237" s="259"/>
      <c r="AF237" s="259"/>
      <c r="AG237" s="260"/>
      <c r="AH237" s="260"/>
      <c r="AJ237" s="258"/>
      <c r="AK237" s="259"/>
      <c r="AL237" s="259"/>
      <c r="AM237" s="260"/>
      <c r="AN237" s="260"/>
      <c r="AO237" s="261"/>
      <c r="AR237" s="262"/>
      <c r="BQ237" s="258"/>
      <c r="BR237" s="264"/>
    </row>
    <row r="238" spans="1:70" x14ac:dyDescent="0.2">
      <c r="A238" s="247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T238" s="256"/>
      <c r="U238" s="256"/>
      <c r="V238" s="256"/>
      <c r="Z238" s="256"/>
      <c r="AA238" s="257"/>
      <c r="AD238" s="258"/>
      <c r="AE238" s="259"/>
      <c r="AF238" s="259"/>
      <c r="AG238" s="260"/>
      <c r="AH238" s="260"/>
      <c r="AJ238" s="258"/>
      <c r="AK238" s="259"/>
      <c r="AL238" s="259"/>
      <c r="AM238" s="260"/>
      <c r="AN238" s="260"/>
      <c r="AO238" s="261"/>
      <c r="AR238" s="262"/>
      <c r="BQ238" s="258"/>
      <c r="BR238" s="264"/>
    </row>
    <row r="239" spans="1:70" x14ac:dyDescent="0.2">
      <c r="A239" s="247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T239" s="256"/>
      <c r="U239" s="256"/>
      <c r="V239" s="256"/>
      <c r="Z239" s="256"/>
      <c r="AA239" s="257"/>
      <c r="AD239" s="258"/>
      <c r="AE239" s="259"/>
      <c r="AF239" s="259"/>
      <c r="AG239" s="260"/>
      <c r="AH239" s="260"/>
      <c r="AJ239" s="258"/>
      <c r="AK239" s="259"/>
      <c r="AL239" s="259"/>
      <c r="AM239" s="260"/>
      <c r="AN239" s="260"/>
      <c r="AO239" s="261"/>
      <c r="AR239" s="262"/>
      <c r="BQ239" s="258"/>
      <c r="BR239" s="264"/>
    </row>
    <row r="240" spans="1:70" s="247" customFormat="1" x14ac:dyDescent="0.2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T240" s="250"/>
      <c r="U240" s="250"/>
      <c r="V240" s="250"/>
    </row>
    <row r="241" spans="2:22" s="247" customFormat="1" x14ac:dyDescent="0.2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T241" s="250"/>
      <c r="U241" s="250"/>
      <c r="V241" s="250"/>
    </row>
    <row r="242" spans="2:22" s="247" customFormat="1" x14ac:dyDescent="0.2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T242" s="250"/>
      <c r="U242" s="250"/>
      <c r="V242" s="250"/>
    </row>
    <row r="243" spans="2:22" s="247" customFormat="1" x14ac:dyDescent="0.2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T243" s="250"/>
      <c r="U243" s="250"/>
      <c r="V243" s="250"/>
    </row>
    <row r="244" spans="2:22" s="247" customFormat="1" x14ac:dyDescent="0.2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T244" s="250"/>
      <c r="U244" s="250"/>
      <c r="V244" s="250"/>
    </row>
    <row r="245" spans="2:22" s="247" customFormat="1" x14ac:dyDescent="0.2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T245" s="250"/>
      <c r="U245" s="250"/>
      <c r="V245" s="250"/>
    </row>
    <row r="246" spans="2:22" s="247" customFormat="1" x14ac:dyDescent="0.2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T246" s="250"/>
      <c r="U246" s="250"/>
      <c r="V246" s="250"/>
    </row>
    <row r="247" spans="2:22" s="247" customFormat="1" x14ac:dyDescent="0.2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T247" s="250"/>
      <c r="U247" s="250"/>
      <c r="V247" s="250"/>
    </row>
    <row r="248" spans="2:22" s="247" customFormat="1" x14ac:dyDescent="0.2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T248" s="250"/>
      <c r="U248" s="250"/>
      <c r="V248" s="250"/>
    </row>
    <row r="249" spans="2:22" s="247" customFormat="1" x14ac:dyDescent="0.2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T249" s="250"/>
      <c r="U249" s="250"/>
      <c r="V249" s="250"/>
    </row>
    <row r="250" spans="2:22" s="247" customFormat="1" x14ac:dyDescent="0.2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T250" s="250"/>
      <c r="U250" s="250"/>
      <c r="V250" s="250"/>
    </row>
    <row r="251" spans="2:22" s="247" customFormat="1" x14ac:dyDescent="0.2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T251" s="250"/>
      <c r="U251" s="250"/>
      <c r="V251" s="250"/>
    </row>
    <row r="252" spans="2:22" s="247" customFormat="1" x14ac:dyDescent="0.2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T252" s="250"/>
      <c r="U252" s="250"/>
      <c r="V252" s="250"/>
    </row>
    <row r="253" spans="2:22" s="247" customFormat="1" x14ac:dyDescent="0.2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T253" s="250"/>
      <c r="U253" s="250"/>
      <c r="V253" s="250"/>
    </row>
    <row r="254" spans="2:22" s="247" customFormat="1" x14ac:dyDescent="0.2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T254" s="250"/>
      <c r="U254" s="250"/>
      <c r="V254" s="250"/>
    </row>
    <row r="255" spans="2:22" s="247" customFormat="1" x14ac:dyDescent="0.2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T255" s="250"/>
      <c r="U255" s="250"/>
      <c r="V255" s="250"/>
    </row>
    <row r="256" spans="2:22" s="247" customFormat="1" x14ac:dyDescent="0.2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T256" s="250"/>
      <c r="U256" s="250"/>
      <c r="V256" s="250"/>
    </row>
    <row r="257" spans="2:22" s="247" customFormat="1" x14ac:dyDescent="0.2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T257" s="250"/>
      <c r="U257" s="250"/>
      <c r="V257" s="250"/>
    </row>
    <row r="258" spans="2:22" s="247" customFormat="1" x14ac:dyDescent="0.2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T258" s="250"/>
      <c r="U258" s="250"/>
      <c r="V258" s="250"/>
    </row>
    <row r="259" spans="2:22" s="247" customFormat="1" x14ac:dyDescent="0.2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T259" s="250"/>
      <c r="U259" s="250"/>
      <c r="V259" s="250"/>
    </row>
    <row r="260" spans="2:22" s="247" customFormat="1" x14ac:dyDescent="0.2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T260" s="250"/>
      <c r="U260" s="250"/>
      <c r="V260" s="250"/>
    </row>
    <row r="261" spans="2:22" s="247" customFormat="1" x14ac:dyDescent="0.2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T261" s="250"/>
      <c r="U261" s="250"/>
      <c r="V261" s="250"/>
    </row>
    <row r="262" spans="2:22" s="247" customFormat="1" x14ac:dyDescent="0.2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T262" s="250"/>
      <c r="U262" s="250"/>
      <c r="V262" s="250"/>
    </row>
    <row r="263" spans="2:22" s="247" customFormat="1" x14ac:dyDescent="0.2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T263" s="250"/>
      <c r="U263" s="250"/>
      <c r="V263" s="250"/>
    </row>
    <row r="264" spans="2:22" s="247" customFormat="1" x14ac:dyDescent="0.2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T264" s="250"/>
      <c r="U264" s="250"/>
      <c r="V264" s="250"/>
    </row>
    <row r="265" spans="2:22" s="247" customFormat="1" x14ac:dyDescent="0.2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T265" s="250"/>
      <c r="U265" s="250"/>
      <c r="V265" s="250"/>
    </row>
    <row r="266" spans="2:22" s="247" customFormat="1" x14ac:dyDescent="0.2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T266" s="250"/>
      <c r="U266" s="250"/>
      <c r="V266" s="250"/>
    </row>
    <row r="267" spans="2:22" s="247" customFormat="1" x14ac:dyDescent="0.2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T267" s="250"/>
      <c r="U267" s="250"/>
      <c r="V267" s="250"/>
    </row>
    <row r="268" spans="2:22" s="247" customFormat="1" x14ac:dyDescent="0.2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T268" s="250"/>
      <c r="U268" s="250"/>
      <c r="V268" s="250"/>
    </row>
    <row r="269" spans="2:22" s="247" customFormat="1" x14ac:dyDescent="0.2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T269" s="250"/>
      <c r="U269" s="250"/>
      <c r="V269" s="250"/>
    </row>
    <row r="270" spans="2:22" s="247" customFormat="1" x14ac:dyDescent="0.2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T270" s="250"/>
      <c r="U270" s="250"/>
      <c r="V270" s="250"/>
    </row>
    <row r="271" spans="2:22" s="247" customFormat="1" x14ac:dyDescent="0.2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T271" s="250"/>
      <c r="U271" s="250"/>
      <c r="V271" s="250"/>
    </row>
    <row r="272" spans="2:22" s="247" customFormat="1" x14ac:dyDescent="0.2">
      <c r="B272" s="253"/>
      <c r="T272" s="250"/>
      <c r="U272" s="250"/>
      <c r="V272" s="250"/>
    </row>
    <row r="273" spans="2:22" s="247" customFormat="1" x14ac:dyDescent="0.2">
      <c r="B273" s="253"/>
      <c r="T273" s="250"/>
      <c r="U273" s="250"/>
      <c r="V273" s="250"/>
    </row>
    <row r="274" spans="2:22" s="247" customFormat="1" x14ac:dyDescent="0.2">
      <c r="B274" s="253"/>
      <c r="T274" s="250"/>
      <c r="U274" s="250"/>
      <c r="V274" s="250"/>
    </row>
    <row r="275" spans="2:22" s="247" customFormat="1" x14ac:dyDescent="0.2">
      <c r="B275" s="253"/>
      <c r="T275" s="250"/>
      <c r="U275" s="250"/>
      <c r="V275" s="250"/>
    </row>
    <row r="276" spans="2:22" s="247" customFormat="1" x14ac:dyDescent="0.2">
      <c r="B276" s="253"/>
      <c r="T276" s="250"/>
      <c r="U276" s="250"/>
      <c r="V276" s="250"/>
    </row>
    <row r="277" spans="2:22" s="247" customFormat="1" x14ac:dyDescent="0.2">
      <c r="B277" s="253"/>
      <c r="T277" s="250"/>
      <c r="U277" s="250"/>
      <c r="V277" s="250"/>
    </row>
    <row r="278" spans="2:22" s="247" customFormat="1" x14ac:dyDescent="0.2">
      <c r="B278" s="253"/>
      <c r="T278" s="250"/>
      <c r="U278" s="250"/>
      <c r="V278" s="250"/>
    </row>
    <row r="279" spans="2:22" s="247" customFormat="1" x14ac:dyDescent="0.2">
      <c r="B279" s="253"/>
      <c r="T279" s="250"/>
      <c r="U279" s="250"/>
      <c r="V279" s="250"/>
    </row>
    <row r="280" spans="2:22" s="247" customFormat="1" x14ac:dyDescent="0.2">
      <c r="B280" s="253"/>
      <c r="T280" s="250"/>
      <c r="U280" s="250"/>
      <c r="V280" s="250"/>
    </row>
    <row r="281" spans="2:22" s="247" customFormat="1" x14ac:dyDescent="0.2">
      <c r="B281" s="253"/>
      <c r="T281" s="250"/>
      <c r="U281" s="250"/>
      <c r="V281" s="250"/>
    </row>
    <row r="282" spans="2:22" s="247" customFormat="1" x14ac:dyDescent="0.2">
      <c r="B282" s="253"/>
      <c r="T282" s="250"/>
      <c r="U282" s="250"/>
      <c r="V282" s="250"/>
    </row>
    <row r="283" spans="2:22" s="247" customFormat="1" x14ac:dyDescent="0.2">
      <c r="B283" s="253"/>
      <c r="T283" s="250"/>
      <c r="U283" s="250"/>
      <c r="V283" s="250"/>
    </row>
    <row r="284" spans="2:22" s="247" customFormat="1" x14ac:dyDescent="0.2">
      <c r="B284" s="253"/>
      <c r="T284" s="250"/>
      <c r="U284" s="250"/>
      <c r="V284" s="250"/>
    </row>
    <row r="285" spans="2:22" s="247" customFormat="1" x14ac:dyDescent="0.2">
      <c r="B285" s="253"/>
      <c r="T285" s="250"/>
      <c r="U285" s="250"/>
      <c r="V285" s="250"/>
    </row>
    <row r="286" spans="2:22" s="247" customFormat="1" x14ac:dyDescent="0.2">
      <c r="B286" s="253"/>
      <c r="T286" s="250"/>
      <c r="U286" s="250"/>
      <c r="V286" s="250"/>
    </row>
    <row r="287" spans="2:22" s="247" customFormat="1" x14ac:dyDescent="0.2">
      <c r="T287" s="250"/>
      <c r="U287" s="250"/>
      <c r="V287" s="250"/>
    </row>
    <row r="288" spans="2:22" s="247" customFormat="1" x14ac:dyDescent="0.2">
      <c r="T288" s="250"/>
      <c r="U288" s="250"/>
      <c r="V288" s="250"/>
    </row>
    <row r="289" spans="20:22" s="247" customFormat="1" x14ac:dyDescent="0.2">
      <c r="T289" s="250"/>
      <c r="U289" s="250"/>
      <c r="V289" s="250"/>
    </row>
    <row r="290" spans="20:22" s="247" customFormat="1" x14ac:dyDescent="0.2">
      <c r="T290" s="250"/>
      <c r="U290" s="250"/>
      <c r="V290" s="250"/>
    </row>
    <row r="291" spans="20:22" s="247" customFormat="1" x14ac:dyDescent="0.2">
      <c r="T291" s="250"/>
      <c r="U291" s="250"/>
      <c r="V291" s="250"/>
    </row>
    <row r="292" spans="20:22" s="247" customFormat="1" x14ac:dyDescent="0.2">
      <c r="T292" s="250"/>
      <c r="U292" s="250"/>
      <c r="V292" s="250"/>
    </row>
    <row r="293" spans="20:22" s="247" customFormat="1" x14ac:dyDescent="0.2">
      <c r="T293" s="250"/>
      <c r="U293" s="250"/>
      <c r="V293" s="250"/>
    </row>
    <row r="294" spans="20:22" s="247" customFormat="1" x14ac:dyDescent="0.2">
      <c r="T294" s="250"/>
      <c r="U294" s="250"/>
      <c r="V294" s="250"/>
    </row>
    <row r="295" spans="20:22" s="247" customFormat="1" x14ac:dyDescent="0.2">
      <c r="T295" s="250"/>
      <c r="U295" s="250"/>
      <c r="V295" s="250"/>
    </row>
    <row r="296" spans="20:22" s="247" customFormat="1" x14ac:dyDescent="0.2">
      <c r="T296" s="250"/>
      <c r="U296" s="250"/>
      <c r="V296" s="250"/>
    </row>
    <row r="297" spans="20:22" s="247" customFormat="1" x14ac:dyDescent="0.2">
      <c r="T297" s="250"/>
      <c r="U297" s="250"/>
      <c r="V297" s="250"/>
    </row>
    <row r="298" spans="20:22" s="247" customFormat="1" x14ac:dyDescent="0.2">
      <c r="T298" s="250"/>
      <c r="U298" s="250"/>
      <c r="V298" s="250"/>
    </row>
    <row r="299" spans="20:22" s="247" customFormat="1" x14ac:dyDescent="0.2">
      <c r="T299" s="250"/>
      <c r="U299" s="250"/>
      <c r="V299" s="250"/>
    </row>
    <row r="300" spans="20:22" s="247" customFormat="1" x14ac:dyDescent="0.2">
      <c r="T300" s="250"/>
      <c r="U300" s="250"/>
      <c r="V300" s="250"/>
    </row>
    <row r="301" spans="20:22" s="247" customFormat="1" x14ac:dyDescent="0.2">
      <c r="T301" s="250"/>
      <c r="U301" s="250"/>
      <c r="V301" s="250"/>
    </row>
    <row r="302" spans="20:22" s="247" customFormat="1" x14ac:dyDescent="0.2">
      <c r="T302" s="250"/>
      <c r="U302" s="250"/>
      <c r="V302" s="250"/>
    </row>
    <row r="303" spans="20:22" s="247" customFormat="1" x14ac:dyDescent="0.2">
      <c r="T303" s="250"/>
      <c r="U303" s="250"/>
      <c r="V303" s="250"/>
    </row>
    <row r="304" spans="20:22" s="247" customFormat="1" x14ac:dyDescent="0.2">
      <c r="T304" s="250"/>
      <c r="U304" s="250"/>
      <c r="V304" s="250"/>
    </row>
    <row r="305" spans="20:22" s="247" customFormat="1" x14ac:dyDescent="0.2">
      <c r="T305" s="250"/>
      <c r="U305" s="250"/>
      <c r="V305" s="250"/>
    </row>
    <row r="306" spans="20:22" s="247" customFormat="1" x14ac:dyDescent="0.2">
      <c r="T306" s="250"/>
      <c r="U306" s="250"/>
      <c r="V306" s="250"/>
    </row>
    <row r="307" spans="20:22" s="247" customFormat="1" x14ac:dyDescent="0.2">
      <c r="T307" s="250"/>
      <c r="U307" s="250"/>
      <c r="V307" s="250"/>
    </row>
    <row r="308" spans="20:22" s="247" customFormat="1" x14ac:dyDescent="0.2">
      <c r="T308" s="250"/>
      <c r="U308" s="250"/>
      <c r="V308" s="250"/>
    </row>
    <row r="309" spans="20:22" s="247" customFormat="1" x14ac:dyDescent="0.2">
      <c r="T309" s="250"/>
      <c r="U309" s="250"/>
      <c r="V309" s="250"/>
    </row>
    <row r="310" spans="20:22" s="247" customFormat="1" x14ac:dyDescent="0.2">
      <c r="T310" s="250"/>
      <c r="U310" s="250"/>
      <c r="V310" s="250"/>
    </row>
    <row r="311" spans="20:22" s="247" customFormat="1" x14ac:dyDescent="0.2">
      <c r="T311" s="250"/>
      <c r="U311" s="250"/>
      <c r="V311" s="250"/>
    </row>
    <row r="312" spans="20:22" s="247" customFormat="1" x14ac:dyDescent="0.2">
      <c r="T312" s="250"/>
      <c r="U312" s="250"/>
      <c r="V312" s="250"/>
    </row>
    <row r="313" spans="20:22" s="247" customFormat="1" x14ac:dyDescent="0.2">
      <c r="T313" s="250"/>
      <c r="U313" s="250"/>
      <c r="V313" s="250"/>
    </row>
    <row r="314" spans="20:22" s="247" customFormat="1" x14ac:dyDescent="0.2">
      <c r="T314" s="250"/>
      <c r="U314" s="250"/>
      <c r="V314" s="250"/>
    </row>
    <row r="315" spans="20:22" s="247" customFormat="1" x14ac:dyDescent="0.2">
      <c r="T315" s="250"/>
      <c r="U315" s="250"/>
      <c r="V315" s="250"/>
    </row>
    <row r="316" spans="20:22" s="247" customFormat="1" x14ac:dyDescent="0.2">
      <c r="T316" s="250"/>
      <c r="U316" s="250"/>
      <c r="V316" s="250"/>
    </row>
    <row r="317" spans="20:22" s="247" customFormat="1" x14ac:dyDescent="0.2">
      <c r="T317" s="250"/>
      <c r="U317" s="250"/>
      <c r="V317" s="250"/>
    </row>
    <row r="318" spans="20:22" s="247" customFormat="1" x14ac:dyDescent="0.2">
      <c r="T318" s="250"/>
      <c r="U318" s="250"/>
      <c r="V318" s="250"/>
    </row>
    <row r="319" spans="20:22" s="247" customFormat="1" x14ac:dyDescent="0.2">
      <c r="T319" s="250"/>
      <c r="U319" s="250"/>
      <c r="V319" s="250"/>
    </row>
    <row r="320" spans="20:22" s="247" customFormat="1" x14ac:dyDescent="0.2">
      <c r="T320" s="250"/>
      <c r="U320" s="250"/>
      <c r="V320" s="250"/>
    </row>
    <row r="321" spans="1:70" s="247" customFormat="1" x14ac:dyDescent="0.2">
      <c r="T321" s="250"/>
      <c r="U321" s="250"/>
      <c r="V321" s="250"/>
    </row>
    <row r="322" spans="1:70" s="247" customFormat="1" x14ac:dyDescent="0.2">
      <c r="T322" s="250"/>
      <c r="U322" s="250"/>
      <c r="V322" s="250"/>
    </row>
    <row r="323" spans="1:70" s="247" customFormat="1" x14ac:dyDescent="0.2">
      <c r="T323" s="250"/>
      <c r="U323" s="250"/>
      <c r="V323" s="250"/>
    </row>
    <row r="324" spans="1:70" s="247" customFormat="1" x14ac:dyDescent="0.2">
      <c r="T324" s="250"/>
      <c r="U324" s="250"/>
      <c r="V324" s="250"/>
    </row>
    <row r="325" spans="1:70" s="247" customFormat="1" x14ac:dyDescent="0.2">
      <c r="T325" s="250"/>
      <c r="U325" s="250"/>
      <c r="V325" s="250"/>
    </row>
    <row r="326" spans="1:70" s="247" customFormat="1" x14ac:dyDescent="0.2">
      <c r="T326" s="250"/>
      <c r="U326" s="250"/>
      <c r="V326" s="250"/>
    </row>
    <row r="327" spans="1:70" s="247" customFormat="1" x14ac:dyDescent="0.2">
      <c r="T327" s="250"/>
      <c r="U327" s="250"/>
      <c r="V327" s="250"/>
    </row>
    <row r="328" spans="1:70" s="247" customFormat="1" x14ac:dyDescent="0.2">
      <c r="T328" s="250"/>
      <c r="U328" s="250"/>
      <c r="V328" s="250"/>
    </row>
    <row r="329" spans="1:70" s="247" customFormat="1" x14ac:dyDescent="0.2">
      <c r="T329" s="250"/>
      <c r="U329" s="250"/>
      <c r="V329" s="250"/>
    </row>
    <row r="330" spans="1:70" x14ac:dyDescent="0.2">
      <c r="A330" s="247"/>
      <c r="B330" s="269"/>
      <c r="C330" s="97"/>
      <c r="D330" s="97"/>
      <c r="E330" s="97"/>
      <c r="F330" s="97"/>
      <c r="G330" s="97"/>
      <c r="H330" s="97"/>
      <c r="I330" s="98"/>
      <c r="J330" s="102"/>
      <c r="K330" s="99"/>
      <c r="L330" s="99"/>
      <c r="M330" s="99"/>
      <c r="N330" s="100"/>
      <c r="O330" s="100"/>
      <c r="P330" s="98"/>
      <c r="T330" s="256"/>
      <c r="U330" s="256"/>
      <c r="V330" s="256"/>
      <c r="Z330" s="256"/>
      <c r="AA330" s="257"/>
      <c r="AD330" s="258"/>
      <c r="AE330" s="259"/>
      <c r="AF330" s="259"/>
      <c r="AG330" s="260"/>
      <c r="AH330" s="260"/>
      <c r="AJ330" s="258"/>
      <c r="AK330" s="259"/>
      <c r="AL330" s="259"/>
      <c r="AM330" s="260"/>
      <c r="AN330" s="260"/>
      <c r="AO330" s="261"/>
      <c r="AR330" s="262"/>
      <c r="BQ330" s="258"/>
      <c r="BR330" s="264"/>
    </row>
    <row r="331" spans="1:70" x14ac:dyDescent="0.2">
      <c r="A331" s="247"/>
      <c r="B331" s="269"/>
      <c r="C331" s="97"/>
      <c r="D331" s="97"/>
      <c r="E331" s="97"/>
      <c r="F331" s="97"/>
      <c r="G331" s="97"/>
      <c r="H331" s="97"/>
      <c r="I331" s="98"/>
      <c r="J331" s="102"/>
      <c r="K331" s="99"/>
      <c r="L331" s="99"/>
      <c r="M331" s="99"/>
      <c r="N331" s="100"/>
      <c r="O331" s="100"/>
      <c r="P331" s="98"/>
      <c r="T331" s="256"/>
      <c r="U331" s="256"/>
      <c r="V331" s="256"/>
      <c r="Z331" s="256"/>
      <c r="AA331" s="257"/>
      <c r="AD331" s="258"/>
      <c r="AE331" s="259"/>
      <c r="AF331" s="259"/>
      <c r="AG331" s="260"/>
      <c r="AH331" s="260"/>
      <c r="AJ331" s="258"/>
      <c r="AK331" s="259"/>
      <c r="AL331" s="259"/>
      <c r="AM331" s="260"/>
      <c r="AN331" s="260"/>
      <c r="AO331" s="261"/>
      <c r="AR331" s="262"/>
      <c r="BQ331" s="258"/>
      <c r="BR331" s="264"/>
    </row>
    <row r="332" spans="1:70" x14ac:dyDescent="0.2">
      <c r="A332" s="247"/>
      <c r="B332" s="269"/>
      <c r="C332" s="97"/>
      <c r="D332" s="97"/>
      <c r="E332" s="97"/>
      <c r="F332" s="97"/>
      <c r="G332" s="97"/>
      <c r="H332" s="97"/>
      <c r="I332" s="98"/>
      <c r="J332" s="102"/>
      <c r="K332" s="99"/>
      <c r="L332" s="99"/>
      <c r="M332" s="99"/>
      <c r="N332" s="100"/>
      <c r="O332" s="100"/>
      <c r="P332" s="98"/>
      <c r="T332" s="256"/>
      <c r="U332" s="256"/>
      <c r="V332" s="256"/>
      <c r="Z332" s="256"/>
      <c r="AA332" s="257"/>
      <c r="AD332" s="258"/>
      <c r="AE332" s="259"/>
      <c r="AF332" s="259"/>
      <c r="AG332" s="260"/>
      <c r="AH332" s="260"/>
      <c r="AJ332" s="258"/>
      <c r="AK332" s="259"/>
      <c r="AL332" s="259"/>
      <c r="AM332" s="260"/>
      <c r="AN332" s="260"/>
      <c r="AO332" s="261"/>
      <c r="AR332" s="262"/>
      <c r="BQ332" s="258"/>
      <c r="BR332" s="264"/>
    </row>
    <row r="333" spans="1:70" x14ac:dyDescent="0.2">
      <c r="A333" s="247"/>
      <c r="B333" s="269"/>
      <c r="C333" s="97"/>
      <c r="D333" s="97"/>
      <c r="E333" s="97"/>
      <c r="F333" s="97"/>
      <c r="G333" s="97"/>
      <c r="H333" s="97"/>
      <c r="I333" s="98"/>
      <c r="J333" s="102"/>
      <c r="K333" s="99"/>
      <c r="L333" s="99"/>
      <c r="M333" s="99"/>
      <c r="N333" s="100"/>
      <c r="O333" s="100"/>
      <c r="P333" s="98"/>
      <c r="T333" s="256"/>
      <c r="U333" s="256"/>
      <c r="V333" s="256"/>
      <c r="Z333" s="256"/>
      <c r="AA333" s="257"/>
      <c r="AD333" s="258"/>
      <c r="AE333" s="259"/>
      <c r="AF333" s="259"/>
      <c r="AG333" s="260"/>
      <c r="AH333" s="260"/>
      <c r="AJ333" s="258"/>
      <c r="AK333" s="259"/>
      <c r="AL333" s="259"/>
      <c r="AM333" s="260"/>
      <c r="AN333" s="260"/>
      <c r="AO333" s="261"/>
      <c r="AR333" s="262"/>
      <c r="BQ333" s="258"/>
      <c r="BR333" s="264"/>
    </row>
    <row r="334" spans="1:70" x14ac:dyDescent="0.2">
      <c r="A334" s="247"/>
      <c r="B334" s="269"/>
      <c r="C334" s="97"/>
      <c r="D334" s="97"/>
      <c r="E334" s="97"/>
      <c r="F334" s="97"/>
      <c r="G334" s="97"/>
      <c r="H334" s="97"/>
      <c r="I334" s="98"/>
      <c r="J334" s="102"/>
      <c r="K334" s="99"/>
      <c r="L334" s="99"/>
      <c r="M334" s="99"/>
      <c r="N334" s="100"/>
      <c r="O334" s="100"/>
      <c r="P334" s="98"/>
      <c r="T334" s="256"/>
      <c r="U334" s="256"/>
      <c r="V334" s="256"/>
      <c r="Z334" s="256"/>
      <c r="AA334" s="257"/>
      <c r="AD334" s="258"/>
      <c r="AE334" s="259"/>
      <c r="AF334" s="259"/>
      <c r="AG334" s="260"/>
      <c r="AH334" s="260"/>
      <c r="AJ334" s="258"/>
      <c r="AK334" s="259"/>
      <c r="AL334" s="259"/>
      <c r="AM334" s="260"/>
      <c r="AN334" s="260"/>
      <c r="AO334" s="261"/>
      <c r="AR334" s="262"/>
      <c r="BQ334" s="258"/>
      <c r="BR334" s="264"/>
    </row>
    <row r="335" spans="1:70" x14ac:dyDescent="0.2">
      <c r="A335" s="247"/>
      <c r="B335" s="269"/>
      <c r="C335" s="97"/>
      <c r="D335" s="97"/>
      <c r="E335" s="97"/>
      <c r="F335" s="97"/>
      <c r="G335" s="97"/>
      <c r="H335" s="97"/>
      <c r="I335" s="98"/>
      <c r="J335" s="102"/>
      <c r="K335" s="99"/>
      <c r="L335" s="99"/>
      <c r="M335" s="99"/>
      <c r="N335" s="100"/>
      <c r="O335" s="100"/>
      <c r="P335" s="98"/>
      <c r="T335" s="256"/>
      <c r="U335" s="256"/>
      <c r="V335" s="256"/>
      <c r="Z335" s="256"/>
      <c r="AA335" s="257"/>
      <c r="AD335" s="258"/>
      <c r="AE335" s="259"/>
      <c r="AF335" s="259"/>
      <c r="AG335" s="260"/>
      <c r="AH335" s="260"/>
      <c r="AJ335" s="258"/>
      <c r="AK335" s="259"/>
      <c r="AL335" s="259"/>
      <c r="AM335" s="260"/>
      <c r="AN335" s="260"/>
      <c r="AO335" s="261"/>
      <c r="AR335" s="262"/>
      <c r="BQ335" s="258"/>
      <c r="BR335" s="264"/>
    </row>
    <row r="336" spans="1:70" x14ac:dyDescent="0.2"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</row>
    <row r="337" spans="2:16" x14ac:dyDescent="0.2"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</row>
    <row r="338" spans="2:16" x14ac:dyDescent="0.2"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</row>
    <row r="339" spans="2:16" x14ac:dyDescent="0.2"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</row>
    <row r="340" spans="2:16" x14ac:dyDescent="0.2"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</row>
    <row r="341" spans="2:16" x14ac:dyDescent="0.2"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</row>
    <row r="342" spans="2:16" x14ac:dyDescent="0.2"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</row>
    <row r="343" spans="2:16" x14ac:dyDescent="0.2"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</row>
    <row r="344" spans="2:16" x14ac:dyDescent="0.2"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</row>
    <row r="345" spans="2:16" x14ac:dyDescent="0.2"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</row>
    <row r="346" spans="2:16" x14ac:dyDescent="0.2"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</row>
    <row r="347" spans="2:16" x14ac:dyDescent="0.2"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</row>
    <row r="348" spans="2:16" x14ac:dyDescent="0.2"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</row>
    <row r="349" spans="2:16" x14ac:dyDescent="0.2"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</row>
    <row r="350" spans="2:16" x14ac:dyDescent="0.2"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</row>
    <row r="351" spans="2:16" x14ac:dyDescent="0.2"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</row>
    <row r="352" spans="2:16" x14ac:dyDescent="0.2"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</row>
    <row r="353" spans="2:16" x14ac:dyDescent="0.2"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</row>
    <row r="354" spans="2:16" x14ac:dyDescent="0.2"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</row>
    <row r="355" spans="2:16" x14ac:dyDescent="0.2"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</row>
    <row r="356" spans="2:16" x14ac:dyDescent="0.2"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</row>
    <row r="357" spans="2:16" x14ac:dyDescent="0.2"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</row>
    <row r="358" spans="2:16" x14ac:dyDescent="0.2"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</row>
    <row r="359" spans="2:16" x14ac:dyDescent="0.2"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</row>
    <row r="360" spans="2:16" x14ac:dyDescent="0.2"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</row>
    <row r="361" spans="2:16" x14ac:dyDescent="0.2"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</row>
    <row r="362" spans="2:16" x14ac:dyDescent="0.2"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</row>
    <row r="363" spans="2:16" x14ac:dyDescent="0.2"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</row>
    <row r="364" spans="2:16" x14ac:dyDescent="0.2"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</row>
    <row r="365" spans="2:16" x14ac:dyDescent="0.2"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</row>
    <row r="366" spans="2:16" x14ac:dyDescent="0.2"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</row>
    <row r="367" spans="2:16" x14ac:dyDescent="0.2"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</row>
    <row r="368" spans="2:16" x14ac:dyDescent="0.2"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</row>
    <row r="369" spans="2:16" x14ac:dyDescent="0.2"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</row>
    <row r="370" spans="2:16" x14ac:dyDescent="0.2"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</row>
    <row r="371" spans="2:16" x14ac:dyDescent="0.2"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</row>
    <row r="372" spans="2:16" x14ac:dyDescent="0.2"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</row>
    <row r="373" spans="2:16" x14ac:dyDescent="0.2"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</row>
    <row r="374" spans="2:16" x14ac:dyDescent="0.2"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</row>
    <row r="375" spans="2:16" x14ac:dyDescent="0.2"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</row>
    <row r="376" spans="2:16" x14ac:dyDescent="0.2"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</row>
    <row r="377" spans="2:16" x14ac:dyDescent="0.2"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</row>
    <row r="378" spans="2:16" x14ac:dyDescent="0.2"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</row>
    <row r="379" spans="2:16" x14ac:dyDescent="0.2"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</row>
    <row r="380" spans="2:16" x14ac:dyDescent="0.2"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</row>
    <row r="381" spans="2:16" x14ac:dyDescent="0.2"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</row>
    <row r="382" spans="2:16" x14ac:dyDescent="0.2"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</row>
    <row r="383" spans="2:16" x14ac:dyDescent="0.2"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</row>
    <row r="384" spans="2:16" x14ac:dyDescent="0.2"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</row>
    <row r="385" spans="2:16" x14ac:dyDescent="0.2"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</row>
    <row r="386" spans="2:16" x14ac:dyDescent="0.2"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</row>
    <row r="387" spans="2:16" x14ac:dyDescent="0.2"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</row>
    <row r="388" spans="2:16" x14ac:dyDescent="0.2"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</row>
    <row r="389" spans="2:16" x14ac:dyDescent="0.2"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</row>
    <row r="390" spans="2:16" x14ac:dyDescent="0.2"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</row>
    <row r="391" spans="2:16" x14ac:dyDescent="0.2"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</row>
    <row r="392" spans="2:16" x14ac:dyDescent="0.2"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</row>
    <row r="393" spans="2:16" x14ac:dyDescent="0.2"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</row>
    <row r="394" spans="2:16" x14ac:dyDescent="0.2"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</row>
    <row r="395" spans="2:16" x14ac:dyDescent="0.2"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</row>
    <row r="396" spans="2:16" x14ac:dyDescent="0.2"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</row>
    <row r="397" spans="2:16" x14ac:dyDescent="0.2"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</row>
    <row r="398" spans="2:16" x14ac:dyDescent="0.2"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</row>
    <row r="399" spans="2:16" x14ac:dyDescent="0.2"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</row>
    <row r="400" spans="2:16" x14ac:dyDescent="0.2"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268"/>
    </row>
    <row r="401" spans="2:16" x14ac:dyDescent="0.2"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268"/>
    </row>
    <row r="402" spans="2:16" x14ac:dyDescent="0.2"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268"/>
    </row>
    <row r="403" spans="2:16" x14ac:dyDescent="0.2"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</row>
    <row r="404" spans="2:16" x14ac:dyDescent="0.2"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268"/>
    </row>
    <row r="405" spans="2:16" x14ac:dyDescent="0.2"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268"/>
    </row>
    <row r="406" spans="2:16" x14ac:dyDescent="0.2"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268"/>
    </row>
    <row r="407" spans="2:16" x14ac:dyDescent="0.2"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268"/>
    </row>
    <row r="408" spans="2:16" x14ac:dyDescent="0.2"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268"/>
    </row>
    <row r="409" spans="2:16" x14ac:dyDescent="0.2"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268"/>
    </row>
    <row r="410" spans="2:16" x14ac:dyDescent="0.2"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268"/>
    </row>
    <row r="411" spans="2:16" x14ac:dyDescent="0.2"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268"/>
    </row>
    <row r="412" spans="2:16" x14ac:dyDescent="0.2"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268"/>
    </row>
    <row r="413" spans="2:16" x14ac:dyDescent="0.2"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268"/>
    </row>
    <row r="414" spans="2:16" x14ac:dyDescent="0.2"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268"/>
    </row>
    <row r="415" spans="2:16" x14ac:dyDescent="0.2"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268"/>
    </row>
    <row r="416" spans="2:16" x14ac:dyDescent="0.2"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268"/>
    </row>
    <row r="417" spans="2:16" x14ac:dyDescent="0.2"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268"/>
    </row>
    <row r="418" spans="2:16" x14ac:dyDescent="0.2"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268"/>
    </row>
    <row r="419" spans="2:16" x14ac:dyDescent="0.2"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268"/>
    </row>
    <row r="420" spans="2:16" x14ac:dyDescent="0.2"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</row>
    <row r="421" spans="2:16" x14ac:dyDescent="0.2"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268"/>
    </row>
    <row r="422" spans="2:16" x14ac:dyDescent="0.2"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268"/>
    </row>
    <row r="423" spans="2:16" x14ac:dyDescent="0.2"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268"/>
    </row>
    <row r="424" spans="2:16" x14ac:dyDescent="0.2"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268"/>
    </row>
    <row r="425" spans="2:16" x14ac:dyDescent="0.2"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268"/>
    </row>
    <row r="426" spans="2:16" x14ac:dyDescent="0.2"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268"/>
    </row>
    <row r="427" spans="2:16" x14ac:dyDescent="0.2"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268"/>
    </row>
    <row r="428" spans="2:16" x14ac:dyDescent="0.2"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268"/>
    </row>
    <row r="429" spans="2:16" x14ac:dyDescent="0.2"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268"/>
    </row>
    <row r="430" spans="2:16" x14ac:dyDescent="0.2"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268"/>
    </row>
    <row r="431" spans="2:16" x14ac:dyDescent="0.2"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268"/>
    </row>
    <row r="432" spans="2:16" x14ac:dyDescent="0.2"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268"/>
    </row>
    <row r="433" spans="2:16" x14ac:dyDescent="0.2"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268"/>
    </row>
    <row r="434" spans="2:16" x14ac:dyDescent="0.2"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268"/>
    </row>
    <row r="435" spans="2:16" x14ac:dyDescent="0.2"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268"/>
    </row>
    <row r="436" spans="2:16" x14ac:dyDescent="0.2"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268"/>
    </row>
    <row r="437" spans="2:16" x14ac:dyDescent="0.2"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</row>
    <row r="438" spans="2:16" x14ac:dyDescent="0.2"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268"/>
    </row>
    <row r="439" spans="2:16" x14ac:dyDescent="0.2"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268"/>
    </row>
    <row r="440" spans="2:16" x14ac:dyDescent="0.2"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268"/>
    </row>
    <row r="441" spans="2:16" x14ac:dyDescent="0.2"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268"/>
    </row>
    <row r="442" spans="2:16" x14ac:dyDescent="0.2"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268"/>
    </row>
    <row r="443" spans="2:16" x14ac:dyDescent="0.2"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268"/>
    </row>
    <row r="444" spans="2:16" x14ac:dyDescent="0.2"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268"/>
    </row>
    <row r="445" spans="2:16" x14ac:dyDescent="0.2"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268"/>
    </row>
    <row r="446" spans="2:16" x14ac:dyDescent="0.2"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268"/>
    </row>
    <row r="447" spans="2:16" x14ac:dyDescent="0.2"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268"/>
    </row>
    <row r="448" spans="2:16" x14ac:dyDescent="0.2"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268"/>
    </row>
    <row r="449" spans="2:16" x14ac:dyDescent="0.2"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268"/>
    </row>
    <row r="450" spans="2:16" x14ac:dyDescent="0.2"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268"/>
    </row>
    <row r="451" spans="2:16" x14ac:dyDescent="0.2"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268"/>
    </row>
    <row r="452" spans="2:16" x14ac:dyDescent="0.2"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268"/>
    </row>
    <row r="453" spans="2:16" x14ac:dyDescent="0.2"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268"/>
    </row>
    <row r="454" spans="2:16" x14ac:dyDescent="0.2"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</row>
    <row r="455" spans="2:16" x14ac:dyDescent="0.2"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268"/>
    </row>
    <row r="456" spans="2:16" x14ac:dyDescent="0.2"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268"/>
    </row>
    <row r="457" spans="2:16" x14ac:dyDescent="0.2"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268"/>
    </row>
    <row r="458" spans="2:16" x14ac:dyDescent="0.2"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268"/>
    </row>
    <row r="459" spans="2:16" x14ac:dyDescent="0.2"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268"/>
    </row>
    <row r="460" spans="2:16" x14ac:dyDescent="0.2"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268"/>
    </row>
    <row r="461" spans="2:16" x14ac:dyDescent="0.2"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268"/>
    </row>
    <row r="462" spans="2:16" x14ac:dyDescent="0.2"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268"/>
    </row>
    <row r="463" spans="2:16" x14ac:dyDescent="0.2"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268"/>
    </row>
    <row r="464" spans="2:16" x14ac:dyDescent="0.2"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268"/>
    </row>
    <row r="465" spans="2:16" x14ac:dyDescent="0.2"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268"/>
    </row>
    <row r="466" spans="2:16" x14ac:dyDescent="0.2"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268"/>
    </row>
    <row r="467" spans="2:16" x14ac:dyDescent="0.2"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268"/>
    </row>
    <row r="468" spans="2:16" x14ac:dyDescent="0.2"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268"/>
    </row>
    <row r="469" spans="2:16" x14ac:dyDescent="0.2"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268"/>
    </row>
    <row r="470" spans="2:16" x14ac:dyDescent="0.2"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268"/>
    </row>
    <row r="471" spans="2:16" x14ac:dyDescent="0.2"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</row>
    <row r="472" spans="2:16" x14ac:dyDescent="0.2"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268"/>
    </row>
    <row r="473" spans="2:16" x14ac:dyDescent="0.2"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268"/>
    </row>
    <row r="474" spans="2:16" x14ac:dyDescent="0.2"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268"/>
    </row>
    <row r="475" spans="2:16" x14ac:dyDescent="0.2"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268"/>
    </row>
    <row r="476" spans="2:16" x14ac:dyDescent="0.2"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268"/>
    </row>
    <row r="477" spans="2:16" x14ac:dyDescent="0.2"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268"/>
    </row>
    <row r="478" spans="2:16" x14ac:dyDescent="0.2"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268"/>
    </row>
    <row r="479" spans="2:16" x14ac:dyDescent="0.2"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268"/>
    </row>
    <row r="480" spans="2:16" x14ac:dyDescent="0.2"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268"/>
    </row>
    <row r="481" spans="2:16" x14ac:dyDescent="0.2"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268"/>
    </row>
    <row r="482" spans="2:16" x14ac:dyDescent="0.2"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268"/>
    </row>
    <row r="483" spans="2:16" x14ac:dyDescent="0.2"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268"/>
    </row>
    <row r="484" spans="2:16" x14ac:dyDescent="0.2"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268"/>
    </row>
    <row r="485" spans="2:16" x14ac:dyDescent="0.2"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268"/>
    </row>
    <row r="486" spans="2:16" x14ac:dyDescent="0.2"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268"/>
    </row>
    <row r="487" spans="2:16" x14ac:dyDescent="0.2"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268"/>
    </row>
    <row r="488" spans="2:16" x14ac:dyDescent="0.2"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268"/>
    </row>
    <row r="489" spans="2:16" x14ac:dyDescent="0.2"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268"/>
    </row>
    <row r="490" spans="2:16" x14ac:dyDescent="0.2"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268"/>
    </row>
    <row r="491" spans="2:16" x14ac:dyDescent="0.2"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268"/>
    </row>
    <row r="492" spans="2:16" x14ac:dyDescent="0.2"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268"/>
    </row>
    <row r="493" spans="2:16" x14ac:dyDescent="0.2"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268"/>
    </row>
    <row r="494" spans="2:16" x14ac:dyDescent="0.2"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268"/>
    </row>
    <row r="495" spans="2:16" x14ac:dyDescent="0.2"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268"/>
    </row>
    <row r="496" spans="2:16" x14ac:dyDescent="0.2"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268"/>
    </row>
    <row r="497" spans="2:16" x14ac:dyDescent="0.2"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268"/>
    </row>
    <row r="498" spans="2:16" x14ac:dyDescent="0.2"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268"/>
    </row>
    <row r="499" spans="2:16" x14ac:dyDescent="0.2"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268"/>
    </row>
    <row r="500" spans="2:16" x14ac:dyDescent="0.2"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268"/>
    </row>
    <row r="501" spans="2:16" x14ac:dyDescent="0.2"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268"/>
    </row>
    <row r="502" spans="2:16" x14ac:dyDescent="0.2"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268"/>
    </row>
    <row r="503" spans="2:16" x14ac:dyDescent="0.2"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268"/>
    </row>
    <row r="504" spans="2:16" x14ac:dyDescent="0.2"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</row>
    <row r="505" spans="2:16" x14ac:dyDescent="0.2"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268"/>
    </row>
    <row r="506" spans="2:16" x14ac:dyDescent="0.2"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268"/>
    </row>
    <row r="507" spans="2:16" x14ac:dyDescent="0.2"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268"/>
    </row>
    <row r="508" spans="2:16" x14ac:dyDescent="0.2"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268"/>
    </row>
    <row r="509" spans="2:16" x14ac:dyDescent="0.2"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268"/>
    </row>
    <row r="510" spans="2:16" x14ac:dyDescent="0.2"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268"/>
    </row>
    <row r="511" spans="2:16" x14ac:dyDescent="0.2"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268"/>
    </row>
    <row r="512" spans="2:16" x14ac:dyDescent="0.2"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268"/>
    </row>
    <row r="513" spans="2:16" x14ac:dyDescent="0.2"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268"/>
    </row>
    <row r="514" spans="2:16" x14ac:dyDescent="0.2"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268"/>
    </row>
    <row r="515" spans="2:16" x14ac:dyDescent="0.2"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268"/>
    </row>
    <row r="516" spans="2:16" x14ac:dyDescent="0.2"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268"/>
    </row>
    <row r="517" spans="2:16" x14ac:dyDescent="0.2"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268"/>
    </row>
    <row r="518" spans="2:16" x14ac:dyDescent="0.2"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268"/>
    </row>
    <row r="519" spans="2:16" x14ac:dyDescent="0.2"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</row>
    <row r="520" spans="2:16" x14ac:dyDescent="0.2"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268"/>
    </row>
    <row r="521" spans="2:16" x14ac:dyDescent="0.2"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268"/>
    </row>
    <row r="522" spans="2:16" x14ac:dyDescent="0.2"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268"/>
    </row>
    <row r="523" spans="2:16" x14ac:dyDescent="0.2"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268"/>
    </row>
    <row r="524" spans="2:16" x14ac:dyDescent="0.2"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268"/>
    </row>
    <row r="525" spans="2:16" x14ac:dyDescent="0.2"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268"/>
    </row>
    <row r="526" spans="2:16" x14ac:dyDescent="0.2"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268"/>
    </row>
    <row r="527" spans="2:16" x14ac:dyDescent="0.2"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268"/>
    </row>
    <row r="528" spans="2:16" x14ac:dyDescent="0.2"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268"/>
    </row>
    <row r="529" spans="2:16" x14ac:dyDescent="0.2"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268"/>
    </row>
    <row r="530" spans="2:16" x14ac:dyDescent="0.2"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268"/>
    </row>
    <row r="531" spans="2:16" x14ac:dyDescent="0.2"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268"/>
    </row>
    <row r="532" spans="2:16" x14ac:dyDescent="0.2"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268"/>
    </row>
    <row r="533" spans="2:16" x14ac:dyDescent="0.2"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268"/>
    </row>
    <row r="534" spans="2:16" x14ac:dyDescent="0.2"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</row>
    <row r="535" spans="2:16" x14ac:dyDescent="0.2"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268"/>
    </row>
    <row r="536" spans="2:16" x14ac:dyDescent="0.2"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268"/>
    </row>
    <row r="537" spans="2:16" x14ac:dyDescent="0.2"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268"/>
    </row>
    <row r="538" spans="2:16" x14ac:dyDescent="0.2"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268"/>
    </row>
    <row r="539" spans="2:16" x14ac:dyDescent="0.2"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268"/>
    </row>
    <row r="540" spans="2:16" x14ac:dyDescent="0.2"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268"/>
    </row>
    <row r="541" spans="2:16" x14ac:dyDescent="0.2"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268"/>
    </row>
    <row r="542" spans="2:16" x14ac:dyDescent="0.2"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268"/>
    </row>
    <row r="543" spans="2:16" x14ac:dyDescent="0.2"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268"/>
    </row>
    <row r="544" spans="2:16" x14ac:dyDescent="0.2"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268"/>
    </row>
    <row r="545" spans="2:16" x14ac:dyDescent="0.2"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268"/>
    </row>
    <row r="546" spans="2:16" x14ac:dyDescent="0.2"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268"/>
    </row>
  </sheetData>
  <mergeCells count="7">
    <mergeCell ref="BV17:CC17"/>
    <mergeCell ref="I15:J15"/>
    <mergeCell ref="T15:V15"/>
    <mergeCell ref="AE15:AG15"/>
    <mergeCell ref="AK15:AN15"/>
    <mergeCell ref="BF17:BM17"/>
    <mergeCell ref="BQ17:BS17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">
    <pageSetUpPr fitToPage="1"/>
  </sheetPr>
  <dimension ref="A1:S247"/>
  <sheetViews>
    <sheetView showGridLines="0" topLeftCell="A4" zoomScaleNormal="100" workbookViewId="0">
      <selection activeCell="F26" sqref="F26"/>
    </sheetView>
  </sheetViews>
  <sheetFormatPr defaultRowHeight="12" x14ac:dyDescent="0.2"/>
  <cols>
    <col min="1" max="1" width="9.140625" style="5" customWidth="1"/>
    <col min="2" max="2" width="16.5703125" style="5" bestFit="1" customWidth="1"/>
    <col min="3" max="3" width="12.28515625" style="5" customWidth="1"/>
    <col min="4" max="4" width="16.7109375" style="5" bestFit="1" customWidth="1"/>
    <col min="5" max="5" width="9.28515625" style="5" customWidth="1"/>
    <col min="6" max="6" width="15.42578125" style="5" bestFit="1" customWidth="1"/>
    <col min="7" max="7" width="17.5703125" style="5" bestFit="1" customWidth="1"/>
    <col min="8" max="8" width="9.28515625" style="5" customWidth="1"/>
    <col min="9" max="9" width="14.5703125" style="5" customWidth="1"/>
    <col min="10" max="10" width="9.28515625" style="5" customWidth="1"/>
    <col min="11" max="11" width="13" style="5" customWidth="1"/>
    <col min="12" max="12" width="11.28515625" style="5" customWidth="1"/>
    <col min="13" max="13" width="15.7109375" style="5" customWidth="1"/>
    <col min="14" max="14" width="11" style="5" customWidth="1"/>
    <col min="15" max="15" width="8.5703125" style="5" bestFit="1" customWidth="1"/>
    <col min="16" max="16" width="9.140625" style="5"/>
    <col min="17" max="17" width="15.140625" style="5" customWidth="1"/>
    <col min="18" max="16384" width="9.140625" style="5"/>
  </cols>
  <sheetData>
    <row r="1" spans="1:19" ht="15" customHeight="1" x14ac:dyDescent="0.2"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9" x14ac:dyDescent="0.2"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9" x14ac:dyDescent="0.2">
      <c r="A3" s="11"/>
      <c r="B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9" x14ac:dyDescent="0.2">
      <c r="A4" s="11"/>
      <c r="B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</row>
    <row r="5" spans="1:19" x14ac:dyDescent="0.2">
      <c r="A5" s="11"/>
      <c r="B5" s="11"/>
      <c r="K5" s="11"/>
      <c r="L5" s="11"/>
      <c r="M5" s="11"/>
      <c r="N5" s="11"/>
      <c r="O5" s="11"/>
      <c r="P5" s="11"/>
      <c r="Q5" s="11"/>
      <c r="R5" s="11"/>
      <c r="S5" s="11"/>
    </row>
    <row r="6" spans="1:19" x14ac:dyDescent="0.2">
      <c r="A6" s="11"/>
      <c r="B6" s="11"/>
      <c r="K6" s="11"/>
      <c r="L6" s="11"/>
      <c r="M6" s="11"/>
      <c r="N6" s="11"/>
      <c r="O6" s="11"/>
      <c r="P6" s="11"/>
      <c r="Q6" s="11"/>
      <c r="R6" s="11"/>
      <c r="S6" s="11"/>
    </row>
    <row r="7" spans="1:19" ht="13.5" thickBot="1" x14ac:dyDescent="0.25">
      <c r="A7" s="11"/>
      <c r="B7" s="11"/>
      <c r="D7" s="28" t="s">
        <v>139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</row>
    <row r="8" spans="1:19" ht="12.75" thickTop="1" x14ac:dyDescent="0.2">
      <c r="A8" s="11"/>
      <c r="B8" s="11"/>
      <c r="D8" s="32"/>
      <c r="E8" s="285" t="s">
        <v>66</v>
      </c>
      <c r="F8" s="285" t="s">
        <v>68</v>
      </c>
      <c r="G8" s="285" t="s">
        <v>73</v>
      </c>
      <c r="H8" s="285" t="s">
        <v>71</v>
      </c>
      <c r="I8" s="285" t="s">
        <v>121</v>
      </c>
      <c r="J8" s="285" t="s">
        <v>120</v>
      </c>
      <c r="K8" s="11"/>
      <c r="L8" s="11"/>
      <c r="M8" s="11"/>
      <c r="N8" s="11"/>
      <c r="O8" s="11"/>
      <c r="P8" s="11"/>
      <c r="Q8" s="11"/>
      <c r="R8" s="11"/>
      <c r="S8" s="11"/>
    </row>
    <row r="9" spans="1:19" ht="12.75" thickBot="1" x14ac:dyDescent="0.25">
      <c r="A9" s="11"/>
      <c r="B9" s="11"/>
      <c r="D9" s="16"/>
      <c r="E9" s="286" t="s">
        <v>66</v>
      </c>
      <c r="F9" s="286" t="s">
        <v>68</v>
      </c>
      <c r="G9" s="286" t="s">
        <v>73</v>
      </c>
      <c r="H9" s="286"/>
      <c r="I9" s="286" t="s">
        <v>121</v>
      </c>
      <c r="J9" s="286" t="s">
        <v>120</v>
      </c>
      <c r="K9" s="11"/>
      <c r="L9" s="11"/>
      <c r="M9" s="11"/>
      <c r="N9" s="11"/>
      <c r="O9" s="11"/>
      <c r="P9" s="11"/>
      <c r="Q9" s="11"/>
      <c r="R9" s="11"/>
      <c r="S9" s="11"/>
    </row>
    <row r="10" spans="1:19" ht="13.5" customHeight="1" thickTop="1" x14ac:dyDescent="0.2">
      <c r="A10" s="11"/>
      <c r="B10" s="11"/>
      <c r="D10" s="31" t="s">
        <v>103</v>
      </c>
      <c r="E10" s="29">
        <f>+KC!$AS$38</f>
        <v>0</v>
      </c>
      <c r="F10" s="242">
        <f>+F26</f>
        <v>0.83301493582215858</v>
      </c>
      <c r="G10" s="242">
        <f t="shared" ref="G10:J10" si="0">+G26</f>
        <v>0.28719651708750948</v>
      </c>
      <c r="H10" s="242">
        <f t="shared" si="0"/>
        <v>-0.17798151311836508</v>
      </c>
      <c r="I10" s="243">
        <f t="shared" si="0"/>
        <v>0.69279366575662138</v>
      </c>
      <c r="J10" s="243" t="str">
        <f t="shared" si="0"/>
        <v>n.a.</v>
      </c>
      <c r="K10" s="11"/>
      <c r="L10" s="11"/>
      <c r="M10" s="11"/>
      <c r="N10" s="11"/>
      <c r="O10" s="11"/>
      <c r="P10" s="11"/>
      <c r="Q10" s="11"/>
      <c r="R10" s="11"/>
      <c r="S10" s="11"/>
    </row>
    <row r="11" spans="1:19" ht="13.5" customHeight="1" x14ac:dyDescent="0.2">
      <c r="A11" s="11"/>
      <c r="B11" s="11"/>
      <c r="D11" s="31" t="s">
        <v>102</v>
      </c>
      <c r="E11" s="29">
        <f>+ENTI!$AS$38</f>
        <v>0</v>
      </c>
      <c r="F11" s="242">
        <f t="shared" ref="F11:J11" si="1">+F27</f>
        <v>0.83469707493719592</v>
      </c>
      <c r="G11" s="242">
        <f t="shared" si="1"/>
        <v>0.37557156736858094</v>
      </c>
      <c r="H11" s="242">
        <f t="shared" si="1"/>
        <v>-0.13557277304245227</v>
      </c>
      <c r="I11" s="243">
        <f t="shared" si="1"/>
        <v>0.76596720695391685</v>
      </c>
      <c r="J11" s="243" t="str">
        <f t="shared" si="1"/>
        <v>n.a.</v>
      </c>
      <c r="K11" s="11"/>
      <c r="L11" s="11"/>
      <c r="M11" s="11"/>
      <c r="N11" s="11"/>
      <c r="O11" s="11"/>
      <c r="P11" s="11"/>
      <c r="Q11" s="11"/>
      <c r="R11" s="11"/>
      <c r="S11" s="11"/>
    </row>
    <row r="12" spans="1:19" ht="13.5" customHeight="1" x14ac:dyDescent="0.2">
      <c r="A12" s="11"/>
      <c r="B12" s="11"/>
      <c r="D12" s="31" t="s">
        <v>117</v>
      </c>
      <c r="E12" s="29">
        <f>+PMI!$AS$38</f>
        <v>0</v>
      </c>
      <c r="F12" s="242">
        <f t="shared" ref="F12:J12" si="2">+F28</f>
        <v>0.63171979317506632</v>
      </c>
      <c r="G12" s="242">
        <f t="shared" si="2"/>
        <v>0.35922197516169246</v>
      </c>
      <c r="H12" s="242">
        <f t="shared" si="2"/>
        <v>-0.17194930800922154</v>
      </c>
      <c r="I12" s="243">
        <f t="shared" si="2"/>
        <v>0.50723055015896412</v>
      </c>
      <c r="J12" s="243" t="str">
        <f t="shared" si="2"/>
        <v>n.a.</v>
      </c>
      <c r="K12" s="11"/>
      <c r="L12" s="11"/>
      <c r="M12" s="11"/>
      <c r="N12" s="11"/>
      <c r="O12" s="11"/>
      <c r="P12" s="11"/>
      <c r="Q12" s="11"/>
      <c r="R12" s="11"/>
      <c r="S12" s="11"/>
    </row>
    <row r="13" spans="1:19" ht="13.5" customHeight="1" x14ac:dyDescent="0.2">
      <c r="A13" s="11"/>
      <c r="B13" s="11"/>
      <c r="D13" s="31" t="s">
        <v>74</v>
      </c>
      <c r="E13" s="29">
        <f>+PRIVATE!$AS$38</f>
        <v>0</v>
      </c>
      <c r="F13" s="242">
        <f t="shared" ref="F13:J13" si="3">+F29</f>
        <v>0.62905695248265547</v>
      </c>
      <c r="G13" s="242">
        <f t="shared" si="3"/>
        <v>0.18851492599934533</v>
      </c>
      <c r="H13" s="242">
        <f t="shared" si="3"/>
        <v>-0.11742002669487228</v>
      </c>
      <c r="I13" s="243">
        <f t="shared" si="3"/>
        <v>0.41451072239848002</v>
      </c>
      <c r="J13" s="243" t="str">
        <f t="shared" si="3"/>
        <v>n.a.</v>
      </c>
      <c r="K13" s="11"/>
      <c r="L13" s="11"/>
      <c r="M13" s="11"/>
      <c r="N13" s="11"/>
      <c r="O13" s="11"/>
      <c r="P13" s="11"/>
      <c r="Q13" s="11"/>
      <c r="R13" s="11"/>
      <c r="S13" s="11"/>
    </row>
    <row r="14" spans="1:19" ht="13.5" customHeight="1" x14ac:dyDescent="0.2">
      <c r="A14" s="11"/>
      <c r="B14" s="11"/>
      <c r="D14" s="31" t="s">
        <v>122</v>
      </c>
      <c r="E14" s="29">
        <f>+SB!$AS$38</f>
        <v>0</v>
      </c>
      <c r="F14" s="242">
        <f t="shared" ref="F14:J14" si="4">+F30</f>
        <v>0.43298961584422613</v>
      </c>
      <c r="G14" s="242">
        <f t="shared" si="4"/>
        <v>7.7897417763146334E-2</v>
      </c>
      <c r="H14" s="242">
        <f t="shared" si="4"/>
        <v>-0.13997649940032733</v>
      </c>
      <c r="I14" s="243">
        <f t="shared" si="4"/>
        <v>0.266120246347328</v>
      </c>
      <c r="J14" s="243" t="str">
        <f t="shared" si="4"/>
        <v>n.a.</v>
      </c>
      <c r="K14" s="11"/>
      <c r="L14" s="11"/>
      <c r="M14" s="11"/>
      <c r="N14" s="11"/>
      <c r="O14" s="11"/>
      <c r="P14" s="11"/>
      <c r="Q14" s="11"/>
      <c r="R14" s="11"/>
      <c r="S14" s="11"/>
    </row>
    <row r="15" spans="1:19" ht="13.5" customHeight="1" x14ac:dyDescent="0.2">
      <c r="A15" s="11"/>
      <c r="B15" s="11"/>
      <c r="D15" s="31" t="s">
        <v>116</v>
      </c>
      <c r="E15" s="29">
        <f>+E31</f>
        <v>0</v>
      </c>
      <c r="F15" s="242">
        <v>0.29497900423675599</v>
      </c>
      <c r="G15" s="242" t="s">
        <v>67</v>
      </c>
      <c r="H15" s="242">
        <v>-0.23996562407773725</v>
      </c>
      <c r="I15" s="243">
        <v>0.15108749820202422</v>
      </c>
      <c r="J15" s="243" t="s">
        <v>67</v>
      </c>
      <c r="K15" s="11"/>
      <c r="L15" s="11"/>
      <c r="M15" s="11"/>
      <c r="N15" s="11"/>
      <c r="O15" s="11"/>
      <c r="P15" s="11"/>
      <c r="Q15" s="11"/>
      <c r="R15" s="11"/>
      <c r="S15" s="11"/>
    </row>
    <row r="16" spans="1:19" ht="13.5" customHeight="1" thickBot="1" x14ac:dyDescent="0.25">
      <c r="A16" s="11"/>
      <c r="B16" s="11"/>
      <c r="D16" s="24" t="s">
        <v>101</v>
      </c>
      <c r="E16" s="178">
        <f>+DR!$AS$38</f>
        <v>0</v>
      </c>
      <c r="F16" s="244">
        <f>+F32</f>
        <v>0.18688475712724548</v>
      </c>
      <c r="G16" s="244">
        <f t="shared" ref="G16:J16" si="5">+G32</f>
        <v>3.965172395115537E-2</v>
      </c>
      <c r="H16" s="244">
        <f t="shared" si="5"/>
        <v>-0.17584555363007573</v>
      </c>
      <c r="I16" s="245">
        <f t="shared" si="5"/>
        <v>9.0190353791476885E-2</v>
      </c>
      <c r="J16" s="245" t="str">
        <f t="shared" si="5"/>
        <v>n.a.</v>
      </c>
      <c r="K16" s="11"/>
      <c r="L16" s="11"/>
      <c r="M16" s="11"/>
      <c r="N16" s="11"/>
      <c r="O16" s="11"/>
      <c r="P16" s="11"/>
      <c r="Q16" s="11"/>
      <c r="R16" s="11"/>
      <c r="S16" s="11"/>
    </row>
    <row r="17" spans="1:19" ht="13.5" customHeight="1" thickTop="1" x14ac:dyDescent="0.2">
      <c r="A17" s="11"/>
      <c r="B17" s="11"/>
      <c r="K17" s="11"/>
      <c r="L17" s="11"/>
      <c r="M17" s="11"/>
      <c r="N17" s="11"/>
      <c r="O17" s="11"/>
      <c r="P17" s="11"/>
      <c r="Q17" s="11"/>
      <c r="R17" s="11"/>
      <c r="S17" s="11"/>
    </row>
    <row r="18" spans="1:19" ht="13.5" customHeight="1" x14ac:dyDescent="0.2">
      <c r="A18" s="11"/>
      <c r="B18" s="11"/>
      <c r="K18" s="11"/>
      <c r="L18" s="11"/>
      <c r="M18" s="11"/>
      <c r="N18" s="11"/>
      <c r="O18" s="11"/>
      <c r="P18" s="11"/>
      <c r="Q18" s="11"/>
      <c r="R18" s="11"/>
      <c r="S18" s="11"/>
    </row>
    <row r="19" spans="1:19" x14ac:dyDescent="0.2">
      <c r="A19" s="11"/>
      <c r="B19" s="11"/>
      <c r="K19" s="11"/>
      <c r="L19" s="11"/>
      <c r="M19" s="11"/>
      <c r="N19" s="11"/>
      <c r="O19" s="11"/>
      <c r="P19" s="11"/>
      <c r="Q19" s="11"/>
      <c r="R19" s="11"/>
      <c r="S19" s="11"/>
    </row>
    <row r="20" spans="1:19" x14ac:dyDescent="0.2">
      <c r="A20" s="11"/>
      <c r="B20" s="11"/>
      <c r="D20" s="31" t="s">
        <v>128</v>
      </c>
      <c r="E20" s="29">
        <f>+PF_FIX!$AS$38</f>
        <v>0</v>
      </c>
      <c r="F20" s="30">
        <f>+PF_FIX!$AS$39</f>
        <v>0.14341322785739427</v>
      </c>
      <c r="G20" s="30">
        <f>+PF_FIX!$AS$40</f>
        <v>4.7365807942587775E-2</v>
      </c>
      <c r="H20" s="30">
        <f>+PF_FIX!$AS$67</f>
        <v>-0.14092934726279652</v>
      </c>
      <c r="I20" s="29">
        <f>+PF_FIX!$AS$68</f>
        <v>3.9139728543179639E-2</v>
      </c>
      <c r="J20" s="29" t="s">
        <v>67</v>
      </c>
      <c r="K20" s="11"/>
      <c r="L20" s="11"/>
      <c r="M20" s="11"/>
      <c r="N20" s="11"/>
      <c r="O20" s="11"/>
      <c r="P20" s="11"/>
      <c r="Q20" s="11"/>
      <c r="R20" s="11"/>
      <c r="S20" s="11"/>
    </row>
    <row r="21" spans="1:19" x14ac:dyDescent="0.2">
      <c r="A21" s="11"/>
      <c r="B21" s="11"/>
      <c r="D21" s="31" t="s">
        <v>129</v>
      </c>
      <c r="E21" s="29">
        <f>+PF_FLOAT!$AS$38</f>
        <v>-1.5396576716087081E-3</v>
      </c>
      <c r="F21" s="30">
        <f>+PF_FLOAT!$AS$39</f>
        <v>0.70044075157825103</v>
      </c>
      <c r="G21" s="30">
        <f>+PF_FLOAT!$AS$40</f>
        <v>5.4493871358594599E-3</v>
      </c>
      <c r="H21" s="30">
        <f>+PF_FLOAT!$AS$67</f>
        <v>-0.35052430761918596</v>
      </c>
      <c r="I21" s="29">
        <f>+PF_FLOAT!$AS$68</f>
        <v>0.4505649883133</v>
      </c>
      <c r="J21" s="29" t="s">
        <v>67</v>
      </c>
      <c r="K21" s="11"/>
      <c r="L21" s="11"/>
      <c r="M21" s="11"/>
      <c r="N21" s="11"/>
      <c r="O21" s="11"/>
      <c r="P21" s="11"/>
      <c r="Q21" s="11"/>
      <c r="R21" s="11"/>
      <c r="S21" s="11"/>
    </row>
    <row r="22" spans="1:19" x14ac:dyDescent="0.2">
      <c r="A22" s="11"/>
      <c r="B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</row>
    <row r="23" spans="1:19" ht="15.75" customHeight="1" thickBot="1" x14ac:dyDescent="0.25">
      <c r="A23" s="11"/>
      <c r="B23" s="11"/>
      <c r="D23" s="28" t="s">
        <v>134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spans="1:19" ht="12.75" thickTop="1" x14ac:dyDescent="0.2">
      <c r="A24" s="11"/>
      <c r="B24" s="11"/>
      <c r="D24" s="32"/>
      <c r="E24" s="285" t="s">
        <v>66</v>
      </c>
      <c r="F24" s="285" t="s">
        <v>68</v>
      </c>
      <c r="G24" s="285" t="s">
        <v>73</v>
      </c>
      <c r="H24" s="285" t="s">
        <v>71</v>
      </c>
      <c r="I24" s="285" t="s">
        <v>121</v>
      </c>
      <c r="J24" s="285" t="s">
        <v>120</v>
      </c>
      <c r="K24" s="11"/>
      <c r="L24" s="11"/>
      <c r="M24" s="11"/>
      <c r="N24" s="11"/>
      <c r="O24" s="11"/>
      <c r="P24" s="11"/>
      <c r="Q24" s="11"/>
    </row>
    <row r="25" spans="1:19" ht="12.75" thickBot="1" x14ac:dyDescent="0.25">
      <c r="A25" s="11"/>
      <c r="B25" s="11"/>
      <c r="D25" s="16"/>
      <c r="E25" s="286" t="s">
        <v>66</v>
      </c>
      <c r="F25" s="286" t="s">
        <v>68</v>
      </c>
      <c r="G25" s="286" t="s">
        <v>73</v>
      </c>
      <c r="H25" s="286"/>
      <c r="I25" s="286" t="s">
        <v>121</v>
      </c>
      <c r="J25" s="286" t="s">
        <v>120</v>
      </c>
      <c r="K25" s="11"/>
      <c r="L25" s="11"/>
      <c r="M25" s="11"/>
      <c r="N25" s="11"/>
      <c r="O25" s="11"/>
      <c r="P25" s="11"/>
    </row>
    <row r="26" spans="1:19" ht="12.75" thickTop="1" x14ac:dyDescent="0.2">
      <c r="A26" s="11"/>
      <c r="B26" s="11"/>
      <c r="D26" s="31" t="s">
        <v>103</v>
      </c>
      <c r="E26" s="29">
        <f>+KC!$AS$38</f>
        <v>0</v>
      </c>
      <c r="F26" s="30">
        <f>+KC!$AS$39</f>
        <v>0.83301493582215858</v>
      </c>
      <c r="G26" s="30">
        <f>+KC!$AS$40</f>
        <v>0.28719651708750948</v>
      </c>
      <c r="H26" s="30">
        <f>+KC!$AS$67</f>
        <v>-0.17798151311836508</v>
      </c>
      <c r="I26" s="29">
        <f>+KC!$AS$68</f>
        <v>0.69279366575662138</v>
      </c>
      <c r="J26" s="29" t="s">
        <v>67</v>
      </c>
      <c r="K26" s="11"/>
      <c r="L26" s="11"/>
      <c r="M26" s="11"/>
      <c r="N26" s="11"/>
      <c r="O26" s="11"/>
      <c r="P26" s="11"/>
    </row>
    <row r="27" spans="1:19" x14ac:dyDescent="0.2">
      <c r="A27" s="11"/>
      <c r="B27" s="11"/>
      <c r="D27" s="31" t="s">
        <v>102</v>
      </c>
      <c r="E27" s="29">
        <f>+ENTI!$AS$38</f>
        <v>0</v>
      </c>
      <c r="F27" s="30">
        <f>+ENTI!$AS$39</f>
        <v>0.83469707493719592</v>
      </c>
      <c r="G27" s="30">
        <f>+ENTI!$AS$40</f>
        <v>0.37557156736858094</v>
      </c>
      <c r="H27" s="30">
        <f>+ENTI!$AS$67</f>
        <v>-0.13557277304245227</v>
      </c>
      <c r="I27" s="29">
        <f>+ENTI!$AS$68</f>
        <v>0.76596720695391685</v>
      </c>
      <c r="J27" s="29" t="s">
        <v>67</v>
      </c>
      <c r="K27" s="11"/>
      <c r="L27" s="11"/>
      <c r="M27" s="11"/>
      <c r="N27" s="11"/>
      <c r="O27" s="11"/>
      <c r="P27" s="11"/>
    </row>
    <row r="28" spans="1:19" x14ac:dyDescent="0.2">
      <c r="A28" s="11"/>
      <c r="B28" s="11"/>
      <c r="C28" s="11"/>
      <c r="D28" s="31" t="s">
        <v>117</v>
      </c>
      <c r="E28" s="29">
        <f>+PMI!$AS$38</f>
        <v>0</v>
      </c>
      <c r="F28" s="30">
        <f>+PMI!$AS$39</f>
        <v>0.63171979317506632</v>
      </c>
      <c r="G28" s="30">
        <f>+PMI!$AS$40</f>
        <v>0.35922197516169246</v>
      </c>
      <c r="H28" s="30">
        <f>+PMI!$AS$67</f>
        <v>-0.17194930800922154</v>
      </c>
      <c r="I28" s="29">
        <f>+PMI!$AS$68</f>
        <v>0.50723055015896412</v>
      </c>
      <c r="J28" s="29" t="s">
        <v>67</v>
      </c>
      <c r="K28" s="11"/>
      <c r="L28" s="11"/>
      <c r="M28" s="11"/>
      <c r="N28" s="11"/>
      <c r="O28" s="11"/>
      <c r="P28" s="11"/>
    </row>
    <row r="29" spans="1:19" x14ac:dyDescent="0.2">
      <c r="A29" s="11"/>
      <c r="B29" s="11"/>
      <c r="C29" s="11"/>
      <c r="D29" s="31" t="s">
        <v>74</v>
      </c>
      <c r="E29" s="29">
        <f>+PRIVATE!$AS$38</f>
        <v>0</v>
      </c>
      <c r="F29" s="30">
        <f>+PRIVATE!$AS$39</f>
        <v>0.62905695248265547</v>
      </c>
      <c r="G29" s="30">
        <f>+PRIVATE!$AS$40</f>
        <v>0.18851492599934533</v>
      </c>
      <c r="H29" s="30">
        <f>+PRIVATE!$AS$67</f>
        <v>-0.11742002669487228</v>
      </c>
      <c r="I29" s="29">
        <f>+PRIVATE!$AS$68</f>
        <v>0.41451072239848002</v>
      </c>
      <c r="J29" s="29" t="s">
        <v>67</v>
      </c>
      <c r="K29" s="11"/>
      <c r="L29" s="11"/>
      <c r="M29" s="11"/>
      <c r="N29" s="11"/>
      <c r="O29" s="11"/>
      <c r="P29" s="11"/>
    </row>
    <row r="30" spans="1:19" x14ac:dyDescent="0.2">
      <c r="A30" s="11"/>
      <c r="B30" s="11"/>
      <c r="C30" s="11"/>
      <c r="D30" s="31" t="s">
        <v>122</v>
      </c>
      <c r="E30" s="29">
        <f>+SB!$AS$38</f>
        <v>0</v>
      </c>
      <c r="F30" s="30">
        <f>+SB!$AS$39</f>
        <v>0.43298961584422613</v>
      </c>
      <c r="G30" s="30">
        <f>+SB!$AS$40</f>
        <v>7.7897417763146334E-2</v>
      </c>
      <c r="H30" s="30">
        <f>+SB!$AS$67</f>
        <v>-0.13997649940032733</v>
      </c>
      <c r="I30" s="29">
        <f>+SB!$AS$68</f>
        <v>0.266120246347328</v>
      </c>
      <c r="J30" s="29" t="s">
        <v>67</v>
      </c>
      <c r="K30" s="11"/>
      <c r="L30" s="11"/>
      <c r="M30" s="11"/>
      <c r="N30" s="11"/>
      <c r="O30" s="11"/>
      <c r="P30" s="11"/>
    </row>
    <row r="31" spans="1:19" x14ac:dyDescent="0.2">
      <c r="A31" s="11"/>
      <c r="B31" s="11"/>
      <c r="C31" s="11"/>
      <c r="D31" s="183" t="s">
        <v>116</v>
      </c>
      <c r="E31" s="184">
        <v>0</v>
      </c>
      <c r="F31" s="185">
        <f>+E43</f>
        <v>0.29497900423675644</v>
      </c>
      <c r="G31" s="185" t="s">
        <v>67</v>
      </c>
      <c r="H31" s="185">
        <f>+E45</f>
        <v>-0.23996562407773725</v>
      </c>
      <c r="I31" s="184">
        <f>+E46</f>
        <v>0.15108749820202422</v>
      </c>
      <c r="J31" s="184" t="s">
        <v>67</v>
      </c>
      <c r="K31" s="11"/>
      <c r="L31" s="11"/>
      <c r="M31" s="11"/>
      <c r="N31" s="11"/>
      <c r="O31" s="11"/>
      <c r="P31" s="11"/>
    </row>
    <row r="32" spans="1:19" s="11" customFormat="1" ht="12.75" thickBot="1" x14ac:dyDescent="0.25">
      <c r="D32" s="24" t="s">
        <v>101</v>
      </c>
      <c r="E32" s="178">
        <f>+DR!$AS$38</f>
        <v>0</v>
      </c>
      <c r="F32" s="179">
        <f>+DR!$AS$39</f>
        <v>0.18688475712724548</v>
      </c>
      <c r="G32" s="179">
        <f>+DR!$AS$40</f>
        <v>3.965172395115537E-2</v>
      </c>
      <c r="H32" s="179">
        <f>+DR!$AS$67</f>
        <v>-0.17584555363007573</v>
      </c>
      <c r="I32" s="178">
        <f>+DR!$AS$68</f>
        <v>9.0190353791476885E-2</v>
      </c>
      <c r="J32" s="178" t="s">
        <v>67</v>
      </c>
    </row>
    <row r="33" spans="1:16" ht="12.75" thickTop="1" x14ac:dyDescent="0.2">
      <c r="A33" s="11"/>
      <c r="B33" s="11"/>
      <c r="C33" s="11"/>
      <c r="D33" s="186" t="s">
        <v>128</v>
      </c>
      <c r="E33" s="187">
        <f>+PF_FIX!$AS$38</f>
        <v>0</v>
      </c>
      <c r="F33" s="188">
        <f>+PF_FIX!$AS$39</f>
        <v>0.14341322785739427</v>
      </c>
      <c r="G33" s="188">
        <f>+PF_FIX!$AS$40</f>
        <v>4.7365807942587775E-2</v>
      </c>
      <c r="H33" s="188">
        <f>+PF_FIX!$AS$67</f>
        <v>-0.14092934726279652</v>
      </c>
      <c r="I33" s="187">
        <f>+PF_FIX!$AS$68</f>
        <v>3.9139728543179639E-2</v>
      </c>
      <c r="J33" s="187" t="s">
        <v>67</v>
      </c>
      <c r="K33" s="11"/>
      <c r="L33" s="11"/>
      <c r="M33" s="11"/>
      <c r="N33" s="11"/>
      <c r="O33" s="11"/>
      <c r="P33" s="11"/>
    </row>
    <row r="34" spans="1:16" x14ac:dyDescent="0.2">
      <c r="A34" s="11"/>
      <c r="B34" s="11"/>
      <c r="C34" s="11"/>
      <c r="D34" s="186" t="s">
        <v>129</v>
      </c>
      <c r="E34" s="187">
        <f>+PF_FLOAT!$AS$38</f>
        <v>-1.5396576716087081E-3</v>
      </c>
      <c r="F34" s="188">
        <f>+PF_FLOAT!$AS$39</f>
        <v>0.70044075157825103</v>
      </c>
      <c r="G34" s="188">
        <f>+PF_FLOAT!$AS$40</f>
        <v>5.4493871358594599E-3</v>
      </c>
      <c r="H34" s="188">
        <f>+PF_FLOAT!$AS$67</f>
        <v>-0.35052430761918596</v>
      </c>
      <c r="I34" s="187">
        <f>+PF_FLOAT!$AS$68</f>
        <v>0.4505649883133</v>
      </c>
      <c r="J34" s="187" t="s">
        <v>67</v>
      </c>
      <c r="K34" s="11"/>
      <c r="L34" s="11"/>
      <c r="M34" s="11"/>
      <c r="N34" s="11"/>
      <c r="O34" s="11"/>
      <c r="P34" s="11"/>
    </row>
    <row r="35" spans="1:16" x14ac:dyDescent="0.2">
      <c r="A35" s="11"/>
      <c r="B35" s="11"/>
      <c r="C35" s="11"/>
      <c r="D35" s="5" t="s">
        <v>141</v>
      </c>
      <c r="E35" s="5">
        <f>+E26+G26*$M$25</f>
        <v>0</v>
      </c>
      <c r="L35" s="11"/>
      <c r="M35" s="11"/>
      <c r="N35" s="11"/>
      <c r="O35" s="11"/>
      <c r="P35" s="11"/>
    </row>
    <row r="36" spans="1:16" x14ac:dyDescent="0.2">
      <c r="A36" s="11"/>
      <c r="B36" s="11"/>
      <c r="C36" s="11"/>
      <c r="D36" s="11"/>
      <c r="E36" s="11" t="s">
        <v>138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pans="1:16" x14ac:dyDescent="0.2">
      <c r="A37" s="11"/>
      <c r="B37" s="11"/>
      <c r="C37" s="12" t="s">
        <v>135</v>
      </c>
      <c r="D37" s="181">
        <v>7420831161.9032259</v>
      </c>
      <c r="E37" s="181">
        <f>+E34+G34</f>
        <v>3.9097294642507514E-3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</row>
    <row r="38" spans="1:16" x14ac:dyDescent="0.2">
      <c r="A38" s="11"/>
      <c r="B38" s="11"/>
      <c r="C38" s="12" t="s">
        <v>136</v>
      </c>
      <c r="D38" s="181">
        <v>19851863933.322582</v>
      </c>
      <c r="E38" s="181">
        <f>+E33+G33</f>
        <v>4.7365807942587775E-2</v>
      </c>
      <c r="F38" s="11"/>
      <c r="G38" s="11"/>
      <c r="H38" s="11"/>
      <c r="I38" s="11"/>
    </row>
    <row r="39" spans="1:16" x14ac:dyDescent="0.2">
      <c r="A39" s="11"/>
      <c r="B39" s="11"/>
      <c r="C39" s="12"/>
      <c r="D39" s="11"/>
      <c r="E39" s="11"/>
      <c r="F39" s="11"/>
      <c r="G39" s="11"/>
      <c r="H39" s="11"/>
      <c r="I39" s="11"/>
    </row>
    <row r="40" spans="1:16" x14ac:dyDescent="0.2">
      <c r="A40" s="11"/>
      <c r="B40" s="11"/>
      <c r="C40" s="11"/>
      <c r="D40" s="11"/>
      <c r="E40" s="11"/>
      <c r="F40" s="11"/>
      <c r="G40" s="11"/>
      <c r="H40" s="11"/>
      <c r="I40" s="11"/>
    </row>
    <row r="41" spans="1:16" x14ac:dyDescent="0.2">
      <c r="B41" s="11"/>
      <c r="C41" s="11"/>
      <c r="D41" s="6" t="s">
        <v>72</v>
      </c>
      <c r="E41" s="13"/>
      <c r="F41" s="11"/>
      <c r="G41" s="11"/>
      <c r="H41" s="11"/>
      <c r="I41" s="11"/>
    </row>
    <row r="42" spans="1:16" x14ac:dyDescent="0.2">
      <c r="B42" s="11"/>
      <c r="C42" s="11"/>
      <c r="D42" s="7" t="s">
        <v>66</v>
      </c>
      <c r="E42" s="189"/>
      <c r="F42" s="191" t="s">
        <v>114</v>
      </c>
      <c r="G42" s="192"/>
      <c r="H42" s="11" t="s">
        <v>137</v>
      </c>
      <c r="I42" s="11"/>
    </row>
    <row r="43" spans="1:16" x14ac:dyDescent="0.2">
      <c r="B43" s="11"/>
      <c r="C43" s="11"/>
      <c r="D43" s="8" t="s">
        <v>68</v>
      </c>
      <c r="E43" s="189">
        <f>+G43</f>
        <v>0.29497900423675644</v>
      </c>
      <c r="F43" s="191" t="s">
        <v>115</v>
      </c>
      <c r="G43" s="192">
        <f>+(F34*D37+F33*D38)/(D37+D38)</f>
        <v>0.29497900423675644</v>
      </c>
      <c r="H43" s="11"/>
      <c r="I43" s="11"/>
    </row>
    <row r="44" spans="1:16" x14ac:dyDescent="0.2">
      <c r="B44" s="11"/>
      <c r="C44" s="11"/>
      <c r="D44" s="8"/>
      <c r="E44" s="189"/>
      <c r="F44" s="191"/>
      <c r="G44" s="193"/>
      <c r="H44" s="11"/>
      <c r="I44" s="11"/>
    </row>
    <row r="45" spans="1:16" x14ac:dyDescent="0.2">
      <c r="B45" s="11"/>
      <c r="C45" s="11"/>
      <c r="D45" s="8" t="s">
        <v>71</v>
      </c>
      <c r="E45" s="9">
        <f>+G58</f>
        <v>-0.23996562407773725</v>
      </c>
      <c r="F45" s="11"/>
      <c r="G45" s="11"/>
      <c r="H45" s="11"/>
      <c r="I45" s="11"/>
    </row>
    <row r="46" spans="1:16" ht="15.75" customHeight="1" x14ac:dyDescent="0.2">
      <c r="B46" s="11"/>
      <c r="C46" s="11"/>
      <c r="D46" s="8" t="s">
        <v>69</v>
      </c>
      <c r="E46" s="190">
        <f>+G55</f>
        <v>0.15108749820202422</v>
      </c>
      <c r="F46" s="191" t="s">
        <v>111</v>
      </c>
      <c r="G46" s="192">
        <f>+I34-F34</f>
        <v>-0.24987576326495103</v>
      </c>
      <c r="H46" s="11"/>
      <c r="I46" s="11"/>
    </row>
    <row r="47" spans="1:16" ht="12.75" customHeight="1" x14ac:dyDescent="0.2">
      <c r="B47" s="11"/>
      <c r="C47" s="11"/>
      <c r="D47" s="8" t="s">
        <v>70</v>
      </c>
      <c r="E47" s="190"/>
      <c r="F47" s="191" t="s">
        <v>112</v>
      </c>
      <c r="G47" s="192">
        <f>+H34</f>
        <v>-0.35052430761918596</v>
      </c>
      <c r="H47" s="11"/>
      <c r="I47" s="11"/>
    </row>
    <row r="48" spans="1:16" x14ac:dyDescent="0.2">
      <c r="B48" s="180"/>
      <c r="C48" s="11"/>
      <c r="D48" s="10"/>
      <c r="E48" s="11"/>
      <c r="F48" s="191" t="s">
        <v>113</v>
      </c>
      <c r="G48" s="194">
        <f>+D37</f>
        <v>7420831161.9032259</v>
      </c>
      <c r="H48" s="11"/>
      <c r="I48" s="11"/>
    </row>
    <row r="49" spans="2:9" x14ac:dyDescent="0.2">
      <c r="B49" s="180"/>
      <c r="C49" s="11"/>
      <c r="D49" s="11"/>
      <c r="E49" s="11"/>
      <c r="F49" s="11"/>
      <c r="G49" s="12"/>
      <c r="H49" s="11"/>
      <c r="I49" s="11"/>
    </row>
    <row r="50" spans="2:9" x14ac:dyDescent="0.2">
      <c r="B50" s="180"/>
      <c r="C50" s="11"/>
      <c r="D50" s="11"/>
      <c r="E50" s="11"/>
      <c r="F50" s="11"/>
      <c r="G50" s="12"/>
      <c r="H50" s="11"/>
      <c r="I50" s="11"/>
    </row>
    <row r="51" spans="2:9" x14ac:dyDescent="0.2">
      <c r="B51" s="182"/>
      <c r="C51" s="11"/>
      <c r="D51" s="11"/>
      <c r="E51" s="11"/>
      <c r="F51" s="191" t="s">
        <v>106</v>
      </c>
      <c r="G51" s="192">
        <f>+I33-F33</f>
        <v>-0.10427349931421463</v>
      </c>
      <c r="H51" s="11"/>
      <c r="I51" s="11"/>
    </row>
    <row r="52" spans="2:9" x14ac:dyDescent="0.2">
      <c r="B52" s="11"/>
      <c r="C52" s="11"/>
      <c r="D52" s="11"/>
      <c r="E52" s="11"/>
      <c r="F52" s="191" t="s">
        <v>107</v>
      </c>
      <c r="G52" s="192">
        <f>+H33</f>
        <v>-0.14092934726279652</v>
      </c>
      <c r="H52" s="11"/>
      <c r="I52" s="11"/>
    </row>
    <row r="53" spans="2:9" x14ac:dyDescent="0.2">
      <c r="B53" s="11"/>
      <c r="C53" s="11"/>
      <c r="D53" s="11"/>
      <c r="E53" s="11"/>
      <c r="F53" s="191" t="s">
        <v>108</v>
      </c>
      <c r="G53" s="194">
        <f>+D38</f>
        <v>19851863933.322582</v>
      </c>
      <c r="H53" s="11"/>
      <c r="I53" s="11"/>
    </row>
    <row r="54" spans="2:9" ht="15" x14ac:dyDescent="0.25">
      <c r="B54" s="11"/>
      <c r="C54" s="11"/>
      <c r="D54" s="11"/>
      <c r="E54" s="11"/>
      <c r="F54" s="14"/>
      <c r="G54" s="11"/>
      <c r="H54" s="11"/>
      <c r="I54" s="11"/>
    </row>
    <row r="55" spans="2:9" x14ac:dyDescent="0.2">
      <c r="B55" s="11"/>
      <c r="C55" s="11"/>
      <c r="D55" s="11"/>
      <c r="E55" s="11"/>
      <c r="F55" s="191" t="s">
        <v>109</v>
      </c>
      <c r="G55" s="192">
        <f>+(+D37*I34+I33*D38)/(D37+D38)</f>
        <v>0.15108749820202422</v>
      </c>
      <c r="H55" s="11"/>
      <c r="I55" s="11"/>
    </row>
    <row r="56" spans="2:9" x14ac:dyDescent="0.2">
      <c r="B56" s="11"/>
      <c r="C56" s="11"/>
      <c r="D56" s="11"/>
      <c r="E56" s="11"/>
      <c r="F56" s="191"/>
      <c r="G56" s="192">
        <f>+G46*G47*G48+G51*G52*G53</f>
        <v>941699299.26375008</v>
      </c>
      <c r="H56" s="11"/>
      <c r="I56" s="11"/>
    </row>
    <row r="57" spans="2:9" x14ac:dyDescent="0.2">
      <c r="B57" s="11"/>
      <c r="C57" s="11"/>
      <c r="D57" s="11"/>
      <c r="E57" s="11"/>
      <c r="F57" s="191"/>
      <c r="G57" s="194">
        <f>+G46*G48+G51*G53</f>
        <v>-3924309170.8780966</v>
      </c>
      <c r="H57" s="11"/>
      <c r="I57" s="11"/>
    </row>
    <row r="58" spans="2:9" x14ac:dyDescent="0.2">
      <c r="B58" s="11"/>
      <c r="C58" s="11"/>
      <c r="D58" s="11"/>
      <c r="E58" s="11"/>
      <c r="F58" s="192" t="s">
        <v>110</v>
      </c>
      <c r="G58" s="192">
        <f>+G56/G57</f>
        <v>-0.23996562407773725</v>
      </c>
      <c r="H58" s="11"/>
      <c r="I58" s="11"/>
    </row>
    <row r="59" spans="2:9" x14ac:dyDescent="0.2">
      <c r="B59" s="11"/>
      <c r="C59" s="11"/>
      <c r="D59" s="11"/>
      <c r="E59" s="11"/>
      <c r="F59" s="11"/>
      <c r="G59" s="11"/>
      <c r="H59" s="11"/>
      <c r="I59" s="11"/>
    </row>
    <row r="60" spans="2:9" x14ac:dyDescent="0.2">
      <c r="B60" s="11"/>
      <c r="C60" s="11"/>
      <c r="D60" s="11"/>
      <c r="E60" s="11"/>
      <c r="F60" s="11"/>
      <c r="G60" s="11"/>
      <c r="H60" s="11"/>
      <c r="I60" s="11"/>
    </row>
    <row r="61" spans="2:9" x14ac:dyDescent="0.2">
      <c r="B61" s="11"/>
      <c r="C61" s="11"/>
      <c r="D61" s="11"/>
      <c r="E61" s="11"/>
      <c r="F61" s="11"/>
      <c r="G61" s="11"/>
      <c r="H61" s="11"/>
      <c r="I61" s="11"/>
    </row>
    <row r="62" spans="2:9" x14ac:dyDescent="0.2">
      <c r="B62" s="11"/>
      <c r="C62" s="11"/>
      <c r="D62" s="11"/>
      <c r="E62" s="11"/>
      <c r="F62" s="11"/>
      <c r="G62" s="11"/>
      <c r="H62" s="11"/>
      <c r="I62" s="11"/>
    </row>
    <row r="63" spans="2:9" x14ac:dyDescent="0.2">
      <c r="B63" s="11"/>
      <c r="C63" s="11"/>
      <c r="D63" s="11"/>
      <c r="E63" s="11"/>
      <c r="F63" s="11"/>
      <c r="G63" s="11"/>
      <c r="H63" s="11"/>
      <c r="I63" s="11"/>
    </row>
    <row r="64" spans="2:9" x14ac:dyDescent="0.2">
      <c r="B64" s="11"/>
      <c r="C64" s="11"/>
      <c r="D64" s="11"/>
      <c r="E64" s="11"/>
      <c r="F64" s="11"/>
      <c r="G64" s="11"/>
      <c r="H64" s="11"/>
      <c r="I64" s="11"/>
    </row>
    <row r="65" spans="2:9" x14ac:dyDescent="0.2">
      <c r="B65" s="11"/>
      <c r="C65" s="11"/>
      <c r="D65" s="11"/>
      <c r="E65" s="11"/>
      <c r="F65" s="11"/>
      <c r="G65" s="11"/>
      <c r="H65" s="11"/>
      <c r="I65" s="11"/>
    </row>
    <row r="66" spans="2:9" ht="13.5" thickBot="1" x14ac:dyDescent="0.25">
      <c r="B66" s="11"/>
      <c r="C66" s="11"/>
      <c r="D66" s="28" t="s">
        <v>132</v>
      </c>
      <c r="I66" s="11"/>
    </row>
    <row r="67" spans="2:9" ht="12.75" thickTop="1" x14ac:dyDescent="0.2">
      <c r="B67" s="11"/>
      <c r="C67" s="11"/>
      <c r="D67" s="32"/>
      <c r="E67" s="285" t="s">
        <v>130</v>
      </c>
      <c r="F67" s="285" t="s">
        <v>131</v>
      </c>
      <c r="I67" s="11"/>
    </row>
    <row r="68" spans="2:9" ht="12.75" thickBot="1" x14ac:dyDescent="0.25">
      <c r="B68" s="11"/>
      <c r="C68" s="11"/>
      <c r="D68" s="16"/>
      <c r="E68" s="286" t="s">
        <v>130</v>
      </c>
      <c r="F68" s="286" t="s">
        <v>130</v>
      </c>
      <c r="I68" s="11"/>
    </row>
    <row r="69" spans="2:9" ht="12.75" thickTop="1" x14ac:dyDescent="0.2">
      <c r="B69" s="11"/>
      <c r="C69" s="11"/>
      <c r="D69" s="31" t="s">
        <v>103</v>
      </c>
      <c r="E69" s="33">
        <f>+KC!$AS$27</f>
        <v>0.9555505434017324</v>
      </c>
      <c r="F69" s="33">
        <f>+KC!AS55</f>
        <v>0.44555623186139143</v>
      </c>
      <c r="I69" s="11"/>
    </row>
    <row r="70" spans="2:9" x14ac:dyDescent="0.2">
      <c r="B70" s="11"/>
      <c r="C70" s="11"/>
      <c r="D70" s="31" t="s">
        <v>102</v>
      </c>
      <c r="E70" s="33">
        <f>+ENTI!$AS$27</f>
        <v>0.93049305598738885</v>
      </c>
      <c r="F70" s="33">
        <f>+ENTI!$AS$55</f>
        <v>0.51903472827965402</v>
      </c>
      <c r="I70" s="11"/>
    </row>
    <row r="71" spans="2:9" x14ac:dyDescent="0.2">
      <c r="B71" s="11"/>
      <c r="C71" s="11"/>
      <c r="D71" s="31" t="s">
        <v>117</v>
      </c>
      <c r="E71" s="33">
        <f>+PMI!$AS$27</f>
        <v>0.93291772052110289</v>
      </c>
      <c r="F71" s="33">
        <f>+PMI!$AS$55</f>
        <v>0.3261776427945256</v>
      </c>
      <c r="I71" s="11"/>
    </row>
    <row r="72" spans="2:9" x14ac:dyDescent="0.2">
      <c r="B72" s="11"/>
      <c r="C72" s="11"/>
      <c r="D72" s="31" t="s">
        <v>74</v>
      </c>
      <c r="E72" s="33">
        <f>+PRIVATE!$AS$27</f>
        <v>0.86027681586619742</v>
      </c>
      <c r="F72" s="33">
        <f>+PRIVATE!$AS$55</f>
        <v>0.20863180484516691</v>
      </c>
      <c r="I72" s="11"/>
    </row>
    <row r="73" spans="2:9" x14ac:dyDescent="0.2">
      <c r="B73" s="11"/>
      <c r="C73" s="11"/>
      <c r="D73" s="31" t="s">
        <v>122</v>
      </c>
      <c r="E73" s="33">
        <f>+SB!$AS$27</f>
        <v>0.89376684004087215</v>
      </c>
      <c r="F73" s="33">
        <f>+SB!$AS$55</f>
        <v>0.32378770453149808</v>
      </c>
      <c r="I73" s="11"/>
    </row>
    <row r="74" spans="2:9" x14ac:dyDescent="0.2">
      <c r="B74" s="11"/>
      <c r="C74" s="11"/>
      <c r="D74" s="31" t="s">
        <v>116</v>
      </c>
      <c r="E74" s="33"/>
      <c r="F74" s="33"/>
      <c r="I74" s="11"/>
    </row>
    <row r="75" spans="2:9" x14ac:dyDescent="0.2">
      <c r="B75" s="11"/>
      <c r="C75" s="11"/>
      <c r="D75" s="31" t="s">
        <v>128</v>
      </c>
      <c r="E75" s="33">
        <f>+PF_FIX!$AS$27</f>
        <v>0.87322484500458331</v>
      </c>
      <c r="F75" s="33">
        <f>+PF_FIX!$AS$55</f>
        <v>0.22997182862071963</v>
      </c>
      <c r="I75" s="11"/>
    </row>
    <row r="76" spans="2:9" x14ac:dyDescent="0.2">
      <c r="B76" s="11"/>
      <c r="C76" s="11"/>
      <c r="D76" s="31" t="s">
        <v>129</v>
      </c>
      <c r="E76" s="33">
        <f>+PF_FLOAT!$AS$27</f>
        <v>0.94855667236434549</v>
      </c>
      <c r="F76" s="33">
        <f>+PF_FLOAT!$AS$55</f>
        <v>0.4837479243746467</v>
      </c>
      <c r="I76" s="11"/>
    </row>
    <row r="77" spans="2:9" ht="12.75" thickBot="1" x14ac:dyDescent="0.25">
      <c r="B77" s="11"/>
      <c r="C77" s="11"/>
      <c r="D77" s="24" t="s">
        <v>101</v>
      </c>
      <c r="E77" s="34">
        <f>+DR!$AS$27</f>
        <v>0.87447443638114819</v>
      </c>
      <c r="F77" s="34">
        <f>+DR!$AS$55</f>
        <v>0.28482465566891946</v>
      </c>
      <c r="I77" s="11"/>
    </row>
    <row r="78" spans="2:9" ht="12.75" thickTop="1" x14ac:dyDescent="0.2">
      <c r="B78" s="11"/>
      <c r="C78" s="11"/>
      <c r="I78" s="11"/>
    </row>
    <row r="79" spans="2:9" x14ac:dyDescent="0.2">
      <c r="B79" s="11"/>
      <c r="C79" s="11"/>
      <c r="I79" s="11"/>
    </row>
    <row r="80" spans="2:9" x14ac:dyDescent="0.2">
      <c r="B80" s="11"/>
      <c r="C80" s="11"/>
      <c r="I80" s="11"/>
    </row>
    <row r="81" spans="2:9" ht="12.75" thickBot="1" x14ac:dyDescent="0.25">
      <c r="B81" s="11"/>
      <c r="C81" s="11"/>
      <c r="D81" s="5" t="s">
        <v>133</v>
      </c>
      <c r="I81" s="11"/>
    </row>
    <row r="82" spans="2:9" ht="12.75" thickTop="1" x14ac:dyDescent="0.2">
      <c r="B82" s="11"/>
      <c r="C82" s="11"/>
      <c r="D82" s="32"/>
      <c r="E82" s="285" t="s">
        <v>130</v>
      </c>
      <c r="F82" s="285" t="s">
        <v>131</v>
      </c>
      <c r="I82" s="11"/>
    </row>
    <row r="83" spans="2:9" ht="12.75" thickBot="1" x14ac:dyDescent="0.25">
      <c r="B83" s="11"/>
      <c r="C83" s="11"/>
      <c r="D83" s="16"/>
      <c r="E83" s="286" t="s">
        <v>130</v>
      </c>
      <c r="F83" s="286" t="s">
        <v>130</v>
      </c>
      <c r="I83" s="11"/>
    </row>
    <row r="84" spans="2:9" ht="12.75" thickTop="1" x14ac:dyDescent="0.2">
      <c r="B84" s="11"/>
      <c r="C84" s="11"/>
      <c r="D84" s="31" t="s">
        <v>103</v>
      </c>
      <c r="E84" s="33">
        <v>0.96709999999999996</v>
      </c>
      <c r="F84" s="33">
        <v>0.4536</v>
      </c>
      <c r="I84" s="11"/>
    </row>
    <row r="85" spans="2:9" x14ac:dyDescent="0.2">
      <c r="B85" s="11"/>
      <c r="C85" s="11"/>
      <c r="D85" s="31" t="s">
        <v>102</v>
      </c>
      <c r="E85" s="33">
        <v>0.94120000000000004</v>
      </c>
      <c r="F85" s="33">
        <v>0.52039999999999997</v>
      </c>
      <c r="I85" s="11"/>
    </row>
    <row r="86" spans="2:9" x14ac:dyDescent="0.2">
      <c r="B86" s="11"/>
      <c r="C86" s="11"/>
      <c r="D86" s="31" t="s">
        <v>117</v>
      </c>
      <c r="E86" s="33">
        <v>0.94440000000000002</v>
      </c>
      <c r="F86" s="33">
        <v>0.33650000000000002</v>
      </c>
      <c r="I86" s="11"/>
    </row>
    <row r="87" spans="2:9" x14ac:dyDescent="0.2">
      <c r="B87" s="11"/>
      <c r="C87" s="11"/>
      <c r="D87" s="31" t="s">
        <v>74</v>
      </c>
      <c r="E87" s="33">
        <v>0.88560000000000005</v>
      </c>
      <c r="F87" s="33">
        <v>0.1976</v>
      </c>
      <c r="I87" s="11"/>
    </row>
    <row r="88" spans="2:9" x14ac:dyDescent="0.2">
      <c r="B88" s="11"/>
      <c r="C88" s="11"/>
      <c r="D88" s="31" t="s">
        <v>122</v>
      </c>
      <c r="E88" s="33">
        <v>0.91420000000000001</v>
      </c>
      <c r="F88" s="33">
        <v>0.3327</v>
      </c>
      <c r="G88" s="11"/>
      <c r="H88" s="11"/>
      <c r="I88" s="11"/>
    </row>
    <row r="89" spans="2:9" x14ac:dyDescent="0.2">
      <c r="B89" s="11"/>
      <c r="C89" s="11"/>
      <c r="D89" s="31" t="s">
        <v>116</v>
      </c>
      <c r="E89" s="33"/>
      <c r="F89" s="33"/>
      <c r="G89" s="11"/>
      <c r="H89" s="11"/>
      <c r="I89" s="11"/>
    </row>
    <row r="90" spans="2:9" x14ac:dyDescent="0.2">
      <c r="B90" s="11"/>
      <c r="C90" s="11"/>
      <c r="D90" s="31" t="s">
        <v>128</v>
      </c>
      <c r="E90" s="33">
        <v>0.89190000000000003</v>
      </c>
      <c r="F90" s="33">
        <v>0.2203</v>
      </c>
      <c r="G90" s="11"/>
      <c r="H90" s="11"/>
      <c r="I90" s="11"/>
    </row>
    <row r="91" spans="2:9" x14ac:dyDescent="0.2">
      <c r="B91" s="11"/>
      <c r="C91" s="11"/>
      <c r="D91" s="31" t="s">
        <v>129</v>
      </c>
      <c r="E91" s="33">
        <v>0.95179999999999998</v>
      </c>
      <c r="F91" s="33">
        <v>0.50509999999999999</v>
      </c>
      <c r="G91" s="11"/>
      <c r="H91" s="11"/>
      <c r="I91" s="11"/>
    </row>
    <row r="92" spans="2:9" ht="12.75" thickBot="1" x14ac:dyDescent="0.25">
      <c r="B92" s="11"/>
      <c r="C92" s="11"/>
      <c r="D92" s="24" t="s">
        <v>101</v>
      </c>
      <c r="E92" s="34">
        <v>0.7964</v>
      </c>
      <c r="F92" s="34">
        <v>0.27660000000000001</v>
      </c>
      <c r="G92" s="11"/>
      <c r="H92" s="11"/>
      <c r="I92" s="11"/>
    </row>
    <row r="93" spans="2:9" ht="12.75" thickTop="1" x14ac:dyDescent="0.2">
      <c r="B93" s="11"/>
      <c r="C93" s="11"/>
      <c r="E93" s="11"/>
      <c r="F93" s="11"/>
      <c r="G93" s="11"/>
      <c r="H93" s="11"/>
      <c r="I93" s="11"/>
    </row>
    <row r="94" spans="2:9" x14ac:dyDescent="0.2">
      <c r="B94" s="11"/>
      <c r="C94" s="11"/>
      <c r="D94" s="11"/>
      <c r="E94" s="11"/>
      <c r="F94" s="11"/>
      <c r="G94" s="11"/>
      <c r="H94" s="11"/>
      <c r="I94" s="11"/>
    </row>
    <row r="95" spans="2:9" x14ac:dyDescent="0.2">
      <c r="B95" s="11"/>
      <c r="C95" s="11"/>
      <c r="D95" s="11"/>
      <c r="E95" s="11"/>
      <c r="F95" s="11"/>
      <c r="G95" s="11"/>
      <c r="H95" s="11"/>
      <c r="I95" s="11"/>
    </row>
    <row r="96" spans="2:9" x14ac:dyDescent="0.2">
      <c r="B96" s="11"/>
      <c r="C96" s="11"/>
      <c r="D96" s="11"/>
      <c r="E96" s="11"/>
      <c r="F96" s="11"/>
      <c r="G96" s="11"/>
      <c r="H96" s="11"/>
      <c r="I96" s="11"/>
    </row>
    <row r="97" spans="2:9" x14ac:dyDescent="0.2">
      <c r="B97" s="11"/>
      <c r="C97" s="11"/>
      <c r="D97" s="11"/>
      <c r="E97" s="11"/>
      <c r="F97" s="11"/>
      <c r="G97" s="11"/>
      <c r="H97" s="11"/>
      <c r="I97" s="11"/>
    </row>
    <row r="98" spans="2:9" x14ac:dyDescent="0.2">
      <c r="B98" s="11"/>
      <c r="C98" s="11"/>
      <c r="D98" s="11"/>
      <c r="E98" s="11"/>
      <c r="F98" s="11"/>
      <c r="G98" s="11"/>
      <c r="H98" s="11"/>
      <c r="I98" s="11"/>
    </row>
    <row r="99" spans="2:9" x14ac:dyDescent="0.2">
      <c r="B99" s="11"/>
      <c r="C99" s="11"/>
      <c r="D99" s="11"/>
      <c r="E99" s="11"/>
      <c r="F99" s="11"/>
      <c r="G99" s="11"/>
      <c r="H99" s="11"/>
      <c r="I99" s="11"/>
    </row>
    <row r="100" spans="2:9" x14ac:dyDescent="0.2">
      <c r="B100" s="11"/>
      <c r="C100" s="11"/>
      <c r="D100" s="11"/>
      <c r="E100" s="11"/>
      <c r="F100" s="11"/>
      <c r="G100" s="11"/>
      <c r="H100" s="11"/>
      <c r="I100" s="11"/>
    </row>
    <row r="101" spans="2:9" x14ac:dyDescent="0.2">
      <c r="B101" s="11"/>
      <c r="C101" s="11"/>
      <c r="D101" s="11"/>
      <c r="E101" s="11"/>
      <c r="F101" s="11"/>
      <c r="G101" s="11"/>
      <c r="H101" s="11"/>
      <c r="I101" s="11"/>
    </row>
    <row r="102" spans="2:9" x14ac:dyDescent="0.2">
      <c r="B102" s="11"/>
      <c r="C102" s="11"/>
      <c r="D102" s="11"/>
      <c r="E102" s="11"/>
      <c r="F102" s="11"/>
      <c r="G102" s="11"/>
      <c r="H102" s="11"/>
      <c r="I102" s="11"/>
    </row>
    <row r="103" spans="2:9" x14ac:dyDescent="0.2">
      <c r="B103" s="11"/>
      <c r="C103" s="11"/>
      <c r="D103" s="11"/>
      <c r="E103" s="11"/>
      <c r="F103" s="11"/>
      <c r="G103" s="11"/>
      <c r="H103" s="11"/>
      <c r="I103" s="11"/>
    </row>
    <row r="104" spans="2:9" x14ac:dyDescent="0.2">
      <c r="B104" s="11"/>
      <c r="C104" s="11"/>
      <c r="D104" s="11"/>
      <c r="E104" s="11"/>
      <c r="F104" s="11"/>
      <c r="G104" s="11"/>
      <c r="H104" s="11"/>
      <c r="I104" s="11"/>
    </row>
    <row r="105" spans="2:9" x14ac:dyDescent="0.2">
      <c r="B105" s="11"/>
      <c r="C105" s="11"/>
      <c r="D105" s="11"/>
      <c r="E105" s="11"/>
      <c r="F105" s="11"/>
      <c r="G105" s="11"/>
      <c r="H105" s="11"/>
      <c r="I105" s="11"/>
    </row>
    <row r="106" spans="2:9" x14ac:dyDescent="0.2">
      <c r="B106" s="11"/>
      <c r="C106" s="11"/>
      <c r="D106" s="11"/>
      <c r="E106" s="11"/>
      <c r="F106" s="11"/>
      <c r="G106" s="11"/>
      <c r="H106" s="11"/>
      <c r="I106" s="11"/>
    </row>
    <row r="107" spans="2:9" x14ac:dyDescent="0.2">
      <c r="B107" s="11"/>
      <c r="C107" s="11"/>
      <c r="D107" s="11"/>
      <c r="E107" s="11"/>
      <c r="F107" s="11"/>
      <c r="G107" s="11"/>
      <c r="H107" s="11"/>
      <c r="I107" s="11"/>
    </row>
    <row r="108" spans="2:9" x14ac:dyDescent="0.2">
      <c r="B108" s="11"/>
      <c r="C108" s="11"/>
      <c r="D108" s="11"/>
      <c r="E108" s="11"/>
      <c r="F108" s="11"/>
      <c r="G108" s="11"/>
      <c r="H108" s="11"/>
      <c r="I108" s="11"/>
    </row>
    <row r="109" spans="2:9" x14ac:dyDescent="0.2">
      <c r="B109" s="11"/>
      <c r="C109" s="11"/>
      <c r="D109" s="11"/>
      <c r="E109" s="11"/>
      <c r="F109" s="11"/>
      <c r="G109" s="11"/>
      <c r="H109" s="11"/>
      <c r="I109" s="11"/>
    </row>
    <row r="110" spans="2:9" x14ac:dyDescent="0.2">
      <c r="B110" s="11"/>
      <c r="C110" s="11"/>
      <c r="D110" s="11"/>
      <c r="E110" s="11"/>
      <c r="F110" s="11"/>
      <c r="G110" s="11"/>
      <c r="H110" s="11"/>
      <c r="I110" s="11"/>
    </row>
    <row r="111" spans="2:9" x14ac:dyDescent="0.2">
      <c r="B111" s="11"/>
      <c r="C111" s="11"/>
      <c r="D111" s="11"/>
      <c r="E111" s="11"/>
      <c r="F111" s="11"/>
      <c r="G111" s="11"/>
      <c r="H111" s="11"/>
      <c r="I111" s="11"/>
    </row>
    <row r="112" spans="2:9" x14ac:dyDescent="0.2">
      <c r="B112" s="11"/>
      <c r="C112" s="11"/>
      <c r="D112" s="11"/>
      <c r="E112" s="11"/>
      <c r="F112" s="11"/>
      <c r="G112" s="11"/>
      <c r="H112" s="11"/>
      <c r="I112" s="11"/>
    </row>
    <row r="113" spans="2:9" x14ac:dyDescent="0.2">
      <c r="B113" s="11"/>
      <c r="C113" s="11"/>
      <c r="D113" s="11"/>
      <c r="E113" s="11"/>
      <c r="F113" s="11"/>
      <c r="G113" s="11"/>
      <c r="H113" s="11"/>
      <c r="I113" s="11"/>
    </row>
    <row r="114" spans="2:9" x14ac:dyDescent="0.2">
      <c r="B114" s="11"/>
      <c r="C114" s="11"/>
      <c r="D114" s="11"/>
      <c r="E114" s="11"/>
      <c r="F114" s="11"/>
      <c r="G114" s="11"/>
      <c r="H114" s="11"/>
      <c r="I114" s="11"/>
    </row>
    <row r="115" spans="2:9" x14ac:dyDescent="0.2">
      <c r="B115" s="11"/>
      <c r="C115" s="11"/>
      <c r="D115" s="11"/>
      <c r="E115" s="11"/>
      <c r="F115" s="11"/>
      <c r="G115" s="11"/>
      <c r="H115" s="11"/>
      <c r="I115" s="11"/>
    </row>
    <row r="116" spans="2:9" x14ac:dyDescent="0.2">
      <c r="B116" s="11"/>
      <c r="C116" s="11"/>
      <c r="D116" s="11"/>
      <c r="E116" s="11"/>
      <c r="F116" s="11"/>
      <c r="G116" s="11"/>
      <c r="H116" s="11"/>
      <c r="I116" s="11"/>
    </row>
    <row r="117" spans="2:9" x14ac:dyDescent="0.2">
      <c r="B117" s="11"/>
      <c r="C117" s="11"/>
      <c r="D117" s="11"/>
      <c r="E117" s="11"/>
      <c r="F117" s="11"/>
      <c r="G117" s="11"/>
      <c r="H117" s="11"/>
      <c r="I117" s="11"/>
    </row>
    <row r="118" spans="2:9" x14ac:dyDescent="0.2">
      <c r="B118" s="11"/>
      <c r="C118" s="11"/>
      <c r="D118" s="11"/>
      <c r="E118" s="11"/>
      <c r="F118" s="11"/>
      <c r="G118" s="11"/>
      <c r="H118" s="11"/>
      <c r="I118" s="11"/>
    </row>
    <row r="119" spans="2:9" x14ac:dyDescent="0.2">
      <c r="B119" s="11"/>
      <c r="C119" s="11"/>
      <c r="D119" s="11"/>
      <c r="E119" s="11"/>
      <c r="F119" s="11"/>
      <c r="G119" s="11"/>
      <c r="H119" s="11"/>
      <c r="I119" s="11"/>
    </row>
    <row r="120" spans="2:9" x14ac:dyDescent="0.2">
      <c r="B120" s="11"/>
      <c r="C120" s="11"/>
      <c r="D120" s="11"/>
      <c r="E120" s="11"/>
      <c r="F120" s="11"/>
      <c r="G120" s="11"/>
      <c r="H120" s="11"/>
      <c r="I120" s="11"/>
    </row>
    <row r="121" spans="2:9" x14ac:dyDescent="0.2">
      <c r="B121" s="11"/>
      <c r="C121" s="11"/>
      <c r="D121" s="11"/>
      <c r="E121" s="11"/>
      <c r="F121" s="11"/>
      <c r="G121" s="11"/>
      <c r="H121" s="11"/>
      <c r="I121" s="11"/>
    </row>
    <row r="122" spans="2:9" x14ac:dyDescent="0.2">
      <c r="B122" s="11"/>
      <c r="C122" s="11"/>
      <c r="D122" s="11"/>
      <c r="E122" s="11"/>
      <c r="F122" s="11"/>
      <c r="G122" s="11"/>
      <c r="H122" s="11"/>
      <c r="I122" s="11"/>
    </row>
    <row r="123" spans="2:9" x14ac:dyDescent="0.2">
      <c r="B123" s="11"/>
      <c r="C123" s="11"/>
      <c r="D123" s="11"/>
      <c r="E123" s="11"/>
      <c r="F123" s="11"/>
      <c r="G123" s="11"/>
      <c r="H123" s="11"/>
      <c r="I123" s="11"/>
    </row>
    <row r="124" spans="2:9" x14ac:dyDescent="0.2">
      <c r="B124" s="11"/>
      <c r="C124" s="11"/>
      <c r="D124" s="11"/>
      <c r="E124" s="11"/>
      <c r="F124" s="11"/>
      <c r="G124" s="11"/>
      <c r="H124" s="11"/>
      <c r="I124" s="11"/>
    </row>
    <row r="125" spans="2:9" x14ac:dyDescent="0.2">
      <c r="B125" s="11"/>
      <c r="C125" s="11"/>
      <c r="D125" s="11"/>
      <c r="E125" s="11"/>
      <c r="F125" s="11"/>
      <c r="G125" s="11"/>
      <c r="H125" s="11"/>
      <c r="I125" s="11"/>
    </row>
    <row r="126" spans="2:9" x14ac:dyDescent="0.2">
      <c r="B126" s="11"/>
      <c r="C126" s="11"/>
      <c r="D126" s="11"/>
      <c r="E126" s="11"/>
      <c r="F126" s="11"/>
      <c r="G126" s="11"/>
      <c r="H126" s="11"/>
      <c r="I126" s="11"/>
    </row>
    <row r="127" spans="2:9" x14ac:dyDescent="0.2">
      <c r="B127" s="11"/>
      <c r="C127" s="11"/>
      <c r="D127" s="11"/>
      <c r="E127" s="11"/>
      <c r="F127" s="11"/>
      <c r="G127" s="11"/>
      <c r="H127" s="11"/>
      <c r="I127" s="11"/>
    </row>
    <row r="128" spans="2:9" x14ac:dyDescent="0.2">
      <c r="B128" s="11"/>
      <c r="C128" s="11"/>
      <c r="D128" s="11"/>
      <c r="E128" s="11"/>
      <c r="F128" s="11"/>
      <c r="G128" s="11"/>
      <c r="H128" s="11"/>
      <c r="I128" s="11"/>
    </row>
    <row r="129" spans="2:9" x14ac:dyDescent="0.2">
      <c r="B129" s="11"/>
      <c r="C129" s="11"/>
      <c r="D129" s="11"/>
      <c r="E129" s="11"/>
      <c r="F129" s="11"/>
      <c r="G129" s="11"/>
      <c r="H129" s="11"/>
      <c r="I129" s="11"/>
    </row>
    <row r="130" spans="2:9" x14ac:dyDescent="0.2">
      <c r="B130" s="11"/>
      <c r="C130" s="11"/>
      <c r="D130" s="11"/>
      <c r="E130" s="11"/>
      <c r="F130" s="11"/>
      <c r="G130" s="11"/>
      <c r="H130" s="11"/>
      <c r="I130" s="11"/>
    </row>
    <row r="131" spans="2:9" x14ac:dyDescent="0.2">
      <c r="B131" s="11"/>
      <c r="C131" s="11"/>
      <c r="D131" s="11"/>
      <c r="E131" s="11"/>
      <c r="F131" s="11"/>
      <c r="G131" s="11"/>
      <c r="H131" s="11"/>
      <c r="I131" s="11"/>
    </row>
    <row r="132" spans="2:9" x14ac:dyDescent="0.2">
      <c r="B132" s="11"/>
      <c r="C132" s="11"/>
      <c r="D132" s="11"/>
      <c r="E132" s="11"/>
      <c r="F132" s="11"/>
      <c r="G132" s="11"/>
      <c r="H132" s="11"/>
      <c r="I132" s="11"/>
    </row>
    <row r="133" spans="2:9" x14ac:dyDescent="0.2">
      <c r="B133" s="11"/>
      <c r="C133" s="11"/>
      <c r="D133" s="11"/>
      <c r="E133" s="11"/>
      <c r="F133" s="11"/>
      <c r="G133" s="11"/>
      <c r="H133" s="11"/>
      <c r="I133" s="11"/>
    </row>
    <row r="134" spans="2:9" x14ac:dyDescent="0.2">
      <c r="B134" s="11"/>
      <c r="C134" s="11"/>
      <c r="D134" s="11"/>
      <c r="E134" s="11"/>
      <c r="F134" s="11"/>
      <c r="G134" s="11"/>
      <c r="H134" s="11"/>
      <c r="I134" s="11"/>
    </row>
    <row r="135" spans="2:9" x14ac:dyDescent="0.2">
      <c r="B135" s="11"/>
      <c r="C135" s="11"/>
      <c r="D135" s="11"/>
      <c r="E135" s="11"/>
      <c r="F135" s="11"/>
      <c r="G135" s="11"/>
      <c r="H135" s="11"/>
      <c r="I135" s="11"/>
    </row>
    <row r="136" spans="2:9" x14ac:dyDescent="0.2">
      <c r="B136" s="11"/>
      <c r="C136" s="11"/>
      <c r="D136" s="11"/>
      <c r="E136" s="11"/>
      <c r="F136" s="11"/>
      <c r="G136" s="11"/>
      <c r="H136" s="11"/>
      <c r="I136" s="11"/>
    </row>
    <row r="137" spans="2:9" x14ac:dyDescent="0.2">
      <c r="B137" s="11"/>
      <c r="C137" s="11"/>
      <c r="D137" s="11"/>
      <c r="E137" s="11"/>
      <c r="F137" s="11"/>
      <c r="G137" s="11"/>
      <c r="H137" s="11"/>
      <c r="I137" s="11"/>
    </row>
    <row r="138" spans="2:9" x14ac:dyDescent="0.2">
      <c r="B138" s="11"/>
      <c r="C138" s="11"/>
      <c r="D138" s="11"/>
      <c r="E138" s="11"/>
      <c r="F138" s="11"/>
      <c r="G138" s="11"/>
      <c r="H138" s="11"/>
      <c r="I138" s="11"/>
    </row>
    <row r="139" spans="2:9" x14ac:dyDescent="0.2">
      <c r="B139" s="11"/>
      <c r="C139" s="11"/>
      <c r="D139" s="11"/>
      <c r="E139" s="11"/>
      <c r="F139" s="11"/>
      <c r="G139" s="11"/>
      <c r="H139" s="11"/>
      <c r="I139" s="11"/>
    </row>
    <row r="140" spans="2:9" x14ac:dyDescent="0.2">
      <c r="B140" s="11"/>
      <c r="C140" s="11"/>
      <c r="D140" s="11"/>
      <c r="E140" s="11"/>
      <c r="F140" s="11"/>
      <c r="G140" s="11"/>
      <c r="H140" s="11"/>
      <c r="I140" s="11"/>
    </row>
    <row r="141" spans="2:9" x14ac:dyDescent="0.2">
      <c r="B141" s="11"/>
      <c r="C141" s="11"/>
      <c r="D141" s="11"/>
      <c r="E141" s="11"/>
      <c r="F141" s="11"/>
      <c r="G141" s="11"/>
      <c r="H141" s="11"/>
      <c r="I141" s="11"/>
    </row>
    <row r="142" spans="2:9" x14ac:dyDescent="0.2">
      <c r="B142" s="11"/>
      <c r="C142" s="11"/>
      <c r="D142" s="11"/>
      <c r="E142" s="11"/>
      <c r="F142" s="11"/>
      <c r="G142" s="11"/>
      <c r="H142" s="11"/>
      <c r="I142" s="11"/>
    </row>
    <row r="143" spans="2:9" x14ac:dyDescent="0.2">
      <c r="B143" s="11"/>
      <c r="C143" s="11"/>
      <c r="D143" s="11"/>
      <c r="E143" s="11"/>
      <c r="F143" s="11"/>
      <c r="G143" s="11"/>
      <c r="H143" s="11"/>
      <c r="I143" s="11"/>
    </row>
    <row r="144" spans="2:9" x14ac:dyDescent="0.2">
      <c r="B144" s="11"/>
      <c r="C144" s="11"/>
      <c r="D144" s="11"/>
      <c r="E144" s="11"/>
      <c r="F144" s="11"/>
      <c r="G144" s="11"/>
      <c r="H144" s="11"/>
      <c r="I144" s="11"/>
    </row>
    <row r="145" spans="2:9" x14ac:dyDescent="0.2">
      <c r="B145" s="11"/>
      <c r="C145" s="11"/>
      <c r="D145" s="11"/>
      <c r="E145" s="11"/>
      <c r="F145" s="11"/>
      <c r="G145" s="11"/>
      <c r="H145" s="11"/>
      <c r="I145" s="11"/>
    </row>
    <row r="146" spans="2:9" x14ac:dyDescent="0.2">
      <c r="B146" s="11"/>
      <c r="C146" s="11"/>
      <c r="D146" s="11"/>
      <c r="E146" s="11"/>
      <c r="F146" s="11"/>
      <c r="G146" s="11"/>
      <c r="H146" s="11"/>
      <c r="I146" s="11"/>
    </row>
    <row r="147" spans="2:9" x14ac:dyDescent="0.2">
      <c r="B147" s="11"/>
      <c r="C147" s="11"/>
      <c r="D147" s="11"/>
      <c r="E147" s="11"/>
      <c r="F147" s="11"/>
      <c r="G147" s="11"/>
      <c r="H147" s="11"/>
      <c r="I147" s="11"/>
    </row>
    <row r="148" spans="2:9" x14ac:dyDescent="0.2">
      <c r="B148" s="11"/>
      <c r="C148" s="11"/>
      <c r="D148" s="11"/>
      <c r="E148" s="11"/>
      <c r="F148" s="11"/>
      <c r="G148" s="11"/>
      <c r="H148" s="11"/>
      <c r="I148" s="11"/>
    </row>
    <row r="149" spans="2:9" x14ac:dyDescent="0.2">
      <c r="B149" s="11"/>
      <c r="C149" s="11"/>
      <c r="D149" s="11"/>
      <c r="E149" s="11"/>
      <c r="F149" s="11"/>
      <c r="G149" s="11"/>
      <c r="H149" s="11"/>
      <c r="I149" s="11"/>
    </row>
    <row r="150" spans="2:9" x14ac:dyDescent="0.2">
      <c r="B150" s="11"/>
      <c r="C150" s="11"/>
      <c r="D150" s="11"/>
      <c r="E150" s="11"/>
      <c r="F150" s="11"/>
      <c r="G150" s="11"/>
      <c r="H150" s="11"/>
      <c r="I150" s="11"/>
    </row>
    <row r="151" spans="2:9" x14ac:dyDescent="0.2">
      <c r="B151" s="11"/>
      <c r="C151" s="11"/>
      <c r="D151" s="11"/>
      <c r="E151" s="11"/>
      <c r="F151" s="11"/>
      <c r="G151" s="11"/>
      <c r="H151" s="11"/>
      <c r="I151" s="11"/>
    </row>
    <row r="152" spans="2:9" x14ac:dyDescent="0.2">
      <c r="B152" s="11"/>
      <c r="C152" s="11"/>
      <c r="D152" s="11"/>
      <c r="E152" s="11"/>
      <c r="F152" s="11"/>
      <c r="G152" s="11"/>
      <c r="H152" s="11"/>
      <c r="I152" s="11"/>
    </row>
    <row r="153" spans="2:9" x14ac:dyDescent="0.2">
      <c r="B153" s="11"/>
      <c r="C153" s="11"/>
      <c r="D153" s="11"/>
      <c r="E153" s="11"/>
      <c r="F153" s="11"/>
      <c r="G153" s="11"/>
      <c r="H153" s="11"/>
      <c r="I153" s="11"/>
    </row>
    <row r="154" spans="2:9" x14ac:dyDescent="0.2">
      <c r="B154" s="11"/>
      <c r="C154" s="11"/>
      <c r="D154" s="11"/>
      <c r="E154" s="11"/>
      <c r="F154" s="11"/>
      <c r="G154" s="11"/>
      <c r="H154" s="11"/>
      <c r="I154" s="11"/>
    </row>
    <row r="155" spans="2:9" x14ac:dyDescent="0.2">
      <c r="B155" s="11"/>
      <c r="C155" s="11"/>
      <c r="D155" s="11"/>
      <c r="E155" s="11"/>
      <c r="F155" s="11"/>
      <c r="G155" s="11"/>
      <c r="H155" s="11"/>
      <c r="I155" s="11"/>
    </row>
    <row r="156" spans="2:9" x14ac:dyDescent="0.2">
      <c r="B156" s="11"/>
      <c r="C156" s="11"/>
      <c r="D156" s="11"/>
      <c r="E156" s="11"/>
      <c r="F156" s="11"/>
      <c r="G156" s="11"/>
      <c r="H156" s="11"/>
      <c r="I156" s="11"/>
    </row>
    <row r="157" spans="2:9" x14ac:dyDescent="0.2">
      <c r="B157" s="11"/>
      <c r="C157" s="11"/>
      <c r="D157" s="11"/>
      <c r="E157" s="11"/>
      <c r="F157" s="11"/>
      <c r="G157" s="11"/>
      <c r="H157" s="11"/>
      <c r="I157" s="11"/>
    </row>
    <row r="158" spans="2:9" x14ac:dyDescent="0.2">
      <c r="B158" s="11"/>
      <c r="C158" s="11"/>
      <c r="D158" s="11"/>
      <c r="E158" s="11"/>
      <c r="F158" s="11"/>
      <c r="G158" s="11"/>
      <c r="H158" s="11"/>
      <c r="I158" s="11"/>
    </row>
    <row r="159" spans="2:9" x14ac:dyDescent="0.2">
      <c r="B159" s="11"/>
      <c r="C159" s="11"/>
      <c r="D159" s="11"/>
      <c r="E159" s="11"/>
      <c r="F159" s="11"/>
      <c r="G159" s="11"/>
      <c r="H159" s="11"/>
      <c r="I159" s="11"/>
    </row>
    <row r="160" spans="2:9" x14ac:dyDescent="0.2">
      <c r="B160" s="11"/>
      <c r="C160" s="11"/>
      <c r="D160" s="11"/>
      <c r="E160" s="11"/>
      <c r="F160" s="11"/>
      <c r="G160" s="11"/>
      <c r="H160" s="11"/>
      <c r="I160" s="11"/>
    </row>
    <row r="161" spans="2:9" x14ac:dyDescent="0.2">
      <c r="B161" s="11"/>
      <c r="C161" s="11"/>
      <c r="D161" s="11"/>
      <c r="E161" s="11"/>
      <c r="F161" s="11"/>
      <c r="G161" s="11"/>
      <c r="H161" s="11"/>
      <c r="I161" s="11"/>
    </row>
    <row r="162" spans="2:9" x14ac:dyDescent="0.2">
      <c r="B162" s="11"/>
      <c r="C162" s="11"/>
      <c r="D162" s="11"/>
      <c r="E162" s="11"/>
      <c r="F162" s="11"/>
      <c r="G162" s="11"/>
      <c r="H162" s="11"/>
      <c r="I162" s="11"/>
    </row>
    <row r="163" spans="2:9" x14ac:dyDescent="0.2">
      <c r="B163" s="11"/>
      <c r="C163" s="11"/>
      <c r="D163" s="11"/>
      <c r="E163" s="11"/>
      <c r="F163" s="11"/>
      <c r="G163" s="11"/>
      <c r="H163" s="11"/>
      <c r="I163" s="11"/>
    </row>
    <row r="164" spans="2:9" x14ac:dyDescent="0.2">
      <c r="B164" s="11"/>
      <c r="C164" s="11"/>
      <c r="D164" s="11"/>
      <c r="E164" s="11"/>
      <c r="F164" s="11"/>
      <c r="G164" s="11"/>
      <c r="H164" s="11"/>
      <c r="I164" s="11"/>
    </row>
    <row r="165" spans="2:9" x14ac:dyDescent="0.2">
      <c r="B165" s="11"/>
      <c r="C165" s="11"/>
      <c r="D165" s="11"/>
      <c r="E165" s="11"/>
      <c r="F165" s="11"/>
      <c r="G165" s="11"/>
      <c r="H165" s="11"/>
      <c r="I165" s="11"/>
    </row>
    <row r="166" spans="2:9" x14ac:dyDescent="0.2">
      <c r="B166" s="11"/>
      <c r="C166" s="11"/>
      <c r="D166" s="11"/>
      <c r="E166" s="11"/>
      <c r="F166" s="11"/>
      <c r="G166" s="11"/>
      <c r="H166" s="11"/>
      <c r="I166" s="11"/>
    </row>
    <row r="167" spans="2:9" x14ac:dyDescent="0.2">
      <c r="B167" s="11"/>
      <c r="C167" s="11"/>
      <c r="D167" s="11"/>
      <c r="E167" s="11"/>
      <c r="F167" s="11"/>
      <c r="G167" s="11"/>
      <c r="H167" s="11"/>
      <c r="I167" s="11"/>
    </row>
    <row r="168" spans="2:9" x14ac:dyDescent="0.2">
      <c r="B168" s="11"/>
      <c r="C168" s="11"/>
      <c r="D168" s="11"/>
      <c r="E168" s="11"/>
      <c r="F168" s="11"/>
      <c r="G168" s="11"/>
      <c r="H168" s="11"/>
      <c r="I168" s="11"/>
    </row>
    <row r="169" spans="2:9" x14ac:dyDescent="0.2">
      <c r="B169" s="11"/>
      <c r="C169" s="11"/>
      <c r="D169" s="11"/>
      <c r="E169" s="11"/>
      <c r="F169" s="11"/>
      <c r="G169" s="11"/>
      <c r="H169" s="11"/>
      <c r="I169" s="11"/>
    </row>
    <row r="170" spans="2:9" x14ac:dyDescent="0.2">
      <c r="B170" s="11"/>
      <c r="C170" s="11"/>
      <c r="D170" s="11"/>
      <c r="E170" s="11"/>
      <c r="F170" s="11"/>
      <c r="G170" s="11"/>
      <c r="H170" s="11"/>
      <c r="I170" s="11"/>
    </row>
    <row r="171" spans="2:9" x14ac:dyDescent="0.2">
      <c r="B171" s="11"/>
      <c r="C171" s="11"/>
      <c r="D171" s="11"/>
      <c r="E171" s="11"/>
      <c r="F171" s="11"/>
      <c r="G171" s="11"/>
      <c r="H171" s="11"/>
      <c r="I171" s="11"/>
    </row>
    <row r="172" spans="2:9" x14ac:dyDescent="0.2">
      <c r="B172" s="11"/>
      <c r="C172" s="11"/>
      <c r="D172" s="11"/>
      <c r="E172" s="11"/>
      <c r="F172" s="11"/>
      <c r="G172" s="11"/>
      <c r="H172" s="11"/>
      <c r="I172" s="11"/>
    </row>
    <row r="173" spans="2:9" x14ac:dyDescent="0.2">
      <c r="B173" s="11"/>
      <c r="C173" s="11"/>
      <c r="D173" s="11"/>
      <c r="E173" s="11"/>
      <c r="F173" s="11"/>
      <c r="G173" s="11"/>
      <c r="H173" s="11"/>
      <c r="I173" s="11"/>
    </row>
    <row r="174" spans="2:9" x14ac:dyDescent="0.2">
      <c r="B174" s="11"/>
      <c r="C174" s="11"/>
      <c r="D174" s="11"/>
      <c r="E174" s="11"/>
      <c r="F174" s="11"/>
      <c r="G174" s="11"/>
      <c r="H174" s="11"/>
      <c r="I174" s="11"/>
    </row>
    <row r="175" spans="2:9" x14ac:dyDescent="0.2">
      <c r="B175" s="11"/>
      <c r="C175" s="11"/>
      <c r="D175" s="11"/>
      <c r="E175" s="11"/>
      <c r="F175" s="11"/>
      <c r="G175" s="11"/>
      <c r="H175" s="11"/>
      <c r="I175" s="11"/>
    </row>
    <row r="176" spans="2:9" x14ac:dyDescent="0.2">
      <c r="B176" s="11"/>
      <c r="C176" s="11"/>
      <c r="D176" s="11"/>
      <c r="E176" s="11"/>
      <c r="F176" s="11"/>
      <c r="G176" s="11"/>
      <c r="H176" s="11"/>
      <c r="I176" s="11"/>
    </row>
    <row r="177" spans="2:9" x14ac:dyDescent="0.2">
      <c r="B177" s="11"/>
      <c r="C177" s="11"/>
      <c r="D177" s="11"/>
      <c r="E177" s="11"/>
      <c r="F177" s="11"/>
      <c r="G177" s="11"/>
      <c r="H177" s="11"/>
      <c r="I177" s="11"/>
    </row>
    <row r="178" spans="2:9" x14ac:dyDescent="0.2">
      <c r="B178" s="11"/>
      <c r="C178" s="11"/>
      <c r="D178" s="11"/>
      <c r="E178" s="11"/>
      <c r="F178" s="11"/>
      <c r="G178" s="11"/>
      <c r="H178" s="11"/>
      <c r="I178" s="11"/>
    </row>
    <row r="179" spans="2:9" x14ac:dyDescent="0.2">
      <c r="B179" s="11"/>
      <c r="C179" s="11"/>
      <c r="D179" s="11"/>
      <c r="E179" s="11"/>
      <c r="F179" s="11"/>
      <c r="G179" s="11"/>
      <c r="H179" s="11"/>
      <c r="I179" s="11"/>
    </row>
    <row r="180" spans="2:9" x14ac:dyDescent="0.2">
      <c r="B180" s="11"/>
      <c r="C180" s="11"/>
      <c r="D180" s="11"/>
      <c r="E180" s="11"/>
      <c r="F180" s="11"/>
      <c r="G180" s="11"/>
      <c r="H180" s="11"/>
      <c r="I180" s="11"/>
    </row>
    <row r="181" spans="2:9" x14ac:dyDescent="0.2">
      <c r="B181" s="11"/>
      <c r="C181" s="11"/>
      <c r="D181" s="11"/>
      <c r="E181" s="11"/>
      <c r="F181" s="11"/>
      <c r="G181" s="11"/>
      <c r="H181" s="11"/>
      <c r="I181" s="11"/>
    </row>
    <row r="182" spans="2:9" x14ac:dyDescent="0.2">
      <c r="B182" s="11"/>
      <c r="C182" s="11"/>
      <c r="D182" s="11"/>
      <c r="E182" s="11"/>
      <c r="F182" s="11"/>
      <c r="G182" s="11"/>
      <c r="H182" s="11"/>
      <c r="I182" s="11"/>
    </row>
    <row r="183" spans="2:9" x14ac:dyDescent="0.2">
      <c r="B183" s="11"/>
      <c r="C183" s="11"/>
      <c r="D183" s="11"/>
      <c r="E183" s="11"/>
      <c r="F183" s="11"/>
      <c r="G183" s="11"/>
      <c r="H183" s="11"/>
      <c r="I183" s="11"/>
    </row>
    <row r="184" spans="2:9" x14ac:dyDescent="0.2">
      <c r="B184" s="11"/>
      <c r="C184" s="11"/>
      <c r="D184" s="11"/>
      <c r="E184" s="11"/>
      <c r="F184" s="11"/>
      <c r="G184" s="11"/>
      <c r="H184" s="11"/>
      <c r="I184" s="11"/>
    </row>
    <row r="185" spans="2:9" x14ac:dyDescent="0.2">
      <c r="B185" s="11"/>
      <c r="C185" s="11"/>
      <c r="D185" s="11"/>
      <c r="E185" s="11"/>
      <c r="F185" s="11"/>
      <c r="G185" s="11"/>
      <c r="H185" s="11"/>
      <c r="I185" s="11"/>
    </row>
    <row r="186" spans="2:9" x14ac:dyDescent="0.2">
      <c r="B186" s="11"/>
      <c r="C186" s="11"/>
      <c r="D186" s="11"/>
      <c r="E186" s="11"/>
      <c r="F186" s="11"/>
      <c r="G186" s="11"/>
      <c r="H186" s="11"/>
      <c r="I186" s="11"/>
    </row>
    <row r="187" spans="2:9" x14ac:dyDescent="0.2">
      <c r="B187" s="11"/>
      <c r="C187" s="11"/>
      <c r="D187" s="11"/>
      <c r="E187" s="11"/>
      <c r="F187" s="11"/>
      <c r="G187" s="11"/>
      <c r="H187" s="11"/>
      <c r="I187" s="11"/>
    </row>
    <row r="188" spans="2:9" x14ac:dyDescent="0.2">
      <c r="B188" s="11"/>
      <c r="C188" s="11"/>
      <c r="D188" s="11"/>
      <c r="E188" s="11"/>
      <c r="F188" s="11"/>
      <c r="G188" s="11"/>
      <c r="H188" s="11"/>
      <c r="I188" s="11"/>
    </row>
    <row r="189" spans="2:9" x14ac:dyDescent="0.2">
      <c r="B189" s="11"/>
      <c r="C189" s="11"/>
      <c r="D189" s="11"/>
      <c r="E189" s="11"/>
      <c r="F189" s="11"/>
      <c r="G189" s="11"/>
      <c r="H189" s="11"/>
      <c r="I189" s="11"/>
    </row>
    <row r="190" spans="2:9" x14ac:dyDescent="0.2">
      <c r="B190" s="11"/>
      <c r="C190" s="11"/>
      <c r="D190" s="11"/>
      <c r="E190" s="11"/>
      <c r="F190" s="11"/>
      <c r="G190" s="11"/>
      <c r="H190" s="11"/>
      <c r="I190" s="11"/>
    </row>
    <row r="191" spans="2:9" x14ac:dyDescent="0.2">
      <c r="B191" s="11"/>
      <c r="C191" s="11"/>
      <c r="D191" s="11"/>
      <c r="E191" s="11"/>
      <c r="F191" s="11"/>
      <c r="G191" s="11"/>
      <c r="H191" s="11"/>
      <c r="I191" s="11"/>
    </row>
    <row r="192" spans="2:9" x14ac:dyDescent="0.2">
      <c r="B192" s="11"/>
      <c r="C192" s="11"/>
      <c r="D192" s="11"/>
      <c r="E192" s="11"/>
      <c r="F192" s="11"/>
      <c r="G192" s="11"/>
      <c r="H192" s="11"/>
      <c r="I192" s="11"/>
    </row>
    <row r="193" spans="2:9" x14ac:dyDescent="0.2">
      <c r="B193" s="11"/>
      <c r="C193" s="11"/>
      <c r="D193" s="11"/>
      <c r="E193" s="11"/>
      <c r="F193" s="11"/>
      <c r="G193" s="11"/>
      <c r="H193" s="11"/>
      <c r="I193" s="11"/>
    </row>
    <row r="194" spans="2:9" x14ac:dyDescent="0.2">
      <c r="B194" s="11"/>
      <c r="C194" s="11"/>
      <c r="D194" s="11"/>
      <c r="E194" s="11"/>
      <c r="F194" s="11"/>
      <c r="G194" s="11"/>
      <c r="H194" s="11"/>
      <c r="I194" s="11"/>
    </row>
    <row r="195" spans="2:9" x14ac:dyDescent="0.2">
      <c r="B195" s="11"/>
      <c r="C195" s="11"/>
      <c r="D195" s="11"/>
      <c r="E195" s="11"/>
      <c r="F195" s="11"/>
      <c r="G195" s="11"/>
      <c r="H195" s="11"/>
      <c r="I195" s="11"/>
    </row>
    <row r="196" spans="2:9" x14ac:dyDescent="0.2">
      <c r="B196" s="11"/>
      <c r="C196" s="11"/>
      <c r="D196" s="11"/>
      <c r="E196" s="11"/>
      <c r="F196" s="11"/>
      <c r="G196" s="11"/>
      <c r="H196" s="11"/>
      <c r="I196" s="11"/>
    </row>
    <row r="197" spans="2:9" x14ac:dyDescent="0.2">
      <c r="B197" s="11"/>
      <c r="C197" s="11"/>
      <c r="D197" s="11"/>
      <c r="E197" s="11"/>
      <c r="F197" s="11"/>
      <c r="G197" s="11"/>
      <c r="H197" s="11"/>
      <c r="I197" s="11"/>
    </row>
    <row r="198" spans="2:9" x14ac:dyDescent="0.2">
      <c r="B198" s="11"/>
      <c r="C198" s="11"/>
      <c r="D198" s="11"/>
      <c r="E198" s="11"/>
      <c r="F198" s="11"/>
      <c r="G198" s="11"/>
      <c r="H198" s="11"/>
      <c r="I198" s="11"/>
    </row>
    <row r="199" spans="2:9" x14ac:dyDescent="0.2">
      <c r="B199" s="11"/>
      <c r="C199" s="11"/>
      <c r="D199" s="11"/>
      <c r="E199" s="11"/>
      <c r="F199" s="11"/>
      <c r="G199" s="11"/>
      <c r="H199" s="11"/>
      <c r="I199" s="11"/>
    </row>
    <row r="200" spans="2:9" x14ac:dyDescent="0.2">
      <c r="B200" s="11"/>
      <c r="C200" s="11"/>
      <c r="D200" s="11"/>
      <c r="E200" s="11"/>
      <c r="F200" s="11"/>
      <c r="G200" s="11"/>
      <c r="H200" s="11"/>
      <c r="I200" s="11"/>
    </row>
    <row r="201" spans="2:9" x14ac:dyDescent="0.2">
      <c r="B201" s="11"/>
      <c r="C201" s="11"/>
      <c r="D201" s="11"/>
      <c r="E201" s="11"/>
      <c r="F201" s="11"/>
      <c r="G201" s="11"/>
      <c r="H201" s="11"/>
      <c r="I201" s="11"/>
    </row>
    <row r="202" spans="2:9" x14ac:dyDescent="0.2">
      <c r="B202" s="11"/>
      <c r="C202" s="11"/>
      <c r="D202" s="11"/>
      <c r="E202" s="11"/>
      <c r="F202" s="11"/>
      <c r="G202" s="11"/>
      <c r="H202" s="11"/>
      <c r="I202" s="11"/>
    </row>
    <row r="203" spans="2:9" x14ac:dyDescent="0.2">
      <c r="B203" s="11"/>
      <c r="C203" s="11"/>
      <c r="D203" s="11"/>
      <c r="E203" s="11"/>
      <c r="F203" s="11"/>
      <c r="G203" s="11"/>
      <c r="H203" s="11"/>
      <c r="I203" s="11"/>
    </row>
    <row r="204" spans="2:9" x14ac:dyDescent="0.2">
      <c r="B204" s="11"/>
      <c r="C204" s="11"/>
      <c r="D204" s="11"/>
      <c r="E204" s="11"/>
      <c r="F204" s="11"/>
      <c r="G204" s="11"/>
      <c r="H204" s="11"/>
      <c r="I204" s="11"/>
    </row>
    <row r="205" spans="2:9" x14ac:dyDescent="0.2">
      <c r="B205" s="11"/>
      <c r="C205" s="11"/>
      <c r="D205" s="11"/>
      <c r="E205" s="11"/>
      <c r="F205" s="11"/>
      <c r="G205" s="11"/>
      <c r="H205" s="11"/>
      <c r="I205" s="11"/>
    </row>
    <row r="206" spans="2:9" x14ac:dyDescent="0.2">
      <c r="B206" s="11"/>
      <c r="C206" s="11"/>
      <c r="D206" s="11"/>
      <c r="E206" s="11"/>
      <c r="F206" s="11"/>
      <c r="G206" s="11"/>
      <c r="H206" s="11"/>
      <c r="I206" s="11"/>
    </row>
    <row r="207" spans="2:9" x14ac:dyDescent="0.2">
      <c r="B207" s="11"/>
      <c r="C207" s="11"/>
      <c r="D207" s="11"/>
      <c r="E207" s="11"/>
      <c r="F207" s="11"/>
      <c r="G207" s="11"/>
      <c r="H207" s="11"/>
      <c r="I207" s="11"/>
    </row>
    <row r="208" spans="2:9" x14ac:dyDescent="0.2">
      <c r="B208" s="11"/>
      <c r="C208" s="11"/>
      <c r="D208" s="11"/>
      <c r="E208" s="11"/>
      <c r="F208" s="11"/>
      <c r="G208" s="11"/>
      <c r="H208" s="11"/>
      <c r="I208" s="11"/>
    </row>
    <row r="209" spans="2:9" x14ac:dyDescent="0.2">
      <c r="B209" s="11"/>
      <c r="C209" s="11"/>
      <c r="D209" s="11"/>
      <c r="E209" s="11"/>
      <c r="F209" s="11"/>
      <c r="G209" s="11"/>
      <c r="H209" s="11"/>
      <c r="I209" s="11"/>
    </row>
    <row r="210" spans="2:9" x14ac:dyDescent="0.2">
      <c r="B210" s="11"/>
      <c r="C210" s="11"/>
      <c r="D210" s="11"/>
      <c r="E210" s="11"/>
      <c r="F210" s="11"/>
      <c r="G210" s="11"/>
      <c r="H210" s="11"/>
      <c r="I210" s="11"/>
    </row>
    <row r="211" spans="2:9" x14ac:dyDescent="0.2">
      <c r="B211" s="11"/>
      <c r="C211" s="11"/>
      <c r="D211" s="11"/>
      <c r="E211" s="11"/>
      <c r="F211" s="11"/>
      <c r="G211" s="11"/>
      <c r="H211" s="11"/>
      <c r="I211" s="11"/>
    </row>
    <row r="212" spans="2:9" x14ac:dyDescent="0.2">
      <c r="B212" s="11"/>
      <c r="C212" s="11"/>
      <c r="D212" s="11"/>
      <c r="E212" s="11"/>
      <c r="F212" s="11"/>
      <c r="G212" s="11"/>
      <c r="H212" s="11"/>
      <c r="I212" s="11"/>
    </row>
    <row r="213" spans="2:9" x14ac:dyDescent="0.2">
      <c r="B213" s="11"/>
      <c r="C213" s="11"/>
      <c r="D213" s="11"/>
      <c r="E213" s="11"/>
      <c r="F213" s="11"/>
      <c r="G213" s="11"/>
      <c r="H213" s="11"/>
      <c r="I213" s="11"/>
    </row>
    <row r="214" spans="2:9" x14ac:dyDescent="0.2">
      <c r="B214" s="11"/>
      <c r="C214" s="11"/>
      <c r="D214" s="11"/>
      <c r="E214" s="11"/>
      <c r="F214" s="11"/>
      <c r="G214" s="11"/>
      <c r="H214" s="11"/>
      <c r="I214" s="11"/>
    </row>
    <row r="215" spans="2:9" x14ac:dyDescent="0.2">
      <c r="B215" s="11"/>
      <c r="C215" s="11"/>
      <c r="D215" s="11"/>
      <c r="E215" s="11"/>
      <c r="F215" s="11"/>
      <c r="G215" s="11"/>
      <c r="H215" s="11"/>
      <c r="I215" s="11"/>
    </row>
    <row r="216" spans="2:9" x14ac:dyDescent="0.2">
      <c r="B216" s="11"/>
      <c r="C216" s="11"/>
      <c r="D216" s="11"/>
      <c r="E216" s="11"/>
      <c r="F216" s="11"/>
      <c r="G216" s="11"/>
      <c r="H216" s="11"/>
      <c r="I216" s="11"/>
    </row>
    <row r="217" spans="2:9" x14ac:dyDescent="0.2">
      <c r="B217" s="11"/>
      <c r="C217" s="11"/>
      <c r="D217" s="11"/>
      <c r="E217" s="11"/>
      <c r="F217" s="11"/>
      <c r="G217" s="11"/>
      <c r="H217" s="11"/>
      <c r="I217" s="11"/>
    </row>
    <row r="218" spans="2:9" x14ac:dyDescent="0.2">
      <c r="B218" s="11"/>
      <c r="C218" s="11"/>
      <c r="D218" s="11"/>
      <c r="E218" s="11"/>
      <c r="F218" s="11"/>
      <c r="G218" s="11"/>
      <c r="H218" s="11"/>
      <c r="I218" s="11"/>
    </row>
    <row r="219" spans="2:9" x14ac:dyDescent="0.2">
      <c r="B219" s="11"/>
      <c r="C219" s="11"/>
      <c r="D219" s="11"/>
      <c r="E219" s="11"/>
      <c r="F219" s="11"/>
      <c r="G219" s="11"/>
      <c r="H219" s="11"/>
      <c r="I219" s="11"/>
    </row>
    <row r="220" spans="2:9" x14ac:dyDescent="0.2">
      <c r="B220" s="11"/>
      <c r="C220" s="11"/>
      <c r="D220" s="11"/>
      <c r="E220" s="11"/>
      <c r="F220" s="11"/>
      <c r="G220" s="11"/>
      <c r="H220" s="11"/>
      <c r="I220" s="11"/>
    </row>
    <row r="221" spans="2:9" x14ac:dyDescent="0.2">
      <c r="B221" s="11"/>
      <c r="C221" s="11"/>
      <c r="D221" s="11"/>
      <c r="E221" s="11"/>
      <c r="F221" s="11"/>
      <c r="G221" s="11"/>
      <c r="H221" s="11"/>
      <c r="I221" s="11"/>
    </row>
    <row r="222" spans="2:9" x14ac:dyDescent="0.2">
      <c r="B222" s="11"/>
      <c r="C222" s="11"/>
      <c r="D222" s="11"/>
      <c r="E222" s="11"/>
      <c r="F222" s="11"/>
      <c r="G222" s="11"/>
      <c r="H222" s="11"/>
      <c r="I222" s="11"/>
    </row>
    <row r="223" spans="2:9" x14ac:dyDescent="0.2">
      <c r="B223" s="11"/>
      <c r="C223" s="11"/>
      <c r="D223" s="11"/>
      <c r="E223" s="11"/>
      <c r="F223" s="11"/>
      <c r="G223" s="11"/>
      <c r="H223" s="11"/>
      <c r="I223" s="11"/>
    </row>
    <row r="224" spans="2:9" x14ac:dyDescent="0.2">
      <c r="B224" s="11"/>
      <c r="C224" s="11"/>
      <c r="D224" s="11"/>
      <c r="E224" s="11"/>
      <c r="F224" s="11"/>
      <c r="G224" s="11"/>
      <c r="H224" s="11"/>
      <c r="I224" s="11"/>
    </row>
    <row r="225" spans="2:9" x14ac:dyDescent="0.2">
      <c r="B225" s="11"/>
      <c r="C225" s="11"/>
      <c r="D225" s="11"/>
      <c r="E225" s="11"/>
      <c r="F225" s="11"/>
      <c r="G225" s="11"/>
      <c r="H225" s="11"/>
      <c r="I225" s="11"/>
    </row>
    <row r="226" spans="2:9" x14ac:dyDescent="0.2">
      <c r="B226" s="11"/>
      <c r="C226" s="11"/>
      <c r="D226" s="11"/>
      <c r="E226" s="11"/>
      <c r="F226" s="11"/>
      <c r="G226" s="11"/>
      <c r="H226" s="11"/>
      <c r="I226" s="11"/>
    </row>
    <row r="227" spans="2:9" x14ac:dyDescent="0.2">
      <c r="B227" s="11"/>
      <c r="C227" s="11"/>
      <c r="D227" s="11"/>
      <c r="E227" s="11"/>
      <c r="F227" s="11"/>
      <c r="G227" s="11"/>
      <c r="H227" s="11"/>
      <c r="I227" s="11"/>
    </row>
    <row r="228" spans="2:9" x14ac:dyDescent="0.2">
      <c r="B228" s="11"/>
      <c r="C228" s="11"/>
      <c r="D228" s="11"/>
      <c r="E228" s="11"/>
      <c r="F228" s="11"/>
      <c r="G228" s="11"/>
      <c r="H228" s="11"/>
      <c r="I228" s="11"/>
    </row>
    <row r="229" spans="2:9" x14ac:dyDescent="0.2">
      <c r="B229" s="11"/>
      <c r="C229" s="11"/>
      <c r="D229" s="11"/>
      <c r="E229" s="11"/>
      <c r="F229" s="11"/>
      <c r="G229" s="11"/>
      <c r="H229" s="11"/>
      <c r="I229" s="11"/>
    </row>
    <row r="230" spans="2:9" x14ac:dyDescent="0.2">
      <c r="B230" s="11"/>
      <c r="C230" s="11"/>
      <c r="D230" s="11"/>
      <c r="E230" s="11"/>
      <c r="F230" s="11"/>
      <c r="G230" s="11"/>
      <c r="H230" s="11"/>
      <c r="I230" s="11"/>
    </row>
    <row r="231" spans="2:9" x14ac:dyDescent="0.2">
      <c r="B231" s="11"/>
      <c r="C231" s="11"/>
      <c r="D231" s="11"/>
      <c r="E231" s="11"/>
      <c r="F231" s="11"/>
      <c r="G231" s="11"/>
      <c r="H231" s="11"/>
      <c r="I231" s="11"/>
    </row>
    <row r="232" spans="2:9" x14ac:dyDescent="0.2">
      <c r="B232" s="11"/>
      <c r="C232" s="11"/>
      <c r="D232" s="11"/>
      <c r="E232" s="11"/>
      <c r="F232" s="11"/>
      <c r="G232" s="11"/>
      <c r="H232" s="11"/>
      <c r="I232" s="11"/>
    </row>
    <row r="233" spans="2:9" x14ac:dyDescent="0.2">
      <c r="B233" s="11"/>
      <c r="C233" s="11"/>
      <c r="D233" s="11"/>
      <c r="E233" s="11"/>
      <c r="F233" s="11"/>
      <c r="G233" s="11"/>
      <c r="H233" s="11"/>
      <c r="I233" s="11"/>
    </row>
    <row r="234" spans="2:9" x14ac:dyDescent="0.2">
      <c r="B234" s="11"/>
      <c r="C234" s="11"/>
      <c r="D234" s="11"/>
      <c r="E234" s="11"/>
      <c r="F234" s="11"/>
      <c r="G234" s="11"/>
      <c r="H234" s="11"/>
      <c r="I234" s="11"/>
    </row>
    <row r="235" spans="2:9" x14ac:dyDescent="0.2">
      <c r="B235" s="11"/>
      <c r="C235" s="11"/>
      <c r="D235" s="11"/>
      <c r="E235" s="11"/>
      <c r="F235" s="11"/>
      <c r="G235" s="11"/>
      <c r="H235" s="11"/>
      <c r="I235" s="11"/>
    </row>
    <row r="236" spans="2:9" x14ac:dyDescent="0.2">
      <c r="B236" s="11"/>
      <c r="C236" s="11"/>
      <c r="D236" s="11"/>
      <c r="E236" s="11"/>
      <c r="F236" s="11"/>
      <c r="G236" s="11"/>
      <c r="H236" s="11"/>
      <c r="I236" s="11"/>
    </row>
    <row r="237" spans="2:9" x14ac:dyDescent="0.2">
      <c r="B237" s="11"/>
      <c r="C237" s="11"/>
      <c r="D237" s="11"/>
      <c r="E237" s="11"/>
      <c r="F237" s="11"/>
      <c r="G237" s="11"/>
      <c r="H237" s="11"/>
      <c r="I237" s="11"/>
    </row>
    <row r="238" spans="2:9" x14ac:dyDescent="0.2">
      <c r="B238" s="11"/>
      <c r="C238" s="11"/>
      <c r="D238" s="11"/>
      <c r="E238" s="11"/>
      <c r="F238" s="11"/>
      <c r="G238" s="11"/>
      <c r="H238" s="11"/>
      <c r="I238" s="11"/>
    </row>
    <row r="239" spans="2:9" x14ac:dyDescent="0.2">
      <c r="B239" s="11"/>
      <c r="C239" s="11"/>
      <c r="D239" s="11"/>
      <c r="E239" s="11"/>
      <c r="F239" s="11"/>
      <c r="G239" s="11"/>
      <c r="H239" s="11"/>
      <c r="I239" s="11"/>
    </row>
    <row r="240" spans="2:9" x14ac:dyDescent="0.2">
      <c r="B240" s="11"/>
      <c r="C240" s="11"/>
      <c r="D240" s="11"/>
      <c r="E240" s="11"/>
      <c r="F240" s="11"/>
      <c r="G240" s="11"/>
      <c r="H240" s="11"/>
      <c r="I240" s="11"/>
    </row>
    <row r="241" spans="2:9" x14ac:dyDescent="0.2">
      <c r="B241" s="11"/>
      <c r="C241" s="11"/>
      <c r="D241" s="11"/>
      <c r="E241" s="11"/>
      <c r="F241" s="11"/>
      <c r="G241" s="11"/>
      <c r="H241" s="11"/>
      <c r="I241" s="11"/>
    </row>
    <row r="242" spans="2:9" x14ac:dyDescent="0.2">
      <c r="B242" s="11"/>
      <c r="C242" s="11"/>
      <c r="D242" s="11"/>
      <c r="E242" s="11"/>
      <c r="F242" s="11"/>
      <c r="G242" s="11"/>
      <c r="H242" s="11"/>
      <c r="I242" s="11"/>
    </row>
    <row r="243" spans="2:9" x14ac:dyDescent="0.2">
      <c r="B243" s="11"/>
      <c r="C243" s="11"/>
      <c r="D243" s="11"/>
      <c r="E243" s="11"/>
      <c r="F243" s="11"/>
      <c r="G243" s="11"/>
      <c r="H243" s="11"/>
      <c r="I243" s="11"/>
    </row>
    <row r="244" spans="2:9" x14ac:dyDescent="0.2">
      <c r="B244" s="11"/>
      <c r="C244" s="11"/>
      <c r="D244" s="11"/>
      <c r="E244" s="11"/>
      <c r="F244" s="11"/>
      <c r="G244" s="11"/>
      <c r="H244" s="11"/>
      <c r="I244" s="11"/>
    </row>
    <row r="245" spans="2:9" x14ac:dyDescent="0.2">
      <c r="B245" s="11"/>
      <c r="C245" s="11"/>
      <c r="D245" s="11"/>
      <c r="E245" s="11"/>
      <c r="F245" s="11"/>
      <c r="G245" s="11"/>
      <c r="H245" s="11"/>
      <c r="I245" s="11"/>
    </row>
    <row r="246" spans="2:9" x14ac:dyDescent="0.2">
      <c r="B246" s="11"/>
      <c r="C246" s="11"/>
      <c r="D246" s="11"/>
      <c r="E246" s="11"/>
      <c r="F246" s="11"/>
      <c r="G246" s="11"/>
      <c r="H246" s="11"/>
      <c r="I246" s="11"/>
    </row>
    <row r="247" spans="2:9" x14ac:dyDescent="0.2">
      <c r="B247" s="11"/>
      <c r="C247" s="11"/>
      <c r="D247" s="11"/>
      <c r="E247" s="11"/>
      <c r="F247" s="11"/>
      <c r="G247" s="11"/>
      <c r="H247" s="11"/>
      <c r="I247" s="11"/>
    </row>
  </sheetData>
  <mergeCells count="16">
    <mergeCell ref="J8:J9"/>
    <mergeCell ref="E82:E83"/>
    <mergeCell ref="F82:F83"/>
    <mergeCell ref="E67:E68"/>
    <mergeCell ref="F67:F68"/>
    <mergeCell ref="J24:J25"/>
    <mergeCell ref="E24:E25"/>
    <mergeCell ref="F24:F25"/>
    <mergeCell ref="G24:G25"/>
    <mergeCell ref="H24:H25"/>
    <mergeCell ref="I24:I25"/>
    <mergeCell ref="E8:E9"/>
    <mergeCell ref="F8:F9"/>
    <mergeCell ref="G8:G9"/>
    <mergeCell ref="H8:H9"/>
    <mergeCell ref="I8:I9"/>
  </mergeCells>
  <pageMargins left="0.70866141732283472" right="0.70866141732283472" top="0.74803149606299213" bottom="0.74803149606299213" header="0.31496062992125984" footer="0.31496062992125984"/>
  <pageSetup paperSize="9" scale="5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1"/>
  <dimension ref="E3:S3090"/>
  <sheetViews>
    <sheetView showGridLines="0" topLeftCell="G1" zoomScaleNormal="100" workbookViewId="0">
      <selection activeCell="M42" sqref="M42"/>
    </sheetView>
  </sheetViews>
  <sheetFormatPr defaultRowHeight="12.75" x14ac:dyDescent="0.2"/>
  <cols>
    <col min="1" max="4" width="9.140625" style="17"/>
    <col min="5" max="5" width="12.42578125" style="17" bestFit="1" customWidth="1"/>
    <col min="6" max="6" width="12" style="17" bestFit="1" customWidth="1"/>
    <col min="7" max="7" width="7.42578125" style="17" bestFit="1" customWidth="1"/>
    <col min="8" max="8" width="7.7109375" style="17" bestFit="1" customWidth="1"/>
    <col min="9" max="9" width="12.42578125" style="17" bestFit="1" customWidth="1"/>
    <col min="10" max="12" width="9.140625" style="17"/>
    <col min="13" max="13" width="19.28515625" style="17" customWidth="1"/>
    <col min="14" max="15" width="9.140625" style="17"/>
    <col min="16" max="16" width="11.5703125" style="17" bestFit="1" customWidth="1"/>
    <col min="17" max="17" width="13.85546875" style="17" bestFit="1" customWidth="1"/>
    <col min="18" max="18" width="12.7109375" style="17" bestFit="1" customWidth="1"/>
    <col min="19" max="19" width="14.7109375" style="17" bestFit="1" customWidth="1"/>
    <col min="20" max="16384" width="9.140625" style="17"/>
  </cols>
  <sheetData>
    <row r="3" spans="5:19" x14ac:dyDescent="0.2">
      <c r="M3" s="18"/>
    </row>
    <row r="4" spans="5:19" ht="13.5" thickBot="1" x14ac:dyDescent="0.25">
      <c r="M4" s="18"/>
      <c r="O4" s="19" t="s">
        <v>125</v>
      </c>
      <c r="P4" s="19"/>
      <c r="Q4" s="19"/>
      <c r="R4" s="19"/>
      <c r="S4" s="19"/>
    </row>
    <row r="5" spans="5:19" ht="15" customHeight="1" thickTop="1" x14ac:dyDescent="0.2">
      <c r="M5" s="18"/>
      <c r="P5" s="287" t="s">
        <v>126</v>
      </c>
      <c r="Q5" s="287" t="s">
        <v>127</v>
      </c>
      <c r="R5" s="287" t="s">
        <v>123</v>
      </c>
    </row>
    <row r="6" spans="5:19" ht="21" customHeight="1" thickBot="1" x14ac:dyDescent="0.25">
      <c r="M6" s="18"/>
      <c r="O6" s="16"/>
      <c r="P6" s="286"/>
      <c r="Q6" s="286"/>
      <c r="R6" s="286"/>
    </row>
    <row r="7" spans="5:19" ht="13.5" thickTop="1" x14ac:dyDescent="0.2">
      <c r="E7" s="17" t="s">
        <v>0</v>
      </c>
      <c r="G7" s="20" t="s">
        <v>63</v>
      </c>
      <c r="H7" s="20" t="s">
        <v>64</v>
      </c>
      <c r="I7" s="20" t="s">
        <v>65</v>
      </c>
      <c r="M7" s="18"/>
      <c r="O7" s="23" t="s">
        <v>103</v>
      </c>
      <c r="P7" s="15">
        <v>-3.51</v>
      </c>
      <c r="Q7" s="15">
        <v>-2.0859999999999999</v>
      </c>
      <c r="R7" s="15">
        <v>-3.774</v>
      </c>
    </row>
    <row r="8" spans="5:19" x14ac:dyDescent="0.2">
      <c r="E8" s="18">
        <v>39113</v>
      </c>
      <c r="F8" s="18">
        <v>39083</v>
      </c>
      <c r="G8" s="21">
        <v>2007</v>
      </c>
      <c r="H8" s="17">
        <v>1</v>
      </c>
      <c r="I8" s="22">
        <v>7.3479999999999999</v>
      </c>
      <c r="J8" s="17">
        <v>7.3479999999999999</v>
      </c>
      <c r="K8" s="22"/>
      <c r="M8" s="18"/>
      <c r="O8" s="23" t="s">
        <v>102</v>
      </c>
      <c r="P8" s="15">
        <v>-3.51</v>
      </c>
      <c r="Q8" s="15">
        <v>-1.9661</v>
      </c>
      <c r="R8" s="15">
        <v>-3.7934999999999999</v>
      </c>
    </row>
    <row r="9" spans="5:19" x14ac:dyDescent="0.2">
      <c r="E9" s="18">
        <v>39141</v>
      </c>
      <c r="F9" s="18">
        <v>39114</v>
      </c>
      <c r="G9" s="21">
        <v>2007</v>
      </c>
      <c r="H9" s="17">
        <v>2</v>
      </c>
      <c r="I9" s="22">
        <v>7.3307999999999991</v>
      </c>
      <c r="J9" s="17">
        <v>7.3307999999999991</v>
      </c>
      <c r="K9" s="22"/>
      <c r="M9" s="18"/>
      <c r="O9" s="23" t="s">
        <v>117</v>
      </c>
      <c r="P9" s="15">
        <v>-3.51</v>
      </c>
      <c r="Q9" s="27">
        <v>-1.3854</v>
      </c>
      <c r="R9" s="15">
        <v>-5.1360000000000001</v>
      </c>
    </row>
    <row r="10" spans="5:19" x14ac:dyDescent="0.2">
      <c r="E10" s="18">
        <v>39172</v>
      </c>
      <c r="F10" s="18">
        <v>39142</v>
      </c>
      <c r="G10" s="21">
        <v>2007</v>
      </c>
      <c r="H10" s="17">
        <v>3</v>
      </c>
      <c r="I10" s="22">
        <v>7.4680454545454529</v>
      </c>
      <c r="J10" s="17">
        <v>7.4680454545454529</v>
      </c>
      <c r="K10" s="22"/>
      <c r="M10" s="18"/>
      <c r="O10" s="23" t="s">
        <v>74</v>
      </c>
      <c r="P10" s="15">
        <v>-3.51</v>
      </c>
      <c r="Q10" s="27">
        <v>-2.2189000000000001</v>
      </c>
      <c r="R10" s="15">
        <v>-6.1341999999999999</v>
      </c>
    </row>
    <row r="11" spans="5:19" x14ac:dyDescent="0.2">
      <c r="E11" s="18">
        <v>39202</v>
      </c>
      <c r="F11" s="18">
        <v>39173</v>
      </c>
      <c r="G11" s="21">
        <v>2007</v>
      </c>
      <c r="H11" s="17">
        <v>4</v>
      </c>
      <c r="I11" s="22">
        <v>6.9229523809523812</v>
      </c>
      <c r="J11" s="17">
        <v>6.9229523809523812</v>
      </c>
      <c r="K11" s="22"/>
      <c r="M11" s="18"/>
      <c r="O11" s="23" t="s">
        <v>122</v>
      </c>
      <c r="P11" s="15">
        <v>-3.51</v>
      </c>
      <c r="Q11" s="27">
        <v>-2.3618999999999999</v>
      </c>
      <c r="R11" s="15">
        <v>-5.742</v>
      </c>
    </row>
    <row r="12" spans="5:19" x14ac:dyDescent="0.2">
      <c r="E12" s="18">
        <v>39233</v>
      </c>
      <c r="F12" s="18">
        <v>39203</v>
      </c>
      <c r="G12" s="21">
        <v>2007</v>
      </c>
      <c r="H12" s="17">
        <v>5</v>
      </c>
      <c r="I12" s="22">
        <v>6.3709565217391289</v>
      </c>
      <c r="J12" s="17">
        <v>6.3709565217391289</v>
      </c>
      <c r="K12" s="22"/>
      <c r="M12" s="18"/>
      <c r="O12" s="25" t="s">
        <v>116</v>
      </c>
      <c r="P12" s="15">
        <v>-3.51</v>
      </c>
      <c r="Q12" s="27"/>
    </row>
    <row r="13" spans="5:19" x14ac:dyDescent="0.2">
      <c r="E13" s="18">
        <v>39263</v>
      </c>
      <c r="F13" s="18">
        <v>39234</v>
      </c>
      <c r="G13" s="21">
        <v>2007</v>
      </c>
      <c r="H13" s="17">
        <v>6</v>
      </c>
      <c r="I13" s="22">
        <v>6.7576190476190492</v>
      </c>
      <c r="J13" s="17">
        <v>6.7576190476190492</v>
      </c>
      <c r="K13" s="22"/>
      <c r="M13" s="18"/>
      <c r="O13" s="25" t="s">
        <v>101</v>
      </c>
      <c r="P13" s="15">
        <v>-3.51</v>
      </c>
      <c r="Q13" s="27"/>
    </row>
    <row r="14" spans="5:19" x14ac:dyDescent="0.2">
      <c r="E14" s="18">
        <v>39294</v>
      </c>
      <c r="F14" s="18">
        <v>39264</v>
      </c>
      <c r="G14" s="21">
        <v>2007</v>
      </c>
      <c r="H14" s="17">
        <v>7</v>
      </c>
      <c r="I14" s="22">
        <v>14.526999999999999</v>
      </c>
      <c r="J14" s="17">
        <v>14.526999999999999</v>
      </c>
      <c r="K14" s="22"/>
      <c r="M14" s="18"/>
      <c r="O14" s="25" t="s">
        <v>124</v>
      </c>
      <c r="P14" s="15">
        <v>-3.51</v>
      </c>
      <c r="Q14" s="26"/>
      <c r="R14" s="15"/>
    </row>
    <row r="15" spans="5:19" ht="13.5" thickBot="1" x14ac:dyDescent="0.25">
      <c r="E15" s="18">
        <v>39325</v>
      </c>
      <c r="F15" s="18">
        <v>39295</v>
      </c>
      <c r="G15" s="21">
        <v>2007</v>
      </c>
      <c r="H15" s="17">
        <v>8</v>
      </c>
      <c r="I15" s="22">
        <v>40.682869565217388</v>
      </c>
      <c r="J15" s="17">
        <v>40.682869565217388</v>
      </c>
      <c r="K15" s="22"/>
      <c r="M15" s="18"/>
      <c r="O15" s="24" t="s">
        <v>62</v>
      </c>
      <c r="P15" s="16">
        <v>-3.51</v>
      </c>
      <c r="Q15" s="16"/>
      <c r="R15" s="16"/>
    </row>
    <row r="16" spans="5:19" ht="13.5" thickTop="1" x14ac:dyDescent="0.2">
      <c r="E16" s="18">
        <v>39355</v>
      </c>
      <c r="F16" s="18">
        <v>39326</v>
      </c>
      <c r="G16" s="21">
        <v>2007</v>
      </c>
      <c r="H16" s="17">
        <v>9</v>
      </c>
      <c r="I16" s="22">
        <v>40.58</v>
      </c>
      <c r="J16" s="17">
        <v>40.58</v>
      </c>
      <c r="K16" s="22"/>
      <c r="M16" s="18"/>
    </row>
    <row r="17" spans="5:13" x14ac:dyDescent="0.2">
      <c r="E17" s="18">
        <v>39386</v>
      </c>
      <c r="F17" s="18">
        <v>39356</v>
      </c>
      <c r="G17" s="21">
        <v>2007</v>
      </c>
      <c r="H17" s="17">
        <v>10</v>
      </c>
      <c r="I17" s="22">
        <v>31.964652173913045</v>
      </c>
      <c r="J17" s="17">
        <v>31.964652173913045</v>
      </c>
      <c r="K17" s="22"/>
      <c r="M17" s="18"/>
    </row>
    <row r="18" spans="5:13" x14ac:dyDescent="0.2">
      <c r="E18" s="18">
        <v>39416</v>
      </c>
      <c r="F18" s="18">
        <v>39387</v>
      </c>
      <c r="G18" s="21">
        <v>2007</v>
      </c>
      <c r="H18" s="17">
        <v>11</v>
      </c>
      <c r="I18" s="22">
        <v>46.99613636363636</v>
      </c>
      <c r="J18" s="17">
        <v>46.99613636363636</v>
      </c>
      <c r="K18" s="22"/>
      <c r="M18" s="18"/>
    </row>
    <row r="19" spans="5:13" x14ac:dyDescent="0.2">
      <c r="E19" s="18">
        <v>39447</v>
      </c>
      <c r="F19" s="18">
        <v>39417</v>
      </c>
      <c r="G19" s="21">
        <v>2007</v>
      </c>
      <c r="H19" s="17">
        <v>12</v>
      </c>
      <c r="I19" s="22">
        <v>44.227761904761913</v>
      </c>
      <c r="J19" s="17">
        <v>44.227761904761913</v>
      </c>
      <c r="K19" s="22"/>
      <c r="M19" s="18"/>
    </row>
    <row r="20" spans="5:13" x14ac:dyDescent="0.2">
      <c r="E20" s="18">
        <v>39478</v>
      </c>
      <c r="F20" s="18">
        <v>39448</v>
      </c>
      <c r="G20" s="21">
        <v>2008</v>
      </c>
      <c r="H20" s="17">
        <v>1</v>
      </c>
      <c r="I20" s="22">
        <v>63.074869565217391</v>
      </c>
      <c r="J20" s="17">
        <v>63.074869565217391</v>
      </c>
      <c r="K20" s="22"/>
      <c r="M20" s="18"/>
    </row>
    <row r="21" spans="5:13" x14ac:dyDescent="0.2">
      <c r="E21" s="18">
        <v>39507</v>
      </c>
      <c r="F21" s="18">
        <v>39479</v>
      </c>
      <c r="G21" s="21">
        <v>2008</v>
      </c>
      <c r="H21" s="17">
        <v>2</v>
      </c>
      <c r="I21" s="22">
        <v>84.639428571428567</v>
      </c>
      <c r="J21" s="17">
        <v>84.639428571428567</v>
      </c>
      <c r="K21" s="22"/>
      <c r="M21" s="18"/>
    </row>
    <row r="22" spans="5:13" x14ac:dyDescent="0.2">
      <c r="E22" s="18">
        <v>39538</v>
      </c>
      <c r="F22" s="18">
        <v>39508</v>
      </c>
      <c r="G22" s="21">
        <v>2008</v>
      </c>
      <c r="H22" s="17">
        <v>3</v>
      </c>
      <c r="I22" s="22">
        <v>116.63990476190479</v>
      </c>
      <c r="J22" s="17">
        <v>116.63990476190479</v>
      </c>
      <c r="K22" s="22"/>
      <c r="M22" s="18"/>
    </row>
    <row r="23" spans="5:13" x14ac:dyDescent="0.2">
      <c r="E23" s="18">
        <v>39568</v>
      </c>
      <c r="F23" s="18">
        <v>39539</v>
      </c>
      <c r="G23" s="21">
        <v>2008</v>
      </c>
      <c r="H23" s="17">
        <v>4</v>
      </c>
      <c r="I23" s="22">
        <v>72.775499999999994</v>
      </c>
      <c r="J23" s="17">
        <v>72.775499999999994</v>
      </c>
      <c r="K23" s="22"/>
      <c r="M23" s="18"/>
    </row>
    <row r="24" spans="5:13" x14ac:dyDescent="0.2">
      <c r="E24" s="18">
        <v>39599</v>
      </c>
      <c r="F24" s="18">
        <v>39569</v>
      </c>
      <c r="G24" s="21">
        <v>2008</v>
      </c>
      <c r="H24" s="17">
        <v>5</v>
      </c>
      <c r="I24" s="22">
        <v>59.521363636363638</v>
      </c>
      <c r="J24" s="17">
        <v>59.521363636363638</v>
      </c>
      <c r="K24" s="22"/>
      <c r="M24" s="18"/>
    </row>
    <row r="25" spans="5:13" x14ac:dyDescent="0.2">
      <c r="E25" s="18">
        <v>39629</v>
      </c>
      <c r="F25" s="18">
        <v>39600</v>
      </c>
      <c r="G25" s="21">
        <v>2008</v>
      </c>
      <c r="H25" s="17">
        <v>6</v>
      </c>
      <c r="I25" s="22">
        <v>73.498047619047625</v>
      </c>
      <c r="J25" s="17">
        <v>73.498047619047625</v>
      </c>
      <c r="K25" s="22"/>
      <c r="M25" s="18"/>
    </row>
    <row r="26" spans="5:13" x14ac:dyDescent="0.2">
      <c r="E26" s="18">
        <v>39660</v>
      </c>
      <c r="F26" s="18">
        <v>39630</v>
      </c>
      <c r="G26" s="21">
        <v>2008</v>
      </c>
      <c r="H26" s="17">
        <v>7</v>
      </c>
      <c r="I26" s="22">
        <v>75.040086956521733</v>
      </c>
      <c r="J26" s="17">
        <v>75.040086956521733</v>
      </c>
      <c r="K26" s="22"/>
      <c r="M26" s="18"/>
    </row>
    <row r="27" spans="5:13" x14ac:dyDescent="0.2">
      <c r="E27" s="18">
        <v>39691</v>
      </c>
      <c r="F27" s="18">
        <v>39661</v>
      </c>
      <c r="G27" s="21">
        <v>2008</v>
      </c>
      <c r="H27" s="17">
        <v>8</v>
      </c>
      <c r="I27" s="22">
        <v>68.807761904761904</v>
      </c>
      <c r="J27" s="17">
        <v>68.807761904761904</v>
      </c>
      <c r="K27" s="22"/>
      <c r="M27" s="18"/>
    </row>
    <row r="28" spans="5:13" x14ac:dyDescent="0.2">
      <c r="E28" s="18">
        <v>39721</v>
      </c>
      <c r="F28" s="18">
        <v>39692</v>
      </c>
      <c r="G28" s="21">
        <v>2008</v>
      </c>
      <c r="H28" s="17">
        <v>9</v>
      </c>
      <c r="I28" s="22">
        <v>98.625818181818204</v>
      </c>
      <c r="J28" s="17">
        <v>98.62581818181819</v>
      </c>
      <c r="K28" s="22"/>
      <c r="M28" s="18"/>
    </row>
    <row r="29" spans="5:13" x14ac:dyDescent="0.2">
      <c r="E29" s="18">
        <v>39752</v>
      </c>
      <c r="F29" s="18">
        <v>39722</v>
      </c>
      <c r="G29" s="21">
        <v>2008</v>
      </c>
      <c r="H29" s="17">
        <v>10</v>
      </c>
      <c r="I29" s="22">
        <v>79.623000000000019</v>
      </c>
      <c r="J29" s="17">
        <v>79.623000000000019</v>
      </c>
      <c r="K29" s="22"/>
      <c r="M29" s="18"/>
    </row>
    <row r="30" spans="5:13" x14ac:dyDescent="0.2">
      <c r="E30" s="18">
        <v>39782</v>
      </c>
      <c r="F30" s="18">
        <v>39753</v>
      </c>
      <c r="G30" s="21">
        <v>2008</v>
      </c>
      <c r="H30" s="17">
        <v>11</v>
      </c>
      <c r="I30" s="22">
        <v>74.989699999999999</v>
      </c>
      <c r="J30" s="17">
        <v>74.989699999999999</v>
      </c>
      <c r="K30" s="22"/>
      <c r="M30" s="18"/>
    </row>
    <row r="31" spans="5:13" x14ac:dyDescent="0.2">
      <c r="E31" s="18">
        <v>39813</v>
      </c>
      <c r="F31" s="18">
        <v>39783</v>
      </c>
      <c r="G31" s="21">
        <v>2008</v>
      </c>
      <c r="H31" s="17">
        <v>12</v>
      </c>
      <c r="I31" s="22">
        <v>113.84721739130434</v>
      </c>
      <c r="J31" s="17">
        <v>113.84721739130434</v>
      </c>
      <c r="K31" s="22"/>
      <c r="M31" s="18"/>
    </row>
    <row r="32" spans="5:13" x14ac:dyDescent="0.2">
      <c r="E32" s="18">
        <v>39844</v>
      </c>
      <c r="F32" s="18">
        <v>39814</v>
      </c>
      <c r="G32" s="21">
        <v>2009</v>
      </c>
      <c r="H32" s="17">
        <v>1</v>
      </c>
      <c r="I32" s="22">
        <v>111.87000000000002</v>
      </c>
      <c r="J32" s="17">
        <v>111.86999999999999</v>
      </c>
      <c r="K32" s="22"/>
      <c r="M32" s="18"/>
    </row>
    <row r="33" spans="5:13" x14ac:dyDescent="0.2">
      <c r="E33" s="18">
        <v>39872</v>
      </c>
      <c r="F33" s="18">
        <v>39845</v>
      </c>
      <c r="G33" s="21">
        <v>2009</v>
      </c>
      <c r="H33" s="17">
        <v>2</v>
      </c>
      <c r="I33" s="22">
        <v>130.93250000000003</v>
      </c>
      <c r="J33" s="17">
        <v>130.9325</v>
      </c>
      <c r="K33" s="22"/>
      <c r="M33" s="18"/>
    </row>
    <row r="34" spans="5:13" x14ac:dyDescent="0.2">
      <c r="E34" s="18">
        <v>39903</v>
      </c>
      <c r="F34" s="18">
        <v>39873</v>
      </c>
      <c r="G34" s="21">
        <v>2009</v>
      </c>
      <c r="H34" s="17">
        <v>3</v>
      </c>
      <c r="I34" s="22">
        <v>141.99986363636364</v>
      </c>
      <c r="J34" s="17">
        <v>141.99986363636364</v>
      </c>
      <c r="K34" s="22"/>
      <c r="M34" s="18"/>
    </row>
    <row r="35" spans="5:13" x14ac:dyDescent="0.2">
      <c r="E35" s="18">
        <v>39933</v>
      </c>
      <c r="F35" s="18">
        <v>39904</v>
      </c>
      <c r="G35" s="21">
        <v>2009</v>
      </c>
      <c r="H35" s="17">
        <v>4</v>
      </c>
      <c r="I35" s="22">
        <v>112.3104090909091</v>
      </c>
      <c r="J35" s="17">
        <v>112.3104090909091</v>
      </c>
      <c r="K35" s="22"/>
      <c r="M35" s="18"/>
    </row>
    <row r="36" spans="5:13" x14ac:dyDescent="0.2">
      <c r="E36" s="18">
        <v>39964</v>
      </c>
      <c r="F36" s="18">
        <v>39934</v>
      </c>
      <c r="G36" s="21">
        <v>2009</v>
      </c>
      <c r="H36" s="17">
        <v>5</v>
      </c>
      <c r="I36" s="22">
        <v>81.6662380952381</v>
      </c>
      <c r="J36" s="17">
        <v>81.6662380952381</v>
      </c>
      <c r="K36" s="22"/>
      <c r="M36" s="18"/>
    </row>
    <row r="37" spans="5:13" x14ac:dyDescent="0.2">
      <c r="E37" s="18">
        <v>39994</v>
      </c>
      <c r="F37" s="18">
        <v>39965</v>
      </c>
      <c r="G37" s="21">
        <v>2009</v>
      </c>
      <c r="H37" s="17">
        <v>6</v>
      </c>
      <c r="I37" s="22">
        <v>85.324136363636356</v>
      </c>
      <c r="J37" s="17">
        <v>85.324136363636384</v>
      </c>
      <c r="K37" s="22"/>
      <c r="M37" s="18"/>
    </row>
    <row r="38" spans="5:13" x14ac:dyDescent="0.2">
      <c r="E38" s="18">
        <v>40025</v>
      </c>
      <c r="F38" s="18">
        <v>39995</v>
      </c>
      <c r="G38" s="21">
        <v>2009</v>
      </c>
      <c r="H38" s="17">
        <v>7</v>
      </c>
      <c r="I38" s="22">
        <v>74.019000000000005</v>
      </c>
      <c r="J38" s="17">
        <v>74.01900000000002</v>
      </c>
      <c r="K38" s="22"/>
      <c r="M38" s="18"/>
    </row>
    <row r="39" spans="5:13" x14ac:dyDescent="0.2">
      <c r="E39" s="18">
        <v>40056</v>
      </c>
      <c r="F39" s="18">
        <v>40026</v>
      </c>
      <c r="G39" s="21">
        <v>2009</v>
      </c>
      <c r="H39" s="17">
        <v>8</v>
      </c>
      <c r="I39" s="22">
        <v>61.522190476190474</v>
      </c>
      <c r="J39" s="17">
        <v>61.522190476190474</v>
      </c>
      <c r="K39" s="22"/>
      <c r="M39" s="18"/>
    </row>
    <row r="40" spans="5:13" x14ac:dyDescent="0.2">
      <c r="E40" s="18">
        <v>40086</v>
      </c>
      <c r="F40" s="18">
        <v>40057</v>
      </c>
      <c r="G40" s="21">
        <v>2009</v>
      </c>
      <c r="H40" s="17">
        <v>9</v>
      </c>
      <c r="I40" s="22">
        <v>59.822500000000012</v>
      </c>
      <c r="J40" s="17">
        <v>59.822500000000012</v>
      </c>
      <c r="K40" s="22"/>
      <c r="M40" s="18"/>
    </row>
    <row r="41" spans="5:13" x14ac:dyDescent="0.2">
      <c r="E41" s="18">
        <v>40117</v>
      </c>
      <c r="F41" s="18">
        <v>40087</v>
      </c>
      <c r="G41" s="21">
        <v>2009</v>
      </c>
      <c r="H41" s="17">
        <v>10</v>
      </c>
      <c r="I41" s="22">
        <v>66.962454545454548</v>
      </c>
      <c r="J41" s="17">
        <v>66.962454545454548</v>
      </c>
      <c r="K41" s="22"/>
      <c r="M41" s="18"/>
    </row>
    <row r="42" spans="5:13" x14ac:dyDescent="0.2">
      <c r="E42" s="18">
        <v>40147</v>
      </c>
      <c r="F42" s="18">
        <v>40118</v>
      </c>
      <c r="G42" s="21">
        <v>2009</v>
      </c>
      <c r="H42" s="17">
        <v>11</v>
      </c>
      <c r="I42" s="22">
        <v>77.471333333333334</v>
      </c>
      <c r="J42" s="17">
        <v>77.471333333333334</v>
      </c>
      <c r="K42" s="22"/>
      <c r="M42" s="18"/>
    </row>
    <row r="43" spans="5:13" x14ac:dyDescent="0.2">
      <c r="E43" s="18">
        <v>40178</v>
      </c>
      <c r="F43" s="18">
        <v>40148</v>
      </c>
      <c r="G43" s="21">
        <v>2009</v>
      </c>
      <c r="H43" s="17">
        <v>12</v>
      </c>
      <c r="I43" s="22">
        <v>78.086565217391282</v>
      </c>
      <c r="J43" s="17">
        <v>78.086565217391311</v>
      </c>
      <c r="K43" s="22"/>
      <c r="M43" s="18"/>
    </row>
    <row r="44" spans="5:13" x14ac:dyDescent="0.2">
      <c r="E44" s="18">
        <v>40209</v>
      </c>
      <c r="F44" s="18">
        <v>40179</v>
      </c>
      <c r="G44" s="21">
        <v>2010</v>
      </c>
      <c r="H44" s="17">
        <v>1</v>
      </c>
      <c r="I44" s="22">
        <v>80.287761904761908</v>
      </c>
      <c r="J44" s="17">
        <v>80.287761904761908</v>
      </c>
      <c r="K44" s="22"/>
      <c r="M44" s="18"/>
    </row>
    <row r="45" spans="5:13" x14ac:dyDescent="0.2">
      <c r="E45" s="18">
        <v>40237</v>
      </c>
      <c r="F45" s="18">
        <v>40210</v>
      </c>
      <c r="G45" s="21">
        <v>2010</v>
      </c>
      <c r="H45" s="17">
        <v>2</v>
      </c>
      <c r="I45" s="22">
        <v>116.06800000000003</v>
      </c>
      <c r="J45" s="17">
        <v>116.06799999999998</v>
      </c>
      <c r="K45" s="22"/>
      <c r="M45" s="18"/>
    </row>
    <row r="46" spans="5:13" x14ac:dyDescent="0.2">
      <c r="E46" s="18">
        <v>40268</v>
      </c>
      <c r="F46" s="18">
        <v>40238</v>
      </c>
      <c r="G46" s="21">
        <v>2010</v>
      </c>
      <c r="H46" s="17">
        <v>3</v>
      </c>
      <c r="I46" s="22">
        <v>91.515739130434781</v>
      </c>
      <c r="J46" s="17">
        <v>91.515739130434767</v>
      </c>
      <c r="K46" s="22"/>
      <c r="M46" s="18"/>
    </row>
    <row r="47" spans="5:13" x14ac:dyDescent="0.2">
      <c r="E47" s="18">
        <v>40298</v>
      </c>
      <c r="F47" s="18">
        <v>40269</v>
      </c>
      <c r="G47" s="21">
        <v>2010</v>
      </c>
      <c r="H47" s="17">
        <v>4</v>
      </c>
      <c r="I47" s="22">
        <v>99.508681818181813</v>
      </c>
      <c r="J47" s="17">
        <v>99.508681818181827</v>
      </c>
      <c r="K47" s="22"/>
      <c r="M47" s="18"/>
    </row>
    <row r="48" spans="5:13" x14ac:dyDescent="0.2">
      <c r="E48" s="18">
        <v>40329</v>
      </c>
      <c r="F48" s="18">
        <v>40299</v>
      </c>
      <c r="G48" s="21">
        <v>2010</v>
      </c>
      <c r="H48" s="17">
        <v>5</v>
      </c>
      <c r="I48" s="22">
        <v>158.97261904761908</v>
      </c>
      <c r="J48" s="17">
        <v>158.97261904761905</v>
      </c>
      <c r="K48" s="22"/>
      <c r="M48" s="18"/>
    </row>
    <row r="49" spans="5:13" x14ac:dyDescent="0.2">
      <c r="E49" s="18">
        <v>40359</v>
      </c>
      <c r="F49" s="18">
        <v>40330</v>
      </c>
      <c r="G49" s="21">
        <v>2010</v>
      </c>
      <c r="H49" s="17">
        <v>6</v>
      </c>
      <c r="I49" s="22">
        <v>180.09640909090911</v>
      </c>
      <c r="J49" s="17">
        <v>180.09640909090911</v>
      </c>
      <c r="K49" s="22"/>
      <c r="M49" s="18"/>
    </row>
    <row r="50" spans="5:13" x14ac:dyDescent="0.2">
      <c r="E50" s="18">
        <v>40390</v>
      </c>
      <c r="F50" s="18">
        <v>40360</v>
      </c>
      <c r="G50" s="21">
        <v>2010</v>
      </c>
      <c r="H50" s="17">
        <v>7</v>
      </c>
      <c r="I50" s="22">
        <v>155.77427272727274</v>
      </c>
      <c r="J50" s="17">
        <v>155.77427272727274</v>
      </c>
      <c r="K50" s="22"/>
      <c r="M50" s="18"/>
    </row>
    <row r="51" spans="5:13" x14ac:dyDescent="0.2">
      <c r="E51" s="18">
        <v>40421</v>
      </c>
      <c r="F51" s="18">
        <v>40391</v>
      </c>
      <c r="G51" s="21">
        <v>2010</v>
      </c>
      <c r="H51" s="17">
        <v>8</v>
      </c>
      <c r="I51" s="22">
        <v>189.0228181818182</v>
      </c>
      <c r="J51" s="17">
        <v>189.02281818181825</v>
      </c>
      <c r="K51" s="22"/>
      <c r="M51" s="18"/>
    </row>
    <row r="52" spans="5:13" x14ac:dyDescent="0.2">
      <c r="E52" s="18">
        <v>40451</v>
      </c>
      <c r="F52" s="18">
        <v>40422</v>
      </c>
      <c r="G52" s="21">
        <v>2010</v>
      </c>
      <c r="H52" s="17">
        <v>9</v>
      </c>
      <c r="I52" s="22">
        <v>205.34059090909088</v>
      </c>
      <c r="J52" s="17">
        <v>205.34059090909093</v>
      </c>
      <c r="K52" s="22"/>
      <c r="M52" s="18"/>
    </row>
    <row r="53" spans="5:13" x14ac:dyDescent="0.2">
      <c r="E53" s="18">
        <v>40482</v>
      </c>
      <c r="F53" s="18">
        <v>40452</v>
      </c>
      <c r="G53" s="21">
        <v>2010</v>
      </c>
      <c r="H53" s="17">
        <v>10</v>
      </c>
      <c r="I53" s="22">
        <v>185.44485714285716</v>
      </c>
      <c r="J53" s="17">
        <v>185.44485714285716</v>
      </c>
      <c r="K53" s="22"/>
      <c r="M53" s="18"/>
    </row>
    <row r="54" spans="5:13" x14ac:dyDescent="0.2">
      <c r="E54" s="18">
        <v>40512</v>
      </c>
      <c r="F54" s="18">
        <v>40483</v>
      </c>
      <c r="G54" s="21">
        <v>2010</v>
      </c>
      <c r="H54" s="17">
        <v>11</v>
      </c>
      <c r="I54" s="22">
        <v>212.73972727272729</v>
      </c>
      <c r="J54" s="17">
        <v>212.73972727272729</v>
      </c>
      <c r="K54" s="22"/>
      <c r="M54" s="18"/>
    </row>
    <row r="55" spans="5:13" x14ac:dyDescent="0.2">
      <c r="E55" s="18">
        <v>40543</v>
      </c>
      <c r="F55" s="18">
        <v>40513</v>
      </c>
      <c r="G55" s="21">
        <v>2010</v>
      </c>
      <c r="H55" s="17">
        <v>12</v>
      </c>
      <c r="I55" s="22">
        <v>251.48291304347833</v>
      </c>
      <c r="J55" s="17">
        <v>251.48291304347833</v>
      </c>
      <c r="K55" s="22"/>
      <c r="M55" s="18"/>
    </row>
    <row r="56" spans="5:13" x14ac:dyDescent="0.2">
      <c r="E56" s="18">
        <v>40574</v>
      </c>
      <c r="F56" s="18">
        <v>40544</v>
      </c>
      <c r="G56" s="21">
        <v>2011</v>
      </c>
      <c r="H56" s="17">
        <v>1</v>
      </c>
      <c r="I56" s="22">
        <v>300.82433333333341</v>
      </c>
      <c r="J56" s="17">
        <v>300.82433333333336</v>
      </c>
      <c r="K56" s="22"/>
      <c r="M56" s="18"/>
    </row>
    <row r="57" spans="5:13" x14ac:dyDescent="0.2">
      <c r="E57" s="18">
        <v>40602</v>
      </c>
      <c r="F57" s="18">
        <v>40575</v>
      </c>
      <c r="G57" s="21">
        <v>2011</v>
      </c>
      <c r="H57" s="17">
        <v>2</v>
      </c>
      <c r="I57" s="22">
        <v>274.48114999999996</v>
      </c>
      <c r="J57" s="17">
        <v>274.48114999999996</v>
      </c>
      <c r="K57" s="22"/>
      <c r="M57" s="18"/>
    </row>
    <row r="58" spans="5:13" x14ac:dyDescent="0.2">
      <c r="E58" s="18">
        <v>40633</v>
      </c>
      <c r="F58" s="18">
        <v>40603</v>
      </c>
      <c r="G58" s="21">
        <v>2011</v>
      </c>
      <c r="H58" s="17">
        <v>3</v>
      </c>
      <c r="I58" s="22">
        <v>252.01408695652185</v>
      </c>
      <c r="J58" s="17">
        <v>252.01408695652179</v>
      </c>
      <c r="K58" s="22"/>
      <c r="M58" s="18"/>
    </row>
    <row r="59" spans="5:13" x14ac:dyDescent="0.2">
      <c r="E59" s="18">
        <v>40663</v>
      </c>
      <c r="F59" s="18">
        <v>40634</v>
      </c>
      <c r="G59" s="21">
        <v>2011</v>
      </c>
      <c r="H59" s="17">
        <v>4</v>
      </c>
      <c r="I59" s="22">
        <v>189.67290476190476</v>
      </c>
      <c r="J59" s="17">
        <v>189.67290476190476</v>
      </c>
      <c r="K59" s="22"/>
      <c r="M59" s="18"/>
    </row>
    <row r="60" spans="5:13" x14ac:dyDescent="0.2">
      <c r="E60" s="18">
        <v>40694</v>
      </c>
      <c r="F60" s="18">
        <v>40664</v>
      </c>
      <c r="G60" s="21">
        <v>2011</v>
      </c>
      <c r="H60" s="17">
        <v>5</v>
      </c>
      <c r="I60" s="22">
        <v>193.34027272727272</v>
      </c>
      <c r="J60" s="17">
        <v>193.34027272727272</v>
      </c>
      <c r="K60" s="22"/>
      <c r="M60" s="18"/>
    </row>
    <row r="61" spans="5:13" x14ac:dyDescent="0.2">
      <c r="E61" s="18">
        <v>40724</v>
      </c>
      <c r="F61" s="18">
        <v>40695</v>
      </c>
      <c r="G61" s="21">
        <v>2011</v>
      </c>
      <c r="H61" s="17">
        <v>6</v>
      </c>
      <c r="I61" s="22">
        <v>252.38986363636366</v>
      </c>
      <c r="J61" s="17">
        <v>252.38986363636366</v>
      </c>
      <c r="K61" s="22"/>
      <c r="M61" s="18"/>
    </row>
    <row r="62" spans="5:13" x14ac:dyDescent="0.2">
      <c r="E62" s="18">
        <v>40755</v>
      </c>
      <c r="F62" s="18">
        <v>40725</v>
      </c>
      <c r="G62" s="21">
        <v>2011</v>
      </c>
      <c r="H62" s="17">
        <v>7</v>
      </c>
      <c r="I62" s="22">
        <v>312.07614285714288</v>
      </c>
      <c r="J62" s="17">
        <v>312.07614285714288</v>
      </c>
      <c r="K62" s="22"/>
      <c r="M62" s="18"/>
    </row>
    <row r="63" spans="5:13" x14ac:dyDescent="0.2">
      <c r="E63" s="18">
        <v>40786</v>
      </c>
      <c r="F63" s="18">
        <v>40756</v>
      </c>
      <c r="G63" s="21">
        <v>2011</v>
      </c>
      <c r="H63" s="17">
        <v>8</v>
      </c>
      <c r="I63" s="22">
        <v>398.01630434782601</v>
      </c>
      <c r="J63" s="17">
        <v>398.01630434782601</v>
      </c>
      <c r="K63" s="22"/>
      <c r="M63" s="18"/>
    </row>
    <row r="64" spans="5:13" x14ac:dyDescent="0.2">
      <c r="E64" s="18">
        <v>40816</v>
      </c>
      <c r="F64" s="18">
        <v>40787</v>
      </c>
      <c r="G64" s="21">
        <v>2011</v>
      </c>
      <c r="H64" s="17">
        <v>9</v>
      </c>
      <c r="I64" s="22">
        <v>511.77609090909084</v>
      </c>
      <c r="J64" s="17">
        <v>511.77609090909078</v>
      </c>
      <c r="K64" s="22"/>
      <c r="M64" s="18"/>
    </row>
    <row r="65" spans="5:13" x14ac:dyDescent="0.2">
      <c r="E65" s="18">
        <v>40847</v>
      </c>
      <c r="F65" s="18">
        <v>40817</v>
      </c>
      <c r="G65" s="21">
        <v>2011</v>
      </c>
      <c r="H65" s="17">
        <v>10</v>
      </c>
      <c r="I65" s="22">
        <v>465.26819047619057</v>
      </c>
      <c r="J65" s="17">
        <v>465.26819047619045</v>
      </c>
      <c r="K65" s="22"/>
      <c r="M65" s="18"/>
    </row>
    <row r="66" spans="5:13" x14ac:dyDescent="0.2">
      <c r="E66" s="18">
        <v>40877</v>
      </c>
      <c r="F66" s="18">
        <v>40848</v>
      </c>
      <c r="G66" s="21">
        <v>2011</v>
      </c>
      <c r="H66" s="17">
        <v>11</v>
      </c>
      <c r="I66" s="22">
        <v>570.75304545454537</v>
      </c>
      <c r="J66" s="17">
        <v>570.75304545454549</v>
      </c>
      <c r="K66" s="22"/>
      <c r="M66" s="18"/>
    </row>
    <row r="67" spans="5:13" x14ac:dyDescent="0.2">
      <c r="E67" s="18">
        <v>40908</v>
      </c>
      <c r="F67" s="18">
        <v>40878</v>
      </c>
      <c r="G67" s="21">
        <v>2011</v>
      </c>
      <c r="H67" s="17">
        <v>12</v>
      </c>
      <c r="I67" s="22">
        <v>582.33609090909079</v>
      </c>
      <c r="J67" s="17">
        <v>582.3360909090909</v>
      </c>
      <c r="K67" s="22"/>
      <c r="M67" s="18"/>
    </row>
    <row r="68" spans="5:13" x14ac:dyDescent="0.2">
      <c r="E68" s="18">
        <v>40939</v>
      </c>
      <c r="F68" s="18">
        <v>40909</v>
      </c>
      <c r="G68" s="21">
        <v>2012</v>
      </c>
      <c r="H68" s="17">
        <v>1</v>
      </c>
      <c r="I68" s="22">
        <v>505.80804545454544</v>
      </c>
      <c r="J68" s="17">
        <v>505.80804545454544</v>
      </c>
      <c r="K68" s="22"/>
      <c r="M68" s="18"/>
    </row>
    <row r="69" spans="5:13" x14ac:dyDescent="0.2">
      <c r="E69" s="18">
        <v>40968</v>
      </c>
      <c r="F69" s="18">
        <v>40940</v>
      </c>
      <c r="G69" s="21">
        <v>2012</v>
      </c>
      <c r="H69" s="17">
        <v>2</v>
      </c>
      <c r="I69" s="22">
        <v>396.6067142857143</v>
      </c>
      <c r="J69" s="17">
        <v>396.6067142857143</v>
      </c>
      <c r="K69" s="22"/>
      <c r="M69" s="18"/>
    </row>
    <row r="70" spans="5:13" x14ac:dyDescent="0.2">
      <c r="E70" s="18">
        <v>40999</v>
      </c>
      <c r="F70" s="18">
        <v>40969</v>
      </c>
      <c r="G70" s="21">
        <v>2012</v>
      </c>
      <c r="H70" s="17">
        <v>3</v>
      </c>
      <c r="I70" s="22">
        <v>391.08477272727271</v>
      </c>
      <c r="J70" s="17">
        <v>391.08477272727271</v>
      </c>
      <c r="K70" s="22"/>
      <c r="M70" s="18"/>
    </row>
    <row r="71" spans="5:13" x14ac:dyDescent="0.2">
      <c r="E71" s="18">
        <v>41029</v>
      </c>
      <c r="F71" s="18">
        <v>41000</v>
      </c>
      <c r="G71" s="21">
        <v>2012</v>
      </c>
      <c r="H71" s="17">
        <v>4</v>
      </c>
      <c r="I71" s="22">
        <v>494.30652380952381</v>
      </c>
      <c r="J71" s="17">
        <v>494.30652380952381</v>
      </c>
      <c r="K71" s="22"/>
      <c r="M71" s="18"/>
    </row>
    <row r="72" spans="5:13" x14ac:dyDescent="0.2">
      <c r="E72" s="18">
        <v>41060</v>
      </c>
      <c r="F72" s="18">
        <v>41030</v>
      </c>
      <c r="G72" s="21">
        <v>2012</v>
      </c>
      <c r="H72" s="17">
        <v>5</v>
      </c>
      <c r="I72" s="22">
        <v>602.74656521739121</v>
      </c>
      <c r="J72" s="17">
        <v>602.74656521739121</v>
      </c>
      <c r="K72" s="22"/>
      <c r="M72" s="18"/>
    </row>
    <row r="73" spans="5:13" x14ac:dyDescent="0.2">
      <c r="E73" s="18">
        <v>41090</v>
      </c>
      <c r="F73" s="18">
        <v>41061</v>
      </c>
      <c r="G73" s="21">
        <v>2012</v>
      </c>
      <c r="H73" s="17">
        <v>6</v>
      </c>
      <c r="I73" s="22">
        <v>672.48971428571417</v>
      </c>
      <c r="J73" s="17">
        <v>672.4897142857144</v>
      </c>
      <c r="K73" s="22"/>
      <c r="M73" s="18"/>
    </row>
    <row r="74" spans="5:13" x14ac:dyDescent="0.2">
      <c r="E74" s="18">
        <v>41121</v>
      </c>
      <c r="F74" s="18">
        <v>41091</v>
      </c>
      <c r="G74" s="21">
        <v>2012</v>
      </c>
      <c r="H74" s="17">
        <v>7</v>
      </c>
      <c r="I74" s="22">
        <v>760.15000000000009</v>
      </c>
      <c r="J74" s="17">
        <v>760.15000000000009</v>
      </c>
      <c r="K74" s="22"/>
      <c r="M74" s="18"/>
    </row>
    <row r="75" spans="5:13" x14ac:dyDescent="0.2">
      <c r="E75" s="18">
        <v>41152</v>
      </c>
      <c r="F75" s="18">
        <v>41122</v>
      </c>
      <c r="G75" s="21">
        <v>2012</v>
      </c>
      <c r="H75" s="17">
        <v>8</v>
      </c>
      <c r="I75" s="22">
        <v>771.46952173913053</v>
      </c>
      <c r="J75" s="17">
        <v>771.46952173913041</v>
      </c>
      <c r="K75" s="22"/>
      <c r="M75" s="18"/>
    </row>
    <row r="76" spans="5:13" x14ac:dyDescent="0.2">
      <c r="E76" s="18">
        <v>41182</v>
      </c>
      <c r="F76" s="18">
        <v>41153</v>
      </c>
      <c r="G76" s="21">
        <v>2012</v>
      </c>
      <c r="H76" s="17">
        <v>9</v>
      </c>
      <c r="I76" s="22">
        <v>624.81250000000011</v>
      </c>
      <c r="J76" s="17">
        <v>624.81250000000011</v>
      </c>
      <c r="K76" s="22"/>
      <c r="M76" s="18"/>
    </row>
    <row r="77" spans="5:13" x14ac:dyDescent="0.2">
      <c r="E77" s="18">
        <v>41213</v>
      </c>
      <c r="F77" s="18">
        <v>41183</v>
      </c>
      <c r="G77" s="21">
        <v>2012</v>
      </c>
      <c r="H77" s="17">
        <v>10</v>
      </c>
      <c r="I77" s="22">
        <v>559.6838260869564</v>
      </c>
      <c r="J77" s="17">
        <v>559.68382608695651</v>
      </c>
      <c r="K77" s="22"/>
      <c r="M77" s="18"/>
    </row>
    <row r="78" spans="5:13" x14ac:dyDescent="0.2">
      <c r="E78" s="18">
        <v>41243</v>
      </c>
      <c r="F78" s="18">
        <v>41214</v>
      </c>
      <c r="G78" s="21">
        <v>2012</v>
      </c>
      <c r="H78" s="17">
        <v>11</v>
      </c>
      <c r="I78" s="22">
        <v>545.76740909090915</v>
      </c>
      <c r="J78" s="17">
        <v>545.76740909090904</v>
      </c>
      <c r="K78" s="22"/>
      <c r="M78" s="18"/>
    </row>
    <row r="79" spans="5:13" x14ac:dyDescent="0.2">
      <c r="E79" s="18">
        <v>41274</v>
      </c>
      <c r="F79" s="18">
        <v>41244</v>
      </c>
      <c r="G79" s="21">
        <v>2012</v>
      </c>
      <c r="H79" s="17">
        <v>12</v>
      </c>
      <c r="I79" s="22">
        <v>486.97709523809516</v>
      </c>
      <c r="J79" s="17">
        <v>486.97709523809533</v>
      </c>
      <c r="K79" s="22"/>
      <c r="M79" s="18"/>
    </row>
    <row r="80" spans="5:13" x14ac:dyDescent="0.2">
      <c r="E80" s="18">
        <v>41305</v>
      </c>
      <c r="F80" s="18">
        <v>41275</v>
      </c>
      <c r="G80" s="21">
        <v>2013</v>
      </c>
      <c r="H80" s="17">
        <v>1</v>
      </c>
      <c r="I80" s="22">
        <v>434.9574347826088</v>
      </c>
      <c r="J80" s="17">
        <v>434.95743478260863</v>
      </c>
      <c r="K80" s="22"/>
      <c r="M80" s="18"/>
    </row>
    <row r="81" spans="5:13" x14ac:dyDescent="0.2">
      <c r="E81" s="18">
        <v>41333</v>
      </c>
      <c r="F81" s="18">
        <v>41306</v>
      </c>
      <c r="G81" s="21">
        <v>2013</v>
      </c>
      <c r="H81" s="17">
        <v>2</v>
      </c>
      <c r="I81" s="22">
        <v>565.0091500000002</v>
      </c>
      <c r="J81" s="17">
        <v>565.00915000000009</v>
      </c>
      <c r="K81" s="22"/>
      <c r="M81" s="18"/>
    </row>
    <row r="82" spans="5:13" x14ac:dyDescent="0.2">
      <c r="E82" s="18">
        <v>41364</v>
      </c>
      <c r="F82" s="18">
        <v>41334</v>
      </c>
      <c r="G82" s="21">
        <v>2013</v>
      </c>
      <c r="H82" s="17">
        <v>3</v>
      </c>
      <c r="I82" s="22">
        <v>588.89761904761906</v>
      </c>
      <c r="J82" s="17">
        <v>588.89761904761917</v>
      </c>
      <c r="K82" s="22"/>
      <c r="M82" s="18"/>
    </row>
    <row r="83" spans="5:13" x14ac:dyDescent="0.2">
      <c r="E83" s="18">
        <v>41394</v>
      </c>
      <c r="F83" s="18">
        <v>41365</v>
      </c>
      <c r="G83" s="21">
        <v>2013</v>
      </c>
      <c r="H83" s="17">
        <v>4</v>
      </c>
      <c r="I83" s="22">
        <v>666.84945454545459</v>
      </c>
      <c r="J83" s="17">
        <v>666.84945454545459</v>
      </c>
      <c r="K83" s="22"/>
      <c r="M83" s="18"/>
    </row>
    <row r="84" spans="5:13" x14ac:dyDescent="0.2">
      <c r="E84" s="18">
        <v>41425</v>
      </c>
      <c r="F84" s="18">
        <v>41395</v>
      </c>
      <c r="G84" s="21">
        <v>2013</v>
      </c>
      <c r="H84" s="17">
        <v>5</v>
      </c>
      <c r="I84" s="22">
        <v>573.09269565217403</v>
      </c>
      <c r="J84" s="17">
        <v>573.09269565217403</v>
      </c>
      <c r="K84" s="22"/>
      <c r="M84" s="18"/>
    </row>
    <row r="85" spans="5:13" x14ac:dyDescent="0.2">
      <c r="E85" s="18">
        <v>41455</v>
      </c>
      <c r="F85" s="18">
        <v>41426</v>
      </c>
      <c r="G85" s="21">
        <v>2013</v>
      </c>
      <c r="H85" s="17">
        <v>6</v>
      </c>
      <c r="I85" s="22">
        <v>638.29265000000009</v>
      </c>
      <c r="J85" s="17">
        <v>638.29265000000009</v>
      </c>
      <c r="K85" s="22"/>
      <c r="M85" s="18"/>
    </row>
    <row r="86" spans="5:13" x14ac:dyDescent="0.2">
      <c r="E86" s="18">
        <v>41486</v>
      </c>
      <c r="F86" s="18">
        <v>41456</v>
      </c>
      <c r="G86" s="21">
        <v>2013</v>
      </c>
      <c r="H86" s="17">
        <v>7</v>
      </c>
      <c r="I86" s="22">
        <v>697.93669565217385</v>
      </c>
      <c r="J86" s="17">
        <v>697.93669565217385</v>
      </c>
      <c r="M86" s="18"/>
    </row>
    <row r="87" spans="5:13" x14ac:dyDescent="0.2">
      <c r="E87" s="18">
        <v>41517</v>
      </c>
      <c r="F87" s="18">
        <v>41487</v>
      </c>
      <c r="G87" s="21">
        <v>2013</v>
      </c>
      <c r="H87" s="17">
        <v>8</v>
      </c>
      <c r="I87" s="22">
        <v>689.58627272727267</v>
      </c>
      <c r="J87" s="17">
        <v>689.58627272727267</v>
      </c>
      <c r="M87" s="18"/>
    </row>
    <row r="88" spans="5:13" x14ac:dyDescent="0.2">
      <c r="E88" s="18">
        <v>41547</v>
      </c>
      <c r="F88" s="18">
        <v>41518</v>
      </c>
      <c r="G88" s="21">
        <v>2013</v>
      </c>
      <c r="H88" s="17">
        <v>9</v>
      </c>
      <c r="I88" s="22">
        <v>643.40461904761912</v>
      </c>
      <c r="J88" s="17">
        <v>643.40461904761912</v>
      </c>
      <c r="M88" s="18"/>
    </row>
    <row r="89" spans="5:13" x14ac:dyDescent="0.2">
      <c r="E89" s="18">
        <v>41578</v>
      </c>
      <c r="F89" s="18">
        <v>41548</v>
      </c>
      <c r="G89" s="21">
        <v>2013</v>
      </c>
      <c r="H89" s="17">
        <v>10</v>
      </c>
      <c r="I89" s="22">
        <v>472.21191304347826</v>
      </c>
      <c r="J89" s="17">
        <v>472.21191304347826</v>
      </c>
      <c r="M89" s="18"/>
    </row>
    <row r="90" spans="5:13" x14ac:dyDescent="0.2">
      <c r="E90" s="18">
        <v>41608</v>
      </c>
      <c r="F90" s="18">
        <v>41579</v>
      </c>
      <c r="G90" s="21">
        <v>2013</v>
      </c>
      <c r="H90" s="17">
        <v>11</v>
      </c>
      <c r="I90" s="22">
        <v>379.03714285714295</v>
      </c>
      <c r="J90" s="17">
        <v>379.03714285714295</v>
      </c>
      <c r="M90" s="18"/>
    </row>
    <row r="91" spans="5:13" x14ac:dyDescent="0.2">
      <c r="E91" s="18">
        <v>41639</v>
      </c>
      <c r="F91" s="18">
        <v>41609</v>
      </c>
      <c r="G91" s="21">
        <v>2013</v>
      </c>
      <c r="H91" s="17">
        <v>12</v>
      </c>
      <c r="I91" s="22">
        <v>353.44265000000007</v>
      </c>
      <c r="J91" s="17">
        <v>353.44265000000007</v>
      </c>
      <c r="M91" s="18"/>
    </row>
    <row r="92" spans="5:13" x14ac:dyDescent="0.2">
      <c r="E92" s="18">
        <v>41670</v>
      </c>
      <c r="F92" s="18">
        <v>41640</v>
      </c>
      <c r="G92" s="21">
        <v>2014</v>
      </c>
      <c r="H92" s="17">
        <v>1</v>
      </c>
      <c r="I92" s="22">
        <v>367.24708695652168</v>
      </c>
      <c r="J92" s="17">
        <v>367.24708695652168</v>
      </c>
      <c r="M92" s="18"/>
    </row>
    <row r="93" spans="5:13" x14ac:dyDescent="0.2">
      <c r="E93" s="18">
        <v>41698</v>
      </c>
      <c r="F93" s="18">
        <v>41671</v>
      </c>
      <c r="G93" s="21">
        <v>2014</v>
      </c>
      <c r="H93" s="17">
        <v>2</v>
      </c>
      <c r="I93" s="22">
        <v>328.07865000000004</v>
      </c>
      <c r="J93" s="17">
        <v>328.07865000000004</v>
      </c>
      <c r="M93" s="18"/>
    </row>
    <row r="94" spans="5:13" x14ac:dyDescent="0.2">
      <c r="E94" s="18">
        <v>41729</v>
      </c>
      <c r="F94" s="18">
        <v>41699</v>
      </c>
      <c r="G94" s="21">
        <v>2014</v>
      </c>
      <c r="H94" s="17">
        <v>3</v>
      </c>
      <c r="I94" s="22">
        <v>262.18933333333342</v>
      </c>
      <c r="J94" s="17">
        <v>262.18933333333342</v>
      </c>
      <c r="M94" s="18"/>
    </row>
    <row r="95" spans="5:13" x14ac:dyDescent="0.2">
      <c r="E95" s="18">
        <v>41759</v>
      </c>
      <c r="F95" s="18">
        <v>41730</v>
      </c>
      <c r="G95" s="21">
        <v>2014</v>
      </c>
      <c r="H95" s="17">
        <v>4</v>
      </c>
      <c r="I95" s="22">
        <v>200.12786363636363</v>
      </c>
      <c r="J95" s="17">
        <v>200.12786363636363</v>
      </c>
      <c r="M95" s="18"/>
    </row>
    <row r="96" spans="5:13" x14ac:dyDescent="0.2">
      <c r="E96" s="18">
        <v>41790</v>
      </c>
      <c r="F96" s="18">
        <v>41760</v>
      </c>
      <c r="G96" s="21">
        <v>2014</v>
      </c>
      <c r="H96" s="17">
        <v>5</v>
      </c>
      <c r="I96" s="22">
        <v>180.05336363636363</v>
      </c>
      <c r="J96" s="17">
        <v>180.05336363636363</v>
      </c>
      <c r="M96" s="18"/>
    </row>
    <row r="97" spans="5:13" x14ac:dyDescent="0.2">
      <c r="E97" s="18">
        <v>41820</v>
      </c>
      <c r="F97" s="18">
        <v>41791</v>
      </c>
      <c r="G97" s="21">
        <v>2014</v>
      </c>
      <c r="H97" s="17">
        <v>6</v>
      </c>
      <c r="I97" s="22">
        <v>167.39757142857138</v>
      </c>
      <c r="J97" s="17">
        <v>167.39757142857138</v>
      </c>
      <c r="M97" s="18"/>
    </row>
    <row r="98" spans="5:13" x14ac:dyDescent="0.2">
      <c r="E98" s="18">
        <v>41851</v>
      </c>
      <c r="F98" s="18">
        <v>41821</v>
      </c>
      <c r="G98" s="21">
        <v>2014</v>
      </c>
      <c r="H98" s="17">
        <v>7</v>
      </c>
      <c r="I98" s="22">
        <v>213.30356521739131</v>
      </c>
      <c r="J98" s="17">
        <v>213.30356521739131</v>
      </c>
      <c r="M98" s="18"/>
    </row>
    <row r="99" spans="5:13" x14ac:dyDescent="0.2">
      <c r="E99" s="18">
        <v>41882</v>
      </c>
      <c r="F99" s="18">
        <v>41852</v>
      </c>
      <c r="G99" s="21">
        <v>2014</v>
      </c>
      <c r="H99" s="17">
        <v>8</v>
      </c>
      <c r="I99" s="22">
        <v>231.60223809523805</v>
      </c>
      <c r="J99" s="17">
        <v>231.60223809523805</v>
      </c>
      <c r="M99" s="18"/>
    </row>
    <row r="100" spans="5:13" x14ac:dyDescent="0.2">
      <c r="E100" s="18">
        <v>41912</v>
      </c>
      <c r="F100" s="18">
        <v>41883</v>
      </c>
      <c r="G100" s="21">
        <v>2014</v>
      </c>
      <c r="H100" s="17">
        <v>9</v>
      </c>
      <c r="I100" s="22">
        <v>191.46977272727273</v>
      </c>
      <c r="J100" s="17">
        <v>191.46977272727273</v>
      </c>
      <c r="M100" s="18"/>
    </row>
    <row r="101" spans="5:13" x14ac:dyDescent="0.2">
      <c r="E101" s="18">
        <v>41943</v>
      </c>
      <c r="F101" s="18">
        <v>41913</v>
      </c>
      <c r="G101" s="21">
        <v>2014</v>
      </c>
      <c r="H101" s="17">
        <v>10</v>
      </c>
      <c r="I101" s="22">
        <v>251.63552173913041</v>
      </c>
      <c r="J101" s="17">
        <v>251.63552173913041</v>
      </c>
      <c r="M101" s="18"/>
    </row>
    <row r="102" spans="5:13" x14ac:dyDescent="0.2">
      <c r="E102" s="18">
        <v>41973</v>
      </c>
      <c r="F102" s="18">
        <v>41944</v>
      </c>
      <c r="G102" s="21">
        <v>2014</v>
      </c>
      <c r="H102" s="17">
        <v>11</v>
      </c>
      <c r="I102" s="22">
        <v>219.53339999999997</v>
      </c>
      <c r="J102" s="17">
        <v>219.53339999999997</v>
      </c>
      <c r="M102" s="18"/>
    </row>
    <row r="103" spans="5:13" x14ac:dyDescent="0.2">
      <c r="E103" s="18">
        <v>42004</v>
      </c>
      <c r="F103" s="18">
        <v>41974</v>
      </c>
      <c r="G103" s="21">
        <v>2014</v>
      </c>
      <c r="H103" s="17">
        <v>12</v>
      </c>
      <c r="I103" s="22">
        <v>236.85886956521739</v>
      </c>
      <c r="J103" s="17">
        <v>236.85886956521739</v>
      </c>
      <c r="M103" s="18"/>
    </row>
    <row r="104" spans="5:13" x14ac:dyDescent="0.2">
      <c r="E104" s="18">
        <v>42035</v>
      </c>
      <c r="F104" s="18">
        <v>42005</v>
      </c>
      <c r="G104" s="21">
        <v>2015</v>
      </c>
      <c r="H104" s="17">
        <v>1</v>
      </c>
      <c r="I104" s="22">
        <v>266.15049999999997</v>
      </c>
      <c r="J104" s="17">
        <v>266.15049999999997</v>
      </c>
      <c r="M104" s="18"/>
    </row>
    <row r="105" spans="5:13" x14ac:dyDescent="0.2">
      <c r="E105" s="18">
        <v>42063</v>
      </c>
      <c r="F105" s="18">
        <v>42036</v>
      </c>
      <c r="G105" s="21">
        <v>2015</v>
      </c>
      <c r="H105" s="17">
        <v>2</v>
      </c>
      <c r="I105" s="22">
        <v>242.27889999999996</v>
      </c>
      <c r="J105" s="17">
        <v>242.27889999999996</v>
      </c>
      <c r="M105" s="18"/>
    </row>
    <row r="106" spans="5:13" x14ac:dyDescent="0.2">
      <c r="E106" s="18">
        <v>42094</v>
      </c>
      <c r="F106" s="18">
        <v>42064</v>
      </c>
      <c r="G106" s="21">
        <v>2015</v>
      </c>
      <c r="H106" s="17">
        <v>3</v>
      </c>
      <c r="I106" s="22">
        <v>195.14081818181819</v>
      </c>
      <c r="J106" s="17">
        <v>195.14081818181819</v>
      </c>
      <c r="M106" s="18"/>
    </row>
    <row r="107" spans="5:13" x14ac:dyDescent="0.2">
      <c r="E107" s="18">
        <f>+EOMONTH(E106,1)</f>
        <v>42124</v>
      </c>
      <c r="F107" s="18">
        <f>+E107-DAY(E107)+1</f>
        <v>42095</v>
      </c>
      <c r="G107" s="21">
        <v>2015</v>
      </c>
      <c r="H107" s="17">
        <v>4</v>
      </c>
      <c r="I107" s="22">
        <v>194.41727272727275</v>
      </c>
      <c r="J107" s="22">
        <v>194.41727272727275</v>
      </c>
      <c r="M107" s="18"/>
    </row>
    <row r="108" spans="5:13" x14ac:dyDescent="0.2">
      <c r="E108" s="18">
        <f>+EOMONTH(E107,1)</f>
        <v>42155</v>
      </c>
      <c r="F108" s="18">
        <f>+E108-DAY(E108)+1</f>
        <v>42125</v>
      </c>
      <c r="G108" s="21">
        <v>2015</v>
      </c>
      <c r="H108" s="17">
        <v>5</v>
      </c>
      <c r="I108" s="22">
        <v>188.32076190476192</v>
      </c>
      <c r="J108" s="22">
        <v>188.32076190476192</v>
      </c>
      <c r="M108" s="18"/>
    </row>
    <row r="109" spans="5:13" x14ac:dyDescent="0.2">
      <c r="E109" s="18">
        <f>+EOMONTH(E108,1)</f>
        <v>42185</v>
      </c>
      <c r="F109" s="18">
        <f>+E109-DAY(E109)+1</f>
        <v>42156</v>
      </c>
      <c r="G109" s="21">
        <v>2015</v>
      </c>
      <c r="H109" s="17">
        <v>6</v>
      </c>
      <c r="I109" s="22">
        <v>211.52890909090908</v>
      </c>
      <c r="J109" s="22">
        <v>211.52890909090908</v>
      </c>
      <c r="M109" s="18"/>
    </row>
    <row r="110" spans="5:13" x14ac:dyDescent="0.2">
      <c r="E110" s="18">
        <f>+EOMONTH(E109,1)</f>
        <v>42216</v>
      </c>
      <c r="F110" s="18">
        <f>+E110-DAY(E110)+1</f>
        <v>42186</v>
      </c>
      <c r="G110" s="21">
        <v>2015</v>
      </c>
      <c r="H110" s="17">
        <v>7</v>
      </c>
      <c r="I110" s="22">
        <v>219.22699999999995</v>
      </c>
      <c r="J110" s="22">
        <v>219.22699999999995</v>
      </c>
      <c r="M110" s="18"/>
    </row>
    <row r="111" spans="5:13" x14ac:dyDescent="0.2">
      <c r="E111" s="18">
        <f>+EOMONTH(E110,1)</f>
        <v>42247</v>
      </c>
      <c r="F111" s="18">
        <f>+E111-DAY(E111)+1</f>
        <v>42217</v>
      </c>
      <c r="G111" s="21">
        <v>2015</v>
      </c>
      <c r="H111" s="17">
        <v>8</v>
      </c>
      <c r="I111" s="22">
        <v>229.68499999999997</v>
      </c>
      <c r="J111" s="22">
        <v>229.68499999999997</v>
      </c>
      <c r="M111" s="18"/>
    </row>
    <row r="112" spans="5:13" x14ac:dyDescent="0.2">
      <c r="M112" s="18"/>
    </row>
    <row r="113" spans="13:13" x14ac:dyDescent="0.2">
      <c r="M113" s="18"/>
    </row>
    <row r="114" spans="13:13" x14ac:dyDescent="0.2">
      <c r="M114" s="18"/>
    </row>
    <row r="115" spans="13:13" x14ac:dyDescent="0.2">
      <c r="M115" s="18"/>
    </row>
    <row r="116" spans="13:13" x14ac:dyDescent="0.2">
      <c r="M116" s="18"/>
    </row>
    <row r="117" spans="13:13" x14ac:dyDescent="0.2">
      <c r="M117" s="18"/>
    </row>
    <row r="118" spans="13:13" x14ac:dyDescent="0.2">
      <c r="M118" s="18"/>
    </row>
    <row r="119" spans="13:13" x14ac:dyDescent="0.2">
      <c r="M119" s="18"/>
    </row>
    <row r="120" spans="13:13" x14ac:dyDescent="0.2">
      <c r="M120" s="18"/>
    </row>
    <row r="121" spans="13:13" x14ac:dyDescent="0.2">
      <c r="M121" s="18"/>
    </row>
    <row r="122" spans="13:13" x14ac:dyDescent="0.2">
      <c r="M122" s="18"/>
    </row>
    <row r="123" spans="13:13" x14ac:dyDescent="0.2">
      <c r="M123" s="18"/>
    </row>
    <row r="124" spans="13:13" x14ac:dyDescent="0.2">
      <c r="M124" s="18"/>
    </row>
    <row r="125" spans="13:13" x14ac:dyDescent="0.2">
      <c r="M125" s="18"/>
    </row>
    <row r="126" spans="13:13" x14ac:dyDescent="0.2">
      <c r="M126" s="18"/>
    </row>
    <row r="127" spans="13:13" x14ac:dyDescent="0.2">
      <c r="M127" s="18"/>
    </row>
    <row r="128" spans="13:13" x14ac:dyDescent="0.2">
      <c r="M128" s="18"/>
    </row>
    <row r="129" spans="13:13" x14ac:dyDescent="0.2">
      <c r="M129" s="18"/>
    </row>
    <row r="130" spans="13:13" x14ac:dyDescent="0.2">
      <c r="M130" s="18"/>
    </row>
    <row r="131" spans="13:13" x14ac:dyDescent="0.2">
      <c r="M131" s="18"/>
    </row>
    <row r="132" spans="13:13" x14ac:dyDescent="0.2">
      <c r="M132" s="18"/>
    </row>
    <row r="133" spans="13:13" x14ac:dyDescent="0.2">
      <c r="M133" s="18"/>
    </row>
    <row r="134" spans="13:13" x14ac:dyDescent="0.2">
      <c r="M134" s="18"/>
    </row>
    <row r="135" spans="13:13" x14ac:dyDescent="0.2">
      <c r="M135" s="18"/>
    </row>
    <row r="136" spans="13:13" x14ac:dyDescent="0.2">
      <c r="M136" s="18"/>
    </row>
    <row r="137" spans="13:13" x14ac:dyDescent="0.2">
      <c r="M137" s="18"/>
    </row>
    <row r="138" spans="13:13" x14ac:dyDescent="0.2">
      <c r="M138" s="18"/>
    </row>
    <row r="139" spans="13:13" x14ac:dyDescent="0.2">
      <c r="M139" s="18"/>
    </row>
    <row r="140" spans="13:13" x14ac:dyDescent="0.2">
      <c r="M140" s="18"/>
    </row>
    <row r="141" spans="13:13" x14ac:dyDescent="0.2">
      <c r="M141" s="18"/>
    </row>
    <row r="142" spans="13:13" x14ac:dyDescent="0.2">
      <c r="M142" s="18"/>
    </row>
    <row r="143" spans="13:13" x14ac:dyDescent="0.2">
      <c r="M143" s="18"/>
    </row>
    <row r="144" spans="13:13" x14ac:dyDescent="0.2">
      <c r="M144" s="18"/>
    </row>
    <row r="145" spans="13:13" x14ac:dyDescent="0.2">
      <c r="M145" s="18"/>
    </row>
    <row r="146" spans="13:13" x14ac:dyDescent="0.2">
      <c r="M146" s="18"/>
    </row>
    <row r="147" spans="13:13" x14ac:dyDescent="0.2">
      <c r="M147" s="18"/>
    </row>
    <row r="148" spans="13:13" x14ac:dyDescent="0.2">
      <c r="M148" s="18"/>
    </row>
    <row r="149" spans="13:13" x14ac:dyDescent="0.2">
      <c r="M149" s="18"/>
    </row>
    <row r="150" spans="13:13" x14ac:dyDescent="0.2">
      <c r="M150" s="18"/>
    </row>
    <row r="151" spans="13:13" x14ac:dyDescent="0.2">
      <c r="M151" s="18"/>
    </row>
    <row r="152" spans="13:13" x14ac:dyDescent="0.2">
      <c r="M152" s="18"/>
    </row>
    <row r="153" spans="13:13" x14ac:dyDescent="0.2">
      <c r="M153" s="18"/>
    </row>
    <row r="154" spans="13:13" x14ac:dyDescent="0.2">
      <c r="M154" s="18"/>
    </row>
    <row r="155" spans="13:13" x14ac:dyDescent="0.2">
      <c r="M155" s="18"/>
    </row>
    <row r="156" spans="13:13" x14ac:dyDescent="0.2">
      <c r="M156" s="18"/>
    </row>
    <row r="157" spans="13:13" x14ac:dyDescent="0.2">
      <c r="M157" s="18"/>
    </row>
    <row r="158" spans="13:13" x14ac:dyDescent="0.2">
      <c r="M158" s="18"/>
    </row>
    <row r="159" spans="13:13" x14ac:dyDescent="0.2">
      <c r="M159" s="18"/>
    </row>
    <row r="160" spans="13:13" x14ac:dyDescent="0.2">
      <c r="M160" s="18"/>
    </row>
    <row r="161" spans="13:13" x14ac:dyDescent="0.2">
      <c r="M161" s="18"/>
    </row>
    <row r="162" spans="13:13" x14ac:dyDescent="0.2">
      <c r="M162" s="18"/>
    </row>
    <row r="163" spans="13:13" x14ac:dyDescent="0.2">
      <c r="M163" s="18"/>
    </row>
    <row r="164" spans="13:13" x14ac:dyDescent="0.2">
      <c r="M164" s="18"/>
    </row>
    <row r="165" spans="13:13" x14ac:dyDescent="0.2">
      <c r="M165" s="18"/>
    </row>
    <row r="166" spans="13:13" x14ac:dyDescent="0.2">
      <c r="M166" s="18"/>
    </row>
    <row r="167" spans="13:13" x14ac:dyDescent="0.2">
      <c r="M167" s="18"/>
    </row>
    <row r="168" spans="13:13" x14ac:dyDescent="0.2">
      <c r="M168" s="18"/>
    </row>
    <row r="169" spans="13:13" x14ac:dyDescent="0.2">
      <c r="M169" s="18"/>
    </row>
    <row r="170" spans="13:13" x14ac:dyDescent="0.2">
      <c r="M170" s="18"/>
    </row>
    <row r="171" spans="13:13" x14ac:dyDescent="0.2">
      <c r="M171" s="18"/>
    </row>
    <row r="172" spans="13:13" x14ac:dyDescent="0.2">
      <c r="M172" s="18"/>
    </row>
    <row r="173" spans="13:13" x14ac:dyDescent="0.2">
      <c r="M173" s="18"/>
    </row>
    <row r="174" spans="13:13" x14ac:dyDescent="0.2">
      <c r="M174" s="18"/>
    </row>
    <row r="175" spans="13:13" x14ac:dyDescent="0.2">
      <c r="M175" s="18"/>
    </row>
    <row r="176" spans="13:13" x14ac:dyDescent="0.2">
      <c r="M176" s="18"/>
    </row>
    <row r="177" spans="13:13" x14ac:dyDescent="0.2">
      <c r="M177" s="18"/>
    </row>
    <row r="178" spans="13:13" x14ac:dyDescent="0.2">
      <c r="M178" s="18"/>
    </row>
    <row r="179" spans="13:13" x14ac:dyDescent="0.2">
      <c r="M179" s="18"/>
    </row>
    <row r="180" spans="13:13" x14ac:dyDescent="0.2">
      <c r="M180" s="18"/>
    </row>
    <row r="181" spans="13:13" x14ac:dyDescent="0.2">
      <c r="M181" s="18"/>
    </row>
    <row r="182" spans="13:13" x14ac:dyDescent="0.2">
      <c r="M182" s="18"/>
    </row>
    <row r="183" spans="13:13" x14ac:dyDescent="0.2">
      <c r="M183" s="18"/>
    </row>
    <row r="184" spans="13:13" x14ac:dyDescent="0.2">
      <c r="M184" s="18"/>
    </row>
    <row r="185" spans="13:13" x14ac:dyDescent="0.2">
      <c r="M185" s="18"/>
    </row>
    <row r="186" spans="13:13" x14ac:dyDescent="0.2">
      <c r="M186" s="18"/>
    </row>
    <row r="187" spans="13:13" x14ac:dyDescent="0.2">
      <c r="M187" s="18"/>
    </row>
    <row r="188" spans="13:13" x14ac:dyDescent="0.2">
      <c r="M188" s="18"/>
    </row>
    <row r="189" spans="13:13" x14ac:dyDescent="0.2">
      <c r="M189" s="18"/>
    </row>
    <row r="190" spans="13:13" x14ac:dyDescent="0.2">
      <c r="M190" s="18"/>
    </row>
    <row r="191" spans="13:13" x14ac:dyDescent="0.2">
      <c r="M191" s="18"/>
    </row>
    <row r="192" spans="13:13" x14ac:dyDescent="0.2">
      <c r="M192" s="18"/>
    </row>
    <row r="193" spans="13:13" x14ac:dyDescent="0.2">
      <c r="M193" s="18"/>
    </row>
    <row r="194" spans="13:13" x14ac:dyDescent="0.2">
      <c r="M194" s="18"/>
    </row>
    <row r="195" spans="13:13" x14ac:dyDescent="0.2">
      <c r="M195" s="18"/>
    </row>
    <row r="196" spans="13:13" x14ac:dyDescent="0.2">
      <c r="M196" s="18"/>
    </row>
    <row r="197" spans="13:13" x14ac:dyDescent="0.2">
      <c r="M197" s="18"/>
    </row>
    <row r="198" spans="13:13" x14ac:dyDescent="0.2">
      <c r="M198" s="18"/>
    </row>
    <row r="199" spans="13:13" x14ac:dyDescent="0.2">
      <c r="M199" s="18"/>
    </row>
    <row r="200" spans="13:13" x14ac:dyDescent="0.2">
      <c r="M200" s="18"/>
    </row>
    <row r="201" spans="13:13" x14ac:dyDescent="0.2">
      <c r="M201" s="18"/>
    </row>
    <row r="202" spans="13:13" x14ac:dyDescent="0.2">
      <c r="M202" s="18"/>
    </row>
    <row r="203" spans="13:13" x14ac:dyDescent="0.2">
      <c r="M203" s="18"/>
    </row>
    <row r="204" spans="13:13" x14ac:dyDescent="0.2">
      <c r="M204" s="18"/>
    </row>
    <row r="205" spans="13:13" x14ac:dyDescent="0.2">
      <c r="M205" s="18"/>
    </row>
    <row r="206" spans="13:13" x14ac:dyDescent="0.2">
      <c r="M206" s="18"/>
    </row>
    <row r="207" spans="13:13" x14ac:dyDescent="0.2">
      <c r="M207" s="18"/>
    </row>
    <row r="208" spans="13:13" x14ac:dyDescent="0.2">
      <c r="M208" s="18"/>
    </row>
    <row r="209" spans="13:13" x14ac:dyDescent="0.2">
      <c r="M209" s="18"/>
    </row>
    <row r="210" spans="13:13" x14ac:dyDescent="0.2">
      <c r="M210" s="18"/>
    </row>
    <row r="211" spans="13:13" x14ac:dyDescent="0.2">
      <c r="M211" s="18"/>
    </row>
    <row r="212" spans="13:13" x14ac:dyDescent="0.2">
      <c r="M212" s="18"/>
    </row>
    <row r="213" spans="13:13" x14ac:dyDescent="0.2">
      <c r="M213" s="18"/>
    </row>
    <row r="214" spans="13:13" x14ac:dyDescent="0.2">
      <c r="M214" s="18"/>
    </row>
    <row r="215" spans="13:13" x14ac:dyDescent="0.2">
      <c r="M215" s="18"/>
    </row>
    <row r="216" spans="13:13" x14ac:dyDescent="0.2">
      <c r="M216" s="18"/>
    </row>
    <row r="217" spans="13:13" x14ac:dyDescent="0.2">
      <c r="M217" s="18"/>
    </row>
    <row r="218" spans="13:13" x14ac:dyDescent="0.2">
      <c r="M218" s="18"/>
    </row>
    <row r="219" spans="13:13" x14ac:dyDescent="0.2">
      <c r="M219" s="18"/>
    </row>
    <row r="220" spans="13:13" x14ac:dyDescent="0.2">
      <c r="M220" s="18"/>
    </row>
    <row r="221" spans="13:13" x14ac:dyDescent="0.2">
      <c r="M221" s="18"/>
    </row>
    <row r="222" spans="13:13" x14ac:dyDescent="0.2">
      <c r="M222" s="18"/>
    </row>
    <row r="223" spans="13:13" x14ac:dyDescent="0.2">
      <c r="M223" s="18"/>
    </row>
    <row r="224" spans="13:13" x14ac:dyDescent="0.2">
      <c r="M224" s="18"/>
    </row>
    <row r="225" spans="13:13" x14ac:dyDescent="0.2">
      <c r="M225" s="18"/>
    </row>
    <row r="226" spans="13:13" x14ac:dyDescent="0.2">
      <c r="M226" s="18"/>
    </row>
    <row r="227" spans="13:13" x14ac:dyDescent="0.2">
      <c r="M227" s="18"/>
    </row>
    <row r="228" spans="13:13" x14ac:dyDescent="0.2">
      <c r="M228" s="18"/>
    </row>
    <row r="229" spans="13:13" x14ac:dyDescent="0.2">
      <c r="M229" s="18"/>
    </row>
    <row r="230" spans="13:13" x14ac:dyDescent="0.2">
      <c r="M230" s="18"/>
    </row>
    <row r="231" spans="13:13" x14ac:dyDescent="0.2">
      <c r="M231" s="18"/>
    </row>
    <row r="232" spans="13:13" x14ac:dyDescent="0.2">
      <c r="M232" s="18"/>
    </row>
    <row r="233" spans="13:13" x14ac:dyDescent="0.2">
      <c r="M233" s="18"/>
    </row>
    <row r="234" spans="13:13" x14ac:dyDescent="0.2">
      <c r="M234" s="18"/>
    </row>
    <row r="235" spans="13:13" x14ac:dyDescent="0.2">
      <c r="M235" s="18"/>
    </row>
    <row r="236" spans="13:13" x14ac:dyDescent="0.2">
      <c r="M236" s="18"/>
    </row>
    <row r="237" spans="13:13" x14ac:dyDescent="0.2">
      <c r="M237" s="18"/>
    </row>
    <row r="238" spans="13:13" x14ac:dyDescent="0.2">
      <c r="M238" s="18"/>
    </row>
    <row r="239" spans="13:13" x14ac:dyDescent="0.2">
      <c r="M239" s="18"/>
    </row>
    <row r="240" spans="13:13" x14ac:dyDescent="0.2">
      <c r="M240" s="18"/>
    </row>
    <row r="241" spans="13:13" x14ac:dyDescent="0.2">
      <c r="M241" s="18"/>
    </row>
    <row r="242" spans="13:13" x14ac:dyDescent="0.2">
      <c r="M242" s="18"/>
    </row>
    <row r="243" spans="13:13" x14ac:dyDescent="0.2">
      <c r="M243" s="18"/>
    </row>
    <row r="244" spans="13:13" x14ac:dyDescent="0.2">
      <c r="M244" s="18"/>
    </row>
    <row r="245" spans="13:13" x14ac:dyDescent="0.2">
      <c r="M245" s="18"/>
    </row>
    <row r="246" spans="13:13" x14ac:dyDescent="0.2">
      <c r="M246" s="18"/>
    </row>
    <row r="247" spans="13:13" x14ac:dyDescent="0.2">
      <c r="M247" s="18"/>
    </row>
    <row r="248" spans="13:13" x14ac:dyDescent="0.2">
      <c r="M248" s="18"/>
    </row>
    <row r="249" spans="13:13" x14ac:dyDescent="0.2">
      <c r="M249" s="18"/>
    </row>
    <row r="250" spans="13:13" x14ac:dyDescent="0.2">
      <c r="M250" s="18"/>
    </row>
    <row r="251" spans="13:13" x14ac:dyDescent="0.2">
      <c r="M251" s="18"/>
    </row>
    <row r="252" spans="13:13" x14ac:dyDescent="0.2">
      <c r="M252" s="18"/>
    </row>
    <row r="253" spans="13:13" x14ac:dyDescent="0.2">
      <c r="M253" s="18"/>
    </row>
    <row r="254" spans="13:13" x14ac:dyDescent="0.2">
      <c r="M254" s="18"/>
    </row>
    <row r="255" spans="13:13" x14ac:dyDescent="0.2">
      <c r="M255" s="18"/>
    </row>
    <row r="256" spans="13:13" x14ac:dyDescent="0.2">
      <c r="M256" s="18"/>
    </row>
    <row r="257" spans="13:13" x14ac:dyDescent="0.2">
      <c r="M257" s="18"/>
    </row>
    <row r="258" spans="13:13" x14ac:dyDescent="0.2">
      <c r="M258" s="18"/>
    </row>
    <row r="259" spans="13:13" x14ac:dyDescent="0.2">
      <c r="M259" s="18"/>
    </row>
    <row r="260" spans="13:13" x14ac:dyDescent="0.2">
      <c r="M260" s="18"/>
    </row>
    <row r="261" spans="13:13" x14ac:dyDescent="0.2">
      <c r="M261" s="18"/>
    </row>
    <row r="262" spans="13:13" x14ac:dyDescent="0.2">
      <c r="M262" s="18"/>
    </row>
    <row r="263" spans="13:13" x14ac:dyDescent="0.2">
      <c r="M263" s="18"/>
    </row>
    <row r="264" spans="13:13" x14ac:dyDescent="0.2">
      <c r="M264" s="18"/>
    </row>
    <row r="265" spans="13:13" x14ac:dyDescent="0.2">
      <c r="M265" s="18"/>
    </row>
    <row r="266" spans="13:13" x14ac:dyDescent="0.2">
      <c r="M266" s="18"/>
    </row>
    <row r="267" spans="13:13" x14ac:dyDescent="0.2">
      <c r="M267" s="18"/>
    </row>
    <row r="268" spans="13:13" x14ac:dyDescent="0.2">
      <c r="M268" s="18"/>
    </row>
    <row r="269" spans="13:13" x14ac:dyDescent="0.2">
      <c r="M269" s="18"/>
    </row>
    <row r="270" spans="13:13" x14ac:dyDescent="0.2">
      <c r="M270" s="18"/>
    </row>
    <row r="271" spans="13:13" x14ac:dyDescent="0.2">
      <c r="M271" s="18"/>
    </row>
    <row r="272" spans="13:13" x14ac:dyDescent="0.2">
      <c r="M272" s="18"/>
    </row>
    <row r="273" spans="13:13" x14ac:dyDescent="0.2">
      <c r="M273" s="18"/>
    </row>
    <row r="274" spans="13:13" x14ac:dyDescent="0.2">
      <c r="M274" s="18"/>
    </row>
    <row r="275" spans="13:13" x14ac:dyDescent="0.2">
      <c r="M275" s="18"/>
    </row>
    <row r="276" spans="13:13" x14ac:dyDescent="0.2">
      <c r="M276" s="18"/>
    </row>
    <row r="277" spans="13:13" x14ac:dyDescent="0.2">
      <c r="M277" s="18"/>
    </row>
    <row r="278" spans="13:13" x14ac:dyDescent="0.2">
      <c r="M278" s="18"/>
    </row>
    <row r="279" spans="13:13" x14ac:dyDescent="0.2">
      <c r="M279" s="18"/>
    </row>
    <row r="280" spans="13:13" x14ac:dyDescent="0.2">
      <c r="M280" s="18"/>
    </row>
    <row r="281" spans="13:13" x14ac:dyDescent="0.2">
      <c r="M281" s="18"/>
    </row>
    <row r="282" spans="13:13" x14ac:dyDescent="0.2">
      <c r="M282" s="18"/>
    </row>
    <row r="283" spans="13:13" x14ac:dyDescent="0.2">
      <c r="M283" s="18"/>
    </row>
    <row r="284" spans="13:13" x14ac:dyDescent="0.2">
      <c r="M284" s="18"/>
    </row>
    <row r="285" spans="13:13" x14ac:dyDescent="0.2">
      <c r="M285" s="18"/>
    </row>
    <row r="286" spans="13:13" x14ac:dyDescent="0.2">
      <c r="M286" s="18"/>
    </row>
    <row r="287" spans="13:13" x14ac:dyDescent="0.2">
      <c r="M287" s="18"/>
    </row>
    <row r="288" spans="13:13" x14ac:dyDescent="0.2">
      <c r="M288" s="18"/>
    </row>
    <row r="289" spans="13:13" x14ac:dyDescent="0.2">
      <c r="M289" s="18"/>
    </row>
    <row r="290" spans="13:13" x14ac:dyDescent="0.2">
      <c r="M290" s="18"/>
    </row>
    <row r="291" spans="13:13" x14ac:dyDescent="0.2">
      <c r="M291" s="18"/>
    </row>
    <row r="292" spans="13:13" x14ac:dyDescent="0.2">
      <c r="M292" s="18"/>
    </row>
    <row r="293" spans="13:13" x14ac:dyDescent="0.2">
      <c r="M293" s="18"/>
    </row>
    <row r="294" spans="13:13" x14ac:dyDescent="0.2">
      <c r="M294" s="18"/>
    </row>
    <row r="295" spans="13:13" x14ac:dyDescent="0.2">
      <c r="M295" s="18"/>
    </row>
    <row r="296" spans="13:13" x14ac:dyDescent="0.2">
      <c r="M296" s="18"/>
    </row>
    <row r="297" spans="13:13" x14ac:dyDescent="0.2">
      <c r="M297" s="18"/>
    </row>
    <row r="298" spans="13:13" x14ac:dyDescent="0.2">
      <c r="M298" s="18"/>
    </row>
    <row r="299" spans="13:13" x14ac:dyDescent="0.2">
      <c r="M299" s="18"/>
    </row>
    <row r="300" spans="13:13" x14ac:dyDescent="0.2">
      <c r="M300" s="18"/>
    </row>
    <row r="301" spans="13:13" x14ac:dyDescent="0.2">
      <c r="M301" s="18"/>
    </row>
    <row r="302" spans="13:13" x14ac:dyDescent="0.2">
      <c r="M302" s="18"/>
    </row>
    <row r="303" spans="13:13" x14ac:dyDescent="0.2">
      <c r="M303" s="18"/>
    </row>
    <row r="304" spans="13:13" x14ac:dyDescent="0.2">
      <c r="M304" s="18"/>
    </row>
    <row r="305" spans="13:13" x14ac:dyDescent="0.2">
      <c r="M305" s="18"/>
    </row>
    <row r="306" spans="13:13" x14ac:dyDescent="0.2">
      <c r="M306" s="18"/>
    </row>
    <row r="307" spans="13:13" x14ac:dyDescent="0.2">
      <c r="M307" s="18"/>
    </row>
    <row r="308" spans="13:13" x14ac:dyDescent="0.2">
      <c r="M308" s="18"/>
    </row>
    <row r="309" spans="13:13" x14ac:dyDescent="0.2">
      <c r="M309" s="18"/>
    </row>
    <row r="310" spans="13:13" x14ac:dyDescent="0.2">
      <c r="M310" s="18"/>
    </row>
    <row r="311" spans="13:13" x14ac:dyDescent="0.2">
      <c r="M311" s="18"/>
    </row>
    <row r="312" spans="13:13" x14ac:dyDescent="0.2">
      <c r="M312" s="18"/>
    </row>
    <row r="313" spans="13:13" x14ac:dyDescent="0.2">
      <c r="M313" s="18"/>
    </row>
    <row r="314" spans="13:13" x14ac:dyDescent="0.2">
      <c r="M314" s="18"/>
    </row>
    <row r="315" spans="13:13" x14ac:dyDescent="0.2">
      <c r="M315" s="18"/>
    </row>
    <row r="316" spans="13:13" x14ac:dyDescent="0.2">
      <c r="M316" s="18"/>
    </row>
    <row r="317" spans="13:13" x14ac:dyDescent="0.2">
      <c r="M317" s="18"/>
    </row>
    <row r="318" spans="13:13" x14ac:dyDescent="0.2">
      <c r="M318" s="18"/>
    </row>
    <row r="319" spans="13:13" x14ac:dyDescent="0.2">
      <c r="M319" s="18"/>
    </row>
    <row r="320" spans="13:13" x14ac:dyDescent="0.2">
      <c r="M320" s="18"/>
    </row>
    <row r="321" spans="13:13" x14ac:dyDescent="0.2">
      <c r="M321" s="18"/>
    </row>
    <row r="322" spans="13:13" x14ac:dyDescent="0.2">
      <c r="M322" s="18"/>
    </row>
    <row r="323" spans="13:13" x14ac:dyDescent="0.2">
      <c r="M323" s="18"/>
    </row>
    <row r="324" spans="13:13" x14ac:dyDescent="0.2">
      <c r="M324" s="18"/>
    </row>
    <row r="325" spans="13:13" x14ac:dyDescent="0.2">
      <c r="M325" s="18"/>
    </row>
    <row r="326" spans="13:13" x14ac:dyDescent="0.2">
      <c r="M326" s="18"/>
    </row>
    <row r="327" spans="13:13" x14ac:dyDescent="0.2">
      <c r="M327" s="18"/>
    </row>
    <row r="328" spans="13:13" x14ac:dyDescent="0.2">
      <c r="M328" s="18"/>
    </row>
    <row r="329" spans="13:13" x14ac:dyDescent="0.2">
      <c r="M329" s="18"/>
    </row>
    <row r="330" spans="13:13" x14ac:dyDescent="0.2">
      <c r="M330" s="18"/>
    </row>
    <row r="331" spans="13:13" x14ac:dyDescent="0.2">
      <c r="M331" s="18"/>
    </row>
    <row r="332" spans="13:13" x14ac:dyDescent="0.2">
      <c r="M332" s="18"/>
    </row>
    <row r="333" spans="13:13" x14ac:dyDescent="0.2">
      <c r="M333" s="18"/>
    </row>
    <row r="334" spans="13:13" x14ac:dyDescent="0.2">
      <c r="M334" s="18"/>
    </row>
    <row r="335" spans="13:13" x14ac:dyDescent="0.2">
      <c r="M335" s="18"/>
    </row>
    <row r="336" spans="13:13" x14ac:dyDescent="0.2">
      <c r="M336" s="18"/>
    </row>
    <row r="337" spans="13:13" x14ac:dyDescent="0.2">
      <c r="M337" s="18"/>
    </row>
    <row r="338" spans="13:13" x14ac:dyDescent="0.2">
      <c r="M338" s="18"/>
    </row>
    <row r="339" spans="13:13" x14ac:dyDescent="0.2">
      <c r="M339" s="18"/>
    </row>
    <row r="340" spans="13:13" x14ac:dyDescent="0.2">
      <c r="M340" s="18"/>
    </row>
    <row r="341" spans="13:13" x14ac:dyDescent="0.2">
      <c r="M341" s="18"/>
    </row>
    <row r="342" spans="13:13" x14ac:dyDescent="0.2">
      <c r="M342" s="18"/>
    </row>
    <row r="343" spans="13:13" x14ac:dyDescent="0.2">
      <c r="M343" s="18"/>
    </row>
    <row r="344" spans="13:13" x14ac:dyDescent="0.2">
      <c r="M344" s="18"/>
    </row>
    <row r="345" spans="13:13" x14ac:dyDescent="0.2">
      <c r="M345" s="18"/>
    </row>
    <row r="346" spans="13:13" x14ac:dyDescent="0.2">
      <c r="M346" s="18"/>
    </row>
    <row r="347" spans="13:13" x14ac:dyDescent="0.2">
      <c r="M347" s="18"/>
    </row>
    <row r="348" spans="13:13" x14ac:dyDescent="0.2">
      <c r="M348" s="18"/>
    </row>
    <row r="349" spans="13:13" x14ac:dyDescent="0.2">
      <c r="M349" s="18"/>
    </row>
    <row r="350" spans="13:13" x14ac:dyDescent="0.2">
      <c r="M350" s="18"/>
    </row>
    <row r="351" spans="13:13" x14ac:dyDescent="0.2">
      <c r="M351" s="18"/>
    </row>
    <row r="352" spans="13:13" x14ac:dyDescent="0.2">
      <c r="M352" s="18"/>
    </row>
    <row r="353" spans="13:13" x14ac:dyDescent="0.2">
      <c r="M353" s="18"/>
    </row>
    <row r="354" spans="13:13" x14ac:dyDescent="0.2">
      <c r="M354" s="18"/>
    </row>
    <row r="355" spans="13:13" x14ac:dyDescent="0.2">
      <c r="M355" s="18"/>
    </row>
    <row r="356" spans="13:13" x14ac:dyDescent="0.2">
      <c r="M356" s="18"/>
    </row>
    <row r="357" spans="13:13" x14ac:dyDescent="0.2">
      <c r="M357" s="18"/>
    </row>
    <row r="358" spans="13:13" x14ac:dyDescent="0.2">
      <c r="M358" s="18"/>
    </row>
    <row r="359" spans="13:13" x14ac:dyDescent="0.2">
      <c r="M359" s="18"/>
    </row>
    <row r="360" spans="13:13" x14ac:dyDescent="0.2">
      <c r="M360" s="18"/>
    </row>
    <row r="361" spans="13:13" x14ac:dyDescent="0.2">
      <c r="M361" s="18"/>
    </row>
    <row r="362" spans="13:13" x14ac:dyDescent="0.2">
      <c r="M362" s="18"/>
    </row>
    <row r="363" spans="13:13" x14ac:dyDescent="0.2">
      <c r="M363" s="18"/>
    </row>
    <row r="364" spans="13:13" x14ac:dyDescent="0.2">
      <c r="M364" s="18"/>
    </row>
    <row r="365" spans="13:13" x14ac:dyDescent="0.2">
      <c r="M365" s="18"/>
    </row>
    <row r="366" spans="13:13" x14ac:dyDescent="0.2">
      <c r="M366" s="18"/>
    </row>
    <row r="367" spans="13:13" x14ac:dyDescent="0.2">
      <c r="M367" s="18"/>
    </row>
    <row r="368" spans="13:13" x14ac:dyDescent="0.2">
      <c r="M368" s="18"/>
    </row>
    <row r="369" spans="13:13" x14ac:dyDescent="0.2">
      <c r="M369" s="18"/>
    </row>
    <row r="370" spans="13:13" x14ac:dyDescent="0.2">
      <c r="M370" s="18"/>
    </row>
    <row r="371" spans="13:13" x14ac:dyDescent="0.2">
      <c r="M371" s="18"/>
    </row>
    <row r="372" spans="13:13" x14ac:dyDescent="0.2">
      <c r="M372" s="18"/>
    </row>
    <row r="373" spans="13:13" x14ac:dyDescent="0.2">
      <c r="M373" s="18"/>
    </row>
    <row r="374" spans="13:13" x14ac:dyDescent="0.2">
      <c r="M374" s="18"/>
    </row>
    <row r="375" spans="13:13" x14ac:dyDescent="0.2">
      <c r="M375" s="18"/>
    </row>
    <row r="376" spans="13:13" x14ac:dyDescent="0.2">
      <c r="M376" s="18"/>
    </row>
    <row r="377" spans="13:13" x14ac:dyDescent="0.2">
      <c r="M377" s="18"/>
    </row>
    <row r="378" spans="13:13" x14ac:dyDescent="0.2">
      <c r="M378" s="18"/>
    </row>
    <row r="379" spans="13:13" x14ac:dyDescent="0.2">
      <c r="M379" s="18"/>
    </row>
    <row r="380" spans="13:13" x14ac:dyDescent="0.2">
      <c r="M380" s="18"/>
    </row>
    <row r="381" spans="13:13" x14ac:dyDescent="0.2">
      <c r="M381" s="18"/>
    </row>
    <row r="382" spans="13:13" x14ac:dyDescent="0.2">
      <c r="M382" s="18"/>
    </row>
    <row r="383" spans="13:13" x14ac:dyDescent="0.2">
      <c r="M383" s="18"/>
    </row>
    <row r="384" spans="13:13" x14ac:dyDescent="0.2">
      <c r="M384" s="18"/>
    </row>
    <row r="385" spans="13:13" x14ac:dyDescent="0.2">
      <c r="M385" s="18"/>
    </row>
    <row r="386" spans="13:13" x14ac:dyDescent="0.2">
      <c r="M386" s="18"/>
    </row>
    <row r="387" spans="13:13" x14ac:dyDescent="0.2">
      <c r="M387" s="18"/>
    </row>
    <row r="388" spans="13:13" x14ac:dyDescent="0.2">
      <c r="M388" s="18"/>
    </row>
    <row r="389" spans="13:13" x14ac:dyDescent="0.2">
      <c r="M389" s="18"/>
    </row>
    <row r="390" spans="13:13" x14ac:dyDescent="0.2">
      <c r="M390" s="18"/>
    </row>
    <row r="391" spans="13:13" x14ac:dyDescent="0.2">
      <c r="M391" s="18"/>
    </row>
    <row r="392" spans="13:13" x14ac:dyDescent="0.2">
      <c r="M392" s="18"/>
    </row>
    <row r="393" spans="13:13" x14ac:dyDescent="0.2">
      <c r="M393" s="18"/>
    </row>
    <row r="394" spans="13:13" x14ac:dyDescent="0.2">
      <c r="M394" s="18"/>
    </row>
    <row r="395" spans="13:13" x14ac:dyDescent="0.2">
      <c r="M395" s="18"/>
    </row>
    <row r="396" spans="13:13" x14ac:dyDescent="0.2">
      <c r="M396" s="18"/>
    </row>
    <row r="397" spans="13:13" x14ac:dyDescent="0.2">
      <c r="M397" s="18"/>
    </row>
    <row r="398" spans="13:13" x14ac:dyDescent="0.2">
      <c r="M398" s="18"/>
    </row>
    <row r="399" spans="13:13" x14ac:dyDescent="0.2">
      <c r="M399" s="18"/>
    </row>
    <row r="400" spans="13:13" x14ac:dyDescent="0.2">
      <c r="M400" s="18"/>
    </row>
    <row r="401" spans="13:13" x14ac:dyDescent="0.2">
      <c r="M401" s="18"/>
    </row>
    <row r="402" spans="13:13" x14ac:dyDescent="0.2">
      <c r="M402" s="18"/>
    </row>
    <row r="403" spans="13:13" x14ac:dyDescent="0.2">
      <c r="M403" s="18"/>
    </row>
    <row r="404" spans="13:13" x14ac:dyDescent="0.2">
      <c r="M404" s="18"/>
    </row>
    <row r="405" spans="13:13" x14ac:dyDescent="0.2">
      <c r="M405" s="18"/>
    </row>
    <row r="406" spans="13:13" x14ac:dyDescent="0.2">
      <c r="M406" s="18"/>
    </row>
    <row r="407" spans="13:13" x14ac:dyDescent="0.2">
      <c r="M407" s="18"/>
    </row>
    <row r="408" spans="13:13" x14ac:dyDescent="0.2">
      <c r="M408" s="18"/>
    </row>
    <row r="409" spans="13:13" x14ac:dyDescent="0.2">
      <c r="M409" s="18"/>
    </row>
    <row r="410" spans="13:13" x14ac:dyDescent="0.2">
      <c r="M410" s="18"/>
    </row>
    <row r="411" spans="13:13" x14ac:dyDescent="0.2">
      <c r="M411" s="18"/>
    </row>
    <row r="412" spans="13:13" x14ac:dyDescent="0.2">
      <c r="M412" s="18"/>
    </row>
    <row r="413" spans="13:13" x14ac:dyDescent="0.2">
      <c r="M413" s="18"/>
    </row>
    <row r="414" spans="13:13" x14ac:dyDescent="0.2">
      <c r="M414" s="18"/>
    </row>
    <row r="415" spans="13:13" x14ac:dyDescent="0.2">
      <c r="M415" s="18"/>
    </row>
    <row r="416" spans="13:13" x14ac:dyDescent="0.2">
      <c r="M416" s="18"/>
    </row>
    <row r="417" spans="13:13" x14ac:dyDescent="0.2">
      <c r="M417" s="18"/>
    </row>
    <row r="418" spans="13:13" x14ac:dyDescent="0.2">
      <c r="M418" s="18"/>
    </row>
    <row r="419" spans="13:13" x14ac:dyDescent="0.2">
      <c r="M419" s="18"/>
    </row>
    <row r="420" spans="13:13" x14ac:dyDescent="0.2">
      <c r="M420" s="18"/>
    </row>
    <row r="421" spans="13:13" x14ac:dyDescent="0.2">
      <c r="M421" s="18"/>
    </row>
    <row r="422" spans="13:13" x14ac:dyDescent="0.2">
      <c r="M422" s="18"/>
    </row>
    <row r="423" spans="13:13" x14ac:dyDescent="0.2">
      <c r="M423" s="18"/>
    </row>
    <row r="424" spans="13:13" x14ac:dyDescent="0.2">
      <c r="M424" s="18"/>
    </row>
    <row r="425" spans="13:13" x14ac:dyDescent="0.2">
      <c r="M425" s="18"/>
    </row>
    <row r="426" spans="13:13" x14ac:dyDescent="0.2">
      <c r="M426" s="18"/>
    </row>
    <row r="427" spans="13:13" x14ac:dyDescent="0.2">
      <c r="M427" s="18"/>
    </row>
    <row r="428" spans="13:13" x14ac:dyDescent="0.2">
      <c r="M428" s="18"/>
    </row>
    <row r="429" spans="13:13" x14ac:dyDescent="0.2">
      <c r="M429" s="18"/>
    </row>
    <row r="430" spans="13:13" x14ac:dyDescent="0.2">
      <c r="M430" s="18"/>
    </row>
    <row r="431" spans="13:13" x14ac:dyDescent="0.2">
      <c r="M431" s="18"/>
    </row>
    <row r="432" spans="13:13" x14ac:dyDescent="0.2">
      <c r="M432" s="18"/>
    </row>
    <row r="433" spans="13:13" x14ac:dyDescent="0.2">
      <c r="M433" s="18"/>
    </row>
    <row r="434" spans="13:13" x14ac:dyDescent="0.2">
      <c r="M434" s="18"/>
    </row>
    <row r="435" spans="13:13" x14ac:dyDescent="0.2">
      <c r="M435" s="18"/>
    </row>
    <row r="436" spans="13:13" x14ac:dyDescent="0.2">
      <c r="M436" s="18"/>
    </row>
    <row r="437" spans="13:13" x14ac:dyDescent="0.2">
      <c r="M437" s="18"/>
    </row>
    <row r="438" spans="13:13" x14ac:dyDescent="0.2">
      <c r="M438" s="18"/>
    </row>
    <row r="439" spans="13:13" x14ac:dyDescent="0.2">
      <c r="M439" s="18"/>
    </row>
    <row r="440" spans="13:13" x14ac:dyDescent="0.2">
      <c r="M440" s="18"/>
    </row>
    <row r="441" spans="13:13" x14ac:dyDescent="0.2">
      <c r="M441" s="18"/>
    </row>
    <row r="442" spans="13:13" x14ac:dyDescent="0.2">
      <c r="M442" s="18"/>
    </row>
    <row r="443" spans="13:13" x14ac:dyDescent="0.2">
      <c r="M443" s="18"/>
    </row>
    <row r="444" spans="13:13" x14ac:dyDescent="0.2">
      <c r="M444" s="18"/>
    </row>
    <row r="445" spans="13:13" x14ac:dyDescent="0.2">
      <c r="M445" s="18"/>
    </row>
    <row r="446" spans="13:13" x14ac:dyDescent="0.2">
      <c r="M446" s="18"/>
    </row>
    <row r="447" spans="13:13" x14ac:dyDescent="0.2">
      <c r="M447" s="18"/>
    </row>
    <row r="448" spans="13:13" x14ac:dyDescent="0.2">
      <c r="M448" s="18"/>
    </row>
    <row r="449" spans="13:13" x14ac:dyDescent="0.2">
      <c r="M449" s="18"/>
    </row>
    <row r="450" spans="13:13" x14ac:dyDescent="0.2">
      <c r="M450" s="18"/>
    </row>
    <row r="451" spans="13:13" x14ac:dyDescent="0.2">
      <c r="M451" s="18"/>
    </row>
    <row r="452" spans="13:13" x14ac:dyDescent="0.2">
      <c r="M452" s="18"/>
    </row>
    <row r="453" spans="13:13" x14ac:dyDescent="0.2">
      <c r="M453" s="18"/>
    </row>
    <row r="454" spans="13:13" x14ac:dyDescent="0.2">
      <c r="M454" s="18"/>
    </row>
    <row r="455" spans="13:13" x14ac:dyDescent="0.2">
      <c r="M455" s="18"/>
    </row>
    <row r="456" spans="13:13" x14ac:dyDescent="0.2">
      <c r="M456" s="18"/>
    </row>
    <row r="457" spans="13:13" x14ac:dyDescent="0.2">
      <c r="M457" s="18"/>
    </row>
    <row r="458" spans="13:13" x14ac:dyDescent="0.2">
      <c r="M458" s="18"/>
    </row>
    <row r="459" spans="13:13" x14ac:dyDescent="0.2">
      <c r="M459" s="18"/>
    </row>
    <row r="460" spans="13:13" x14ac:dyDescent="0.2">
      <c r="M460" s="18"/>
    </row>
    <row r="461" spans="13:13" x14ac:dyDescent="0.2">
      <c r="M461" s="18"/>
    </row>
    <row r="462" spans="13:13" x14ac:dyDescent="0.2">
      <c r="M462" s="18"/>
    </row>
    <row r="463" spans="13:13" x14ac:dyDescent="0.2">
      <c r="M463" s="18"/>
    </row>
    <row r="464" spans="13:13" x14ac:dyDescent="0.2">
      <c r="M464" s="18"/>
    </row>
    <row r="465" spans="13:13" x14ac:dyDescent="0.2">
      <c r="M465" s="18"/>
    </row>
    <row r="466" spans="13:13" x14ac:dyDescent="0.2">
      <c r="M466" s="18"/>
    </row>
    <row r="467" spans="13:13" x14ac:dyDescent="0.2">
      <c r="M467" s="18"/>
    </row>
    <row r="468" spans="13:13" x14ac:dyDescent="0.2">
      <c r="M468" s="18"/>
    </row>
    <row r="469" spans="13:13" x14ac:dyDescent="0.2">
      <c r="M469" s="18"/>
    </row>
    <row r="470" spans="13:13" x14ac:dyDescent="0.2">
      <c r="M470" s="18"/>
    </row>
    <row r="471" spans="13:13" x14ac:dyDescent="0.2">
      <c r="M471" s="18"/>
    </row>
    <row r="472" spans="13:13" x14ac:dyDescent="0.2">
      <c r="M472" s="18"/>
    </row>
    <row r="473" spans="13:13" x14ac:dyDescent="0.2">
      <c r="M473" s="18"/>
    </row>
    <row r="474" spans="13:13" x14ac:dyDescent="0.2">
      <c r="M474" s="18"/>
    </row>
    <row r="475" spans="13:13" x14ac:dyDescent="0.2">
      <c r="M475" s="18"/>
    </row>
    <row r="476" spans="13:13" x14ac:dyDescent="0.2">
      <c r="M476" s="18"/>
    </row>
    <row r="477" spans="13:13" x14ac:dyDescent="0.2">
      <c r="M477" s="18"/>
    </row>
    <row r="478" spans="13:13" x14ac:dyDescent="0.2">
      <c r="M478" s="18"/>
    </row>
    <row r="479" spans="13:13" x14ac:dyDescent="0.2">
      <c r="M479" s="18"/>
    </row>
    <row r="480" spans="13:13" x14ac:dyDescent="0.2">
      <c r="M480" s="18"/>
    </row>
    <row r="481" spans="13:13" x14ac:dyDescent="0.2">
      <c r="M481" s="18"/>
    </row>
    <row r="482" spans="13:13" x14ac:dyDescent="0.2">
      <c r="M482" s="18"/>
    </row>
    <row r="483" spans="13:13" x14ac:dyDescent="0.2">
      <c r="M483" s="18"/>
    </row>
    <row r="484" spans="13:13" x14ac:dyDescent="0.2">
      <c r="M484" s="18"/>
    </row>
    <row r="485" spans="13:13" x14ac:dyDescent="0.2">
      <c r="M485" s="18"/>
    </row>
    <row r="486" spans="13:13" x14ac:dyDescent="0.2">
      <c r="M486" s="18"/>
    </row>
    <row r="487" spans="13:13" x14ac:dyDescent="0.2">
      <c r="M487" s="18"/>
    </row>
    <row r="488" spans="13:13" x14ac:dyDescent="0.2">
      <c r="M488" s="18"/>
    </row>
    <row r="489" spans="13:13" x14ac:dyDescent="0.2">
      <c r="M489" s="18"/>
    </row>
    <row r="490" spans="13:13" x14ac:dyDescent="0.2">
      <c r="M490" s="18"/>
    </row>
    <row r="491" spans="13:13" x14ac:dyDescent="0.2">
      <c r="M491" s="18"/>
    </row>
    <row r="492" spans="13:13" x14ac:dyDescent="0.2">
      <c r="M492" s="18"/>
    </row>
    <row r="493" spans="13:13" x14ac:dyDescent="0.2">
      <c r="M493" s="18"/>
    </row>
    <row r="494" spans="13:13" x14ac:dyDescent="0.2">
      <c r="M494" s="18"/>
    </row>
    <row r="495" spans="13:13" x14ac:dyDescent="0.2">
      <c r="M495" s="18"/>
    </row>
    <row r="496" spans="13:13" x14ac:dyDescent="0.2">
      <c r="M496" s="18"/>
    </row>
    <row r="497" spans="13:13" x14ac:dyDescent="0.2">
      <c r="M497" s="18"/>
    </row>
    <row r="498" spans="13:13" x14ac:dyDescent="0.2">
      <c r="M498" s="18"/>
    </row>
    <row r="499" spans="13:13" x14ac:dyDescent="0.2">
      <c r="M499" s="18"/>
    </row>
    <row r="500" spans="13:13" x14ac:dyDescent="0.2">
      <c r="M500" s="18"/>
    </row>
    <row r="501" spans="13:13" x14ac:dyDescent="0.2">
      <c r="M501" s="18"/>
    </row>
    <row r="502" spans="13:13" x14ac:dyDescent="0.2">
      <c r="M502" s="18"/>
    </row>
    <row r="503" spans="13:13" x14ac:dyDescent="0.2">
      <c r="M503" s="18"/>
    </row>
    <row r="504" spans="13:13" x14ac:dyDescent="0.2">
      <c r="M504" s="18"/>
    </row>
    <row r="505" spans="13:13" x14ac:dyDescent="0.2">
      <c r="M505" s="18"/>
    </row>
    <row r="506" spans="13:13" x14ac:dyDescent="0.2">
      <c r="M506" s="18"/>
    </row>
    <row r="507" spans="13:13" x14ac:dyDescent="0.2">
      <c r="M507" s="18"/>
    </row>
    <row r="508" spans="13:13" x14ac:dyDescent="0.2">
      <c r="M508" s="18"/>
    </row>
    <row r="509" spans="13:13" x14ac:dyDescent="0.2">
      <c r="M509" s="18"/>
    </row>
    <row r="510" spans="13:13" x14ac:dyDescent="0.2">
      <c r="M510" s="18"/>
    </row>
    <row r="511" spans="13:13" x14ac:dyDescent="0.2">
      <c r="M511" s="18"/>
    </row>
    <row r="512" spans="13:13" x14ac:dyDescent="0.2">
      <c r="M512" s="18"/>
    </row>
    <row r="513" spans="13:13" x14ac:dyDescent="0.2">
      <c r="M513" s="18"/>
    </row>
    <row r="514" spans="13:13" x14ac:dyDescent="0.2">
      <c r="M514" s="18"/>
    </row>
    <row r="515" spans="13:13" x14ac:dyDescent="0.2">
      <c r="M515" s="18"/>
    </row>
    <row r="516" spans="13:13" x14ac:dyDescent="0.2">
      <c r="M516" s="18"/>
    </row>
    <row r="517" spans="13:13" x14ac:dyDescent="0.2">
      <c r="M517" s="18"/>
    </row>
    <row r="518" spans="13:13" x14ac:dyDescent="0.2">
      <c r="M518" s="18"/>
    </row>
    <row r="519" spans="13:13" x14ac:dyDescent="0.2">
      <c r="M519" s="18"/>
    </row>
    <row r="520" spans="13:13" x14ac:dyDescent="0.2">
      <c r="M520" s="18"/>
    </row>
    <row r="521" spans="13:13" x14ac:dyDescent="0.2">
      <c r="M521" s="18"/>
    </row>
    <row r="522" spans="13:13" x14ac:dyDescent="0.2">
      <c r="M522" s="18"/>
    </row>
    <row r="523" spans="13:13" x14ac:dyDescent="0.2">
      <c r="M523" s="18"/>
    </row>
    <row r="524" spans="13:13" x14ac:dyDescent="0.2">
      <c r="M524" s="18"/>
    </row>
    <row r="525" spans="13:13" x14ac:dyDescent="0.2">
      <c r="M525" s="18"/>
    </row>
    <row r="526" spans="13:13" x14ac:dyDescent="0.2">
      <c r="M526" s="18"/>
    </row>
    <row r="527" spans="13:13" x14ac:dyDescent="0.2">
      <c r="M527" s="18"/>
    </row>
    <row r="528" spans="13:13" x14ac:dyDescent="0.2">
      <c r="M528" s="18"/>
    </row>
    <row r="529" spans="13:13" x14ac:dyDescent="0.2">
      <c r="M529" s="18"/>
    </row>
    <row r="530" spans="13:13" x14ac:dyDescent="0.2">
      <c r="M530" s="18"/>
    </row>
    <row r="531" spans="13:13" x14ac:dyDescent="0.2">
      <c r="M531" s="18"/>
    </row>
    <row r="532" spans="13:13" x14ac:dyDescent="0.2">
      <c r="M532" s="18"/>
    </row>
    <row r="533" spans="13:13" x14ac:dyDescent="0.2">
      <c r="M533" s="18"/>
    </row>
    <row r="534" spans="13:13" x14ac:dyDescent="0.2">
      <c r="M534" s="18"/>
    </row>
    <row r="535" spans="13:13" x14ac:dyDescent="0.2">
      <c r="M535" s="18"/>
    </row>
    <row r="536" spans="13:13" x14ac:dyDescent="0.2">
      <c r="M536" s="18"/>
    </row>
    <row r="537" spans="13:13" x14ac:dyDescent="0.2">
      <c r="M537" s="18"/>
    </row>
    <row r="538" spans="13:13" x14ac:dyDescent="0.2">
      <c r="M538" s="18"/>
    </row>
    <row r="539" spans="13:13" x14ac:dyDescent="0.2">
      <c r="M539" s="18"/>
    </row>
    <row r="540" spans="13:13" x14ac:dyDescent="0.2">
      <c r="M540" s="18"/>
    </row>
    <row r="541" spans="13:13" x14ac:dyDescent="0.2">
      <c r="M541" s="18"/>
    </row>
    <row r="542" spans="13:13" x14ac:dyDescent="0.2">
      <c r="M542" s="18"/>
    </row>
    <row r="543" spans="13:13" x14ac:dyDescent="0.2">
      <c r="M543" s="18"/>
    </row>
    <row r="544" spans="13:13" x14ac:dyDescent="0.2">
      <c r="M544" s="18"/>
    </row>
    <row r="545" spans="13:13" x14ac:dyDescent="0.2">
      <c r="M545" s="18"/>
    </row>
    <row r="546" spans="13:13" x14ac:dyDescent="0.2">
      <c r="M546" s="18"/>
    </row>
    <row r="547" spans="13:13" x14ac:dyDescent="0.2">
      <c r="M547" s="18"/>
    </row>
    <row r="548" spans="13:13" x14ac:dyDescent="0.2">
      <c r="M548" s="18"/>
    </row>
    <row r="549" spans="13:13" x14ac:dyDescent="0.2">
      <c r="M549" s="18"/>
    </row>
    <row r="550" spans="13:13" x14ac:dyDescent="0.2">
      <c r="M550" s="18"/>
    </row>
    <row r="551" spans="13:13" x14ac:dyDescent="0.2">
      <c r="M551" s="18"/>
    </row>
    <row r="552" spans="13:13" x14ac:dyDescent="0.2">
      <c r="M552" s="18"/>
    </row>
    <row r="553" spans="13:13" x14ac:dyDescent="0.2">
      <c r="M553" s="18"/>
    </row>
    <row r="554" spans="13:13" x14ac:dyDescent="0.2">
      <c r="M554" s="18"/>
    </row>
    <row r="555" spans="13:13" x14ac:dyDescent="0.2">
      <c r="M555" s="18"/>
    </row>
    <row r="556" spans="13:13" x14ac:dyDescent="0.2">
      <c r="M556" s="18"/>
    </row>
    <row r="557" spans="13:13" x14ac:dyDescent="0.2">
      <c r="M557" s="18"/>
    </row>
    <row r="558" spans="13:13" x14ac:dyDescent="0.2">
      <c r="M558" s="18"/>
    </row>
    <row r="559" spans="13:13" x14ac:dyDescent="0.2">
      <c r="M559" s="18"/>
    </row>
    <row r="560" spans="13:13" x14ac:dyDescent="0.2">
      <c r="M560" s="18"/>
    </row>
    <row r="561" spans="13:13" x14ac:dyDescent="0.2">
      <c r="M561" s="18"/>
    </row>
    <row r="562" spans="13:13" x14ac:dyDescent="0.2">
      <c r="M562" s="18"/>
    </row>
    <row r="563" spans="13:13" x14ac:dyDescent="0.2">
      <c r="M563" s="18"/>
    </row>
    <row r="564" spans="13:13" x14ac:dyDescent="0.2">
      <c r="M564" s="18"/>
    </row>
    <row r="565" spans="13:13" x14ac:dyDescent="0.2">
      <c r="M565" s="18"/>
    </row>
    <row r="566" spans="13:13" x14ac:dyDescent="0.2">
      <c r="M566" s="18"/>
    </row>
    <row r="567" spans="13:13" x14ac:dyDescent="0.2">
      <c r="M567" s="18"/>
    </row>
    <row r="568" spans="13:13" x14ac:dyDescent="0.2">
      <c r="M568" s="18"/>
    </row>
    <row r="569" spans="13:13" x14ac:dyDescent="0.2">
      <c r="M569" s="18"/>
    </row>
    <row r="570" spans="13:13" x14ac:dyDescent="0.2">
      <c r="M570" s="18"/>
    </row>
    <row r="571" spans="13:13" x14ac:dyDescent="0.2">
      <c r="M571" s="18"/>
    </row>
    <row r="572" spans="13:13" x14ac:dyDescent="0.2">
      <c r="M572" s="18"/>
    </row>
    <row r="573" spans="13:13" x14ac:dyDescent="0.2">
      <c r="M573" s="18"/>
    </row>
    <row r="574" spans="13:13" x14ac:dyDescent="0.2">
      <c r="M574" s="18"/>
    </row>
    <row r="575" spans="13:13" x14ac:dyDescent="0.2">
      <c r="M575" s="18"/>
    </row>
    <row r="576" spans="13:13" x14ac:dyDescent="0.2">
      <c r="M576" s="18"/>
    </row>
    <row r="577" spans="13:13" x14ac:dyDescent="0.2">
      <c r="M577" s="18"/>
    </row>
    <row r="578" spans="13:13" x14ac:dyDescent="0.2">
      <c r="M578" s="18"/>
    </row>
    <row r="579" spans="13:13" x14ac:dyDescent="0.2">
      <c r="M579" s="18"/>
    </row>
    <row r="580" spans="13:13" x14ac:dyDescent="0.2">
      <c r="M580" s="18"/>
    </row>
    <row r="581" spans="13:13" x14ac:dyDescent="0.2">
      <c r="M581" s="18"/>
    </row>
    <row r="582" spans="13:13" x14ac:dyDescent="0.2">
      <c r="M582" s="18"/>
    </row>
    <row r="583" spans="13:13" x14ac:dyDescent="0.2">
      <c r="M583" s="18"/>
    </row>
    <row r="584" spans="13:13" x14ac:dyDescent="0.2">
      <c r="M584" s="18"/>
    </row>
    <row r="585" spans="13:13" x14ac:dyDescent="0.2">
      <c r="M585" s="18"/>
    </row>
    <row r="586" spans="13:13" x14ac:dyDescent="0.2">
      <c r="M586" s="18"/>
    </row>
    <row r="587" spans="13:13" x14ac:dyDescent="0.2">
      <c r="M587" s="18"/>
    </row>
    <row r="588" spans="13:13" x14ac:dyDescent="0.2">
      <c r="M588" s="18"/>
    </row>
    <row r="589" spans="13:13" x14ac:dyDescent="0.2">
      <c r="M589" s="18"/>
    </row>
    <row r="590" spans="13:13" x14ac:dyDescent="0.2">
      <c r="M590" s="18"/>
    </row>
    <row r="591" spans="13:13" x14ac:dyDescent="0.2">
      <c r="M591" s="18"/>
    </row>
    <row r="592" spans="13:13" x14ac:dyDescent="0.2">
      <c r="M592" s="18"/>
    </row>
    <row r="593" spans="13:13" x14ac:dyDescent="0.2">
      <c r="M593" s="18"/>
    </row>
    <row r="594" spans="13:13" x14ac:dyDescent="0.2">
      <c r="M594" s="18"/>
    </row>
    <row r="595" spans="13:13" x14ac:dyDescent="0.2">
      <c r="M595" s="18"/>
    </row>
    <row r="596" spans="13:13" x14ac:dyDescent="0.2">
      <c r="M596" s="18"/>
    </row>
    <row r="597" spans="13:13" x14ac:dyDescent="0.2">
      <c r="M597" s="18"/>
    </row>
    <row r="598" spans="13:13" x14ac:dyDescent="0.2">
      <c r="M598" s="18"/>
    </row>
    <row r="599" spans="13:13" x14ac:dyDescent="0.2">
      <c r="M599" s="18"/>
    </row>
    <row r="600" spans="13:13" x14ac:dyDescent="0.2">
      <c r="M600" s="18"/>
    </row>
    <row r="601" spans="13:13" x14ac:dyDescent="0.2">
      <c r="M601" s="18"/>
    </row>
    <row r="602" spans="13:13" x14ac:dyDescent="0.2">
      <c r="M602" s="18"/>
    </row>
    <row r="603" spans="13:13" x14ac:dyDescent="0.2">
      <c r="M603" s="18"/>
    </row>
    <row r="604" spans="13:13" x14ac:dyDescent="0.2">
      <c r="M604" s="18"/>
    </row>
    <row r="605" spans="13:13" x14ac:dyDescent="0.2">
      <c r="M605" s="18"/>
    </row>
    <row r="606" spans="13:13" x14ac:dyDescent="0.2">
      <c r="M606" s="18"/>
    </row>
    <row r="607" spans="13:13" x14ac:dyDescent="0.2">
      <c r="M607" s="18"/>
    </row>
    <row r="608" spans="13:13" x14ac:dyDescent="0.2">
      <c r="M608" s="18"/>
    </row>
    <row r="609" spans="13:13" x14ac:dyDescent="0.2">
      <c r="M609" s="18"/>
    </row>
    <row r="610" spans="13:13" x14ac:dyDescent="0.2">
      <c r="M610" s="18"/>
    </row>
    <row r="611" spans="13:13" x14ac:dyDescent="0.2">
      <c r="M611" s="18"/>
    </row>
    <row r="612" spans="13:13" x14ac:dyDescent="0.2">
      <c r="M612" s="18"/>
    </row>
    <row r="613" spans="13:13" x14ac:dyDescent="0.2">
      <c r="M613" s="18"/>
    </row>
    <row r="614" spans="13:13" x14ac:dyDescent="0.2">
      <c r="M614" s="18"/>
    </row>
    <row r="615" spans="13:13" x14ac:dyDescent="0.2">
      <c r="M615" s="18"/>
    </row>
    <row r="616" spans="13:13" x14ac:dyDescent="0.2">
      <c r="M616" s="18"/>
    </row>
    <row r="617" spans="13:13" x14ac:dyDescent="0.2">
      <c r="M617" s="18"/>
    </row>
    <row r="618" spans="13:13" x14ac:dyDescent="0.2">
      <c r="M618" s="18"/>
    </row>
    <row r="619" spans="13:13" x14ac:dyDescent="0.2">
      <c r="M619" s="18"/>
    </row>
    <row r="620" spans="13:13" x14ac:dyDescent="0.2">
      <c r="M620" s="18"/>
    </row>
    <row r="621" spans="13:13" x14ac:dyDescent="0.2">
      <c r="M621" s="18"/>
    </row>
    <row r="622" spans="13:13" x14ac:dyDescent="0.2">
      <c r="M622" s="18"/>
    </row>
    <row r="623" spans="13:13" x14ac:dyDescent="0.2">
      <c r="M623" s="18"/>
    </row>
    <row r="624" spans="13:13" x14ac:dyDescent="0.2">
      <c r="M624" s="18"/>
    </row>
    <row r="625" spans="13:13" x14ac:dyDescent="0.2">
      <c r="M625" s="18"/>
    </row>
    <row r="626" spans="13:13" x14ac:dyDescent="0.2">
      <c r="M626" s="18"/>
    </row>
    <row r="627" spans="13:13" x14ac:dyDescent="0.2">
      <c r="M627" s="18"/>
    </row>
    <row r="628" spans="13:13" x14ac:dyDescent="0.2">
      <c r="M628" s="18"/>
    </row>
    <row r="629" spans="13:13" x14ac:dyDescent="0.2">
      <c r="M629" s="18"/>
    </row>
    <row r="630" spans="13:13" x14ac:dyDescent="0.2">
      <c r="M630" s="18"/>
    </row>
    <row r="631" spans="13:13" x14ac:dyDescent="0.2">
      <c r="M631" s="18"/>
    </row>
    <row r="632" spans="13:13" x14ac:dyDescent="0.2">
      <c r="M632" s="18"/>
    </row>
    <row r="633" spans="13:13" x14ac:dyDescent="0.2">
      <c r="M633" s="18"/>
    </row>
    <row r="634" spans="13:13" x14ac:dyDescent="0.2">
      <c r="M634" s="18"/>
    </row>
    <row r="635" spans="13:13" x14ac:dyDescent="0.2">
      <c r="M635" s="18"/>
    </row>
    <row r="636" spans="13:13" x14ac:dyDescent="0.2">
      <c r="M636" s="18"/>
    </row>
    <row r="637" spans="13:13" x14ac:dyDescent="0.2">
      <c r="M637" s="18"/>
    </row>
    <row r="638" spans="13:13" x14ac:dyDescent="0.2">
      <c r="M638" s="18"/>
    </row>
    <row r="639" spans="13:13" x14ac:dyDescent="0.2">
      <c r="M639" s="18"/>
    </row>
    <row r="640" spans="13:13" x14ac:dyDescent="0.2">
      <c r="M640" s="18"/>
    </row>
    <row r="641" spans="13:13" x14ac:dyDescent="0.2">
      <c r="M641" s="18"/>
    </row>
    <row r="642" spans="13:13" x14ac:dyDescent="0.2">
      <c r="M642" s="18"/>
    </row>
    <row r="643" spans="13:13" x14ac:dyDescent="0.2">
      <c r="M643" s="18"/>
    </row>
    <row r="644" spans="13:13" x14ac:dyDescent="0.2">
      <c r="M644" s="18"/>
    </row>
    <row r="645" spans="13:13" x14ac:dyDescent="0.2">
      <c r="M645" s="18"/>
    </row>
    <row r="646" spans="13:13" x14ac:dyDescent="0.2">
      <c r="M646" s="18"/>
    </row>
    <row r="647" spans="13:13" x14ac:dyDescent="0.2">
      <c r="M647" s="18"/>
    </row>
    <row r="648" spans="13:13" x14ac:dyDescent="0.2">
      <c r="M648" s="18"/>
    </row>
    <row r="649" spans="13:13" x14ac:dyDescent="0.2">
      <c r="M649" s="18"/>
    </row>
    <row r="650" spans="13:13" x14ac:dyDescent="0.2">
      <c r="M650" s="18"/>
    </row>
    <row r="651" spans="13:13" x14ac:dyDescent="0.2">
      <c r="M651" s="18"/>
    </row>
    <row r="652" spans="13:13" x14ac:dyDescent="0.2">
      <c r="M652" s="18"/>
    </row>
    <row r="653" spans="13:13" x14ac:dyDescent="0.2">
      <c r="M653" s="18"/>
    </row>
    <row r="654" spans="13:13" x14ac:dyDescent="0.2">
      <c r="M654" s="18"/>
    </row>
    <row r="655" spans="13:13" x14ac:dyDescent="0.2">
      <c r="M655" s="18"/>
    </row>
    <row r="656" spans="13:13" x14ac:dyDescent="0.2">
      <c r="M656" s="18"/>
    </row>
    <row r="657" spans="13:13" x14ac:dyDescent="0.2">
      <c r="M657" s="18"/>
    </row>
    <row r="658" spans="13:13" x14ac:dyDescent="0.2">
      <c r="M658" s="18"/>
    </row>
    <row r="659" spans="13:13" x14ac:dyDescent="0.2">
      <c r="M659" s="18"/>
    </row>
    <row r="660" spans="13:13" x14ac:dyDescent="0.2">
      <c r="M660" s="18"/>
    </row>
    <row r="661" spans="13:13" x14ac:dyDescent="0.2">
      <c r="M661" s="18"/>
    </row>
    <row r="662" spans="13:13" x14ac:dyDescent="0.2">
      <c r="M662" s="18"/>
    </row>
    <row r="663" spans="13:13" x14ac:dyDescent="0.2">
      <c r="M663" s="18"/>
    </row>
    <row r="664" spans="13:13" x14ac:dyDescent="0.2">
      <c r="M664" s="18"/>
    </row>
    <row r="665" spans="13:13" x14ac:dyDescent="0.2">
      <c r="M665" s="18"/>
    </row>
    <row r="666" spans="13:13" x14ac:dyDescent="0.2">
      <c r="M666" s="18"/>
    </row>
    <row r="667" spans="13:13" x14ac:dyDescent="0.2">
      <c r="M667" s="18"/>
    </row>
    <row r="668" spans="13:13" x14ac:dyDescent="0.2">
      <c r="M668" s="18"/>
    </row>
    <row r="669" spans="13:13" x14ac:dyDescent="0.2">
      <c r="M669" s="18"/>
    </row>
    <row r="670" spans="13:13" x14ac:dyDescent="0.2">
      <c r="M670" s="18"/>
    </row>
    <row r="671" spans="13:13" x14ac:dyDescent="0.2">
      <c r="M671" s="18"/>
    </row>
    <row r="672" spans="13:13" x14ac:dyDescent="0.2">
      <c r="M672" s="18"/>
    </row>
    <row r="673" spans="13:13" x14ac:dyDescent="0.2">
      <c r="M673" s="18"/>
    </row>
    <row r="674" spans="13:13" x14ac:dyDescent="0.2">
      <c r="M674" s="18"/>
    </row>
    <row r="675" spans="13:13" x14ac:dyDescent="0.2">
      <c r="M675" s="18"/>
    </row>
    <row r="676" spans="13:13" x14ac:dyDescent="0.2">
      <c r="M676" s="18"/>
    </row>
    <row r="677" spans="13:13" x14ac:dyDescent="0.2">
      <c r="M677" s="18"/>
    </row>
    <row r="678" spans="13:13" x14ac:dyDescent="0.2">
      <c r="M678" s="18"/>
    </row>
    <row r="679" spans="13:13" x14ac:dyDescent="0.2">
      <c r="M679" s="18"/>
    </row>
    <row r="680" spans="13:13" x14ac:dyDescent="0.2">
      <c r="M680" s="18"/>
    </row>
    <row r="681" spans="13:13" x14ac:dyDescent="0.2">
      <c r="M681" s="18"/>
    </row>
    <row r="682" spans="13:13" x14ac:dyDescent="0.2">
      <c r="M682" s="18"/>
    </row>
    <row r="683" spans="13:13" x14ac:dyDescent="0.2">
      <c r="M683" s="18"/>
    </row>
    <row r="684" spans="13:13" x14ac:dyDescent="0.2">
      <c r="M684" s="18"/>
    </row>
    <row r="685" spans="13:13" x14ac:dyDescent="0.2">
      <c r="M685" s="18"/>
    </row>
    <row r="686" spans="13:13" x14ac:dyDescent="0.2">
      <c r="M686" s="18"/>
    </row>
    <row r="687" spans="13:13" x14ac:dyDescent="0.2">
      <c r="M687" s="18"/>
    </row>
    <row r="688" spans="13:13" x14ac:dyDescent="0.2">
      <c r="M688" s="18"/>
    </row>
    <row r="689" spans="13:13" x14ac:dyDescent="0.2">
      <c r="M689" s="18"/>
    </row>
    <row r="690" spans="13:13" x14ac:dyDescent="0.2">
      <c r="M690" s="18"/>
    </row>
    <row r="691" spans="13:13" x14ac:dyDescent="0.2">
      <c r="M691" s="18"/>
    </row>
    <row r="692" spans="13:13" x14ac:dyDescent="0.2">
      <c r="M692" s="18"/>
    </row>
    <row r="693" spans="13:13" x14ac:dyDescent="0.2">
      <c r="M693" s="18"/>
    </row>
    <row r="694" spans="13:13" x14ac:dyDescent="0.2">
      <c r="M694" s="18"/>
    </row>
    <row r="695" spans="13:13" x14ac:dyDescent="0.2">
      <c r="M695" s="18"/>
    </row>
    <row r="696" spans="13:13" x14ac:dyDescent="0.2">
      <c r="M696" s="18"/>
    </row>
    <row r="697" spans="13:13" x14ac:dyDescent="0.2">
      <c r="M697" s="18"/>
    </row>
    <row r="698" spans="13:13" x14ac:dyDescent="0.2">
      <c r="M698" s="18"/>
    </row>
    <row r="699" spans="13:13" x14ac:dyDescent="0.2">
      <c r="M699" s="18"/>
    </row>
    <row r="700" spans="13:13" x14ac:dyDescent="0.2">
      <c r="M700" s="18"/>
    </row>
    <row r="701" spans="13:13" x14ac:dyDescent="0.2">
      <c r="M701" s="18"/>
    </row>
    <row r="702" spans="13:13" x14ac:dyDescent="0.2">
      <c r="M702" s="18"/>
    </row>
    <row r="703" spans="13:13" x14ac:dyDescent="0.2">
      <c r="M703" s="18"/>
    </row>
    <row r="704" spans="13:13" x14ac:dyDescent="0.2">
      <c r="M704" s="18"/>
    </row>
    <row r="705" spans="13:13" x14ac:dyDescent="0.2">
      <c r="M705" s="18"/>
    </row>
    <row r="706" spans="13:13" x14ac:dyDescent="0.2">
      <c r="M706" s="18"/>
    </row>
    <row r="707" spans="13:13" x14ac:dyDescent="0.2">
      <c r="M707" s="18"/>
    </row>
    <row r="708" spans="13:13" x14ac:dyDescent="0.2">
      <c r="M708" s="18"/>
    </row>
    <row r="709" spans="13:13" x14ac:dyDescent="0.2">
      <c r="M709" s="18"/>
    </row>
    <row r="710" spans="13:13" x14ac:dyDescent="0.2">
      <c r="M710" s="18"/>
    </row>
    <row r="711" spans="13:13" x14ac:dyDescent="0.2">
      <c r="M711" s="18"/>
    </row>
    <row r="712" spans="13:13" x14ac:dyDescent="0.2">
      <c r="M712" s="18"/>
    </row>
    <row r="713" spans="13:13" x14ac:dyDescent="0.2">
      <c r="M713" s="18"/>
    </row>
    <row r="714" spans="13:13" x14ac:dyDescent="0.2">
      <c r="M714" s="18"/>
    </row>
    <row r="715" spans="13:13" x14ac:dyDescent="0.2">
      <c r="M715" s="18"/>
    </row>
    <row r="716" spans="13:13" x14ac:dyDescent="0.2">
      <c r="M716" s="18"/>
    </row>
    <row r="717" spans="13:13" x14ac:dyDescent="0.2">
      <c r="M717" s="18"/>
    </row>
    <row r="718" spans="13:13" x14ac:dyDescent="0.2">
      <c r="M718" s="18"/>
    </row>
    <row r="719" spans="13:13" x14ac:dyDescent="0.2">
      <c r="M719" s="18"/>
    </row>
    <row r="720" spans="13:13" x14ac:dyDescent="0.2">
      <c r="M720" s="18"/>
    </row>
    <row r="721" spans="13:13" x14ac:dyDescent="0.2">
      <c r="M721" s="18"/>
    </row>
    <row r="722" spans="13:13" x14ac:dyDescent="0.2">
      <c r="M722" s="18"/>
    </row>
    <row r="723" spans="13:13" x14ac:dyDescent="0.2">
      <c r="M723" s="18"/>
    </row>
    <row r="724" spans="13:13" x14ac:dyDescent="0.2">
      <c r="M724" s="18"/>
    </row>
    <row r="725" spans="13:13" x14ac:dyDescent="0.2">
      <c r="M725" s="18"/>
    </row>
    <row r="726" spans="13:13" x14ac:dyDescent="0.2">
      <c r="M726" s="18"/>
    </row>
    <row r="727" spans="13:13" x14ac:dyDescent="0.2">
      <c r="M727" s="18"/>
    </row>
    <row r="728" spans="13:13" x14ac:dyDescent="0.2">
      <c r="M728" s="18"/>
    </row>
    <row r="729" spans="13:13" x14ac:dyDescent="0.2">
      <c r="M729" s="18"/>
    </row>
    <row r="730" spans="13:13" x14ac:dyDescent="0.2">
      <c r="M730" s="18"/>
    </row>
    <row r="731" spans="13:13" x14ac:dyDescent="0.2">
      <c r="M731" s="18"/>
    </row>
    <row r="732" spans="13:13" x14ac:dyDescent="0.2">
      <c r="M732" s="18"/>
    </row>
    <row r="733" spans="13:13" x14ac:dyDescent="0.2">
      <c r="M733" s="18"/>
    </row>
    <row r="734" spans="13:13" x14ac:dyDescent="0.2">
      <c r="M734" s="18"/>
    </row>
    <row r="735" spans="13:13" x14ac:dyDescent="0.2">
      <c r="M735" s="18"/>
    </row>
    <row r="736" spans="13:13" x14ac:dyDescent="0.2">
      <c r="M736" s="18"/>
    </row>
    <row r="737" spans="13:13" x14ac:dyDescent="0.2">
      <c r="M737" s="18"/>
    </row>
    <row r="738" spans="13:13" x14ac:dyDescent="0.2">
      <c r="M738" s="18"/>
    </row>
    <row r="739" spans="13:13" x14ac:dyDescent="0.2">
      <c r="M739" s="18"/>
    </row>
    <row r="740" spans="13:13" x14ac:dyDescent="0.2">
      <c r="M740" s="18"/>
    </row>
    <row r="741" spans="13:13" x14ac:dyDescent="0.2">
      <c r="M741" s="18"/>
    </row>
    <row r="742" spans="13:13" x14ac:dyDescent="0.2">
      <c r="M742" s="18"/>
    </row>
    <row r="743" spans="13:13" x14ac:dyDescent="0.2">
      <c r="M743" s="18"/>
    </row>
    <row r="744" spans="13:13" x14ac:dyDescent="0.2">
      <c r="M744" s="18"/>
    </row>
    <row r="745" spans="13:13" x14ac:dyDescent="0.2">
      <c r="M745" s="18"/>
    </row>
    <row r="746" spans="13:13" x14ac:dyDescent="0.2">
      <c r="M746" s="18"/>
    </row>
    <row r="747" spans="13:13" x14ac:dyDescent="0.2">
      <c r="M747" s="18"/>
    </row>
    <row r="748" spans="13:13" x14ac:dyDescent="0.2">
      <c r="M748" s="18"/>
    </row>
    <row r="749" spans="13:13" x14ac:dyDescent="0.2">
      <c r="M749" s="18"/>
    </row>
    <row r="750" spans="13:13" x14ac:dyDescent="0.2">
      <c r="M750" s="18"/>
    </row>
    <row r="751" spans="13:13" x14ac:dyDescent="0.2">
      <c r="M751" s="18"/>
    </row>
    <row r="752" spans="13:13" x14ac:dyDescent="0.2">
      <c r="M752" s="18"/>
    </row>
    <row r="753" spans="13:13" x14ac:dyDescent="0.2">
      <c r="M753" s="18"/>
    </row>
    <row r="754" spans="13:13" x14ac:dyDescent="0.2">
      <c r="M754" s="18"/>
    </row>
    <row r="755" spans="13:13" x14ac:dyDescent="0.2">
      <c r="M755" s="18"/>
    </row>
    <row r="756" spans="13:13" x14ac:dyDescent="0.2">
      <c r="M756" s="18"/>
    </row>
    <row r="757" spans="13:13" x14ac:dyDescent="0.2">
      <c r="M757" s="18"/>
    </row>
    <row r="758" spans="13:13" x14ac:dyDescent="0.2">
      <c r="M758" s="18"/>
    </row>
    <row r="759" spans="13:13" x14ac:dyDescent="0.2">
      <c r="M759" s="18"/>
    </row>
    <row r="760" spans="13:13" x14ac:dyDescent="0.2">
      <c r="M760" s="18"/>
    </row>
    <row r="761" spans="13:13" x14ac:dyDescent="0.2">
      <c r="M761" s="18"/>
    </row>
    <row r="762" spans="13:13" x14ac:dyDescent="0.2">
      <c r="M762" s="18"/>
    </row>
    <row r="763" spans="13:13" x14ac:dyDescent="0.2">
      <c r="M763" s="18"/>
    </row>
    <row r="764" spans="13:13" x14ac:dyDescent="0.2">
      <c r="M764" s="18"/>
    </row>
    <row r="765" spans="13:13" x14ac:dyDescent="0.2">
      <c r="M765" s="18"/>
    </row>
    <row r="766" spans="13:13" x14ac:dyDescent="0.2">
      <c r="M766" s="18"/>
    </row>
    <row r="767" spans="13:13" x14ac:dyDescent="0.2">
      <c r="M767" s="18"/>
    </row>
    <row r="768" spans="13:13" x14ac:dyDescent="0.2">
      <c r="M768" s="18"/>
    </row>
    <row r="769" spans="13:13" x14ac:dyDescent="0.2">
      <c r="M769" s="18"/>
    </row>
    <row r="770" spans="13:13" x14ac:dyDescent="0.2">
      <c r="M770" s="18"/>
    </row>
    <row r="771" spans="13:13" x14ac:dyDescent="0.2">
      <c r="M771" s="18"/>
    </row>
    <row r="772" spans="13:13" x14ac:dyDescent="0.2">
      <c r="M772" s="18"/>
    </row>
    <row r="773" spans="13:13" x14ac:dyDescent="0.2">
      <c r="M773" s="18"/>
    </row>
    <row r="774" spans="13:13" x14ac:dyDescent="0.2">
      <c r="M774" s="18"/>
    </row>
    <row r="775" spans="13:13" x14ac:dyDescent="0.2">
      <c r="M775" s="18"/>
    </row>
    <row r="776" spans="13:13" x14ac:dyDescent="0.2">
      <c r="M776" s="18"/>
    </row>
    <row r="777" spans="13:13" x14ac:dyDescent="0.2">
      <c r="M777" s="18"/>
    </row>
    <row r="778" spans="13:13" x14ac:dyDescent="0.2">
      <c r="M778" s="18"/>
    </row>
    <row r="779" spans="13:13" x14ac:dyDescent="0.2">
      <c r="M779" s="18"/>
    </row>
    <row r="780" spans="13:13" x14ac:dyDescent="0.2">
      <c r="M780" s="18"/>
    </row>
    <row r="781" spans="13:13" x14ac:dyDescent="0.2">
      <c r="M781" s="18"/>
    </row>
    <row r="782" spans="13:13" x14ac:dyDescent="0.2">
      <c r="M782" s="18"/>
    </row>
    <row r="783" spans="13:13" x14ac:dyDescent="0.2">
      <c r="M783" s="18"/>
    </row>
    <row r="784" spans="13:13" x14ac:dyDescent="0.2">
      <c r="M784" s="18"/>
    </row>
    <row r="785" spans="13:13" x14ac:dyDescent="0.2">
      <c r="M785" s="18"/>
    </row>
    <row r="786" spans="13:13" x14ac:dyDescent="0.2">
      <c r="M786" s="18"/>
    </row>
    <row r="787" spans="13:13" x14ac:dyDescent="0.2">
      <c r="M787" s="18"/>
    </row>
    <row r="788" spans="13:13" x14ac:dyDescent="0.2">
      <c r="M788" s="18"/>
    </row>
    <row r="789" spans="13:13" x14ac:dyDescent="0.2">
      <c r="M789" s="18"/>
    </row>
    <row r="790" spans="13:13" x14ac:dyDescent="0.2">
      <c r="M790" s="18"/>
    </row>
    <row r="791" spans="13:13" x14ac:dyDescent="0.2">
      <c r="M791" s="18"/>
    </row>
    <row r="792" spans="13:13" x14ac:dyDescent="0.2">
      <c r="M792" s="18"/>
    </row>
    <row r="793" spans="13:13" x14ac:dyDescent="0.2">
      <c r="M793" s="18"/>
    </row>
    <row r="794" spans="13:13" x14ac:dyDescent="0.2">
      <c r="M794" s="18"/>
    </row>
    <row r="795" spans="13:13" x14ac:dyDescent="0.2">
      <c r="M795" s="18"/>
    </row>
    <row r="796" spans="13:13" x14ac:dyDescent="0.2">
      <c r="M796" s="18"/>
    </row>
    <row r="797" spans="13:13" x14ac:dyDescent="0.2">
      <c r="M797" s="18"/>
    </row>
    <row r="798" spans="13:13" x14ac:dyDescent="0.2">
      <c r="M798" s="18"/>
    </row>
    <row r="799" spans="13:13" x14ac:dyDescent="0.2">
      <c r="M799" s="18"/>
    </row>
    <row r="800" spans="13:13" x14ac:dyDescent="0.2">
      <c r="M800" s="18"/>
    </row>
    <row r="801" spans="13:13" x14ac:dyDescent="0.2">
      <c r="M801" s="18"/>
    </row>
    <row r="802" spans="13:13" x14ac:dyDescent="0.2">
      <c r="M802" s="18"/>
    </row>
    <row r="803" spans="13:13" x14ac:dyDescent="0.2">
      <c r="M803" s="18"/>
    </row>
    <row r="804" spans="13:13" x14ac:dyDescent="0.2">
      <c r="M804" s="18"/>
    </row>
    <row r="805" spans="13:13" x14ac:dyDescent="0.2">
      <c r="M805" s="18"/>
    </row>
    <row r="806" spans="13:13" x14ac:dyDescent="0.2">
      <c r="M806" s="18"/>
    </row>
    <row r="807" spans="13:13" x14ac:dyDescent="0.2">
      <c r="M807" s="18"/>
    </row>
    <row r="808" spans="13:13" x14ac:dyDescent="0.2">
      <c r="M808" s="18"/>
    </row>
    <row r="809" spans="13:13" x14ac:dyDescent="0.2">
      <c r="M809" s="18"/>
    </row>
    <row r="810" spans="13:13" x14ac:dyDescent="0.2">
      <c r="M810" s="18"/>
    </row>
    <row r="811" spans="13:13" x14ac:dyDescent="0.2">
      <c r="M811" s="18"/>
    </row>
    <row r="812" spans="13:13" x14ac:dyDescent="0.2">
      <c r="M812" s="18"/>
    </row>
    <row r="813" spans="13:13" x14ac:dyDescent="0.2">
      <c r="M813" s="18"/>
    </row>
    <row r="814" spans="13:13" x14ac:dyDescent="0.2">
      <c r="M814" s="18"/>
    </row>
    <row r="815" spans="13:13" x14ac:dyDescent="0.2">
      <c r="M815" s="18"/>
    </row>
    <row r="816" spans="13:13" x14ac:dyDescent="0.2">
      <c r="M816" s="18"/>
    </row>
    <row r="817" spans="13:13" x14ac:dyDescent="0.2">
      <c r="M817" s="18"/>
    </row>
    <row r="818" spans="13:13" x14ac:dyDescent="0.2">
      <c r="M818" s="18"/>
    </row>
    <row r="819" spans="13:13" x14ac:dyDescent="0.2">
      <c r="M819" s="18"/>
    </row>
    <row r="820" spans="13:13" x14ac:dyDescent="0.2">
      <c r="M820" s="18"/>
    </row>
    <row r="821" spans="13:13" x14ac:dyDescent="0.2">
      <c r="M821" s="18"/>
    </row>
    <row r="822" spans="13:13" x14ac:dyDescent="0.2">
      <c r="M822" s="18"/>
    </row>
    <row r="823" spans="13:13" x14ac:dyDescent="0.2">
      <c r="M823" s="18"/>
    </row>
    <row r="824" spans="13:13" x14ac:dyDescent="0.2">
      <c r="M824" s="18"/>
    </row>
    <row r="825" spans="13:13" x14ac:dyDescent="0.2">
      <c r="M825" s="18"/>
    </row>
    <row r="826" spans="13:13" x14ac:dyDescent="0.2">
      <c r="M826" s="18"/>
    </row>
    <row r="827" spans="13:13" x14ac:dyDescent="0.2">
      <c r="M827" s="18"/>
    </row>
    <row r="828" spans="13:13" x14ac:dyDescent="0.2">
      <c r="M828" s="18"/>
    </row>
    <row r="829" spans="13:13" x14ac:dyDescent="0.2">
      <c r="M829" s="18"/>
    </row>
    <row r="830" spans="13:13" x14ac:dyDescent="0.2">
      <c r="M830" s="18"/>
    </row>
    <row r="831" spans="13:13" x14ac:dyDescent="0.2">
      <c r="M831" s="18"/>
    </row>
    <row r="832" spans="13:13" x14ac:dyDescent="0.2">
      <c r="M832" s="18"/>
    </row>
    <row r="833" spans="13:13" x14ac:dyDescent="0.2">
      <c r="M833" s="18"/>
    </row>
    <row r="834" spans="13:13" x14ac:dyDescent="0.2">
      <c r="M834" s="18"/>
    </row>
    <row r="835" spans="13:13" x14ac:dyDescent="0.2">
      <c r="M835" s="18"/>
    </row>
    <row r="836" spans="13:13" x14ac:dyDescent="0.2">
      <c r="M836" s="18"/>
    </row>
    <row r="837" spans="13:13" x14ac:dyDescent="0.2">
      <c r="M837" s="18"/>
    </row>
    <row r="838" spans="13:13" x14ac:dyDescent="0.2">
      <c r="M838" s="18"/>
    </row>
    <row r="839" spans="13:13" x14ac:dyDescent="0.2">
      <c r="M839" s="18"/>
    </row>
    <row r="840" spans="13:13" x14ac:dyDescent="0.2">
      <c r="M840" s="18"/>
    </row>
    <row r="841" spans="13:13" x14ac:dyDescent="0.2">
      <c r="M841" s="18"/>
    </row>
    <row r="842" spans="13:13" x14ac:dyDescent="0.2">
      <c r="M842" s="18"/>
    </row>
    <row r="843" spans="13:13" x14ac:dyDescent="0.2">
      <c r="M843" s="18"/>
    </row>
    <row r="844" spans="13:13" x14ac:dyDescent="0.2">
      <c r="M844" s="18"/>
    </row>
    <row r="845" spans="13:13" x14ac:dyDescent="0.2">
      <c r="M845" s="18"/>
    </row>
    <row r="846" spans="13:13" x14ac:dyDescent="0.2">
      <c r="M846" s="18"/>
    </row>
    <row r="847" spans="13:13" x14ac:dyDescent="0.2">
      <c r="M847" s="18"/>
    </row>
    <row r="848" spans="13:13" x14ac:dyDescent="0.2">
      <c r="M848" s="18"/>
    </row>
    <row r="849" spans="13:13" x14ac:dyDescent="0.2">
      <c r="M849" s="18"/>
    </row>
    <row r="850" spans="13:13" x14ac:dyDescent="0.2">
      <c r="M850" s="18"/>
    </row>
    <row r="851" spans="13:13" x14ac:dyDescent="0.2">
      <c r="M851" s="18"/>
    </row>
    <row r="852" spans="13:13" x14ac:dyDescent="0.2">
      <c r="M852" s="18"/>
    </row>
    <row r="853" spans="13:13" x14ac:dyDescent="0.2">
      <c r="M853" s="18"/>
    </row>
    <row r="854" spans="13:13" x14ac:dyDescent="0.2">
      <c r="M854" s="18"/>
    </row>
    <row r="855" spans="13:13" x14ac:dyDescent="0.2">
      <c r="M855" s="18"/>
    </row>
    <row r="856" spans="13:13" x14ac:dyDescent="0.2">
      <c r="M856" s="18"/>
    </row>
    <row r="857" spans="13:13" x14ac:dyDescent="0.2">
      <c r="M857" s="18"/>
    </row>
    <row r="858" spans="13:13" x14ac:dyDescent="0.2">
      <c r="M858" s="18"/>
    </row>
    <row r="859" spans="13:13" x14ac:dyDescent="0.2">
      <c r="M859" s="18"/>
    </row>
    <row r="860" spans="13:13" x14ac:dyDescent="0.2">
      <c r="M860" s="18"/>
    </row>
    <row r="861" spans="13:13" x14ac:dyDescent="0.2">
      <c r="M861" s="18"/>
    </row>
    <row r="862" spans="13:13" x14ac:dyDescent="0.2">
      <c r="M862" s="18"/>
    </row>
    <row r="863" spans="13:13" x14ac:dyDescent="0.2">
      <c r="M863" s="18"/>
    </row>
    <row r="864" spans="13:13" x14ac:dyDescent="0.2">
      <c r="M864" s="18"/>
    </row>
    <row r="865" spans="13:13" x14ac:dyDescent="0.2">
      <c r="M865" s="18"/>
    </row>
    <row r="866" spans="13:13" x14ac:dyDescent="0.2">
      <c r="M866" s="18"/>
    </row>
    <row r="867" spans="13:13" x14ac:dyDescent="0.2">
      <c r="M867" s="18"/>
    </row>
    <row r="868" spans="13:13" x14ac:dyDescent="0.2">
      <c r="M868" s="18"/>
    </row>
    <row r="869" spans="13:13" x14ac:dyDescent="0.2">
      <c r="M869" s="18"/>
    </row>
    <row r="870" spans="13:13" x14ac:dyDescent="0.2">
      <c r="M870" s="18"/>
    </row>
    <row r="871" spans="13:13" x14ac:dyDescent="0.2">
      <c r="M871" s="18"/>
    </row>
    <row r="872" spans="13:13" x14ac:dyDescent="0.2">
      <c r="M872" s="18"/>
    </row>
    <row r="873" spans="13:13" x14ac:dyDescent="0.2">
      <c r="M873" s="18"/>
    </row>
    <row r="874" spans="13:13" x14ac:dyDescent="0.2">
      <c r="M874" s="18"/>
    </row>
    <row r="875" spans="13:13" x14ac:dyDescent="0.2">
      <c r="M875" s="18"/>
    </row>
    <row r="876" spans="13:13" x14ac:dyDescent="0.2">
      <c r="M876" s="18"/>
    </row>
    <row r="877" spans="13:13" x14ac:dyDescent="0.2">
      <c r="M877" s="18"/>
    </row>
    <row r="878" spans="13:13" x14ac:dyDescent="0.2">
      <c r="M878" s="18"/>
    </row>
    <row r="879" spans="13:13" x14ac:dyDescent="0.2">
      <c r="M879" s="18"/>
    </row>
    <row r="880" spans="13:13" x14ac:dyDescent="0.2">
      <c r="M880" s="18"/>
    </row>
    <row r="881" spans="13:13" x14ac:dyDescent="0.2">
      <c r="M881" s="18"/>
    </row>
    <row r="882" spans="13:13" x14ac:dyDescent="0.2">
      <c r="M882" s="18"/>
    </row>
    <row r="883" spans="13:13" x14ac:dyDescent="0.2">
      <c r="M883" s="18"/>
    </row>
    <row r="884" spans="13:13" x14ac:dyDescent="0.2">
      <c r="M884" s="18"/>
    </row>
    <row r="885" spans="13:13" x14ac:dyDescent="0.2">
      <c r="M885" s="18"/>
    </row>
    <row r="886" spans="13:13" x14ac:dyDescent="0.2">
      <c r="M886" s="18"/>
    </row>
    <row r="887" spans="13:13" x14ac:dyDescent="0.2">
      <c r="M887" s="18"/>
    </row>
    <row r="888" spans="13:13" x14ac:dyDescent="0.2">
      <c r="M888" s="18"/>
    </row>
    <row r="889" spans="13:13" x14ac:dyDescent="0.2">
      <c r="M889" s="18"/>
    </row>
    <row r="890" spans="13:13" x14ac:dyDescent="0.2">
      <c r="M890" s="18"/>
    </row>
    <row r="891" spans="13:13" x14ac:dyDescent="0.2">
      <c r="M891" s="18"/>
    </row>
    <row r="892" spans="13:13" x14ac:dyDescent="0.2">
      <c r="M892" s="18"/>
    </row>
    <row r="893" spans="13:13" x14ac:dyDescent="0.2">
      <c r="M893" s="18"/>
    </row>
    <row r="894" spans="13:13" x14ac:dyDescent="0.2">
      <c r="M894" s="18"/>
    </row>
    <row r="895" spans="13:13" x14ac:dyDescent="0.2">
      <c r="M895" s="18"/>
    </row>
    <row r="896" spans="13:13" x14ac:dyDescent="0.2">
      <c r="M896" s="18"/>
    </row>
    <row r="897" spans="13:13" x14ac:dyDescent="0.2">
      <c r="M897" s="18"/>
    </row>
    <row r="898" spans="13:13" x14ac:dyDescent="0.2">
      <c r="M898" s="18"/>
    </row>
    <row r="899" spans="13:13" x14ac:dyDescent="0.2">
      <c r="M899" s="18"/>
    </row>
    <row r="900" spans="13:13" x14ac:dyDescent="0.2">
      <c r="M900" s="18"/>
    </row>
    <row r="901" spans="13:13" x14ac:dyDescent="0.2">
      <c r="M901" s="18"/>
    </row>
    <row r="902" spans="13:13" x14ac:dyDescent="0.2">
      <c r="M902" s="18"/>
    </row>
    <row r="903" spans="13:13" x14ac:dyDescent="0.2">
      <c r="M903" s="18"/>
    </row>
    <row r="904" spans="13:13" x14ac:dyDescent="0.2">
      <c r="M904" s="18"/>
    </row>
    <row r="905" spans="13:13" x14ac:dyDescent="0.2">
      <c r="M905" s="18"/>
    </row>
    <row r="906" spans="13:13" x14ac:dyDescent="0.2">
      <c r="M906" s="18"/>
    </row>
    <row r="907" spans="13:13" x14ac:dyDescent="0.2">
      <c r="M907" s="18"/>
    </row>
    <row r="908" spans="13:13" x14ac:dyDescent="0.2">
      <c r="M908" s="18"/>
    </row>
    <row r="909" spans="13:13" x14ac:dyDescent="0.2">
      <c r="M909" s="18"/>
    </row>
    <row r="910" spans="13:13" x14ac:dyDescent="0.2">
      <c r="M910" s="18"/>
    </row>
    <row r="911" spans="13:13" x14ac:dyDescent="0.2">
      <c r="M911" s="18"/>
    </row>
    <row r="912" spans="13:13" x14ac:dyDescent="0.2">
      <c r="M912" s="18"/>
    </row>
    <row r="913" spans="13:13" x14ac:dyDescent="0.2">
      <c r="M913" s="18"/>
    </row>
    <row r="914" spans="13:13" x14ac:dyDescent="0.2">
      <c r="M914" s="18"/>
    </row>
    <row r="915" spans="13:13" x14ac:dyDescent="0.2">
      <c r="M915" s="18"/>
    </row>
    <row r="916" spans="13:13" x14ac:dyDescent="0.2">
      <c r="M916" s="18"/>
    </row>
    <row r="917" spans="13:13" x14ac:dyDescent="0.2">
      <c r="M917" s="18"/>
    </row>
    <row r="918" spans="13:13" x14ac:dyDescent="0.2">
      <c r="M918" s="18"/>
    </row>
    <row r="919" spans="13:13" x14ac:dyDescent="0.2">
      <c r="M919" s="18"/>
    </row>
    <row r="920" spans="13:13" x14ac:dyDescent="0.2">
      <c r="M920" s="18"/>
    </row>
    <row r="921" spans="13:13" x14ac:dyDescent="0.2">
      <c r="M921" s="18"/>
    </row>
    <row r="922" spans="13:13" x14ac:dyDescent="0.2">
      <c r="M922" s="18"/>
    </row>
    <row r="923" spans="13:13" x14ac:dyDescent="0.2">
      <c r="M923" s="18"/>
    </row>
    <row r="924" spans="13:13" x14ac:dyDescent="0.2">
      <c r="M924" s="18"/>
    </row>
    <row r="925" spans="13:13" x14ac:dyDescent="0.2">
      <c r="M925" s="18"/>
    </row>
    <row r="926" spans="13:13" x14ac:dyDescent="0.2">
      <c r="M926" s="18"/>
    </row>
    <row r="927" spans="13:13" x14ac:dyDescent="0.2">
      <c r="M927" s="18"/>
    </row>
    <row r="928" spans="13:13" x14ac:dyDescent="0.2">
      <c r="M928" s="18"/>
    </row>
    <row r="929" spans="13:13" x14ac:dyDescent="0.2">
      <c r="M929" s="18"/>
    </row>
    <row r="930" spans="13:13" x14ac:dyDescent="0.2">
      <c r="M930" s="18"/>
    </row>
    <row r="931" spans="13:13" x14ac:dyDescent="0.2">
      <c r="M931" s="18"/>
    </row>
    <row r="932" spans="13:13" x14ac:dyDescent="0.2">
      <c r="M932" s="18"/>
    </row>
    <row r="933" spans="13:13" x14ac:dyDescent="0.2">
      <c r="M933" s="18"/>
    </row>
    <row r="934" spans="13:13" x14ac:dyDescent="0.2">
      <c r="M934" s="18"/>
    </row>
    <row r="935" spans="13:13" x14ac:dyDescent="0.2">
      <c r="M935" s="18"/>
    </row>
    <row r="936" spans="13:13" x14ac:dyDescent="0.2">
      <c r="M936" s="18"/>
    </row>
    <row r="937" spans="13:13" x14ac:dyDescent="0.2">
      <c r="M937" s="18"/>
    </row>
    <row r="938" spans="13:13" x14ac:dyDescent="0.2">
      <c r="M938" s="18"/>
    </row>
    <row r="939" spans="13:13" x14ac:dyDescent="0.2">
      <c r="M939" s="18"/>
    </row>
    <row r="940" spans="13:13" x14ac:dyDescent="0.2">
      <c r="M940" s="18"/>
    </row>
    <row r="941" spans="13:13" x14ac:dyDescent="0.2">
      <c r="M941" s="18"/>
    </row>
    <row r="942" spans="13:13" x14ac:dyDescent="0.2">
      <c r="M942" s="18"/>
    </row>
    <row r="943" spans="13:13" x14ac:dyDescent="0.2">
      <c r="M943" s="18"/>
    </row>
    <row r="944" spans="13:13" x14ac:dyDescent="0.2">
      <c r="M944" s="18"/>
    </row>
    <row r="945" spans="13:13" x14ac:dyDescent="0.2">
      <c r="M945" s="18"/>
    </row>
    <row r="946" spans="13:13" x14ac:dyDescent="0.2">
      <c r="M946" s="18"/>
    </row>
    <row r="947" spans="13:13" x14ac:dyDescent="0.2">
      <c r="M947" s="18"/>
    </row>
    <row r="948" spans="13:13" x14ac:dyDescent="0.2">
      <c r="M948" s="18"/>
    </row>
    <row r="949" spans="13:13" x14ac:dyDescent="0.2">
      <c r="M949" s="18"/>
    </row>
    <row r="950" spans="13:13" x14ac:dyDescent="0.2">
      <c r="M950" s="18"/>
    </row>
    <row r="951" spans="13:13" x14ac:dyDescent="0.2">
      <c r="M951" s="18"/>
    </row>
    <row r="952" spans="13:13" x14ac:dyDescent="0.2">
      <c r="M952" s="18"/>
    </row>
    <row r="953" spans="13:13" x14ac:dyDescent="0.2">
      <c r="M953" s="18"/>
    </row>
    <row r="954" spans="13:13" x14ac:dyDescent="0.2">
      <c r="M954" s="18"/>
    </row>
    <row r="955" spans="13:13" x14ac:dyDescent="0.2">
      <c r="M955" s="18"/>
    </row>
    <row r="956" spans="13:13" x14ac:dyDescent="0.2">
      <c r="M956" s="18"/>
    </row>
    <row r="957" spans="13:13" x14ac:dyDescent="0.2">
      <c r="M957" s="18"/>
    </row>
    <row r="958" spans="13:13" x14ac:dyDescent="0.2">
      <c r="M958" s="18"/>
    </row>
    <row r="959" spans="13:13" x14ac:dyDescent="0.2">
      <c r="M959" s="18"/>
    </row>
    <row r="960" spans="13:13" x14ac:dyDescent="0.2">
      <c r="M960" s="18"/>
    </row>
    <row r="961" spans="13:13" x14ac:dyDescent="0.2">
      <c r="M961" s="18"/>
    </row>
    <row r="962" spans="13:13" x14ac:dyDescent="0.2">
      <c r="M962" s="18"/>
    </row>
    <row r="963" spans="13:13" x14ac:dyDescent="0.2">
      <c r="M963" s="18"/>
    </row>
    <row r="964" spans="13:13" x14ac:dyDescent="0.2">
      <c r="M964" s="18"/>
    </row>
    <row r="965" spans="13:13" x14ac:dyDescent="0.2">
      <c r="M965" s="18"/>
    </row>
    <row r="966" spans="13:13" x14ac:dyDescent="0.2">
      <c r="M966" s="18"/>
    </row>
    <row r="967" spans="13:13" x14ac:dyDescent="0.2">
      <c r="M967" s="18"/>
    </row>
    <row r="968" spans="13:13" x14ac:dyDescent="0.2">
      <c r="M968" s="18"/>
    </row>
    <row r="969" spans="13:13" x14ac:dyDescent="0.2">
      <c r="M969" s="18"/>
    </row>
    <row r="970" spans="13:13" x14ac:dyDescent="0.2">
      <c r="M970" s="18"/>
    </row>
    <row r="971" spans="13:13" x14ac:dyDescent="0.2">
      <c r="M971" s="18"/>
    </row>
    <row r="972" spans="13:13" x14ac:dyDescent="0.2">
      <c r="M972" s="18"/>
    </row>
    <row r="973" spans="13:13" x14ac:dyDescent="0.2">
      <c r="M973" s="18"/>
    </row>
    <row r="974" spans="13:13" x14ac:dyDescent="0.2">
      <c r="M974" s="18"/>
    </row>
    <row r="975" spans="13:13" x14ac:dyDescent="0.2">
      <c r="M975" s="18"/>
    </row>
    <row r="976" spans="13:13" x14ac:dyDescent="0.2">
      <c r="M976" s="18"/>
    </row>
    <row r="977" spans="13:13" x14ac:dyDescent="0.2">
      <c r="M977" s="18"/>
    </row>
    <row r="978" spans="13:13" x14ac:dyDescent="0.2">
      <c r="M978" s="18"/>
    </row>
    <row r="979" spans="13:13" x14ac:dyDescent="0.2">
      <c r="M979" s="18"/>
    </row>
    <row r="980" spans="13:13" x14ac:dyDescent="0.2">
      <c r="M980" s="18"/>
    </row>
    <row r="981" spans="13:13" x14ac:dyDescent="0.2">
      <c r="M981" s="18"/>
    </row>
    <row r="982" spans="13:13" x14ac:dyDescent="0.2">
      <c r="M982" s="18"/>
    </row>
    <row r="983" spans="13:13" x14ac:dyDescent="0.2">
      <c r="M983" s="18"/>
    </row>
    <row r="984" spans="13:13" x14ac:dyDescent="0.2">
      <c r="M984" s="18"/>
    </row>
    <row r="985" spans="13:13" x14ac:dyDescent="0.2">
      <c r="M985" s="18"/>
    </row>
    <row r="986" spans="13:13" x14ac:dyDescent="0.2">
      <c r="M986" s="18"/>
    </row>
    <row r="987" spans="13:13" x14ac:dyDescent="0.2">
      <c r="M987" s="18"/>
    </row>
    <row r="988" spans="13:13" x14ac:dyDescent="0.2">
      <c r="M988" s="18"/>
    </row>
    <row r="989" spans="13:13" x14ac:dyDescent="0.2">
      <c r="M989" s="18"/>
    </row>
    <row r="990" spans="13:13" x14ac:dyDescent="0.2">
      <c r="M990" s="18"/>
    </row>
    <row r="991" spans="13:13" x14ac:dyDescent="0.2">
      <c r="M991" s="18"/>
    </row>
    <row r="992" spans="13:13" x14ac:dyDescent="0.2">
      <c r="M992" s="18"/>
    </row>
    <row r="993" spans="13:13" x14ac:dyDescent="0.2">
      <c r="M993" s="18"/>
    </row>
    <row r="994" spans="13:13" x14ac:dyDescent="0.2">
      <c r="M994" s="18"/>
    </row>
    <row r="995" spans="13:13" x14ac:dyDescent="0.2">
      <c r="M995" s="18"/>
    </row>
    <row r="996" spans="13:13" x14ac:dyDescent="0.2">
      <c r="M996" s="18"/>
    </row>
    <row r="997" spans="13:13" x14ac:dyDescent="0.2">
      <c r="M997" s="18"/>
    </row>
    <row r="998" spans="13:13" x14ac:dyDescent="0.2">
      <c r="M998" s="18"/>
    </row>
    <row r="999" spans="13:13" x14ac:dyDescent="0.2">
      <c r="M999" s="18"/>
    </row>
    <row r="1000" spans="13:13" x14ac:dyDescent="0.2">
      <c r="M1000" s="18"/>
    </row>
    <row r="1001" spans="13:13" x14ac:dyDescent="0.2">
      <c r="M1001" s="18"/>
    </row>
    <row r="1002" spans="13:13" x14ac:dyDescent="0.2">
      <c r="M1002" s="18"/>
    </row>
    <row r="1003" spans="13:13" x14ac:dyDescent="0.2">
      <c r="M1003" s="18"/>
    </row>
    <row r="1004" spans="13:13" x14ac:dyDescent="0.2">
      <c r="M1004" s="18"/>
    </row>
    <row r="1005" spans="13:13" x14ac:dyDescent="0.2">
      <c r="M1005" s="18"/>
    </row>
    <row r="1006" spans="13:13" x14ac:dyDescent="0.2">
      <c r="M1006" s="18"/>
    </row>
    <row r="1007" spans="13:13" x14ac:dyDescent="0.2">
      <c r="M1007" s="18"/>
    </row>
    <row r="1008" spans="13:13" x14ac:dyDescent="0.2">
      <c r="M1008" s="18"/>
    </row>
    <row r="1009" spans="13:13" x14ac:dyDescent="0.2">
      <c r="M1009" s="18"/>
    </row>
    <row r="1010" spans="13:13" x14ac:dyDescent="0.2">
      <c r="M1010" s="18"/>
    </row>
    <row r="1011" spans="13:13" x14ac:dyDescent="0.2">
      <c r="M1011" s="18"/>
    </row>
    <row r="1012" spans="13:13" x14ac:dyDescent="0.2">
      <c r="M1012" s="18"/>
    </row>
    <row r="1013" spans="13:13" x14ac:dyDescent="0.2">
      <c r="M1013" s="18"/>
    </row>
    <row r="1014" spans="13:13" x14ac:dyDescent="0.2">
      <c r="M1014" s="18"/>
    </row>
    <row r="1015" spans="13:13" x14ac:dyDescent="0.2">
      <c r="M1015" s="18"/>
    </row>
    <row r="1016" spans="13:13" x14ac:dyDescent="0.2">
      <c r="M1016" s="18"/>
    </row>
    <row r="1017" spans="13:13" x14ac:dyDescent="0.2">
      <c r="M1017" s="18"/>
    </row>
    <row r="1018" spans="13:13" x14ac:dyDescent="0.2">
      <c r="M1018" s="18"/>
    </row>
    <row r="1019" spans="13:13" x14ac:dyDescent="0.2">
      <c r="M1019" s="18"/>
    </row>
    <row r="1020" spans="13:13" x14ac:dyDescent="0.2">
      <c r="M1020" s="18"/>
    </row>
    <row r="1021" spans="13:13" x14ac:dyDescent="0.2">
      <c r="M1021" s="18"/>
    </row>
    <row r="1022" spans="13:13" x14ac:dyDescent="0.2">
      <c r="M1022" s="18"/>
    </row>
    <row r="1023" spans="13:13" x14ac:dyDescent="0.2">
      <c r="M1023" s="18"/>
    </row>
    <row r="1024" spans="13:13" x14ac:dyDescent="0.2">
      <c r="M1024" s="18"/>
    </row>
    <row r="1025" spans="13:13" x14ac:dyDescent="0.2">
      <c r="M1025" s="18"/>
    </row>
    <row r="1026" spans="13:13" x14ac:dyDescent="0.2">
      <c r="M1026" s="18"/>
    </row>
    <row r="1027" spans="13:13" x14ac:dyDescent="0.2">
      <c r="M1027" s="18"/>
    </row>
    <row r="1028" spans="13:13" x14ac:dyDescent="0.2">
      <c r="M1028" s="18"/>
    </row>
    <row r="1029" spans="13:13" x14ac:dyDescent="0.2">
      <c r="M1029" s="18"/>
    </row>
    <row r="1030" spans="13:13" x14ac:dyDescent="0.2">
      <c r="M1030" s="18"/>
    </row>
    <row r="1031" spans="13:13" x14ac:dyDescent="0.2">
      <c r="M1031" s="18"/>
    </row>
    <row r="1032" spans="13:13" x14ac:dyDescent="0.2">
      <c r="M1032" s="18"/>
    </row>
    <row r="1033" spans="13:13" x14ac:dyDescent="0.2">
      <c r="M1033" s="18"/>
    </row>
    <row r="1034" spans="13:13" x14ac:dyDescent="0.2">
      <c r="M1034" s="18"/>
    </row>
    <row r="1035" spans="13:13" x14ac:dyDescent="0.2">
      <c r="M1035" s="18"/>
    </row>
    <row r="1036" spans="13:13" x14ac:dyDescent="0.2">
      <c r="M1036" s="18"/>
    </row>
    <row r="1037" spans="13:13" x14ac:dyDescent="0.2">
      <c r="M1037" s="18"/>
    </row>
    <row r="1038" spans="13:13" x14ac:dyDescent="0.2">
      <c r="M1038" s="18"/>
    </row>
    <row r="1039" spans="13:13" x14ac:dyDescent="0.2">
      <c r="M1039" s="18"/>
    </row>
    <row r="1040" spans="13:13" x14ac:dyDescent="0.2">
      <c r="M1040" s="18"/>
    </row>
    <row r="1041" spans="13:13" x14ac:dyDescent="0.2">
      <c r="M1041" s="18"/>
    </row>
    <row r="1042" spans="13:13" x14ac:dyDescent="0.2">
      <c r="M1042" s="18"/>
    </row>
    <row r="1043" spans="13:13" x14ac:dyDescent="0.2">
      <c r="M1043" s="18"/>
    </row>
    <row r="1044" spans="13:13" x14ac:dyDescent="0.2">
      <c r="M1044" s="18"/>
    </row>
    <row r="1045" spans="13:13" x14ac:dyDescent="0.2">
      <c r="M1045" s="18"/>
    </row>
    <row r="1046" spans="13:13" x14ac:dyDescent="0.2">
      <c r="M1046" s="18"/>
    </row>
    <row r="1047" spans="13:13" x14ac:dyDescent="0.2">
      <c r="M1047" s="18"/>
    </row>
    <row r="1048" spans="13:13" x14ac:dyDescent="0.2">
      <c r="M1048" s="18"/>
    </row>
    <row r="1049" spans="13:13" x14ac:dyDescent="0.2">
      <c r="M1049" s="18"/>
    </row>
    <row r="1050" spans="13:13" x14ac:dyDescent="0.2">
      <c r="M1050" s="18"/>
    </row>
    <row r="1051" spans="13:13" x14ac:dyDescent="0.2">
      <c r="M1051" s="18"/>
    </row>
    <row r="1052" spans="13:13" x14ac:dyDescent="0.2">
      <c r="M1052" s="18"/>
    </row>
    <row r="1053" spans="13:13" x14ac:dyDescent="0.2">
      <c r="M1053" s="18"/>
    </row>
    <row r="1054" spans="13:13" x14ac:dyDescent="0.2">
      <c r="M1054" s="18"/>
    </row>
    <row r="1055" spans="13:13" x14ac:dyDescent="0.2">
      <c r="M1055" s="18"/>
    </row>
    <row r="1056" spans="13:13" x14ac:dyDescent="0.2">
      <c r="M1056" s="18"/>
    </row>
    <row r="1057" spans="13:13" x14ac:dyDescent="0.2">
      <c r="M1057" s="18"/>
    </row>
    <row r="1058" spans="13:13" x14ac:dyDescent="0.2">
      <c r="M1058" s="18"/>
    </row>
    <row r="1059" spans="13:13" x14ac:dyDescent="0.2">
      <c r="M1059" s="18"/>
    </row>
    <row r="1060" spans="13:13" x14ac:dyDescent="0.2">
      <c r="M1060" s="18"/>
    </row>
    <row r="1061" spans="13:13" x14ac:dyDescent="0.2">
      <c r="M1061" s="18"/>
    </row>
    <row r="1062" spans="13:13" x14ac:dyDescent="0.2">
      <c r="M1062" s="18"/>
    </row>
    <row r="1063" spans="13:13" x14ac:dyDescent="0.2">
      <c r="M1063" s="18"/>
    </row>
    <row r="1064" spans="13:13" x14ac:dyDescent="0.2">
      <c r="M1064" s="18"/>
    </row>
    <row r="1065" spans="13:13" x14ac:dyDescent="0.2">
      <c r="M1065" s="18"/>
    </row>
    <row r="1066" spans="13:13" x14ac:dyDescent="0.2">
      <c r="M1066" s="18"/>
    </row>
    <row r="1067" spans="13:13" x14ac:dyDescent="0.2">
      <c r="M1067" s="18"/>
    </row>
    <row r="1068" spans="13:13" x14ac:dyDescent="0.2">
      <c r="M1068" s="18"/>
    </row>
    <row r="1069" spans="13:13" x14ac:dyDescent="0.2">
      <c r="M1069" s="18"/>
    </row>
    <row r="1070" spans="13:13" x14ac:dyDescent="0.2">
      <c r="M1070" s="18"/>
    </row>
    <row r="1071" spans="13:13" x14ac:dyDescent="0.2">
      <c r="M1071" s="18"/>
    </row>
    <row r="1072" spans="13:13" x14ac:dyDescent="0.2">
      <c r="M1072" s="18"/>
    </row>
    <row r="1073" spans="13:13" x14ac:dyDescent="0.2">
      <c r="M1073" s="18"/>
    </row>
    <row r="1074" spans="13:13" x14ac:dyDescent="0.2">
      <c r="M1074" s="18"/>
    </row>
    <row r="1075" spans="13:13" x14ac:dyDescent="0.2">
      <c r="M1075" s="18"/>
    </row>
    <row r="1076" spans="13:13" x14ac:dyDescent="0.2">
      <c r="M1076" s="18"/>
    </row>
    <row r="1077" spans="13:13" x14ac:dyDescent="0.2">
      <c r="M1077" s="18"/>
    </row>
    <row r="1078" spans="13:13" x14ac:dyDescent="0.2">
      <c r="M1078" s="18"/>
    </row>
    <row r="1079" spans="13:13" x14ac:dyDescent="0.2">
      <c r="M1079" s="18"/>
    </row>
    <row r="1080" spans="13:13" x14ac:dyDescent="0.2">
      <c r="M1080" s="18"/>
    </row>
    <row r="1081" spans="13:13" x14ac:dyDescent="0.2">
      <c r="M1081" s="18"/>
    </row>
    <row r="1082" spans="13:13" x14ac:dyDescent="0.2">
      <c r="M1082" s="18"/>
    </row>
    <row r="1083" spans="13:13" x14ac:dyDescent="0.2">
      <c r="M1083" s="18"/>
    </row>
    <row r="1084" spans="13:13" x14ac:dyDescent="0.2">
      <c r="M1084" s="18"/>
    </row>
    <row r="1085" spans="13:13" x14ac:dyDescent="0.2">
      <c r="M1085" s="18"/>
    </row>
    <row r="1086" spans="13:13" x14ac:dyDescent="0.2">
      <c r="M1086" s="18"/>
    </row>
    <row r="1087" spans="13:13" x14ac:dyDescent="0.2">
      <c r="M1087" s="18"/>
    </row>
    <row r="1088" spans="13:13" x14ac:dyDescent="0.2">
      <c r="M1088" s="18"/>
    </row>
    <row r="1089" spans="13:13" x14ac:dyDescent="0.2">
      <c r="M1089" s="18"/>
    </row>
    <row r="1090" spans="13:13" x14ac:dyDescent="0.2">
      <c r="M1090" s="18"/>
    </row>
    <row r="1091" spans="13:13" x14ac:dyDescent="0.2">
      <c r="M1091" s="18"/>
    </row>
    <row r="1092" spans="13:13" x14ac:dyDescent="0.2">
      <c r="M1092" s="18"/>
    </row>
    <row r="1093" spans="13:13" x14ac:dyDescent="0.2">
      <c r="M1093" s="18"/>
    </row>
    <row r="1094" spans="13:13" x14ac:dyDescent="0.2">
      <c r="M1094" s="18"/>
    </row>
    <row r="1095" spans="13:13" x14ac:dyDescent="0.2">
      <c r="M1095" s="18"/>
    </row>
    <row r="1096" spans="13:13" x14ac:dyDescent="0.2">
      <c r="M1096" s="18"/>
    </row>
    <row r="1097" spans="13:13" x14ac:dyDescent="0.2">
      <c r="M1097" s="18"/>
    </row>
    <row r="1098" spans="13:13" x14ac:dyDescent="0.2">
      <c r="M1098" s="18"/>
    </row>
    <row r="1099" spans="13:13" x14ac:dyDescent="0.2">
      <c r="M1099" s="18"/>
    </row>
    <row r="1100" spans="13:13" x14ac:dyDescent="0.2">
      <c r="M1100" s="18"/>
    </row>
    <row r="1101" spans="13:13" x14ac:dyDescent="0.2">
      <c r="M1101" s="18"/>
    </row>
    <row r="1102" spans="13:13" x14ac:dyDescent="0.2">
      <c r="M1102" s="18"/>
    </row>
    <row r="1103" spans="13:13" x14ac:dyDescent="0.2">
      <c r="M1103" s="18"/>
    </row>
    <row r="1104" spans="13:13" x14ac:dyDescent="0.2">
      <c r="M1104" s="18"/>
    </row>
    <row r="1105" spans="13:13" x14ac:dyDescent="0.2">
      <c r="M1105" s="18"/>
    </row>
    <row r="1106" spans="13:13" x14ac:dyDescent="0.2">
      <c r="M1106" s="18"/>
    </row>
    <row r="1107" spans="13:13" x14ac:dyDescent="0.2">
      <c r="M1107" s="18"/>
    </row>
    <row r="1108" spans="13:13" x14ac:dyDescent="0.2">
      <c r="M1108" s="18"/>
    </row>
    <row r="1109" spans="13:13" x14ac:dyDescent="0.2">
      <c r="M1109" s="18"/>
    </row>
    <row r="1110" spans="13:13" x14ac:dyDescent="0.2">
      <c r="M1110" s="18"/>
    </row>
    <row r="1111" spans="13:13" x14ac:dyDescent="0.2">
      <c r="M1111" s="18"/>
    </row>
    <row r="1112" spans="13:13" x14ac:dyDescent="0.2">
      <c r="M1112" s="18"/>
    </row>
    <row r="1113" spans="13:13" x14ac:dyDescent="0.2">
      <c r="M1113" s="18"/>
    </row>
    <row r="1114" spans="13:13" x14ac:dyDescent="0.2">
      <c r="M1114" s="18"/>
    </row>
    <row r="1115" spans="13:13" x14ac:dyDescent="0.2">
      <c r="M1115" s="18"/>
    </row>
    <row r="1116" spans="13:13" x14ac:dyDescent="0.2">
      <c r="M1116" s="18"/>
    </row>
    <row r="1117" spans="13:13" x14ac:dyDescent="0.2">
      <c r="M1117" s="18"/>
    </row>
    <row r="1118" spans="13:13" x14ac:dyDescent="0.2">
      <c r="M1118" s="18"/>
    </row>
    <row r="1119" spans="13:13" x14ac:dyDescent="0.2">
      <c r="M1119" s="18"/>
    </row>
    <row r="1120" spans="13:13" x14ac:dyDescent="0.2">
      <c r="M1120" s="18"/>
    </row>
    <row r="1121" spans="13:13" x14ac:dyDescent="0.2">
      <c r="M1121" s="18"/>
    </row>
    <row r="1122" spans="13:13" x14ac:dyDescent="0.2">
      <c r="M1122" s="18"/>
    </row>
    <row r="1123" spans="13:13" x14ac:dyDescent="0.2">
      <c r="M1123" s="18"/>
    </row>
    <row r="1124" spans="13:13" x14ac:dyDescent="0.2">
      <c r="M1124" s="18"/>
    </row>
    <row r="1125" spans="13:13" x14ac:dyDescent="0.2">
      <c r="M1125" s="18"/>
    </row>
    <row r="1126" spans="13:13" x14ac:dyDescent="0.2">
      <c r="M1126" s="18"/>
    </row>
    <row r="1127" spans="13:13" x14ac:dyDescent="0.2">
      <c r="M1127" s="18"/>
    </row>
    <row r="1128" spans="13:13" x14ac:dyDescent="0.2">
      <c r="M1128" s="18"/>
    </row>
    <row r="1129" spans="13:13" x14ac:dyDescent="0.2">
      <c r="M1129" s="18"/>
    </row>
    <row r="1130" spans="13:13" x14ac:dyDescent="0.2">
      <c r="M1130" s="18"/>
    </row>
    <row r="1131" spans="13:13" x14ac:dyDescent="0.2">
      <c r="M1131" s="18"/>
    </row>
    <row r="1132" spans="13:13" x14ac:dyDescent="0.2">
      <c r="M1132" s="18"/>
    </row>
    <row r="1133" spans="13:13" x14ac:dyDescent="0.2">
      <c r="M1133" s="18"/>
    </row>
    <row r="1134" spans="13:13" x14ac:dyDescent="0.2">
      <c r="M1134" s="18"/>
    </row>
    <row r="1135" spans="13:13" x14ac:dyDescent="0.2">
      <c r="M1135" s="18"/>
    </row>
    <row r="1136" spans="13:13" x14ac:dyDescent="0.2">
      <c r="M1136" s="18"/>
    </row>
    <row r="1137" spans="13:13" x14ac:dyDescent="0.2">
      <c r="M1137" s="18"/>
    </row>
    <row r="1138" spans="13:13" x14ac:dyDescent="0.2">
      <c r="M1138" s="18"/>
    </row>
    <row r="1139" spans="13:13" x14ac:dyDescent="0.2">
      <c r="M1139" s="18"/>
    </row>
    <row r="1140" spans="13:13" x14ac:dyDescent="0.2">
      <c r="M1140" s="18"/>
    </row>
    <row r="1141" spans="13:13" x14ac:dyDescent="0.2">
      <c r="M1141" s="18"/>
    </row>
    <row r="1142" spans="13:13" x14ac:dyDescent="0.2">
      <c r="M1142" s="18"/>
    </row>
    <row r="1143" spans="13:13" x14ac:dyDescent="0.2">
      <c r="M1143" s="18"/>
    </row>
    <row r="1144" spans="13:13" x14ac:dyDescent="0.2">
      <c r="M1144" s="18"/>
    </row>
    <row r="1145" spans="13:13" x14ac:dyDescent="0.2">
      <c r="M1145" s="18"/>
    </row>
    <row r="1146" spans="13:13" x14ac:dyDescent="0.2">
      <c r="M1146" s="18"/>
    </row>
    <row r="1147" spans="13:13" x14ac:dyDescent="0.2">
      <c r="M1147" s="18"/>
    </row>
    <row r="1148" spans="13:13" x14ac:dyDescent="0.2">
      <c r="M1148" s="18"/>
    </row>
    <row r="1149" spans="13:13" x14ac:dyDescent="0.2">
      <c r="M1149" s="18"/>
    </row>
    <row r="1150" spans="13:13" x14ac:dyDescent="0.2">
      <c r="M1150" s="18"/>
    </row>
    <row r="1151" spans="13:13" x14ac:dyDescent="0.2">
      <c r="M1151" s="18"/>
    </row>
    <row r="1152" spans="13:13" x14ac:dyDescent="0.2">
      <c r="M1152" s="18"/>
    </row>
    <row r="1153" spans="13:13" x14ac:dyDescent="0.2">
      <c r="M1153" s="18"/>
    </row>
    <row r="1154" spans="13:13" x14ac:dyDescent="0.2">
      <c r="M1154" s="18"/>
    </row>
    <row r="1155" spans="13:13" x14ac:dyDescent="0.2">
      <c r="M1155" s="18"/>
    </row>
    <row r="1156" spans="13:13" x14ac:dyDescent="0.2">
      <c r="M1156" s="18"/>
    </row>
    <row r="1157" spans="13:13" x14ac:dyDescent="0.2">
      <c r="M1157" s="18"/>
    </row>
    <row r="1158" spans="13:13" x14ac:dyDescent="0.2">
      <c r="M1158" s="18"/>
    </row>
    <row r="1159" spans="13:13" x14ac:dyDescent="0.2">
      <c r="M1159" s="18"/>
    </row>
    <row r="1160" spans="13:13" x14ac:dyDescent="0.2">
      <c r="M1160" s="18"/>
    </row>
    <row r="1161" spans="13:13" x14ac:dyDescent="0.2">
      <c r="M1161" s="18"/>
    </row>
    <row r="1162" spans="13:13" x14ac:dyDescent="0.2">
      <c r="M1162" s="18"/>
    </row>
    <row r="1163" spans="13:13" x14ac:dyDescent="0.2">
      <c r="M1163" s="18"/>
    </row>
    <row r="1164" spans="13:13" x14ac:dyDescent="0.2">
      <c r="M1164" s="18"/>
    </row>
    <row r="1165" spans="13:13" x14ac:dyDescent="0.2">
      <c r="M1165" s="18"/>
    </row>
    <row r="1166" spans="13:13" x14ac:dyDescent="0.2">
      <c r="M1166" s="18"/>
    </row>
    <row r="1167" spans="13:13" x14ac:dyDescent="0.2">
      <c r="M1167" s="18"/>
    </row>
    <row r="1168" spans="13:13" x14ac:dyDescent="0.2">
      <c r="M1168" s="18"/>
    </row>
    <row r="1169" spans="13:13" x14ac:dyDescent="0.2">
      <c r="M1169" s="18"/>
    </row>
    <row r="1170" spans="13:13" x14ac:dyDescent="0.2">
      <c r="M1170" s="18"/>
    </row>
    <row r="1171" spans="13:13" x14ac:dyDescent="0.2">
      <c r="M1171" s="18"/>
    </row>
    <row r="1172" spans="13:13" x14ac:dyDescent="0.2">
      <c r="M1172" s="18"/>
    </row>
    <row r="1173" spans="13:13" x14ac:dyDescent="0.2">
      <c r="M1173" s="18"/>
    </row>
    <row r="1174" spans="13:13" x14ac:dyDescent="0.2">
      <c r="M1174" s="18"/>
    </row>
    <row r="1175" spans="13:13" x14ac:dyDescent="0.2">
      <c r="M1175" s="18"/>
    </row>
    <row r="1176" spans="13:13" x14ac:dyDescent="0.2">
      <c r="M1176" s="18"/>
    </row>
    <row r="1177" spans="13:13" x14ac:dyDescent="0.2">
      <c r="M1177" s="18"/>
    </row>
    <row r="1178" spans="13:13" x14ac:dyDescent="0.2">
      <c r="M1178" s="18"/>
    </row>
    <row r="1179" spans="13:13" x14ac:dyDescent="0.2">
      <c r="M1179" s="18"/>
    </row>
    <row r="1180" spans="13:13" x14ac:dyDescent="0.2">
      <c r="M1180" s="18"/>
    </row>
    <row r="1181" spans="13:13" x14ac:dyDescent="0.2">
      <c r="M1181" s="18"/>
    </row>
    <row r="1182" spans="13:13" x14ac:dyDescent="0.2">
      <c r="M1182" s="18"/>
    </row>
    <row r="1183" spans="13:13" x14ac:dyDescent="0.2">
      <c r="M1183" s="18"/>
    </row>
    <row r="1184" spans="13:13" x14ac:dyDescent="0.2">
      <c r="M1184" s="18"/>
    </row>
    <row r="1185" spans="13:13" x14ac:dyDescent="0.2">
      <c r="M1185" s="18"/>
    </row>
    <row r="1186" spans="13:13" x14ac:dyDescent="0.2">
      <c r="M1186" s="18"/>
    </row>
    <row r="1187" spans="13:13" x14ac:dyDescent="0.2">
      <c r="M1187" s="18"/>
    </row>
    <row r="1188" spans="13:13" x14ac:dyDescent="0.2">
      <c r="M1188" s="18"/>
    </row>
    <row r="1189" spans="13:13" x14ac:dyDescent="0.2">
      <c r="M1189" s="18"/>
    </row>
    <row r="1190" spans="13:13" x14ac:dyDescent="0.2">
      <c r="M1190" s="18"/>
    </row>
    <row r="1191" spans="13:13" x14ac:dyDescent="0.2">
      <c r="M1191" s="18"/>
    </row>
    <row r="1192" spans="13:13" x14ac:dyDescent="0.2">
      <c r="M1192" s="18"/>
    </row>
    <row r="1193" spans="13:13" x14ac:dyDescent="0.2">
      <c r="M1193" s="18"/>
    </row>
    <row r="1194" spans="13:13" x14ac:dyDescent="0.2">
      <c r="M1194" s="18"/>
    </row>
    <row r="1195" spans="13:13" x14ac:dyDescent="0.2">
      <c r="M1195" s="18"/>
    </row>
    <row r="1196" spans="13:13" x14ac:dyDescent="0.2">
      <c r="M1196" s="18"/>
    </row>
    <row r="1197" spans="13:13" x14ac:dyDescent="0.2">
      <c r="M1197" s="18"/>
    </row>
    <row r="1198" spans="13:13" x14ac:dyDescent="0.2">
      <c r="M1198" s="18"/>
    </row>
    <row r="1199" spans="13:13" x14ac:dyDescent="0.2">
      <c r="M1199" s="18"/>
    </row>
    <row r="1200" spans="13:13" x14ac:dyDescent="0.2">
      <c r="M1200" s="18"/>
    </row>
    <row r="1201" spans="13:13" x14ac:dyDescent="0.2">
      <c r="M1201" s="18"/>
    </row>
    <row r="1202" spans="13:13" x14ac:dyDescent="0.2">
      <c r="M1202" s="18"/>
    </row>
    <row r="1203" spans="13:13" x14ac:dyDescent="0.2">
      <c r="M1203" s="18"/>
    </row>
    <row r="1204" spans="13:13" x14ac:dyDescent="0.2">
      <c r="M1204" s="18"/>
    </row>
    <row r="1205" spans="13:13" x14ac:dyDescent="0.2">
      <c r="M1205" s="18"/>
    </row>
    <row r="1206" spans="13:13" x14ac:dyDescent="0.2">
      <c r="M1206" s="18"/>
    </row>
    <row r="1207" spans="13:13" x14ac:dyDescent="0.2">
      <c r="M1207" s="18"/>
    </row>
    <row r="1208" spans="13:13" x14ac:dyDescent="0.2">
      <c r="M1208" s="18"/>
    </row>
    <row r="1209" spans="13:13" x14ac:dyDescent="0.2">
      <c r="M1209" s="18"/>
    </row>
    <row r="1210" spans="13:13" x14ac:dyDescent="0.2">
      <c r="M1210" s="18"/>
    </row>
    <row r="1211" spans="13:13" x14ac:dyDescent="0.2">
      <c r="M1211" s="18"/>
    </row>
    <row r="1212" spans="13:13" x14ac:dyDescent="0.2">
      <c r="M1212" s="18"/>
    </row>
    <row r="1213" spans="13:13" x14ac:dyDescent="0.2">
      <c r="M1213" s="18"/>
    </row>
    <row r="1214" spans="13:13" x14ac:dyDescent="0.2">
      <c r="M1214" s="18"/>
    </row>
    <row r="1215" spans="13:13" x14ac:dyDescent="0.2">
      <c r="M1215" s="18"/>
    </row>
    <row r="1216" spans="13:13" x14ac:dyDescent="0.2">
      <c r="M1216" s="18"/>
    </row>
    <row r="1217" spans="13:13" x14ac:dyDescent="0.2">
      <c r="M1217" s="18"/>
    </row>
    <row r="1218" spans="13:13" x14ac:dyDescent="0.2">
      <c r="M1218" s="18"/>
    </row>
    <row r="1219" spans="13:13" x14ac:dyDescent="0.2">
      <c r="M1219" s="18"/>
    </row>
    <row r="1220" spans="13:13" x14ac:dyDescent="0.2">
      <c r="M1220" s="18"/>
    </row>
    <row r="1221" spans="13:13" x14ac:dyDescent="0.2">
      <c r="M1221" s="18"/>
    </row>
    <row r="1222" spans="13:13" x14ac:dyDescent="0.2">
      <c r="M1222" s="18"/>
    </row>
    <row r="1223" spans="13:13" x14ac:dyDescent="0.2">
      <c r="M1223" s="18"/>
    </row>
    <row r="1224" spans="13:13" x14ac:dyDescent="0.2">
      <c r="M1224" s="18"/>
    </row>
    <row r="1225" spans="13:13" x14ac:dyDescent="0.2">
      <c r="M1225" s="18"/>
    </row>
    <row r="1226" spans="13:13" x14ac:dyDescent="0.2">
      <c r="M1226" s="18"/>
    </row>
    <row r="1227" spans="13:13" x14ac:dyDescent="0.2">
      <c r="M1227" s="18"/>
    </row>
    <row r="1228" spans="13:13" x14ac:dyDescent="0.2">
      <c r="M1228" s="18"/>
    </row>
    <row r="1229" spans="13:13" x14ac:dyDescent="0.2">
      <c r="M1229" s="18"/>
    </row>
    <row r="1230" spans="13:13" x14ac:dyDescent="0.2">
      <c r="M1230" s="18"/>
    </row>
    <row r="1231" spans="13:13" x14ac:dyDescent="0.2">
      <c r="M1231" s="18"/>
    </row>
    <row r="1232" spans="13:13" x14ac:dyDescent="0.2">
      <c r="M1232" s="18"/>
    </row>
    <row r="1233" spans="13:13" x14ac:dyDescent="0.2">
      <c r="M1233" s="18"/>
    </row>
    <row r="1234" spans="13:13" x14ac:dyDescent="0.2">
      <c r="M1234" s="18"/>
    </row>
    <row r="1235" spans="13:13" x14ac:dyDescent="0.2">
      <c r="M1235" s="18"/>
    </row>
    <row r="1236" spans="13:13" x14ac:dyDescent="0.2">
      <c r="M1236" s="18"/>
    </row>
    <row r="1237" spans="13:13" x14ac:dyDescent="0.2">
      <c r="M1237" s="18"/>
    </row>
    <row r="1238" spans="13:13" x14ac:dyDescent="0.2">
      <c r="M1238" s="18"/>
    </row>
    <row r="1239" spans="13:13" x14ac:dyDescent="0.2">
      <c r="M1239" s="18"/>
    </row>
    <row r="1240" spans="13:13" x14ac:dyDescent="0.2">
      <c r="M1240" s="18"/>
    </row>
    <row r="1241" spans="13:13" x14ac:dyDescent="0.2">
      <c r="M1241" s="18"/>
    </row>
    <row r="1242" spans="13:13" x14ac:dyDescent="0.2">
      <c r="M1242" s="18"/>
    </row>
    <row r="1243" spans="13:13" x14ac:dyDescent="0.2">
      <c r="M1243" s="18"/>
    </row>
    <row r="1244" spans="13:13" x14ac:dyDescent="0.2">
      <c r="M1244" s="18"/>
    </row>
    <row r="1245" spans="13:13" x14ac:dyDescent="0.2">
      <c r="M1245" s="18"/>
    </row>
    <row r="1246" spans="13:13" x14ac:dyDescent="0.2">
      <c r="M1246" s="18"/>
    </row>
    <row r="1247" spans="13:13" x14ac:dyDescent="0.2">
      <c r="M1247" s="18"/>
    </row>
    <row r="1248" spans="13:13" x14ac:dyDescent="0.2">
      <c r="M1248" s="18"/>
    </row>
    <row r="1249" spans="13:13" x14ac:dyDescent="0.2">
      <c r="M1249" s="18"/>
    </row>
    <row r="1250" spans="13:13" x14ac:dyDescent="0.2">
      <c r="M1250" s="18"/>
    </row>
    <row r="1251" spans="13:13" x14ac:dyDescent="0.2">
      <c r="M1251" s="18"/>
    </row>
    <row r="1252" spans="13:13" x14ac:dyDescent="0.2">
      <c r="M1252" s="18"/>
    </row>
    <row r="1253" spans="13:13" x14ac:dyDescent="0.2">
      <c r="M1253" s="18"/>
    </row>
    <row r="1254" spans="13:13" x14ac:dyDescent="0.2">
      <c r="M1254" s="18"/>
    </row>
    <row r="1255" spans="13:13" x14ac:dyDescent="0.2">
      <c r="M1255" s="18"/>
    </row>
    <row r="1256" spans="13:13" x14ac:dyDescent="0.2">
      <c r="M1256" s="18"/>
    </row>
    <row r="1257" spans="13:13" x14ac:dyDescent="0.2">
      <c r="M1257" s="18"/>
    </row>
    <row r="1258" spans="13:13" x14ac:dyDescent="0.2">
      <c r="M1258" s="18"/>
    </row>
    <row r="1259" spans="13:13" x14ac:dyDescent="0.2">
      <c r="M1259" s="18"/>
    </row>
    <row r="1260" spans="13:13" x14ac:dyDescent="0.2">
      <c r="M1260" s="18"/>
    </row>
    <row r="1261" spans="13:13" x14ac:dyDescent="0.2">
      <c r="M1261" s="18"/>
    </row>
    <row r="1262" spans="13:13" x14ac:dyDescent="0.2">
      <c r="M1262" s="18"/>
    </row>
    <row r="1263" spans="13:13" x14ac:dyDescent="0.2">
      <c r="M1263" s="18"/>
    </row>
    <row r="1264" spans="13:13" x14ac:dyDescent="0.2">
      <c r="M1264" s="18"/>
    </row>
    <row r="1265" spans="13:13" x14ac:dyDescent="0.2">
      <c r="M1265" s="18"/>
    </row>
    <row r="1266" spans="13:13" x14ac:dyDescent="0.2">
      <c r="M1266" s="18"/>
    </row>
    <row r="1267" spans="13:13" x14ac:dyDescent="0.2">
      <c r="M1267" s="18"/>
    </row>
    <row r="1268" spans="13:13" x14ac:dyDescent="0.2">
      <c r="M1268" s="18"/>
    </row>
    <row r="1269" spans="13:13" x14ac:dyDescent="0.2">
      <c r="M1269" s="18"/>
    </row>
    <row r="1270" spans="13:13" x14ac:dyDescent="0.2">
      <c r="M1270" s="18"/>
    </row>
    <row r="1271" spans="13:13" x14ac:dyDescent="0.2">
      <c r="M1271" s="18"/>
    </row>
    <row r="1272" spans="13:13" x14ac:dyDescent="0.2">
      <c r="M1272" s="18"/>
    </row>
    <row r="1273" spans="13:13" x14ac:dyDescent="0.2">
      <c r="M1273" s="18"/>
    </row>
    <row r="1274" spans="13:13" x14ac:dyDescent="0.2">
      <c r="M1274" s="18"/>
    </row>
    <row r="1275" spans="13:13" x14ac:dyDescent="0.2">
      <c r="M1275" s="18"/>
    </row>
    <row r="1276" spans="13:13" x14ac:dyDescent="0.2">
      <c r="M1276" s="18"/>
    </row>
    <row r="1277" spans="13:13" x14ac:dyDescent="0.2">
      <c r="M1277" s="18"/>
    </row>
    <row r="1278" spans="13:13" x14ac:dyDescent="0.2">
      <c r="M1278" s="18"/>
    </row>
    <row r="1279" spans="13:13" x14ac:dyDescent="0.2">
      <c r="M1279" s="18"/>
    </row>
    <row r="1280" spans="13:13" x14ac:dyDescent="0.2">
      <c r="M1280" s="18"/>
    </row>
    <row r="1281" spans="13:13" x14ac:dyDescent="0.2">
      <c r="M1281" s="18"/>
    </row>
    <row r="1282" spans="13:13" x14ac:dyDescent="0.2">
      <c r="M1282" s="18"/>
    </row>
    <row r="1283" spans="13:13" x14ac:dyDescent="0.2">
      <c r="M1283" s="18"/>
    </row>
    <row r="1284" spans="13:13" x14ac:dyDescent="0.2">
      <c r="M1284" s="18"/>
    </row>
    <row r="1285" spans="13:13" x14ac:dyDescent="0.2">
      <c r="M1285" s="18"/>
    </row>
    <row r="1286" spans="13:13" x14ac:dyDescent="0.2">
      <c r="M1286" s="18"/>
    </row>
    <row r="1287" spans="13:13" x14ac:dyDescent="0.2">
      <c r="M1287" s="18"/>
    </row>
    <row r="1288" spans="13:13" x14ac:dyDescent="0.2">
      <c r="M1288" s="18"/>
    </row>
    <row r="1289" spans="13:13" x14ac:dyDescent="0.2">
      <c r="M1289" s="18"/>
    </row>
    <row r="1290" spans="13:13" x14ac:dyDescent="0.2">
      <c r="M1290" s="18"/>
    </row>
    <row r="1291" spans="13:13" x14ac:dyDescent="0.2">
      <c r="M1291" s="18"/>
    </row>
    <row r="1292" spans="13:13" x14ac:dyDescent="0.2">
      <c r="M1292" s="18"/>
    </row>
    <row r="1293" spans="13:13" x14ac:dyDescent="0.2">
      <c r="M1293" s="18"/>
    </row>
    <row r="1294" spans="13:13" x14ac:dyDescent="0.2">
      <c r="M1294" s="18"/>
    </row>
    <row r="1295" spans="13:13" x14ac:dyDescent="0.2">
      <c r="M1295" s="18"/>
    </row>
    <row r="1296" spans="13:13" x14ac:dyDescent="0.2">
      <c r="M1296" s="18"/>
    </row>
    <row r="1297" spans="13:13" x14ac:dyDescent="0.2">
      <c r="M1297" s="18"/>
    </row>
    <row r="1298" spans="13:13" x14ac:dyDescent="0.2">
      <c r="M1298" s="18"/>
    </row>
    <row r="1299" spans="13:13" x14ac:dyDescent="0.2">
      <c r="M1299" s="18"/>
    </row>
    <row r="1300" spans="13:13" x14ac:dyDescent="0.2">
      <c r="M1300" s="18"/>
    </row>
    <row r="1301" spans="13:13" x14ac:dyDescent="0.2">
      <c r="M1301" s="18"/>
    </row>
    <row r="1302" spans="13:13" x14ac:dyDescent="0.2">
      <c r="M1302" s="18"/>
    </row>
    <row r="1303" spans="13:13" x14ac:dyDescent="0.2">
      <c r="M1303" s="18"/>
    </row>
    <row r="1304" spans="13:13" x14ac:dyDescent="0.2">
      <c r="M1304" s="18"/>
    </row>
    <row r="1305" spans="13:13" x14ac:dyDescent="0.2">
      <c r="M1305" s="18"/>
    </row>
    <row r="1306" spans="13:13" x14ac:dyDescent="0.2">
      <c r="M1306" s="18"/>
    </row>
    <row r="1307" spans="13:13" x14ac:dyDescent="0.2">
      <c r="M1307" s="18"/>
    </row>
    <row r="1308" spans="13:13" x14ac:dyDescent="0.2">
      <c r="M1308" s="18"/>
    </row>
    <row r="1309" spans="13:13" x14ac:dyDescent="0.2">
      <c r="M1309" s="18"/>
    </row>
    <row r="1310" spans="13:13" x14ac:dyDescent="0.2">
      <c r="M1310" s="18"/>
    </row>
    <row r="1311" spans="13:13" x14ac:dyDescent="0.2">
      <c r="M1311" s="18"/>
    </row>
    <row r="1312" spans="13:13" x14ac:dyDescent="0.2">
      <c r="M1312" s="18"/>
    </row>
    <row r="1313" spans="13:13" x14ac:dyDescent="0.2">
      <c r="M1313" s="18"/>
    </row>
    <row r="1314" spans="13:13" x14ac:dyDescent="0.2">
      <c r="M1314" s="18"/>
    </row>
    <row r="1315" spans="13:13" x14ac:dyDescent="0.2">
      <c r="M1315" s="18"/>
    </row>
    <row r="1316" spans="13:13" x14ac:dyDescent="0.2">
      <c r="M1316" s="18"/>
    </row>
    <row r="1317" spans="13:13" x14ac:dyDescent="0.2">
      <c r="M1317" s="18"/>
    </row>
    <row r="1318" spans="13:13" x14ac:dyDescent="0.2">
      <c r="M1318" s="18"/>
    </row>
    <row r="1319" spans="13:13" x14ac:dyDescent="0.2">
      <c r="M1319" s="18"/>
    </row>
    <row r="1320" spans="13:13" x14ac:dyDescent="0.2">
      <c r="M1320" s="18"/>
    </row>
    <row r="1321" spans="13:13" x14ac:dyDescent="0.2">
      <c r="M1321" s="18"/>
    </row>
    <row r="1322" spans="13:13" x14ac:dyDescent="0.2">
      <c r="M1322" s="18"/>
    </row>
    <row r="1323" spans="13:13" x14ac:dyDescent="0.2">
      <c r="M1323" s="18"/>
    </row>
    <row r="1324" spans="13:13" x14ac:dyDescent="0.2">
      <c r="M1324" s="18"/>
    </row>
    <row r="1325" spans="13:13" x14ac:dyDescent="0.2">
      <c r="M1325" s="18"/>
    </row>
    <row r="1326" spans="13:13" x14ac:dyDescent="0.2">
      <c r="M1326" s="18"/>
    </row>
    <row r="1327" spans="13:13" x14ac:dyDescent="0.2">
      <c r="M1327" s="18"/>
    </row>
    <row r="1328" spans="13:13" x14ac:dyDescent="0.2">
      <c r="M1328" s="18"/>
    </row>
    <row r="1329" spans="13:13" x14ac:dyDescent="0.2">
      <c r="M1329" s="18"/>
    </row>
    <row r="1330" spans="13:13" x14ac:dyDescent="0.2">
      <c r="M1330" s="18"/>
    </row>
    <row r="1331" spans="13:13" x14ac:dyDescent="0.2">
      <c r="M1331" s="18"/>
    </row>
    <row r="1332" spans="13:13" x14ac:dyDescent="0.2">
      <c r="M1332" s="18"/>
    </row>
    <row r="1333" spans="13:13" x14ac:dyDescent="0.2">
      <c r="M1333" s="18"/>
    </row>
    <row r="1334" spans="13:13" x14ac:dyDescent="0.2">
      <c r="M1334" s="18"/>
    </row>
    <row r="1335" spans="13:13" x14ac:dyDescent="0.2">
      <c r="M1335" s="18"/>
    </row>
    <row r="1336" spans="13:13" x14ac:dyDescent="0.2">
      <c r="M1336" s="18"/>
    </row>
    <row r="1337" spans="13:13" x14ac:dyDescent="0.2">
      <c r="M1337" s="18"/>
    </row>
    <row r="1338" spans="13:13" x14ac:dyDescent="0.2">
      <c r="M1338" s="18"/>
    </row>
    <row r="1339" spans="13:13" x14ac:dyDescent="0.2">
      <c r="M1339" s="18"/>
    </row>
    <row r="1340" spans="13:13" x14ac:dyDescent="0.2">
      <c r="M1340" s="18"/>
    </row>
    <row r="1341" spans="13:13" x14ac:dyDescent="0.2">
      <c r="M1341" s="18"/>
    </row>
    <row r="1342" spans="13:13" x14ac:dyDescent="0.2">
      <c r="M1342" s="18"/>
    </row>
    <row r="1343" spans="13:13" x14ac:dyDescent="0.2">
      <c r="M1343" s="18"/>
    </row>
    <row r="1344" spans="13:13" x14ac:dyDescent="0.2">
      <c r="M1344" s="18"/>
    </row>
    <row r="1345" spans="13:13" x14ac:dyDescent="0.2">
      <c r="M1345" s="18"/>
    </row>
    <row r="1346" spans="13:13" x14ac:dyDescent="0.2">
      <c r="M1346" s="18"/>
    </row>
    <row r="1347" spans="13:13" x14ac:dyDescent="0.2">
      <c r="M1347" s="18"/>
    </row>
    <row r="1348" spans="13:13" x14ac:dyDescent="0.2">
      <c r="M1348" s="18"/>
    </row>
    <row r="1349" spans="13:13" x14ac:dyDescent="0.2">
      <c r="M1349" s="18"/>
    </row>
    <row r="1350" spans="13:13" x14ac:dyDescent="0.2">
      <c r="M1350" s="18"/>
    </row>
    <row r="1351" spans="13:13" x14ac:dyDescent="0.2">
      <c r="M1351" s="18"/>
    </row>
    <row r="1352" spans="13:13" x14ac:dyDescent="0.2">
      <c r="M1352" s="18"/>
    </row>
    <row r="1353" spans="13:13" x14ac:dyDescent="0.2">
      <c r="M1353" s="18"/>
    </row>
    <row r="1354" spans="13:13" x14ac:dyDescent="0.2">
      <c r="M1354" s="18"/>
    </row>
    <row r="1355" spans="13:13" x14ac:dyDescent="0.2">
      <c r="M1355" s="18"/>
    </row>
    <row r="1356" spans="13:13" x14ac:dyDescent="0.2">
      <c r="M1356" s="18"/>
    </row>
    <row r="1357" spans="13:13" x14ac:dyDescent="0.2">
      <c r="M1357" s="18"/>
    </row>
    <row r="1358" spans="13:13" x14ac:dyDescent="0.2">
      <c r="M1358" s="18"/>
    </row>
    <row r="1359" spans="13:13" x14ac:dyDescent="0.2">
      <c r="M1359" s="18"/>
    </row>
    <row r="1360" spans="13:13" x14ac:dyDescent="0.2">
      <c r="M1360" s="18"/>
    </row>
    <row r="1361" spans="13:13" x14ac:dyDescent="0.2">
      <c r="M1361" s="18"/>
    </row>
    <row r="1362" spans="13:13" x14ac:dyDescent="0.2">
      <c r="M1362" s="18"/>
    </row>
    <row r="1363" spans="13:13" x14ac:dyDescent="0.2">
      <c r="M1363" s="18"/>
    </row>
    <row r="1364" spans="13:13" x14ac:dyDescent="0.2">
      <c r="M1364" s="18"/>
    </row>
    <row r="1365" spans="13:13" x14ac:dyDescent="0.2">
      <c r="M1365" s="18"/>
    </row>
    <row r="1366" spans="13:13" x14ac:dyDescent="0.2">
      <c r="M1366" s="18"/>
    </row>
    <row r="1367" spans="13:13" x14ac:dyDescent="0.2">
      <c r="M1367" s="18"/>
    </row>
    <row r="1368" spans="13:13" x14ac:dyDescent="0.2">
      <c r="M1368" s="18"/>
    </row>
    <row r="1369" spans="13:13" x14ac:dyDescent="0.2">
      <c r="M1369" s="18"/>
    </row>
    <row r="1370" spans="13:13" x14ac:dyDescent="0.2">
      <c r="M1370" s="18"/>
    </row>
    <row r="1371" spans="13:13" x14ac:dyDescent="0.2">
      <c r="M1371" s="18"/>
    </row>
    <row r="1372" spans="13:13" x14ac:dyDescent="0.2">
      <c r="M1372" s="18"/>
    </row>
    <row r="1373" spans="13:13" x14ac:dyDescent="0.2">
      <c r="M1373" s="18"/>
    </row>
    <row r="1374" spans="13:13" x14ac:dyDescent="0.2">
      <c r="M1374" s="18"/>
    </row>
    <row r="1375" spans="13:13" x14ac:dyDescent="0.2">
      <c r="M1375" s="18"/>
    </row>
    <row r="1376" spans="13:13" x14ac:dyDescent="0.2">
      <c r="M1376" s="18"/>
    </row>
    <row r="1377" spans="13:13" x14ac:dyDescent="0.2">
      <c r="M1377" s="18"/>
    </row>
    <row r="1378" spans="13:13" x14ac:dyDescent="0.2">
      <c r="M1378" s="18"/>
    </row>
    <row r="1379" spans="13:13" x14ac:dyDescent="0.2">
      <c r="M1379" s="18"/>
    </row>
    <row r="1380" spans="13:13" x14ac:dyDescent="0.2">
      <c r="M1380" s="18"/>
    </row>
    <row r="1381" spans="13:13" x14ac:dyDescent="0.2">
      <c r="M1381" s="18"/>
    </row>
    <row r="1382" spans="13:13" x14ac:dyDescent="0.2">
      <c r="M1382" s="18"/>
    </row>
    <row r="1383" spans="13:13" x14ac:dyDescent="0.2">
      <c r="M1383" s="18"/>
    </row>
    <row r="1384" spans="13:13" x14ac:dyDescent="0.2">
      <c r="M1384" s="18"/>
    </row>
    <row r="1385" spans="13:13" x14ac:dyDescent="0.2">
      <c r="M1385" s="18"/>
    </row>
    <row r="1386" spans="13:13" x14ac:dyDescent="0.2">
      <c r="M1386" s="18"/>
    </row>
    <row r="1387" spans="13:13" x14ac:dyDescent="0.2">
      <c r="M1387" s="18"/>
    </row>
    <row r="1388" spans="13:13" x14ac:dyDescent="0.2">
      <c r="M1388" s="18"/>
    </row>
    <row r="1389" spans="13:13" x14ac:dyDescent="0.2">
      <c r="M1389" s="18"/>
    </row>
    <row r="1390" spans="13:13" x14ac:dyDescent="0.2">
      <c r="M1390" s="18"/>
    </row>
    <row r="1391" spans="13:13" x14ac:dyDescent="0.2">
      <c r="M1391" s="18"/>
    </row>
    <row r="1392" spans="13:13" x14ac:dyDescent="0.2">
      <c r="M1392" s="18"/>
    </row>
    <row r="1393" spans="13:13" x14ac:dyDescent="0.2">
      <c r="M1393" s="18"/>
    </row>
    <row r="1394" spans="13:13" x14ac:dyDescent="0.2">
      <c r="M1394" s="18"/>
    </row>
    <row r="1395" spans="13:13" x14ac:dyDescent="0.2">
      <c r="M1395" s="18"/>
    </row>
    <row r="1396" spans="13:13" x14ac:dyDescent="0.2">
      <c r="M1396" s="18"/>
    </row>
    <row r="1397" spans="13:13" x14ac:dyDescent="0.2">
      <c r="M1397" s="18"/>
    </row>
    <row r="1398" spans="13:13" x14ac:dyDescent="0.2">
      <c r="M1398" s="18"/>
    </row>
    <row r="1399" spans="13:13" x14ac:dyDescent="0.2">
      <c r="M1399" s="18"/>
    </row>
    <row r="1400" spans="13:13" x14ac:dyDescent="0.2">
      <c r="M1400" s="18"/>
    </row>
    <row r="1401" spans="13:13" x14ac:dyDescent="0.2">
      <c r="M1401" s="18"/>
    </row>
    <row r="1402" spans="13:13" x14ac:dyDescent="0.2">
      <c r="M1402" s="18"/>
    </row>
    <row r="1403" spans="13:13" x14ac:dyDescent="0.2">
      <c r="M1403" s="18"/>
    </row>
    <row r="1404" spans="13:13" x14ac:dyDescent="0.2">
      <c r="M1404" s="18"/>
    </row>
    <row r="1405" spans="13:13" x14ac:dyDescent="0.2">
      <c r="M1405" s="18"/>
    </row>
    <row r="1406" spans="13:13" x14ac:dyDescent="0.2">
      <c r="M1406" s="18"/>
    </row>
    <row r="1407" spans="13:13" x14ac:dyDescent="0.2">
      <c r="M1407" s="18"/>
    </row>
    <row r="1408" spans="13:13" x14ac:dyDescent="0.2">
      <c r="M1408" s="18"/>
    </row>
    <row r="1409" spans="13:13" x14ac:dyDescent="0.2">
      <c r="M1409" s="18"/>
    </row>
    <row r="1410" spans="13:13" x14ac:dyDescent="0.2">
      <c r="M1410" s="18"/>
    </row>
    <row r="1411" spans="13:13" x14ac:dyDescent="0.2">
      <c r="M1411" s="18"/>
    </row>
    <row r="1412" spans="13:13" x14ac:dyDescent="0.2">
      <c r="M1412" s="18"/>
    </row>
    <row r="1413" spans="13:13" x14ac:dyDescent="0.2">
      <c r="M1413" s="18"/>
    </row>
    <row r="1414" spans="13:13" x14ac:dyDescent="0.2">
      <c r="M1414" s="18"/>
    </row>
    <row r="1415" spans="13:13" x14ac:dyDescent="0.2">
      <c r="M1415" s="18"/>
    </row>
    <row r="1416" spans="13:13" x14ac:dyDescent="0.2">
      <c r="M1416" s="18"/>
    </row>
    <row r="1417" spans="13:13" x14ac:dyDescent="0.2">
      <c r="M1417" s="18"/>
    </row>
    <row r="1418" spans="13:13" x14ac:dyDescent="0.2">
      <c r="M1418" s="18"/>
    </row>
    <row r="1419" spans="13:13" x14ac:dyDescent="0.2">
      <c r="M1419" s="18"/>
    </row>
    <row r="1420" spans="13:13" x14ac:dyDescent="0.2">
      <c r="M1420" s="18"/>
    </row>
    <row r="1421" spans="13:13" x14ac:dyDescent="0.2">
      <c r="M1421" s="18"/>
    </row>
    <row r="1422" spans="13:13" x14ac:dyDescent="0.2">
      <c r="M1422" s="18"/>
    </row>
    <row r="1423" spans="13:13" x14ac:dyDescent="0.2">
      <c r="M1423" s="18"/>
    </row>
    <row r="1424" spans="13:13" x14ac:dyDescent="0.2">
      <c r="M1424" s="18"/>
    </row>
    <row r="1425" spans="13:13" x14ac:dyDescent="0.2">
      <c r="M1425" s="18"/>
    </row>
    <row r="1426" spans="13:13" x14ac:dyDescent="0.2">
      <c r="M1426" s="18"/>
    </row>
    <row r="1427" spans="13:13" x14ac:dyDescent="0.2">
      <c r="M1427" s="18"/>
    </row>
    <row r="1428" spans="13:13" x14ac:dyDescent="0.2">
      <c r="M1428" s="18"/>
    </row>
    <row r="1429" spans="13:13" x14ac:dyDescent="0.2">
      <c r="M1429" s="18"/>
    </row>
    <row r="1430" spans="13:13" x14ac:dyDescent="0.2">
      <c r="M1430" s="18"/>
    </row>
    <row r="1431" spans="13:13" x14ac:dyDescent="0.2">
      <c r="M1431" s="18"/>
    </row>
    <row r="1432" spans="13:13" x14ac:dyDescent="0.2">
      <c r="M1432" s="18"/>
    </row>
    <row r="1433" spans="13:13" x14ac:dyDescent="0.2">
      <c r="M1433" s="18"/>
    </row>
    <row r="1434" spans="13:13" x14ac:dyDescent="0.2">
      <c r="M1434" s="18"/>
    </row>
    <row r="1435" spans="13:13" x14ac:dyDescent="0.2">
      <c r="M1435" s="18"/>
    </row>
    <row r="1436" spans="13:13" x14ac:dyDescent="0.2">
      <c r="M1436" s="18"/>
    </row>
    <row r="1437" spans="13:13" x14ac:dyDescent="0.2">
      <c r="M1437" s="18"/>
    </row>
    <row r="1438" spans="13:13" x14ac:dyDescent="0.2">
      <c r="M1438" s="18"/>
    </row>
    <row r="1439" spans="13:13" x14ac:dyDescent="0.2">
      <c r="M1439" s="18"/>
    </row>
    <row r="1440" spans="13:13" x14ac:dyDescent="0.2">
      <c r="M1440" s="18"/>
    </row>
    <row r="1441" spans="13:13" x14ac:dyDescent="0.2">
      <c r="M1441" s="18"/>
    </row>
    <row r="1442" spans="13:13" x14ac:dyDescent="0.2">
      <c r="M1442" s="18"/>
    </row>
    <row r="1443" spans="13:13" x14ac:dyDescent="0.2">
      <c r="M1443" s="18"/>
    </row>
    <row r="1444" spans="13:13" x14ac:dyDescent="0.2">
      <c r="M1444" s="18"/>
    </row>
    <row r="1445" spans="13:13" x14ac:dyDescent="0.2">
      <c r="M1445" s="18"/>
    </row>
    <row r="1446" spans="13:13" x14ac:dyDescent="0.2">
      <c r="M1446" s="18"/>
    </row>
    <row r="1447" spans="13:13" x14ac:dyDescent="0.2">
      <c r="M1447" s="18"/>
    </row>
    <row r="1448" spans="13:13" x14ac:dyDescent="0.2">
      <c r="M1448" s="18"/>
    </row>
    <row r="1449" spans="13:13" x14ac:dyDescent="0.2">
      <c r="M1449" s="18"/>
    </row>
    <row r="1450" spans="13:13" x14ac:dyDescent="0.2">
      <c r="M1450" s="18"/>
    </row>
    <row r="1451" spans="13:13" x14ac:dyDescent="0.2">
      <c r="M1451" s="18"/>
    </row>
    <row r="1452" spans="13:13" x14ac:dyDescent="0.2">
      <c r="M1452" s="18"/>
    </row>
    <row r="1453" spans="13:13" x14ac:dyDescent="0.2">
      <c r="M1453" s="18"/>
    </row>
    <row r="1454" spans="13:13" x14ac:dyDescent="0.2">
      <c r="M1454" s="18"/>
    </row>
    <row r="1455" spans="13:13" x14ac:dyDescent="0.2">
      <c r="M1455" s="18"/>
    </row>
    <row r="1456" spans="13:13" x14ac:dyDescent="0.2">
      <c r="M1456" s="18"/>
    </row>
    <row r="1457" spans="13:13" x14ac:dyDescent="0.2">
      <c r="M1457" s="18"/>
    </row>
    <row r="1458" spans="13:13" x14ac:dyDescent="0.2">
      <c r="M1458" s="18"/>
    </row>
    <row r="1459" spans="13:13" x14ac:dyDescent="0.2">
      <c r="M1459" s="18"/>
    </row>
    <row r="1460" spans="13:13" x14ac:dyDescent="0.2">
      <c r="M1460" s="18"/>
    </row>
    <row r="1461" spans="13:13" x14ac:dyDescent="0.2">
      <c r="M1461" s="18"/>
    </row>
    <row r="1462" spans="13:13" x14ac:dyDescent="0.2">
      <c r="M1462" s="18"/>
    </row>
    <row r="1463" spans="13:13" x14ac:dyDescent="0.2">
      <c r="M1463" s="18"/>
    </row>
    <row r="1464" spans="13:13" x14ac:dyDescent="0.2">
      <c r="M1464" s="18"/>
    </row>
    <row r="1465" spans="13:13" x14ac:dyDescent="0.2">
      <c r="M1465" s="18"/>
    </row>
    <row r="1466" spans="13:13" x14ac:dyDescent="0.2">
      <c r="M1466" s="18"/>
    </row>
    <row r="1467" spans="13:13" x14ac:dyDescent="0.2">
      <c r="M1467" s="18"/>
    </row>
    <row r="1468" spans="13:13" x14ac:dyDescent="0.2">
      <c r="M1468" s="18"/>
    </row>
    <row r="1469" spans="13:13" x14ac:dyDescent="0.2">
      <c r="M1469" s="18"/>
    </row>
    <row r="1470" spans="13:13" x14ac:dyDescent="0.2">
      <c r="M1470" s="18"/>
    </row>
    <row r="1471" spans="13:13" x14ac:dyDescent="0.2">
      <c r="M1471" s="18"/>
    </row>
    <row r="1472" spans="13:13" x14ac:dyDescent="0.2">
      <c r="M1472" s="18"/>
    </row>
    <row r="1473" spans="13:13" x14ac:dyDescent="0.2">
      <c r="M1473" s="18"/>
    </row>
    <row r="1474" spans="13:13" x14ac:dyDescent="0.2">
      <c r="M1474" s="18"/>
    </row>
    <row r="1475" spans="13:13" x14ac:dyDescent="0.2">
      <c r="M1475" s="18"/>
    </row>
    <row r="1476" spans="13:13" x14ac:dyDescent="0.2">
      <c r="M1476" s="18"/>
    </row>
    <row r="1477" spans="13:13" x14ac:dyDescent="0.2">
      <c r="M1477" s="18"/>
    </row>
    <row r="1478" spans="13:13" x14ac:dyDescent="0.2">
      <c r="M1478" s="18"/>
    </row>
    <row r="1479" spans="13:13" x14ac:dyDescent="0.2">
      <c r="M1479" s="18"/>
    </row>
    <row r="1480" spans="13:13" x14ac:dyDescent="0.2">
      <c r="M1480" s="18"/>
    </row>
    <row r="1481" spans="13:13" x14ac:dyDescent="0.2">
      <c r="M1481" s="18"/>
    </row>
    <row r="1482" spans="13:13" x14ac:dyDescent="0.2">
      <c r="M1482" s="18"/>
    </row>
    <row r="1483" spans="13:13" x14ac:dyDescent="0.2">
      <c r="M1483" s="18"/>
    </row>
    <row r="1484" spans="13:13" x14ac:dyDescent="0.2">
      <c r="M1484" s="18"/>
    </row>
    <row r="1485" spans="13:13" x14ac:dyDescent="0.2">
      <c r="M1485" s="18"/>
    </row>
    <row r="1486" spans="13:13" x14ac:dyDescent="0.2">
      <c r="M1486" s="18"/>
    </row>
    <row r="1487" spans="13:13" x14ac:dyDescent="0.2">
      <c r="M1487" s="18"/>
    </row>
    <row r="1488" spans="13:13" x14ac:dyDescent="0.2">
      <c r="M1488" s="18"/>
    </row>
    <row r="1489" spans="13:13" x14ac:dyDescent="0.2">
      <c r="M1489" s="18"/>
    </row>
    <row r="1490" spans="13:13" x14ac:dyDescent="0.2">
      <c r="M1490" s="18"/>
    </row>
    <row r="1491" spans="13:13" x14ac:dyDescent="0.2">
      <c r="M1491" s="18"/>
    </row>
    <row r="1492" spans="13:13" x14ac:dyDescent="0.2">
      <c r="M1492" s="18"/>
    </row>
    <row r="1493" spans="13:13" x14ac:dyDescent="0.2">
      <c r="M1493" s="18"/>
    </row>
    <row r="1494" spans="13:13" x14ac:dyDescent="0.2">
      <c r="M1494" s="18"/>
    </row>
    <row r="1495" spans="13:13" x14ac:dyDescent="0.2">
      <c r="M1495" s="18"/>
    </row>
    <row r="1496" spans="13:13" x14ac:dyDescent="0.2">
      <c r="M1496" s="18"/>
    </row>
    <row r="1497" spans="13:13" x14ac:dyDescent="0.2">
      <c r="M1497" s="18"/>
    </row>
    <row r="1498" spans="13:13" x14ac:dyDescent="0.2">
      <c r="M1498" s="18"/>
    </row>
    <row r="1499" spans="13:13" x14ac:dyDescent="0.2">
      <c r="M1499" s="18"/>
    </row>
    <row r="1500" spans="13:13" x14ac:dyDescent="0.2">
      <c r="M1500" s="18"/>
    </row>
    <row r="1501" spans="13:13" x14ac:dyDescent="0.2">
      <c r="M1501" s="18"/>
    </row>
    <row r="1502" spans="13:13" x14ac:dyDescent="0.2">
      <c r="M1502" s="18"/>
    </row>
    <row r="1503" spans="13:13" x14ac:dyDescent="0.2">
      <c r="M1503" s="18"/>
    </row>
    <row r="1504" spans="13:13" x14ac:dyDescent="0.2">
      <c r="M1504" s="18"/>
    </row>
    <row r="1505" spans="13:13" x14ac:dyDescent="0.2">
      <c r="M1505" s="18"/>
    </row>
    <row r="1506" spans="13:13" x14ac:dyDescent="0.2">
      <c r="M1506" s="18"/>
    </row>
    <row r="1507" spans="13:13" x14ac:dyDescent="0.2">
      <c r="M1507" s="18"/>
    </row>
    <row r="1508" spans="13:13" x14ac:dyDescent="0.2">
      <c r="M1508" s="18"/>
    </row>
    <row r="1509" spans="13:13" x14ac:dyDescent="0.2">
      <c r="M1509" s="18"/>
    </row>
    <row r="1510" spans="13:13" x14ac:dyDescent="0.2">
      <c r="M1510" s="18"/>
    </row>
    <row r="1511" spans="13:13" x14ac:dyDescent="0.2">
      <c r="M1511" s="18"/>
    </row>
    <row r="1512" spans="13:13" x14ac:dyDescent="0.2">
      <c r="M1512" s="18"/>
    </row>
    <row r="1513" spans="13:13" x14ac:dyDescent="0.2">
      <c r="M1513" s="18"/>
    </row>
    <row r="1514" spans="13:13" x14ac:dyDescent="0.2">
      <c r="M1514" s="18"/>
    </row>
    <row r="1515" spans="13:13" x14ac:dyDescent="0.2">
      <c r="M1515" s="18"/>
    </row>
    <row r="1516" spans="13:13" x14ac:dyDescent="0.2">
      <c r="M1516" s="18"/>
    </row>
    <row r="1517" spans="13:13" x14ac:dyDescent="0.2">
      <c r="M1517" s="18"/>
    </row>
    <row r="1518" spans="13:13" x14ac:dyDescent="0.2">
      <c r="M1518" s="18"/>
    </row>
    <row r="1519" spans="13:13" x14ac:dyDescent="0.2">
      <c r="M1519" s="18"/>
    </row>
    <row r="1520" spans="13:13" x14ac:dyDescent="0.2">
      <c r="M1520" s="18"/>
    </row>
    <row r="1521" spans="13:13" x14ac:dyDescent="0.2">
      <c r="M1521" s="18"/>
    </row>
    <row r="1522" spans="13:13" x14ac:dyDescent="0.2">
      <c r="M1522" s="18"/>
    </row>
    <row r="1523" spans="13:13" x14ac:dyDescent="0.2">
      <c r="M1523" s="18"/>
    </row>
    <row r="1524" spans="13:13" x14ac:dyDescent="0.2">
      <c r="M1524" s="18"/>
    </row>
    <row r="1525" spans="13:13" x14ac:dyDescent="0.2">
      <c r="M1525" s="18"/>
    </row>
    <row r="1526" spans="13:13" x14ac:dyDescent="0.2">
      <c r="M1526" s="18"/>
    </row>
    <row r="1527" spans="13:13" x14ac:dyDescent="0.2">
      <c r="M1527" s="18"/>
    </row>
    <row r="1528" spans="13:13" x14ac:dyDescent="0.2">
      <c r="M1528" s="18"/>
    </row>
    <row r="1529" spans="13:13" x14ac:dyDescent="0.2">
      <c r="M1529" s="18"/>
    </row>
    <row r="1530" spans="13:13" x14ac:dyDescent="0.2">
      <c r="M1530" s="18"/>
    </row>
    <row r="1531" spans="13:13" x14ac:dyDescent="0.2">
      <c r="M1531" s="18"/>
    </row>
    <row r="1532" spans="13:13" x14ac:dyDescent="0.2">
      <c r="M1532" s="18"/>
    </row>
    <row r="1533" spans="13:13" x14ac:dyDescent="0.2">
      <c r="M1533" s="18"/>
    </row>
    <row r="1534" spans="13:13" x14ac:dyDescent="0.2">
      <c r="M1534" s="18"/>
    </row>
    <row r="1535" spans="13:13" x14ac:dyDescent="0.2">
      <c r="M1535" s="18"/>
    </row>
    <row r="1536" spans="13:13" x14ac:dyDescent="0.2">
      <c r="M1536" s="18"/>
    </row>
    <row r="1537" spans="13:13" x14ac:dyDescent="0.2">
      <c r="M1537" s="18"/>
    </row>
    <row r="1538" spans="13:13" x14ac:dyDescent="0.2">
      <c r="M1538" s="18"/>
    </row>
    <row r="1539" spans="13:13" x14ac:dyDescent="0.2">
      <c r="M1539" s="18"/>
    </row>
    <row r="1540" spans="13:13" x14ac:dyDescent="0.2">
      <c r="M1540" s="18"/>
    </row>
    <row r="1541" spans="13:13" x14ac:dyDescent="0.2">
      <c r="M1541" s="18"/>
    </row>
    <row r="1542" spans="13:13" x14ac:dyDescent="0.2">
      <c r="M1542" s="18"/>
    </row>
    <row r="1543" spans="13:13" x14ac:dyDescent="0.2">
      <c r="M1543" s="18"/>
    </row>
    <row r="1544" spans="13:13" x14ac:dyDescent="0.2">
      <c r="M1544" s="18"/>
    </row>
    <row r="1545" spans="13:13" x14ac:dyDescent="0.2">
      <c r="M1545" s="18"/>
    </row>
    <row r="1546" spans="13:13" x14ac:dyDescent="0.2">
      <c r="M1546" s="18"/>
    </row>
    <row r="1547" spans="13:13" x14ac:dyDescent="0.2">
      <c r="M1547" s="18"/>
    </row>
    <row r="1548" spans="13:13" x14ac:dyDescent="0.2">
      <c r="M1548" s="18"/>
    </row>
    <row r="1549" spans="13:13" x14ac:dyDescent="0.2">
      <c r="M1549" s="18"/>
    </row>
    <row r="1550" spans="13:13" x14ac:dyDescent="0.2">
      <c r="M1550" s="18"/>
    </row>
    <row r="1551" spans="13:13" x14ac:dyDescent="0.2">
      <c r="M1551" s="18"/>
    </row>
    <row r="1552" spans="13:13" x14ac:dyDescent="0.2">
      <c r="M1552" s="18"/>
    </row>
    <row r="1553" spans="13:13" x14ac:dyDescent="0.2">
      <c r="M1553" s="18"/>
    </row>
    <row r="1554" spans="13:13" x14ac:dyDescent="0.2">
      <c r="M1554" s="18"/>
    </row>
    <row r="1555" spans="13:13" x14ac:dyDescent="0.2">
      <c r="M1555" s="18"/>
    </row>
    <row r="1556" spans="13:13" x14ac:dyDescent="0.2">
      <c r="M1556" s="18"/>
    </row>
    <row r="1557" spans="13:13" x14ac:dyDescent="0.2">
      <c r="M1557" s="18"/>
    </row>
    <row r="1558" spans="13:13" x14ac:dyDescent="0.2">
      <c r="M1558" s="18"/>
    </row>
    <row r="1559" spans="13:13" x14ac:dyDescent="0.2">
      <c r="M1559" s="18"/>
    </row>
    <row r="1560" spans="13:13" x14ac:dyDescent="0.2">
      <c r="M1560" s="18"/>
    </row>
    <row r="1561" spans="13:13" x14ac:dyDescent="0.2">
      <c r="M1561" s="18"/>
    </row>
    <row r="1562" spans="13:13" x14ac:dyDescent="0.2">
      <c r="M1562" s="18"/>
    </row>
    <row r="1563" spans="13:13" x14ac:dyDescent="0.2">
      <c r="M1563" s="18"/>
    </row>
    <row r="1564" spans="13:13" x14ac:dyDescent="0.2">
      <c r="M1564" s="18"/>
    </row>
    <row r="1565" spans="13:13" x14ac:dyDescent="0.2">
      <c r="M1565" s="18"/>
    </row>
    <row r="1566" spans="13:13" x14ac:dyDescent="0.2">
      <c r="M1566" s="18"/>
    </row>
    <row r="1567" spans="13:13" x14ac:dyDescent="0.2">
      <c r="M1567" s="18"/>
    </row>
    <row r="1568" spans="13:13" x14ac:dyDescent="0.2">
      <c r="M1568" s="18"/>
    </row>
    <row r="1569" spans="13:13" x14ac:dyDescent="0.2">
      <c r="M1569" s="18"/>
    </row>
    <row r="1570" spans="13:13" x14ac:dyDescent="0.2">
      <c r="M1570" s="18"/>
    </row>
    <row r="1571" spans="13:13" x14ac:dyDescent="0.2">
      <c r="M1571" s="18"/>
    </row>
    <row r="1572" spans="13:13" x14ac:dyDescent="0.2">
      <c r="M1572" s="18"/>
    </row>
    <row r="1573" spans="13:13" x14ac:dyDescent="0.2">
      <c r="M1573" s="18"/>
    </row>
    <row r="1574" spans="13:13" x14ac:dyDescent="0.2">
      <c r="M1574" s="18"/>
    </row>
    <row r="1575" spans="13:13" x14ac:dyDescent="0.2">
      <c r="M1575" s="18"/>
    </row>
    <row r="1576" spans="13:13" x14ac:dyDescent="0.2">
      <c r="M1576" s="18"/>
    </row>
    <row r="1577" spans="13:13" x14ac:dyDescent="0.2">
      <c r="M1577" s="18"/>
    </row>
    <row r="1578" spans="13:13" x14ac:dyDescent="0.2">
      <c r="M1578" s="18"/>
    </row>
    <row r="1579" spans="13:13" x14ac:dyDescent="0.2">
      <c r="M1579" s="18"/>
    </row>
    <row r="1580" spans="13:13" x14ac:dyDescent="0.2">
      <c r="M1580" s="18"/>
    </row>
    <row r="1581" spans="13:13" x14ac:dyDescent="0.2">
      <c r="M1581" s="18"/>
    </row>
    <row r="1582" spans="13:13" x14ac:dyDescent="0.2">
      <c r="M1582" s="18"/>
    </row>
    <row r="1583" spans="13:13" x14ac:dyDescent="0.2">
      <c r="M1583" s="18"/>
    </row>
    <row r="1584" spans="13:13" x14ac:dyDescent="0.2">
      <c r="M1584" s="18"/>
    </row>
    <row r="1585" spans="13:13" x14ac:dyDescent="0.2">
      <c r="M1585" s="18"/>
    </row>
    <row r="1586" spans="13:13" x14ac:dyDescent="0.2">
      <c r="M1586" s="18"/>
    </row>
    <row r="1587" spans="13:13" x14ac:dyDescent="0.2">
      <c r="M1587" s="18"/>
    </row>
    <row r="1588" spans="13:13" x14ac:dyDescent="0.2">
      <c r="M1588" s="18"/>
    </row>
    <row r="1589" spans="13:13" x14ac:dyDescent="0.2">
      <c r="M1589" s="18"/>
    </row>
    <row r="1590" spans="13:13" x14ac:dyDescent="0.2">
      <c r="M1590" s="18"/>
    </row>
    <row r="1591" spans="13:13" x14ac:dyDescent="0.2">
      <c r="M1591" s="18"/>
    </row>
    <row r="1592" spans="13:13" x14ac:dyDescent="0.2">
      <c r="M1592" s="18"/>
    </row>
    <row r="1593" spans="13:13" x14ac:dyDescent="0.2">
      <c r="M1593" s="18"/>
    </row>
    <row r="1594" spans="13:13" x14ac:dyDescent="0.2">
      <c r="M1594" s="18"/>
    </row>
    <row r="1595" spans="13:13" x14ac:dyDescent="0.2">
      <c r="M1595" s="18"/>
    </row>
    <row r="1596" spans="13:13" x14ac:dyDescent="0.2">
      <c r="M1596" s="18"/>
    </row>
    <row r="1597" spans="13:13" x14ac:dyDescent="0.2">
      <c r="M1597" s="18"/>
    </row>
    <row r="1598" spans="13:13" x14ac:dyDescent="0.2">
      <c r="M1598" s="18"/>
    </row>
    <row r="1599" spans="13:13" x14ac:dyDescent="0.2">
      <c r="M1599" s="18"/>
    </row>
    <row r="1600" spans="13:13" x14ac:dyDescent="0.2">
      <c r="M1600" s="18"/>
    </row>
    <row r="1601" spans="13:13" x14ac:dyDescent="0.2">
      <c r="M1601" s="18"/>
    </row>
    <row r="1602" spans="13:13" x14ac:dyDescent="0.2">
      <c r="M1602" s="18"/>
    </row>
    <row r="1603" spans="13:13" x14ac:dyDescent="0.2">
      <c r="M1603" s="18"/>
    </row>
    <row r="1604" spans="13:13" x14ac:dyDescent="0.2">
      <c r="M1604" s="18"/>
    </row>
    <row r="1605" spans="13:13" x14ac:dyDescent="0.2">
      <c r="M1605" s="18"/>
    </row>
    <row r="1606" spans="13:13" x14ac:dyDescent="0.2">
      <c r="M1606" s="18"/>
    </row>
    <row r="1607" spans="13:13" x14ac:dyDescent="0.2">
      <c r="M1607" s="18"/>
    </row>
    <row r="1608" spans="13:13" x14ac:dyDescent="0.2">
      <c r="M1608" s="18"/>
    </row>
    <row r="1609" spans="13:13" x14ac:dyDescent="0.2">
      <c r="M1609" s="18"/>
    </row>
    <row r="1610" spans="13:13" x14ac:dyDescent="0.2">
      <c r="M1610" s="18"/>
    </row>
    <row r="1611" spans="13:13" x14ac:dyDescent="0.2">
      <c r="M1611" s="18"/>
    </row>
    <row r="1612" spans="13:13" x14ac:dyDescent="0.2">
      <c r="M1612" s="18"/>
    </row>
    <row r="1613" spans="13:13" x14ac:dyDescent="0.2">
      <c r="M1613" s="18"/>
    </row>
    <row r="1614" spans="13:13" x14ac:dyDescent="0.2">
      <c r="M1614" s="18"/>
    </row>
    <row r="1615" spans="13:13" x14ac:dyDescent="0.2">
      <c r="M1615" s="18"/>
    </row>
    <row r="1616" spans="13:13" x14ac:dyDescent="0.2">
      <c r="M1616" s="18"/>
    </row>
    <row r="1617" spans="13:13" x14ac:dyDescent="0.2">
      <c r="M1617" s="18"/>
    </row>
    <row r="1618" spans="13:13" x14ac:dyDescent="0.2">
      <c r="M1618" s="18"/>
    </row>
    <row r="1619" spans="13:13" x14ac:dyDescent="0.2">
      <c r="M1619" s="18"/>
    </row>
    <row r="1620" spans="13:13" x14ac:dyDescent="0.2">
      <c r="M1620" s="18"/>
    </row>
    <row r="1621" spans="13:13" x14ac:dyDescent="0.2">
      <c r="M1621" s="18"/>
    </row>
    <row r="1622" spans="13:13" x14ac:dyDescent="0.2">
      <c r="M1622" s="18"/>
    </row>
    <row r="1623" spans="13:13" x14ac:dyDescent="0.2">
      <c r="M1623" s="18"/>
    </row>
    <row r="1624" spans="13:13" x14ac:dyDescent="0.2">
      <c r="M1624" s="18"/>
    </row>
    <row r="1625" spans="13:13" x14ac:dyDescent="0.2">
      <c r="M1625" s="18"/>
    </row>
    <row r="1626" spans="13:13" x14ac:dyDescent="0.2">
      <c r="M1626" s="18"/>
    </row>
    <row r="1627" spans="13:13" x14ac:dyDescent="0.2">
      <c r="M1627" s="18"/>
    </row>
    <row r="1628" spans="13:13" x14ac:dyDescent="0.2">
      <c r="M1628" s="18"/>
    </row>
    <row r="1629" spans="13:13" x14ac:dyDescent="0.2">
      <c r="M1629" s="18"/>
    </row>
    <row r="1630" spans="13:13" x14ac:dyDescent="0.2">
      <c r="M1630" s="18"/>
    </row>
    <row r="1631" spans="13:13" x14ac:dyDescent="0.2">
      <c r="M1631" s="18"/>
    </row>
    <row r="1632" spans="13:13" x14ac:dyDescent="0.2">
      <c r="M1632" s="18"/>
    </row>
    <row r="1633" spans="13:13" x14ac:dyDescent="0.2">
      <c r="M1633" s="18"/>
    </row>
    <row r="1634" spans="13:13" x14ac:dyDescent="0.2">
      <c r="M1634" s="18"/>
    </row>
    <row r="1635" spans="13:13" x14ac:dyDescent="0.2">
      <c r="M1635" s="18"/>
    </row>
    <row r="1636" spans="13:13" x14ac:dyDescent="0.2">
      <c r="M1636" s="18"/>
    </row>
    <row r="1637" spans="13:13" x14ac:dyDescent="0.2">
      <c r="M1637" s="18"/>
    </row>
    <row r="1638" spans="13:13" x14ac:dyDescent="0.2">
      <c r="M1638" s="18"/>
    </row>
    <row r="1639" spans="13:13" x14ac:dyDescent="0.2">
      <c r="M1639" s="18"/>
    </row>
    <row r="1640" spans="13:13" x14ac:dyDescent="0.2">
      <c r="M1640" s="18"/>
    </row>
    <row r="1641" spans="13:13" x14ac:dyDescent="0.2">
      <c r="M1641" s="18"/>
    </row>
    <row r="1642" spans="13:13" x14ac:dyDescent="0.2">
      <c r="M1642" s="18"/>
    </row>
    <row r="1643" spans="13:13" x14ac:dyDescent="0.2">
      <c r="M1643" s="18"/>
    </row>
    <row r="1644" spans="13:13" x14ac:dyDescent="0.2">
      <c r="M1644" s="18"/>
    </row>
    <row r="1645" spans="13:13" x14ac:dyDescent="0.2">
      <c r="M1645" s="18"/>
    </row>
    <row r="1646" spans="13:13" x14ac:dyDescent="0.2">
      <c r="M1646" s="18"/>
    </row>
    <row r="1647" spans="13:13" x14ac:dyDescent="0.2">
      <c r="M1647" s="18"/>
    </row>
    <row r="1648" spans="13:13" x14ac:dyDescent="0.2">
      <c r="M1648" s="18"/>
    </row>
    <row r="1649" spans="13:13" x14ac:dyDescent="0.2">
      <c r="M1649" s="18"/>
    </row>
    <row r="1650" spans="13:13" x14ac:dyDescent="0.2">
      <c r="M1650" s="18"/>
    </row>
    <row r="1651" spans="13:13" x14ac:dyDescent="0.2">
      <c r="M1651" s="18"/>
    </row>
    <row r="1652" spans="13:13" x14ac:dyDescent="0.2">
      <c r="M1652" s="18"/>
    </row>
    <row r="1653" spans="13:13" x14ac:dyDescent="0.2">
      <c r="M1653" s="18"/>
    </row>
    <row r="1654" spans="13:13" x14ac:dyDescent="0.2">
      <c r="M1654" s="18"/>
    </row>
    <row r="1655" spans="13:13" x14ac:dyDescent="0.2">
      <c r="M1655" s="18"/>
    </row>
    <row r="1656" spans="13:13" x14ac:dyDescent="0.2">
      <c r="M1656" s="18"/>
    </row>
    <row r="1657" spans="13:13" x14ac:dyDescent="0.2">
      <c r="M1657" s="18"/>
    </row>
    <row r="1658" spans="13:13" x14ac:dyDescent="0.2">
      <c r="M1658" s="18"/>
    </row>
    <row r="1659" spans="13:13" x14ac:dyDescent="0.2">
      <c r="M1659" s="18"/>
    </row>
    <row r="1660" spans="13:13" x14ac:dyDescent="0.2">
      <c r="M1660" s="18"/>
    </row>
    <row r="1661" spans="13:13" x14ac:dyDescent="0.2">
      <c r="M1661" s="18"/>
    </row>
    <row r="1662" spans="13:13" x14ac:dyDescent="0.2">
      <c r="M1662" s="18"/>
    </row>
    <row r="1663" spans="13:13" x14ac:dyDescent="0.2">
      <c r="M1663" s="18"/>
    </row>
    <row r="1664" spans="13:13" x14ac:dyDescent="0.2">
      <c r="M1664" s="18"/>
    </row>
    <row r="1665" spans="13:13" x14ac:dyDescent="0.2">
      <c r="M1665" s="18"/>
    </row>
    <row r="1666" spans="13:13" x14ac:dyDescent="0.2">
      <c r="M1666" s="18"/>
    </row>
    <row r="1667" spans="13:13" x14ac:dyDescent="0.2">
      <c r="M1667" s="18"/>
    </row>
    <row r="1668" spans="13:13" x14ac:dyDescent="0.2">
      <c r="M1668" s="18"/>
    </row>
    <row r="1669" spans="13:13" x14ac:dyDescent="0.2">
      <c r="M1669" s="18"/>
    </row>
    <row r="1670" spans="13:13" x14ac:dyDescent="0.2">
      <c r="M1670" s="18"/>
    </row>
    <row r="1671" spans="13:13" x14ac:dyDescent="0.2">
      <c r="M1671" s="18"/>
    </row>
    <row r="1672" spans="13:13" x14ac:dyDescent="0.2">
      <c r="M1672" s="18"/>
    </row>
    <row r="1673" spans="13:13" x14ac:dyDescent="0.2">
      <c r="M1673" s="18"/>
    </row>
    <row r="1674" spans="13:13" x14ac:dyDescent="0.2">
      <c r="M1674" s="18"/>
    </row>
    <row r="1675" spans="13:13" x14ac:dyDescent="0.2">
      <c r="M1675" s="18"/>
    </row>
    <row r="1676" spans="13:13" x14ac:dyDescent="0.2">
      <c r="M1676" s="18"/>
    </row>
    <row r="1677" spans="13:13" x14ac:dyDescent="0.2">
      <c r="M1677" s="18"/>
    </row>
    <row r="1678" spans="13:13" x14ac:dyDescent="0.2">
      <c r="M1678" s="18"/>
    </row>
    <row r="1679" spans="13:13" x14ac:dyDescent="0.2">
      <c r="M1679" s="18"/>
    </row>
    <row r="1680" spans="13:13" x14ac:dyDescent="0.2">
      <c r="M1680" s="18"/>
    </row>
    <row r="1681" spans="13:13" x14ac:dyDescent="0.2">
      <c r="M1681" s="18"/>
    </row>
    <row r="1682" spans="13:13" x14ac:dyDescent="0.2">
      <c r="M1682" s="18"/>
    </row>
    <row r="1683" spans="13:13" x14ac:dyDescent="0.2">
      <c r="M1683" s="18"/>
    </row>
    <row r="1684" spans="13:13" x14ac:dyDescent="0.2">
      <c r="M1684" s="18"/>
    </row>
    <row r="1685" spans="13:13" x14ac:dyDescent="0.2">
      <c r="M1685" s="18"/>
    </row>
    <row r="1686" spans="13:13" x14ac:dyDescent="0.2">
      <c r="M1686" s="18"/>
    </row>
    <row r="1687" spans="13:13" x14ac:dyDescent="0.2">
      <c r="M1687" s="18"/>
    </row>
    <row r="1688" spans="13:13" x14ac:dyDescent="0.2">
      <c r="M1688" s="18"/>
    </row>
    <row r="1689" spans="13:13" x14ac:dyDescent="0.2">
      <c r="M1689" s="18"/>
    </row>
    <row r="1690" spans="13:13" x14ac:dyDescent="0.2">
      <c r="M1690" s="18"/>
    </row>
    <row r="1691" spans="13:13" x14ac:dyDescent="0.2">
      <c r="M1691" s="18"/>
    </row>
    <row r="1692" spans="13:13" x14ac:dyDescent="0.2">
      <c r="M1692" s="18"/>
    </row>
    <row r="1693" spans="13:13" x14ac:dyDescent="0.2">
      <c r="M1693" s="18"/>
    </row>
    <row r="1694" spans="13:13" x14ac:dyDescent="0.2">
      <c r="M1694" s="18"/>
    </row>
    <row r="1695" spans="13:13" x14ac:dyDescent="0.2">
      <c r="M1695" s="18"/>
    </row>
    <row r="1696" spans="13:13" x14ac:dyDescent="0.2">
      <c r="M1696" s="18"/>
    </row>
    <row r="1697" spans="13:13" x14ac:dyDescent="0.2">
      <c r="M1697" s="18"/>
    </row>
    <row r="1698" spans="13:13" x14ac:dyDescent="0.2">
      <c r="M1698" s="18"/>
    </row>
    <row r="1699" spans="13:13" x14ac:dyDescent="0.2">
      <c r="M1699" s="18"/>
    </row>
    <row r="1700" spans="13:13" x14ac:dyDescent="0.2">
      <c r="M1700" s="18"/>
    </row>
    <row r="1701" spans="13:13" x14ac:dyDescent="0.2">
      <c r="M1701" s="18"/>
    </row>
    <row r="1702" spans="13:13" x14ac:dyDescent="0.2">
      <c r="M1702" s="18"/>
    </row>
    <row r="1703" spans="13:13" x14ac:dyDescent="0.2">
      <c r="M1703" s="18"/>
    </row>
    <row r="1704" spans="13:13" x14ac:dyDescent="0.2">
      <c r="M1704" s="18"/>
    </row>
    <row r="1705" spans="13:13" x14ac:dyDescent="0.2">
      <c r="M1705" s="18"/>
    </row>
    <row r="1706" spans="13:13" x14ac:dyDescent="0.2">
      <c r="M1706" s="18"/>
    </row>
    <row r="1707" spans="13:13" x14ac:dyDescent="0.2">
      <c r="M1707" s="18"/>
    </row>
    <row r="1708" spans="13:13" x14ac:dyDescent="0.2">
      <c r="M1708" s="18"/>
    </row>
    <row r="1709" spans="13:13" x14ac:dyDescent="0.2">
      <c r="M1709" s="18"/>
    </row>
    <row r="1710" spans="13:13" x14ac:dyDescent="0.2">
      <c r="M1710" s="18"/>
    </row>
    <row r="1711" spans="13:13" x14ac:dyDescent="0.2">
      <c r="M1711" s="18"/>
    </row>
    <row r="1712" spans="13:13" x14ac:dyDescent="0.2">
      <c r="M1712" s="18"/>
    </row>
    <row r="1713" spans="13:13" x14ac:dyDescent="0.2">
      <c r="M1713" s="18"/>
    </row>
    <row r="1714" spans="13:13" x14ac:dyDescent="0.2">
      <c r="M1714" s="18"/>
    </row>
    <row r="1715" spans="13:13" x14ac:dyDescent="0.2">
      <c r="M1715" s="18"/>
    </row>
    <row r="1716" spans="13:13" x14ac:dyDescent="0.2">
      <c r="M1716" s="18"/>
    </row>
    <row r="1717" spans="13:13" x14ac:dyDescent="0.2">
      <c r="M1717" s="18"/>
    </row>
    <row r="1718" spans="13:13" x14ac:dyDescent="0.2">
      <c r="M1718" s="18"/>
    </row>
    <row r="1719" spans="13:13" x14ac:dyDescent="0.2">
      <c r="M1719" s="18"/>
    </row>
    <row r="1720" spans="13:13" x14ac:dyDescent="0.2">
      <c r="M1720" s="18"/>
    </row>
    <row r="1721" spans="13:13" x14ac:dyDescent="0.2">
      <c r="M1721" s="18"/>
    </row>
    <row r="1722" spans="13:13" x14ac:dyDescent="0.2">
      <c r="M1722" s="18"/>
    </row>
    <row r="1723" spans="13:13" x14ac:dyDescent="0.2">
      <c r="M1723" s="18"/>
    </row>
    <row r="1724" spans="13:13" x14ac:dyDescent="0.2">
      <c r="M1724" s="18"/>
    </row>
    <row r="1725" spans="13:13" x14ac:dyDescent="0.2">
      <c r="M1725" s="18"/>
    </row>
    <row r="1726" spans="13:13" x14ac:dyDescent="0.2">
      <c r="M1726" s="18"/>
    </row>
    <row r="1727" spans="13:13" x14ac:dyDescent="0.2">
      <c r="M1727" s="18"/>
    </row>
    <row r="1728" spans="13:13" x14ac:dyDescent="0.2">
      <c r="M1728" s="18"/>
    </row>
    <row r="1729" spans="13:13" x14ac:dyDescent="0.2">
      <c r="M1729" s="18"/>
    </row>
    <row r="1730" spans="13:13" x14ac:dyDescent="0.2">
      <c r="M1730" s="18"/>
    </row>
    <row r="1731" spans="13:13" x14ac:dyDescent="0.2">
      <c r="M1731" s="18"/>
    </row>
    <row r="1732" spans="13:13" x14ac:dyDescent="0.2">
      <c r="M1732" s="18"/>
    </row>
    <row r="1733" spans="13:13" x14ac:dyDescent="0.2">
      <c r="M1733" s="18"/>
    </row>
    <row r="1734" spans="13:13" x14ac:dyDescent="0.2">
      <c r="M1734" s="18"/>
    </row>
    <row r="1735" spans="13:13" x14ac:dyDescent="0.2">
      <c r="M1735" s="18"/>
    </row>
    <row r="1736" spans="13:13" x14ac:dyDescent="0.2">
      <c r="M1736" s="18"/>
    </row>
    <row r="1737" spans="13:13" x14ac:dyDescent="0.2">
      <c r="M1737" s="18"/>
    </row>
    <row r="1738" spans="13:13" x14ac:dyDescent="0.2">
      <c r="M1738" s="18"/>
    </row>
    <row r="1739" spans="13:13" x14ac:dyDescent="0.2">
      <c r="M1739" s="18"/>
    </row>
    <row r="1740" spans="13:13" x14ac:dyDescent="0.2">
      <c r="M1740" s="18"/>
    </row>
    <row r="1741" spans="13:13" x14ac:dyDescent="0.2">
      <c r="M1741" s="18"/>
    </row>
    <row r="1742" spans="13:13" x14ac:dyDescent="0.2">
      <c r="M1742" s="18"/>
    </row>
    <row r="1743" spans="13:13" x14ac:dyDescent="0.2">
      <c r="M1743" s="18"/>
    </row>
    <row r="1744" spans="13:13" x14ac:dyDescent="0.2">
      <c r="M1744" s="18"/>
    </row>
    <row r="1745" spans="13:13" x14ac:dyDescent="0.2">
      <c r="M1745" s="18"/>
    </row>
    <row r="1746" spans="13:13" x14ac:dyDescent="0.2">
      <c r="M1746" s="18"/>
    </row>
    <row r="1747" spans="13:13" x14ac:dyDescent="0.2">
      <c r="M1747" s="18"/>
    </row>
    <row r="1748" spans="13:13" x14ac:dyDescent="0.2">
      <c r="M1748" s="18"/>
    </row>
    <row r="1749" spans="13:13" x14ac:dyDescent="0.2">
      <c r="M1749" s="18"/>
    </row>
    <row r="1750" spans="13:13" x14ac:dyDescent="0.2">
      <c r="M1750" s="18"/>
    </row>
    <row r="1751" spans="13:13" x14ac:dyDescent="0.2">
      <c r="M1751" s="18"/>
    </row>
    <row r="1752" spans="13:13" x14ac:dyDescent="0.2">
      <c r="M1752" s="18"/>
    </row>
    <row r="1753" spans="13:13" x14ac:dyDescent="0.2">
      <c r="M1753" s="18"/>
    </row>
    <row r="1754" spans="13:13" x14ac:dyDescent="0.2">
      <c r="M1754" s="18"/>
    </row>
    <row r="1755" spans="13:13" x14ac:dyDescent="0.2">
      <c r="M1755" s="18"/>
    </row>
    <row r="1756" spans="13:13" x14ac:dyDescent="0.2">
      <c r="M1756" s="18"/>
    </row>
    <row r="1757" spans="13:13" x14ac:dyDescent="0.2">
      <c r="M1757" s="18"/>
    </row>
    <row r="1758" spans="13:13" x14ac:dyDescent="0.2">
      <c r="M1758" s="18"/>
    </row>
    <row r="1759" spans="13:13" x14ac:dyDescent="0.2">
      <c r="M1759" s="18"/>
    </row>
    <row r="1760" spans="13:13" x14ac:dyDescent="0.2">
      <c r="M1760" s="18"/>
    </row>
    <row r="1761" spans="13:13" x14ac:dyDescent="0.2">
      <c r="M1761" s="18"/>
    </row>
    <row r="1762" spans="13:13" x14ac:dyDescent="0.2">
      <c r="M1762" s="18"/>
    </row>
    <row r="1763" spans="13:13" x14ac:dyDescent="0.2">
      <c r="M1763" s="18"/>
    </row>
    <row r="1764" spans="13:13" x14ac:dyDescent="0.2">
      <c r="M1764" s="18"/>
    </row>
    <row r="1765" spans="13:13" x14ac:dyDescent="0.2">
      <c r="M1765" s="18"/>
    </row>
    <row r="1766" spans="13:13" x14ac:dyDescent="0.2">
      <c r="M1766" s="18"/>
    </row>
    <row r="1767" spans="13:13" x14ac:dyDescent="0.2">
      <c r="M1767" s="18"/>
    </row>
    <row r="1768" spans="13:13" x14ac:dyDescent="0.2">
      <c r="M1768" s="18"/>
    </row>
    <row r="1769" spans="13:13" x14ac:dyDescent="0.2">
      <c r="M1769" s="18"/>
    </row>
    <row r="1770" spans="13:13" x14ac:dyDescent="0.2">
      <c r="M1770" s="18"/>
    </row>
    <row r="1771" spans="13:13" x14ac:dyDescent="0.2">
      <c r="M1771" s="18"/>
    </row>
    <row r="1772" spans="13:13" x14ac:dyDescent="0.2">
      <c r="M1772" s="18"/>
    </row>
    <row r="1773" spans="13:13" x14ac:dyDescent="0.2">
      <c r="M1773" s="18"/>
    </row>
    <row r="1774" spans="13:13" x14ac:dyDescent="0.2">
      <c r="M1774" s="18"/>
    </row>
    <row r="1775" spans="13:13" x14ac:dyDescent="0.2">
      <c r="M1775" s="18"/>
    </row>
    <row r="1776" spans="13:13" x14ac:dyDescent="0.2">
      <c r="M1776" s="18"/>
    </row>
    <row r="1777" spans="13:13" x14ac:dyDescent="0.2">
      <c r="M1777" s="18"/>
    </row>
    <row r="1778" spans="13:13" x14ac:dyDescent="0.2">
      <c r="M1778" s="18"/>
    </row>
    <row r="1779" spans="13:13" x14ac:dyDescent="0.2">
      <c r="M1779" s="18"/>
    </row>
    <row r="1780" spans="13:13" x14ac:dyDescent="0.2">
      <c r="M1780" s="18"/>
    </row>
    <row r="1781" spans="13:13" x14ac:dyDescent="0.2">
      <c r="M1781" s="18"/>
    </row>
    <row r="1782" spans="13:13" x14ac:dyDescent="0.2">
      <c r="M1782" s="18"/>
    </row>
    <row r="1783" spans="13:13" x14ac:dyDescent="0.2">
      <c r="M1783" s="18"/>
    </row>
    <row r="1784" spans="13:13" x14ac:dyDescent="0.2">
      <c r="M1784" s="18"/>
    </row>
    <row r="1785" spans="13:13" x14ac:dyDescent="0.2">
      <c r="M1785" s="18"/>
    </row>
    <row r="1786" spans="13:13" x14ac:dyDescent="0.2">
      <c r="M1786" s="18"/>
    </row>
    <row r="1787" spans="13:13" x14ac:dyDescent="0.2">
      <c r="M1787" s="18"/>
    </row>
    <row r="1788" spans="13:13" x14ac:dyDescent="0.2">
      <c r="M1788" s="18"/>
    </row>
    <row r="1789" spans="13:13" x14ac:dyDescent="0.2">
      <c r="M1789" s="18"/>
    </row>
    <row r="1790" spans="13:13" x14ac:dyDescent="0.2">
      <c r="M1790" s="18"/>
    </row>
    <row r="1791" spans="13:13" x14ac:dyDescent="0.2">
      <c r="M1791" s="18"/>
    </row>
    <row r="1792" spans="13:13" x14ac:dyDescent="0.2">
      <c r="M1792" s="18"/>
    </row>
    <row r="1793" spans="13:13" x14ac:dyDescent="0.2">
      <c r="M1793" s="18"/>
    </row>
    <row r="1794" spans="13:13" x14ac:dyDescent="0.2">
      <c r="M1794" s="18"/>
    </row>
    <row r="1795" spans="13:13" x14ac:dyDescent="0.2">
      <c r="M1795" s="18"/>
    </row>
    <row r="1796" spans="13:13" x14ac:dyDescent="0.2">
      <c r="M1796" s="18"/>
    </row>
    <row r="1797" spans="13:13" x14ac:dyDescent="0.2">
      <c r="M1797" s="18"/>
    </row>
    <row r="1798" spans="13:13" x14ac:dyDescent="0.2">
      <c r="M1798" s="18"/>
    </row>
    <row r="1799" spans="13:13" x14ac:dyDescent="0.2">
      <c r="M1799" s="18"/>
    </row>
    <row r="1800" spans="13:13" x14ac:dyDescent="0.2">
      <c r="M1800" s="18"/>
    </row>
    <row r="1801" spans="13:13" x14ac:dyDescent="0.2">
      <c r="M1801" s="18"/>
    </row>
    <row r="1802" spans="13:13" x14ac:dyDescent="0.2">
      <c r="M1802" s="18"/>
    </row>
    <row r="1803" spans="13:13" x14ac:dyDescent="0.2">
      <c r="M1803" s="18"/>
    </row>
    <row r="1804" spans="13:13" x14ac:dyDescent="0.2">
      <c r="M1804" s="18"/>
    </row>
    <row r="1805" spans="13:13" x14ac:dyDescent="0.2">
      <c r="M1805" s="18"/>
    </row>
    <row r="1806" spans="13:13" x14ac:dyDescent="0.2">
      <c r="M1806" s="18"/>
    </row>
    <row r="1807" spans="13:13" x14ac:dyDescent="0.2">
      <c r="M1807" s="18"/>
    </row>
    <row r="1808" spans="13:13" x14ac:dyDescent="0.2">
      <c r="M1808" s="18"/>
    </row>
    <row r="1809" spans="13:13" x14ac:dyDescent="0.2">
      <c r="M1809" s="18"/>
    </row>
    <row r="1810" spans="13:13" x14ac:dyDescent="0.2">
      <c r="M1810" s="18"/>
    </row>
    <row r="1811" spans="13:13" x14ac:dyDescent="0.2">
      <c r="M1811" s="18"/>
    </row>
    <row r="1812" spans="13:13" x14ac:dyDescent="0.2">
      <c r="M1812" s="18"/>
    </row>
    <row r="1813" spans="13:13" x14ac:dyDescent="0.2">
      <c r="M1813" s="18"/>
    </row>
    <row r="1814" spans="13:13" x14ac:dyDescent="0.2">
      <c r="M1814" s="18"/>
    </row>
    <row r="1815" spans="13:13" x14ac:dyDescent="0.2">
      <c r="M1815" s="18"/>
    </row>
    <row r="1816" spans="13:13" x14ac:dyDescent="0.2">
      <c r="M1816" s="18"/>
    </row>
    <row r="1817" spans="13:13" x14ac:dyDescent="0.2">
      <c r="M1817" s="18"/>
    </row>
    <row r="1818" spans="13:13" x14ac:dyDescent="0.2">
      <c r="M1818" s="18"/>
    </row>
    <row r="1819" spans="13:13" x14ac:dyDescent="0.2">
      <c r="M1819" s="18"/>
    </row>
    <row r="1820" spans="13:13" x14ac:dyDescent="0.2">
      <c r="M1820" s="18"/>
    </row>
    <row r="1821" spans="13:13" x14ac:dyDescent="0.2">
      <c r="M1821" s="18"/>
    </row>
    <row r="1822" spans="13:13" x14ac:dyDescent="0.2">
      <c r="M1822" s="18"/>
    </row>
    <row r="1823" spans="13:13" x14ac:dyDescent="0.2">
      <c r="M1823" s="18"/>
    </row>
    <row r="1824" spans="13:13" x14ac:dyDescent="0.2">
      <c r="M1824" s="18"/>
    </row>
    <row r="1825" spans="13:13" x14ac:dyDescent="0.2">
      <c r="M1825" s="18"/>
    </row>
    <row r="1826" spans="13:13" x14ac:dyDescent="0.2">
      <c r="M1826" s="18"/>
    </row>
    <row r="1827" spans="13:13" x14ac:dyDescent="0.2">
      <c r="M1827" s="18"/>
    </row>
    <row r="1828" spans="13:13" x14ac:dyDescent="0.2">
      <c r="M1828" s="18"/>
    </row>
    <row r="1829" spans="13:13" x14ac:dyDescent="0.2">
      <c r="M1829" s="18"/>
    </row>
    <row r="1830" spans="13:13" x14ac:dyDescent="0.2">
      <c r="M1830" s="18"/>
    </row>
    <row r="1831" spans="13:13" x14ac:dyDescent="0.2">
      <c r="M1831" s="18"/>
    </row>
    <row r="1832" spans="13:13" x14ac:dyDescent="0.2">
      <c r="M1832" s="18"/>
    </row>
    <row r="1833" spans="13:13" x14ac:dyDescent="0.2">
      <c r="M1833" s="18"/>
    </row>
    <row r="1834" spans="13:13" x14ac:dyDescent="0.2">
      <c r="M1834" s="18"/>
    </row>
    <row r="1835" spans="13:13" x14ac:dyDescent="0.2">
      <c r="M1835" s="18"/>
    </row>
    <row r="1836" spans="13:13" x14ac:dyDescent="0.2">
      <c r="M1836" s="18"/>
    </row>
    <row r="1837" spans="13:13" x14ac:dyDescent="0.2">
      <c r="M1837" s="18"/>
    </row>
    <row r="1838" spans="13:13" x14ac:dyDescent="0.2">
      <c r="M1838" s="18"/>
    </row>
    <row r="1839" spans="13:13" x14ac:dyDescent="0.2">
      <c r="M1839" s="18"/>
    </row>
    <row r="1840" spans="13:13" x14ac:dyDescent="0.2">
      <c r="M1840" s="18"/>
    </row>
    <row r="1841" spans="13:13" x14ac:dyDescent="0.2">
      <c r="M1841" s="18"/>
    </row>
    <row r="1842" spans="13:13" x14ac:dyDescent="0.2">
      <c r="M1842" s="18"/>
    </row>
    <row r="1843" spans="13:13" x14ac:dyDescent="0.2">
      <c r="M1843" s="18"/>
    </row>
    <row r="1844" spans="13:13" x14ac:dyDescent="0.2">
      <c r="M1844" s="18"/>
    </row>
    <row r="1845" spans="13:13" x14ac:dyDescent="0.2">
      <c r="M1845" s="18"/>
    </row>
    <row r="1846" spans="13:13" x14ac:dyDescent="0.2">
      <c r="M1846" s="18"/>
    </row>
    <row r="1847" spans="13:13" x14ac:dyDescent="0.2">
      <c r="M1847" s="18"/>
    </row>
    <row r="1848" spans="13:13" x14ac:dyDescent="0.2">
      <c r="M1848" s="18"/>
    </row>
    <row r="1849" spans="13:13" x14ac:dyDescent="0.2">
      <c r="M1849" s="18"/>
    </row>
    <row r="1850" spans="13:13" x14ac:dyDescent="0.2">
      <c r="M1850" s="18"/>
    </row>
    <row r="1851" spans="13:13" x14ac:dyDescent="0.2">
      <c r="M1851" s="18"/>
    </row>
    <row r="1852" spans="13:13" x14ac:dyDescent="0.2">
      <c r="M1852" s="18"/>
    </row>
    <row r="1853" spans="13:13" x14ac:dyDescent="0.2">
      <c r="M1853" s="18"/>
    </row>
    <row r="1854" spans="13:13" x14ac:dyDescent="0.2">
      <c r="M1854" s="18"/>
    </row>
    <row r="1855" spans="13:13" x14ac:dyDescent="0.2">
      <c r="M1855" s="18"/>
    </row>
    <row r="1856" spans="13:13" x14ac:dyDescent="0.2">
      <c r="M1856" s="18"/>
    </row>
    <row r="1857" spans="13:13" x14ac:dyDescent="0.2">
      <c r="M1857" s="18"/>
    </row>
    <row r="1858" spans="13:13" x14ac:dyDescent="0.2">
      <c r="M1858" s="18"/>
    </row>
    <row r="1859" spans="13:13" x14ac:dyDescent="0.2">
      <c r="M1859" s="18"/>
    </row>
    <row r="1860" spans="13:13" x14ac:dyDescent="0.2">
      <c r="M1860" s="18"/>
    </row>
    <row r="1861" spans="13:13" x14ac:dyDescent="0.2">
      <c r="M1861" s="18"/>
    </row>
    <row r="1862" spans="13:13" x14ac:dyDescent="0.2">
      <c r="M1862" s="18"/>
    </row>
    <row r="1863" spans="13:13" x14ac:dyDescent="0.2">
      <c r="M1863" s="18"/>
    </row>
    <row r="1864" spans="13:13" x14ac:dyDescent="0.2">
      <c r="M1864" s="18"/>
    </row>
    <row r="1865" spans="13:13" x14ac:dyDescent="0.2">
      <c r="M1865" s="18"/>
    </row>
    <row r="1866" spans="13:13" x14ac:dyDescent="0.2">
      <c r="M1866" s="18"/>
    </row>
    <row r="1867" spans="13:13" x14ac:dyDescent="0.2">
      <c r="M1867" s="18"/>
    </row>
    <row r="1868" spans="13:13" x14ac:dyDescent="0.2">
      <c r="M1868" s="18"/>
    </row>
    <row r="1869" spans="13:13" x14ac:dyDescent="0.2">
      <c r="M1869" s="18"/>
    </row>
    <row r="1870" spans="13:13" x14ac:dyDescent="0.2">
      <c r="M1870" s="18"/>
    </row>
    <row r="1871" spans="13:13" x14ac:dyDescent="0.2">
      <c r="M1871" s="18"/>
    </row>
    <row r="1872" spans="13:13" x14ac:dyDescent="0.2">
      <c r="M1872" s="18"/>
    </row>
    <row r="1873" spans="13:13" x14ac:dyDescent="0.2">
      <c r="M1873" s="18"/>
    </row>
    <row r="1874" spans="13:13" x14ac:dyDescent="0.2">
      <c r="M1874" s="18"/>
    </row>
    <row r="1875" spans="13:13" x14ac:dyDescent="0.2">
      <c r="M1875" s="18"/>
    </row>
    <row r="1876" spans="13:13" x14ac:dyDescent="0.2">
      <c r="M1876" s="18"/>
    </row>
    <row r="1877" spans="13:13" x14ac:dyDescent="0.2">
      <c r="M1877" s="18"/>
    </row>
    <row r="1878" spans="13:13" x14ac:dyDescent="0.2">
      <c r="M1878" s="18"/>
    </row>
    <row r="1879" spans="13:13" x14ac:dyDescent="0.2">
      <c r="M1879" s="18"/>
    </row>
    <row r="1880" spans="13:13" x14ac:dyDescent="0.2">
      <c r="M1880" s="18"/>
    </row>
    <row r="1881" spans="13:13" x14ac:dyDescent="0.2">
      <c r="M1881" s="18"/>
    </row>
    <row r="1882" spans="13:13" x14ac:dyDescent="0.2">
      <c r="M1882" s="18"/>
    </row>
    <row r="1883" spans="13:13" x14ac:dyDescent="0.2">
      <c r="M1883" s="18"/>
    </row>
    <row r="1884" spans="13:13" x14ac:dyDescent="0.2">
      <c r="M1884" s="18"/>
    </row>
    <row r="1885" spans="13:13" x14ac:dyDescent="0.2">
      <c r="M1885" s="18"/>
    </row>
    <row r="1886" spans="13:13" x14ac:dyDescent="0.2">
      <c r="M1886" s="18"/>
    </row>
    <row r="1887" spans="13:13" x14ac:dyDescent="0.2">
      <c r="M1887" s="18"/>
    </row>
    <row r="1888" spans="13:13" x14ac:dyDescent="0.2">
      <c r="M1888" s="18"/>
    </row>
    <row r="1889" spans="13:13" x14ac:dyDescent="0.2">
      <c r="M1889" s="18"/>
    </row>
    <row r="1890" spans="13:13" x14ac:dyDescent="0.2">
      <c r="M1890" s="18"/>
    </row>
    <row r="1891" spans="13:13" x14ac:dyDescent="0.2">
      <c r="M1891" s="18"/>
    </row>
    <row r="1892" spans="13:13" x14ac:dyDescent="0.2">
      <c r="M1892" s="18"/>
    </row>
    <row r="1893" spans="13:13" x14ac:dyDescent="0.2">
      <c r="M1893" s="18"/>
    </row>
    <row r="1894" spans="13:13" x14ac:dyDescent="0.2">
      <c r="M1894" s="18"/>
    </row>
    <row r="1895" spans="13:13" x14ac:dyDescent="0.2">
      <c r="M1895" s="18"/>
    </row>
    <row r="1896" spans="13:13" x14ac:dyDescent="0.2">
      <c r="M1896" s="18"/>
    </row>
    <row r="1897" spans="13:13" x14ac:dyDescent="0.2">
      <c r="M1897" s="18"/>
    </row>
    <row r="1898" spans="13:13" x14ac:dyDescent="0.2">
      <c r="M1898" s="18"/>
    </row>
    <row r="1899" spans="13:13" x14ac:dyDescent="0.2">
      <c r="M1899" s="18"/>
    </row>
    <row r="1900" spans="13:13" x14ac:dyDescent="0.2">
      <c r="M1900" s="18"/>
    </row>
    <row r="1901" spans="13:13" x14ac:dyDescent="0.2">
      <c r="M1901" s="18"/>
    </row>
    <row r="1902" spans="13:13" x14ac:dyDescent="0.2">
      <c r="M1902" s="18"/>
    </row>
    <row r="1903" spans="13:13" x14ac:dyDescent="0.2">
      <c r="M1903" s="18"/>
    </row>
    <row r="1904" spans="13:13" x14ac:dyDescent="0.2">
      <c r="M1904" s="18"/>
    </row>
    <row r="1905" spans="13:13" x14ac:dyDescent="0.2">
      <c r="M1905" s="18"/>
    </row>
    <row r="1906" spans="13:13" x14ac:dyDescent="0.2">
      <c r="M1906" s="18"/>
    </row>
    <row r="1907" spans="13:13" x14ac:dyDescent="0.2">
      <c r="M1907" s="18"/>
    </row>
    <row r="1908" spans="13:13" x14ac:dyDescent="0.2">
      <c r="M1908" s="18"/>
    </row>
    <row r="1909" spans="13:13" x14ac:dyDescent="0.2">
      <c r="M1909" s="18"/>
    </row>
    <row r="1910" spans="13:13" x14ac:dyDescent="0.2">
      <c r="M1910" s="18"/>
    </row>
    <row r="1911" spans="13:13" x14ac:dyDescent="0.2">
      <c r="M1911" s="18"/>
    </row>
    <row r="1912" spans="13:13" x14ac:dyDescent="0.2">
      <c r="M1912" s="18"/>
    </row>
    <row r="1913" spans="13:13" x14ac:dyDescent="0.2">
      <c r="M1913" s="18"/>
    </row>
    <row r="1914" spans="13:13" x14ac:dyDescent="0.2">
      <c r="M1914" s="18"/>
    </row>
    <row r="1915" spans="13:13" x14ac:dyDescent="0.2">
      <c r="M1915" s="18"/>
    </row>
    <row r="1916" spans="13:13" x14ac:dyDescent="0.2">
      <c r="M1916" s="18"/>
    </row>
    <row r="1917" spans="13:13" x14ac:dyDescent="0.2">
      <c r="M1917" s="18"/>
    </row>
    <row r="1918" spans="13:13" x14ac:dyDescent="0.2">
      <c r="M1918" s="18"/>
    </row>
    <row r="1919" spans="13:13" x14ac:dyDescent="0.2">
      <c r="M1919" s="18"/>
    </row>
    <row r="1920" spans="13:13" x14ac:dyDescent="0.2">
      <c r="M1920" s="18"/>
    </row>
    <row r="1921" spans="13:13" x14ac:dyDescent="0.2">
      <c r="M1921" s="18"/>
    </row>
    <row r="1922" spans="13:13" x14ac:dyDescent="0.2">
      <c r="M1922" s="18"/>
    </row>
    <row r="1923" spans="13:13" x14ac:dyDescent="0.2">
      <c r="M1923" s="18"/>
    </row>
    <row r="1924" spans="13:13" x14ac:dyDescent="0.2">
      <c r="M1924" s="18"/>
    </row>
    <row r="1925" spans="13:13" x14ac:dyDescent="0.2">
      <c r="M1925" s="18"/>
    </row>
    <row r="1926" spans="13:13" x14ac:dyDescent="0.2">
      <c r="M1926" s="18"/>
    </row>
    <row r="1927" spans="13:13" x14ac:dyDescent="0.2">
      <c r="M1927" s="18"/>
    </row>
    <row r="1928" spans="13:13" x14ac:dyDescent="0.2">
      <c r="M1928" s="18"/>
    </row>
    <row r="1929" spans="13:13" x14ac:dyDescent="0.2">
      <c r="M1929" s="18"/>
    </row>
    <row r="1930" spans="13:13" x14ac:dyDescent="0.2">
      <c r="M1930" s="18"/>
    </row>
    <row r="1931" spans="13:13" x14ac:dyDescent="0.2">
      <c r="M1931" s="18"/>
    </row>
    <row r="1932" spans="13:13" x14ac:dyDescent="0.2">
      <c r="M1932" s="18"/>
    </row>
    <row r="1933" spans="13:13" x14ac:dyDescent="0.2">
      <c r="M1933" s="18"/>
    </row>
    <row r="1934" spans="13:13" x14ac:dyDescent="0.2">
      <c r="M1934" s="18"/>
    </row>
    <row r="1935" spans="13:13" x14ac:dyDescent="0.2">
      <c r="M1935" s="18"/>
    </row>
    <row r="1936" spans="13:13" x14ac:dyDescent="0.2">
      <c r="M1936" s="18"/>
    </row>
    <row r="1937" spans="13:13" x14ac:dyDescent="0.2">
      <c r="M1937" s="18"/>
    </row>
    <row r="1938" spans="13:13" x14ac:dyDescent="0.2">
      <c r="M1938" s="18"/>
    </row>
    <row r="1939" spans="13:13" x14ac:dyDescent="0.2">
      <c r="M1939" s="18"/>
    </row>
    <row r="1940" spans="13:13" x14ac:dyDescent="0.2">
      <c r="M1940" s="18"/>
    </row>
    <row r="1941" spans="13:13" x14ac:dyDescent="0.2">
      <c r="M1941" s="18"/>
    </row>
    <row r="1942" spans="13:13" x14ac:dyDescent="0.2">
      <c r="M1942" s="18"/>
    </row>
    <row r="1943" spans="13:13" x14ac:dyDescent="0.2">
      <c r="M1943" s="18"/>
    </row>
    <row r="1944" spans="13:13" x14ac:dyDescent="0.2">
      <c r="M1944" s="18"/>
    </row>
    <row r="1945" spans="13:13" x14ac:dyDescent="0.2">
      <c r="M1945" s="18"/>
    </row>
    <row r="1946" spans="13:13" x14ac:dyDescent="0.2">
      <c r="M1946" s="18"/>
    </row>
    <row r="1947" spans="13:13" x14ac:dyDescent="0.2">
      <c r="M1947" s="18"/>
    </row>
    <row r="1948" spans="13:13" x14ac:dyDescent="0.2">
      <c r="M1948" s="18"/>
    </row>
    <row r="1949" spans="13:13" x14ac:dyDescent="0.2">
      <c r="M1949" s="18"/>
    </row>
    <row r="1950" spans="13:13" x14ac:dyDescent="0.2">
      <c r="M1950" s="18"/>
    </row>
    <row r="1951" spans="13:13" x14ac:dyDescent="0.2">
      <c r="M1951" s="18"/>
    </row>
    <row r="1952" spans="13:13" x14ac:dyDescent="0.2">
      <c r="M1952" s="18"/>
    </row>
    <row r="1953" spans="13:13" x14ac:dyDescent="0.2">
      <c r="M1953" s="18"/>
    </row>
    <row r="1954" spans="13:13" x14ac:dyDescent="0.2">
      <c r="M1954" s="18"/>
    </row>
    <row r="1955" spans="13:13" x14ac:dyDescent="0.2">
      <c r="M1955" s="18"/>
    </row>
    <row r="1956" spans="13:13" x14ac:dyDescent="0.2">
      <c r="M1956" s="18"/>
    </row>
    <row r="1957" spans="13:13" x14ac:dyDescent="0.2">
      <c r="M1957" s="18"/>
    </row>
    <row r="1958" spans="13:13" x14ac:dyDescent="0.2">
      <c r="M1958" s="18"/>
    </row>
    <row r="1959" spans="13:13" x14ac:dyDescent="0.2">
      <c r="M1959" s="18"/>
    </row>
    <row r="1960" spans="13:13" x14ac:dyDescent="0.2">
      <c r="M1960" s="18"/>
    </row>
    <row r="1961" spans="13:13" x14ac:dyDescent="0.2">
      <c r="M1961" s="18"/>
    </row>
    <row r="1962" spans="13:13" x14ac:dyDescent="0.2">
      <c r="M1962" s="18"/>
    </row>
    <row r="1963" spans="13:13" x14ac:dyDescent="0.2">
      <c r="M1963" s="18"/>
    </row>
    <row r="1964" spans="13:13" x14ac:dyDescent="0.2">
      <c r="M1964" s="18"/>
    </row>
    <row r="1965" spans="13:13" x14ac:dyDescent="0.2">
      <c r="M1965" s="18"/>
    </row>
    <row r="1966" spans="13:13" x14ac:dyDescent="0.2">
      <c r="M1966" s="18"/>
    </row>
    <row r="1967" spans="13:13" x14ac:dyDescent="0.2">
      <c r="M1967" s="18"/>
    </row>
    <row r="1968" spans="13:13" x14ac:dyDescent="0.2">
      <c r="M1968" s="18"/>
    </row>
    <row r="1969" spans="13:13" x14ac:dyDescent="0.2">
      <c r="M1969" s="18"/>
    </row>
    <row r="1970" spans="13:13" x14ac:dyDescent="0.2">
      <c r="M1970" s="18"/>
    </row>
    <row r="1971" spans="13:13" x14ac:dyDescent="0.2">
      <c r="M1971" s="18"/>
    </row>
    <row r="1972" spans="13:13" x14ac:dyDescent="0.2">
      <c r="M1972" s="18"/>
    </row>
    <row r="1973" spans="13:13" x14ac:dyDescent="0.2">
      <c r="M1973" s="18"/>
    </row>
    <row r="1974" spans="13:13" x14ac:dyDescent="0.2">
      <c r="M1974" s="18"/>
    </row>
    <row r="1975" spans="13:13" x14ac:dyDescent="0.2">
      <c r="M1975" s="18"/>
    </row>
    <row r="1976" spans="13:13" x14ac:dyDescent="0.2">
      <c r="M1976" s="18"/>
    </row>
    <row r="1977" spans="13:13" x14ac:dyDescent="0.2">
      <c r="M1977" s="18"/>
    </row>
    <row r="1978" spans="13:13" x14ac:dyDescent="0.2">
      <c r="M1978" s="18"/>
    </row>
    <row r="1979" spans="13:13" x14ac:dyDescent="0.2">
      <c r="M1979" s="18"/>
    </row>
    <row r="1980" spans="13:13" x14ac:dyDescent="0.2">
      <c r="M1980" s="18"/>
    </row>
    <row r="1981" spans="13:13" x14ac:dyDescent="0.2">
      <c r="M1981" s="18"/>
    </row>
    <row r="1982" spans="13:13" x14ac:dyDescent="0.2">
      <c r="M1982" s="18"/>
    </row>
    <row r="1983" spans="13:13" x14ac:dyDescent="0.2">
      <c r="M1983" s="18"/>
    </row>
    <row r="1984" spans="13:13" x14ac:dyDescent="0.2">
      <c r="M1984" s="18"/>
    </row>
    <row r="1985" spans="13:13" x14ac:dyDescent="0.2">
      <c r="M1985" s="18"/>
    </row>
    <row r="1986" spans="13:13" x14ac:dyDescent="0.2">
      <c r="M1986" s="18"/>
    </row>
    <row r="1987" spans="13:13" x14ac:dyDescent="0.2">
      <c r="M1987" s="18"/>
    </row>
    <row r="1988" spans="13:13" x14ac:dyDescent="0.2">
      <c r="M1988" s="18"/>
    </row>
    <row r="1989" spans="13:13" x14ac:dyDescent="0.2">
      <c r="M1989" s="18"/>
    </row>
    <row r="1990" spans="13:13" x14ac:dyDescent="0.2">
      <c r="M1990" s="18"/>
    </row>
    <row r="1991" spans="13:13" x14ac:dyDescent="0.2">
      <c r="M1991" s="18"/>
    </row>
    <row r="1992" spans="13:13" x14ac:dyDescent="0.2">
      <c r="M1992" s="18"/>
    </row>
    <row r="1993" spans="13:13" x14ac:dyDescent="0.2">
      <c r="M1993" s="18"/>
    </row>
    <row r="1994" spans="13:13" x14ac:dyDescent="0.2">
      <c r="M1994" s="18"/>
    </row>
    <row r="1995" spans="13:13" x14ac:dyDescent="0.2">
      <c r="M1995" s="18"/>
    </row>
    <row r="1996" spans="13:13" x14ac:dyDescent="0.2">
      <c r="M1996" s="18"/>
    </row>
    <row r="1997" spans="13:13" x14ac:dyDescent="0.2">
      <c r="M1997" s="18"/>
    </row>
    <row r="1998" spans="13:13" x14ac:dyDescent="0.2">
      <c r="M1998" s="18"/>
    </row>
    <row r="1999" spans="13:13" x14ac:dyDescent="0.2">
      <c r="M1999" s="18"/>
    </row>
    <row r="2000" spans="13:13" x14ac:dyDescent="0.2">
      <c r="M2000" s="18"/>
    </row>
    <row r="2001" spans="13:13" x14ac:dyDescent="0.2">
      <c r="M2001" s="18"/>
    </row>
    <row r="2002" spans="13:13" x14ac:dyDescent="0.2">
      <c r="M2002" s="18"/>
    </row>
    <row r="2003" spans="13:13" x14ac:dyDescent="0.2">
      <c r="M2003" s="18"/>
    </row>
    <row r="2004" spans="13:13" x14ac:dyDescent="0.2">
      <c r="M2004" s="18"/>
    </row>
    <row r="2005" spans="13:13" x14ac:dyDescent="0.2">
      <c r="M2005" s="18"/>
    </row>
    <row r="2006" spans="13:13" x14ac:dyDescent="0.2">
      <c r="M2006" s="18"/>
    </row>
    <row r="2007" spans="13:13" x14ac:dyDescent="0.2">
      <c r="M2007" s="18"/>
    </row>
    <row r="2008" spans="13:13" x14ac:dyDescent="0.2">
      <c r="M2008" s="18"/>
    </row>
    <row r="2009" spans="13:13" x14ac:dyDescent="0.2">
      <c r="M2009" s="18"/>
    </row>
    <row r="2010" spans="13:13" x14ac:dyDescent="0.2">
      <c r="M2010" s="18"/>
    </row>
    <row r="2011" spans="13:13" x14ac:dyDescent="0.2">
      <c r="M2011" s="18"/>
    </row>
    <row r="2012" spans="13:13" x14ac:dyDescent="0.2">
      <c r="M2012" s="18"/>
    </row>
    <row r="2013" spans="13:13" x14ac:dyDescent="0.2">
      <c r="M2013" s="18"/>
    </row>
    <row r="2014" spans="13:13" x14ac:dyDescent="0.2">
      <c r="M2014" s="18"/>
    </row>
    <row r="2015" spans="13:13" x14ac:dyDescent="0.2">
      <c r="M2015" s="18"/>
    </row>
    <row r="2016" spans="13:13" x14ac:dyDescent="0.2">
      <c r="M2016" s="18"/>
    </row>
    <row r="2017" spans="13:13" x14ac:dyDescent="0.2">
      <c r="M2017" s="18"/>
    </row>
    <row r="2018" spans="13:13" x14ac:dyDescent="0.2">
      <c r="M2018" s="18"/>
    </row>
    <row r="2019" spans="13:13" x14ac:dyDescent="0.2">
      <c r="M2019" s="18"/>
    </row>
    <row r="2020" spans="13:13" x14ac:dyDescent="0.2">
      <c r="M2020" s="18"/>
    </row>
    <row r="2021" spans="13:13" x14ac:dyDescent="0.2">
      <c r="M2021" s="18"/>
    </row>
    <row r="2022" spans="13:13" x14ac:dyDescent="0.2">
      <c r="M2022" s="18"/>
    </row>
    <row r="2023" spans="13:13" x14ac:dyDescent="0.2">
      <c r="M2023" s="18"/>
    </row>
    <row r="2024" spans="13:13" x14ac:dyDescent="0.2">
      <c r="M2024" s="18"/>
    </row>
    <row r="2025" spans="13:13" x14ac:dyDescent="0.2">
      <c r="M2025" s="18"/>
    </row>
    <row r="2026" spans="13:13" x14ac:dyDescent="0.2">
      <c r="M2026" s="18"/>
    </row>
    <row r="2027" spans="13:13" x14ac:dyDescent="0.2">
      <c r="M2027" s="18"/>
    </row>
    <row r="2028" spans="13:13" x14ac:dyDescent="0.2">
      <c r="M2028" s="18"/>
    </row>
    <row r="2029" spans="13:13" x14ac:dyDescent="0.2">
      <c r="M2029" s="18"/>
    </row>
    <row r="2030" spans="13:13" x14ac:dyDescent="0.2">
      <c r="M2030" s="18"/>
    </row>
    <row r="2031" spans="13:13" x14ac:dyDescent="0.2">
      <c r="M2031" s="18"/>
    </row>
    <row r="2032" spans="13:13" x14ac:dyDescent="0.2">
      <c r="M2032" s="18"/>
    </row>
    <row r="2033" spans="13:13" x14ac:dyDescent="0.2">
      <c r="M2033" s="18"/>
    </row>
    <row r="2034" spans="13:13" x14ac:dyDescent="0.2">
      <c r="M2034" s="18"/>
    </row>
    <row r="2035" spans="13:13" x14ac:dyDescent="0.2">
      <c r="M2035" s="18"/>
    </row>
    <row r="2036" spans="13:13" x14ac:dyDescent="0.2">
      <c r="M2036" s="18"/>
    </row>
    <row r="2037" spans="13:13" x14ac:dyDescent="0.2">
      <c r="M2037" s="18"/>
    </row>
    <row r="2038" spans="13:13" x14ac:dyDescent="0.2">
      <c r="M2038" s="18"/>
    </row>
    <row r="2039" spans="13:13" x14ac:dyDescent="0.2">
      <c r="M2039" s="18"/>
    </row>
    <row r="2040" spans="13:13" x14ac:dyDescent="0.2">
      <c r="M2040" s="18"/>
    </row>
    <row r="2041" spans="13:13" x14ac:dyDescent="0.2">
      <c r="M2041" s="18"/>
    </row>
    <row r="2042" spans="13:13" x14ac:dyDescent="0.2">
      <c r="M2042" s="18"/>
    </row>
    <row r="2043" spans="13:13" x14ac:dyDescent="0.2">
      <c r="M2043" s="18"/>
    </row>
    <row r="2044" spans="13:13" x14ac:dyDescent="0.2">
      <c r="M2044" s="18"/>
    </row>
    <row r="2045" spans="13:13" x14ac:dyDescent="0.2">
      <c r="M2045" s="18"/>
    </row>
    <row r="2046" spans="13:13" x14ac:dyDescent="0.2">
      <c r="M2046" s="18"/>
    </row>
    <row r="2047" spans="13:13" x14ac:dyDescent="0.2">
      <c r="M2047" s="18"/>
    </row>
    <row r="2048" spans="13:13" x14ac:dyDescent="0.2">
      <c r="M2048" s="18"/>
    </row>
    <row r="2049" spans="13:13" x14ac:dyDescent="0.2">
      <c r="M2049" s="18"/>
    </row>
    <row r="2050" spans="13:13" x14ac:dyDescent="0.2">
      <c r="M2050" s="18"/>
    </row>
    <row r="2051" spans="13:13" x14ac:dyDescent="0.2">
      <c r="M2051" s="18"/>
    </row>
    <row r="2052" spans="13:13" x14ac:dyDescent="0.2">
      <c r="M2052" s="18"/>
    </row>
    <row r="2053" spans="13:13" x14ac:dyDescent="0.2">
      <c r="M2053" s="18"/>
    </row>
    <row r="2054" spans="13:13" x14ac:dyDescent="0.2">
      <c r="M2054" s="18"/>
    </row>
    <row r="2055" spans="13:13" x14ac:dyDescent="0.2">
      <c r="M2055" s="18"/>
    </row>
    <row r="2056" spans="13:13" x14ac:dyDescent="0.2">
      <c r="M2056" s="18"/>
    </row>
    <row r="2057" spans="13:13" x14ac:dyDescent="0.2">
      <c r="M2057" s="18"/>
    </row>
    <row r="2058" spans="13:13" x14ac:dyDescent="0.2">
      <c r="M2058" s="18"/>
    </row>
    <row r="2059" spans="13:13" x14ac:dyDescent="0.2">
      <c r="M2059" s="18"/>
    </row>
    <row r="2060" spans="13:13" x14ac:dyDescent="0.2">
      <c r="M2060" s="18"/>
    </row>
    <row r="2061" spans="13:13" x14ac:dyDescent="0.2">
      <c r="M2061" s="18"/>
    </row>
    <row r="2062" spans="13:13" x14ac:dyDescent="0.2">
      <c r="M2062" s="18"/>
    </row>
    <row r="2063" spans="13:13" x14ac:dyDescent="0.2">
      <c r="M2063" s="18"/>
    </row>
    <row r="2064" spans="13:13" x14ac:dyDescent="0.2">
      <c r="M2064" s="18"/>
    </row>
    <row r="2065" spans="13:13" x14ac:dyDescent="0.2">
      <c r="M2065" s="18"/>
    </row>
    <row r="2066" spans="13:13" x14ac:dyDescent="0.2">
      <c r="M2066" s="18"/>
    </row>
    <row r="2067" spans="13:13" x14ac:dyDescent="0.2">
      <c r="M2067" s="18"/>
    </row>
    <row r="2068" spans="13:13" x14ac:dyDescent="0.2">
      <c r="M2068" s="18"/>
    </row>
    <row r="2069" spans="13:13" x14ac:dyDescent="0.2">
      <c r="M2069" s="18"/>
    </row>
    <row r="2070" spans="13:13" x14ac:dyDescent="0.2">
      <c r="M2070" s="18"/>
    </row>
    <row r="2071" spans="13:13" x14ac:dyDescent="0.2">
      <c r="M2071" s="18"/>
    </row>
    <row r="2072" spans="13:13" x14ac:dyDescent="0.2">
      <c r="M2072" s="18"/>
    </row>
    <row r="2073" spans="13:13" x14ac:dyDescent="0.2">
      <c r="M2073" s="18"/>
    </row>
    <row r="2074" spans="13:13" x14ac:dyDescent="0.2">
      <c r="M2074" s="18"/>
    </row>
    <row r="2075" spans="13:13" x14ac:dyDescent="0.2">
      <c r="M2075" s="18"/>
    </row>
    <row r="2076" spans="13:13" x14ac:dyDescent="0.2">
      <c r="M2076" s="18"/>
    </row>
    <row r="2077" spans="13:13" x14ac:dyDescent="0.2">
      <c r="M2077" s="18"/>
    </row>
    <row r="2078" spans="13:13" x14ac:dyDescent="0.2">
      <c r="M2078" s="18"/>
    </row>
    <row r="2079" spans="13:13" x14ac:dyDescent="0.2">
      <c r="M2079" s="18"/>
    </row>
    <row r="2080" spans="13:13" x14ac:dyDescent="0.2">
      <c r="M2080" s="18"/>
    </row>
    <row r="2081" spans="13:13" x14ac:dyDescent="0.2">
      <c r="M2081" s="18"/>
    </row>
    <row r="2082" spans="13:13" x14ac:dyDescent="0.2">
      <c r="M2082" s="18"/>
    </row>
    <row r="2083" spans="13:13" x14ac:dyDescent="0.2">
      <c r="M2083" s="18"/>
    </row>
    <row r="2084" spans="13:13" x14ac:dyDescent="0.2">
      <c r="M2084" s="18"/>
    </row>
    <row r="2085" spans="13:13" x14ac:dyDescent="0.2">
      <c r="M2085" s="18"/>
    </row>
    <row r="2086" spans="13:13" x14ac:dyDescent="0.2">
      <c r="M2086" s="18"/>
    </row>
    <row r="2087" spans="13:13" x14ac:dyDescent="0.2">
      <c r="M2087" s="18"/>
    </row>
    <row r="2088" spans="13:13" x14ac:dyDescent="0.2">
      <c r="M2088" s="18"/>
    </row>
    <row r="2089" spans="13:13" x14ac:dyDescent="0.2">
      <c r="M2089" s="18"/>
    </row>
    <row r="2090" spans="13:13" x14ac:dyDescent="0.2">
      <c r="M2090" s="18"/>
    </row>
    <row r="2091" spans="13:13" x14ac:dyDescent="0.2">
      <c r="M2091" s="18"/>
    </row>
    <row r="2092" spans="13:13" x14ac:dyDescent="0.2">
      <c r="M2092" s="18"/>
    </row>
    <row r="2093" spans="13:13" x14ac:dyDescent="0.2">
      <c r="M2093" s="18"/>
    </row>
    <row r="2094" spans="13:13" x14ac:dyDescent="0.2">
      <c r="M2094" s="18"/>
    </row>
    <row r="2095" spans="13:13" x14ac:dyDescent="0.2">
      <c r="M2095" s="18"/>
    </row>
    <row r="2096" spans="13:13" x14ac:dyDescent="0.2">
      <c r="M2096" s="18"/>
    </row>
    <row r="2097" spans="13:13" x14ac:dyDescent="0.2">
      <c r="M2097" s="18"/>
    </row>
    <row r="2098" spans="13:13" x14ac:dyDescent="0.2">
      <c r="M2098" s="18"/>
    </row>
    <row r="2099" spans="13:13" x14ac:dyDescent="0.2">
      <c r="M2099" s="18"/>
    </row>
    <row r="2100" spans="13:13" x14ac:dyDescent="0.2">
      <c r="M2100" s="18"/>
    </row>
    <row r="2101" spans="13:13" x14ac:dyDescent="0.2">
      <c r="M2101" s="18"/>
    </row>
    <row r="2102" spans="13:13" x14ac:dyDescent="0.2">
      <c r="M2102" s="18"/>
    </row>
    <row r="2103" spans="13:13" x14ac:dyDescent="0.2">
      <c r="M2103" s="18"/>
    </row>
    <row r="2104" spans="13:13" x14ac:dyDescent="0.2">
      <c r="M2104" s="18"/>
    </row>
    <row r="2105" spans="13:13" x14ac:dyDescent="0.2">
      <c r="M2105" s="18"/>
    </row>
    <row r="2106" spans="13:13" x14ac:dyDescent="0.2">
      <c r="M2106" s="18"/>
    </row>
    <row r="2107" spans="13:13" x14ac:dyDescent="0.2">
      <c r="M2107" s="18"/>
    </row>
    <row r="2108" spans="13:13" x14ac:dyDescent="0.2">
      <c r="M2108" s="18"/>
    </row>
    <row r="2109" spans="13:13" x14ac:dyDescent="0.2">
      <c r="M2109" s="18"/>
    </row>
    <row r="2110" spans="13:13" x14ac:dyDescent="0.2">
      <c r="M2110" s="18"/>
    </row>
    <row r="2111" spans="13:13" x14ac:dyDescent="0.2">
      <c r="M2111" s="18"/>
    </row>
    <row r="2112" spans="13:13" x14ac:dyDescent="0.2">
      <c r="M2112" s="18"/>
    </row>
    <row r="2113" spans="13:13" x14ac:dyDescent="0.2">
      <c r="M2113" s="18"/>
    </row>
    <row r="2114" spans="13:13" x14ac:dyDescent="0.2">
      <c r="M2114" s="18"/>
    </row>
    <row r="2115" spans="13:13" x14ac:dyDescent="0.2">
      <c r="M2115" s="18"/>
    </row>
    <row r="2116" spans="13:13" x14ac:dyDescent="0.2">
      <c r="M2116" s="18"/>
    </row>
    <row r="2117" spans="13:13" x14ac:dyDescent="0.2">
      <c r="M2117" s="18"/>
    </row>
    <row r="2118" spans="13:13" x14ac:dyDescent="0.2">
      <c r="M2118" s="18"/>
    </row>
    <row r="2119" spans="13:13" x14ac:dyDescent="0.2">
      <c r="M2119" s="18"/>
    </row>
    <row r="2120" spans="13:13" x14ac:dyDescent="0.2">
      <c r="M2120" s="18"/>
    </row>
    <row r="2121" spans="13:13" x14ac:dyDescent="0.2">
      <c r="M2121" s="18"/>
    </row>
    <row r="2122" spans="13:13" x14ac:dyDescent="0.2">
      <c r="M2122" s="18"/>
    </row>
    <row r="2123" spans="13:13" x14ac:dyDescent="0.2">
      <c r="M2123" s="18"/>
    </row>
    <row r="2124" spans="13:13" x14ac:dyDescent="0.2">
      <c r="M2124" s="18"/>
    </row>
    <row r="2125" spans="13:13" x14ac:dyDescent="0.2">
      <c r="M2125" s="18"/>
    </row>
    <row r="2126" spans="13:13" x14ac:dyDescent="0.2">
      <c r="M2126" s="18"/>
    </row>
    <row r="2127" spans="13:13" x14ac:dyDescent="0.2">
      <c r="M2127" s="18"/>
    </row>
    <row r="2128" spans="13:13" x14ac:dyDescent="0.2">
      <c r="M2128" s="18"/>
    </row>
    <row r="2129" spans="13:13" x14ac:dyDescent="0.2">
      <c r="M2129" s="18"/>
    </row>
    <row r="2130" spans="13:13" x14ac:dyDescent="0.2">
      <c r="M2130" s="18"/>
    </row>
    <row r="2131" spans="13:13" x14ac:dyDescent="0.2">
      <c r="M2131" s="18"/>
    </row>
    <row r="2132" spans="13:13" x14ac:dyDescent="0.2">
      <c r="M2132" s="18"/>
    </row>
    <row r="2133" spans="13:13" x14ac:dyDescent="0.2">
      <c r="M2133" s="18"/>
    </row>
    <row r="2134" spans="13:13" x14ac:dyDescent="0.2">
      <c r="M2134" s="18"/>
    </row>
    <row r="2135" spans="13:13" x14ac:dyDescent="0.2">
      <c r="M2135" s="18"/>
    </row>
    <row r="2136" spans="13:13" x14ac:dyDescent="0.2">
      <c r="M2136" s="18"/>
    </row>
    <row r="2137" spans="13:13" x14ac:dyDescent="0.2">
      <c r="M2137" s="18"/>
    </row>
    <row r="2138" spans="13:13" x14ac:dyDescent="0.2">
      <c r="M2138" s="18"/>
    </row>
    <row r="2139" spans="13:13" x14ac:dyDescent="0.2">
      <c r="M2139" s="18"/>
    </row>
    <row r="2140" spans="13:13" x14ac:dyDescent="0.2">
      <c r="M2140" s="18"/>
    </row>
    <row r="2141" spans="13:13" x14ac:dyDescent="0.2">
      <c r="M2141" s="18"/>
    </row>
    <row r="2142" spans="13:13" x14ac:dyDescent="0.2">
      <c r="M2142" s="18"/>
    </row>
    <row r="2143" spans="13:13" x14ac:dyDescent="0.2">
      <c r="M2143" s="18"/>
    </row>
    <row r="2144" spans="13:13" x14ac:dyDescent="0.2">
      <c r="M2144" s="18"/>
    </row>
    <row r="2145" spans="13:13" x14ac:dyDescent="0.2">
      <c r="M2145" s="18"/>
    </row>
    <row r="2146" spans="13:13" x14ac:dyDescent="0.2">
      <c r="M2146" s="18"/>
    </row>
    <row r="2147" spans="13:13" x14ac:dyDescent="0.2">
      <c r="M2147" s="18"/>
    </row>
    <row r="2148" spans="13:13" x14ac:dyDescent="0.2">
      <c r="M2148" s="18"/>
    </row>
    <row r="2149" spans="13:13" x14ac:dyDescent="0.2">
      <c r="M2149" s="18"/>
    </row>
    <row r="2150" spans="13:13" x14ac:dyDescent="0.2">
      <c r="M2150" s="18"/>
    </row>
    <row r="2151" spans="13:13" x14ac:dyDescent="0.2">
      <c r="M2151" s="18"/>
    </row>
    <row r="2152" spans="13:13" x14ac:dyDescent="0.2">
      <c r="M2152" s="18"/>
    </row>
    <row r="2153" spans="13:13" x14ac:dyDescent="0.2">
      <c r="M2153" s="18"/>
    </row>
    <row r="2154" spans="13:13" x14ac:dyDescent="0.2">
      <c r="M2154" s="18"/>
    </row>
    <row r="2155" spans="13:13" x14ac:dyDescent="0.2">
      <c r="M2155" s="18"/>
    </row>
    <row r="2156" spans="13:13" x14ac:dyDescent="0.2">
      <c r="M2156" s="18"/>
    </row>
    <row r="2157" spans="13:13" x14ac:dyDescent="0.2">
      <c r="M2157" s="18"/>
    </row>
    <row r="2158" spans="13:13" x14ac:dyDescent="0.2">
      <c r="M2158" s="18"/>
    </row>
    <row r="2159" spans="13:13" x14ac:dyDescent="0.2">
      <c r="M2159" s="18"/>
    </row>
    <row r="2160" spans="13:13" x14ac:dyDescent="0.2">
      <c r="M2160" s="18"/>
    </row>
    <row r="2161" spans="13:13" x14ac:dyDescent="0.2">
      <c r="M2161" s="18"/>
    </row>
    <row r="2162" spans="13:13" x14ac:dyDescent="0.2">
      <c r="M2162" s="18"/>
    </row>
    <row r="2163" spans="13:13" x14ac:dyDescent="0.2">
      <c r="M2163" s="18"/>
    </row>
    <row r="2164" spans="13:13" x14ac:dyDescent="0.2">
      <c r="M2164" s="18"/>
    </row>
    <row r="2165" spans="13:13" x14ac:dyDescent="0.2">
      <c r="M2165" s="18"/>
    </row>
    <row r="2166" spans="13:13" x14ac:dyDescent="0.2">
      <c r="M2166" s="18"/>
    </row>
    <row r="2167" spans="13:13" x14ac:dyDescent="0.2">
      <c r="M2167" s="18"/>
    </row>
    <row r="2168" spans="13:13" x14ac:dyDescent="0.2">
      <c r="M2168" s="18"/>
    </row>
    <row r="2169" spans="13:13" x14ac:dyDescent="0.2">
      <c r="M2169" s="18"/>
    </row>
    <row r="2170" spans="13:13" x14ac:dyDescent="0.2">
      <c r="M2170" s="18"/>
    </row>
    <row r="2171" spans="13:13" x14ac:dyDescent="0.2">
      <c r="M2171" s="18"/>
    </row>
    <row r="2172" spans="13:13" x14ac:dyDescent="0.2">
      <c r="M2172" s="18"/>
    </row>
    <row r="2173" spans="13:13" x14ac:dyDescent="0.2">
      <c r="M2173" s="18"/>
    </row>
    <row r="2174" spans="13:13" x14ac:dyDescent="0.2">
      <c r="M2174" s="18"/>
    </row>
    <row r="2175" spans="13:13" x14ac:dyDescent="0.2">
      <c r="M2175" s="18"/>
    </row>
    <row r="2176" spans="13:13" x14ac:dyDescent="0.2">
      <c r="M2176" s="18"/>
    </row>
    <row r="2177" spans="13:13" x14ac:dyDescent="0.2">
      <c r="M2177" s="18"/>
    </row>
    <row r="2178" spans="13:13" x14ac:dyDescent="0.2">
      <c r="M2178" s="18"/>
    </row>
    <row r="2179" spans="13:13" x14ac:dyDescent="0.2">
      <c r="M2179" s="18"/>
    </row>
    <row r="2180" spans="13:13" x14ac:dyDescent="0.2">
      <c r="M2180" s="18"/>
    </row>
    <row r="2181" spans="13:13" x14ac:dyDescent="0.2">
      <c r="M2181" s="18"/>
    </row>
    <row r="2182" spans="13:13" x14ac:dyDescent="0.2">
      <c r="M2182" s="18"/>
    </row>
    <row r="2183" spans="13:13" x14ac:dyDescent="0.2">
      <c r="M2183" s="18"/>
    </row>
    <row r="2184" spans="13:13" x14ac:dyDescent="0.2">
      <c r="M2184" s="18"/>
    </row>
    <row r="2185" spans="13:13" x14ac:dyDescent="0.2">
      <c r="M2185" s="18"/>
    </row>
    <row r="2186" spans="13:13" x14ac:dyDescent="0.2">
      <c r="M2186" s="18"/>
    </row>
    <row r="2187" spans="13:13" x14ac:dyDescent="0.2">
      <c r="M2187" s="18"/>
    </row>
    <row r="2188" spans="13:13" x14ac:dyDescent="0.2">
      <c r="M2188" s="18"/>
    </row>
    <row r="2189" spans="13:13" x14ac:dyDescent="0.2">
      <c r="M2189" s="18"/>
    </row>
    <row r="2190" spans="13:13" x14ac:dyDescent="0.2">
      <c r="M2190" s="18"/>
    </row>
    <row r="2191" spans="13:13" x14ac:dyDescent="0.2">
      <c r="M2191" s="18"/>
    </row>
    <row r="2192" spans="13:13" x14ac:dyDescent="0.2">
      <c r="M2192" s="18"/>
    </row>
    <row r="2193" spans="13:13" x14ac:dyDescent="0.2">
      <c r="M2193" s="18"/>
    </row>
    <row r="2194" spans="13:13" x14ac:dyDescent="0.2">
      <c r="M2194" s="18"/>
    </row>
    <row r="2195" spans="13:13" x14ac:dyDescent="0.2">
      <c r="M2195" s="18"/>
    </row>
    <row r="2196" spans="13:13" x14ac:dyDescent="0.2">
      <c r="M2196" s="18"/>
    </row>
    <row r="2197" spans="13:13" x14ac:dyDescent="0.2">
      <c r="M2197" s="18"/>
    </row>
    <row r="2198" spans="13:13" x14ac:dyDescent="0.2">
      <c r="M2198" s="18"/>
    </row>
    <row r="2199" spans="13:13" x14ac:dyDescent="0.2">
      <c r="M2199" s="18"/>
    </row>
    <row r="2200" spans="13:13" x14ac:dyDescent="0.2">
      <c r="M2200" s="18"/>
    </row>
    <row r="2201" spans="13:13" x14ac:dyDescent="0.2">
      <c r="M2201" s="18"/>
    </row>
    <row r="2202" spans="13:13" x14ac:dyDescent="0.2">
      <c r="M2202" s="18"/>
    </row>
    <row r="2203" spans="13:13" x14ac:dyDescent="0.2">
      <c r="M2203" s="18"/>
    </row>
    <row r="2204" spans="13:13" x14ac:dyDescent="0.2">
      <c r="M2204" s="18"/>
    </row>
    <row r="2205" spans="13:13" x14ac:dyDescent="0.2">
      <c r="M2205" s="18"/>
    </row>
    <row r="2206" spans="13:13" x14ac:dyDescent="0.2">
      <c r="M2206" s="18"/>
    </row>
    <row r="2207" spans="13:13" x14ac:dyDescent="0.2">
      <c r="M2207" s="18"/>
    </row>
    <row r="2208" spans="13:13" x14ac:dyDescent="0.2">
      <c r="M2208" s="18"/>
    </row>
    <row r="2209" spans="13:13" x14ac:dyDescent="0.2">
      <c r="M2209" s="18"/>
    </row>
    <row r="2210" spans="13:13" x14ac:dyDescent="0.2">
      <c r="M2210" s="18"/>
    </row>
    <row r="2211" spans="13:13" x14ac:dyDescent="0.2">
      <c r="M2211" s="18"/>
    </row>
    <row r="2212" spans="13:13" x14ac:dyDescent="0.2">
      <c r="M2212" s="18"/>
    </row>
    <row r="2213" spans="13:13" x14ac:dyDescent="0.2">
      <c r="M2213" s="18"/>
    </row>
    <row r="2214" spans="13:13" x14ac:dyDescent="0.2">
      <c r="M2214" s="18"/>
    </row>
    <row r="2215" spans="13:13" x14ac:dyDescent="0.2">
      <c r="M2215" s="18"/>
    </row>
    <row r="2216" spans="13:13" x14ac:dyDescent="0.2">
      <c r="M2216" s="18"/>
    </row>
    <row r="2217" spans="13:13" x14ac:dyDescent="0.2">
      <c r="M2217" s="18"/>
    </row>
    <row r="2218" spans="13:13" x14ac:dyDescent="0.2">
      <c r="M2218" s="18"/>
    </row>
    <row r="2219" spans="13:13" x14ac:dyDescent="0.2">
      <c r="M2219" s="18"/>
    </row>
    <row r="2220" spans="13:13" x14ac:dyDescent="0.2">
      <c r="M2220" s="18"/>
    </row>
    <row r="2221" spans="13:13" x14ac:dyDescent="0.2">
      <c r="M2221" s="18"/>
    </row>
    <row r="2222" spans="13:13" x14ac:dyDescent="0.2">
      <c r="M2222" s="18"/>
    </row>
    <row r="2223" spans="13:13" x14ac:dyDescent="0.2">
      <c r="M2223" s="18"/>
    </row>
    <row r="2224" spans="13:13" x14ac:dyDescent="0.2">
      <c r="M2224" s="18"/>
    </row>
    <row r="2225" spans="13:13" x14ac:dyDescent="0.2">
      <c r="M2225" s="18"/>
    </row>
    <row r="2226" spans="13:13" x14ac:dyDescent="0.2">
      <c r="M2226" s="18"/>
    </row>
    <row r="2227" spans="13:13" x14ac:dyDescent="0.2">
      <c r="M2227" s="18"/>
    </row>
    <row r="2228" spans="13:13" x14ac:dyDescent="0.2">
      <c r="M2228" s="18"/>
    </row>
    <row r="2229" spans="13:13" x14ac:dyDescent="0.2">
      <c r="M2229" s="18"/>
    </row>
    <row r="2230" spans="13:13" x14ac:dyDescent="0.2">
      <c r="M2230" s="18"/>
    </row>
    <row r="2231" spans="13:13" x14ac:dyDescent="0.2">
      <c r="M2231" s="18"/>
    </row>
    <row r="2232" spans="13:13" x14ac:dyDescent="0.2">
      <c r="M2232" s="18"/>
    </row>
    <row r="2233" spans="13:13" x14ac:dyDescent="0.2">
      <c r="M2233" s="18"/>
    </row>
    <row r="2234" spans="13:13" x14ac:dyDescent="0.2">
      <c r="M2234" s="18"/>
    </row>
    <row r="2235" spans="13:13" x14ac:dyDescent="0.2">
      <c r="M2235" s="18"/>
    </row>
    <row r="2236" spans="13:13" x14ac:dyDescent="0.2">
      <c r="M2236" s="18"/>
    </row>
    <row r="2237" spans="13:13" x14ac:dyDescent="0.2">
      <c r="M2237" s="18"/>
    </row>
    <row r="2238" spans="13:13" x14ac:dyDescent="0.2">
      <c r="M2238" s="18"/>
    </row>
    <row r="2239" spans="13:13" x14ac:dyDescent="0.2">
      <c r="M2239" s="18"/>
    </row>
    <row r="2240" spans="13:13" x14ac:dyDescent="0.2">
      <c r="M2240" s="18"/>
    </row>
    <row r="2241" spans="13:13" x14ac:dyDescent="0.2">
      <c r="M2241" s="18"/>
    </row>
    <row r="2242" spans="13:13" x14ac:dyDescent="0.2">
      <c r="M2242" s="18"/>
    </row>
    <row r="2243" spans="13:13" x14ac:dyDescent="0.2">
      <c r="M2243" s="18"/>
    </row>
    <row r="2244" spans="13:13" x14ac:dyDescent="0.2">
      <c r="M2244" s="18"/>
    </row>
    <row r="2245" spans="13:13" x14ac:dyDescent="0.2">
      <c r="M2245" s="18"/>
    </row>
    <row r="2246" spans="13:13" x14ac:dyDescent="0.2">
      <c r="M2246" s="18"/>
    </row>
    <row r="2247" spans="13:13" x14ac:dyDescent="0.2">
      <c r="M2247" s="18"/>
    </row>
    <row r="2248" spans="13:13" x14ac:dyDescent="0.2">
      <c r="M2248" s="18"/>
    </row>
    <row r="2249" spans="13:13" x14ac:dyDescent="0.2">
      <c r="M2249" s="18"/>
    </row>
    <row r="2250" spans="13:13" x14ac:dyDescent="0.2">
      <c r="M2250" s="18"/>
    </row>
    <row r="2251" spans="13:13" x14ac:dyDescent="0.2">
      <c r="M2251" s="18"/>
    </row>
    <row r="2252" spans="13:13" x14ac:dyDescent="0.2">
      <c r="M2252" s="18"/>
    </row>
    <row r="2253" spans="13:13" x14ac:dyDescent="0.2">
      <c r="M2253" s="18"/>
    </row>
    <row r="2254" spans="13:13" x14ac:dyDescent="0.2">
      <c r="M2254" s="18"/>
    </row>
    <row r="2255" spans="13:13" x14ac:dyDescent="0.2">
      <c r="M2255" s="18"/>
    </row>
    <row r="2256" spans="13:13" x14ac:dyDescent="0.2">
      <c r="M2256" s="18"/>
    </row>
    <row r="2257" spans="13:13" x14ac:dyDescent="0.2">
      <c r="M2257" s="18"/>
    </row>
    <row r="2258" spans="13:13" x14ac:dyDescent="0.2">
      <c r="M2258" s="18"/>
    </row>
    <row r="2259" spans="13:13" x14ac:dyDescent="0.2">
      <c r="M2259" s="18"/>
    </row>
    <row r="2260" spans="13:13" x14ac:dyDescent="0.2">
      <c r="M2260" s="18"/>
    </row>
    <row r="2261" spans="13:13" x14ac:dyDescent="0.2">
      <c r="M2261" s="18"/>
    </row>
    <row r="2262" spans="13:13" x14ac:dyDescent="0.2">
      <c r="M2262" s="18"/>
    </row>
    <row r="2263" spans="13:13" x14ac:dyDescent="0.2">
      <c r="M2263" s="18"/>
    </row>
    <row r="2264" spans="13:13" x14ac:dyDescent="0.2">
      <c r="M2264" s="18"/>
    </row>
    <row r="2265" spans="13:13" x14ac:dyDescent="0.2">
      <c r="M2265" s="18"/>
    </row>
    <row r="2266" spans="13:13" x14ac:dyDescent="0.2">
      <c r="M2266" s="18"/>
    </row>
    <row r="2267" spans="13:13" x14ac:dyDescent="0.2">
      <c r="M2267" s="18"/>
    </row>
    <row r="2268" spans="13:13" x14ac:dyDescent="0.2">
      <c r="M2268" s="18"/>
    </row>
    <row r="2269" spans="13:13" x14ac:dyDescent="0.2">
      <c r="M2269" s="18"/>
    </row>
    <row r="2270" spans="13:13" x14ac:dyDescent="0.2">
      <c r="M2270" s="18"/>
    </row>
    <row r="2271" spans="13:13" x14ac:dyDescent="0.2">
      <c r="M2271" s="18"/>
    </row>
    <row r="2272" spans="13:13" x14ac:dyDescent="0.2">
      <c r="M2272" s="18"/>
    </row>
    <row r="2273" spans="13:13" x14ac:dyDescent="0.2">
      <c r="M2273" s="18"/>
    </row>
    <row r="2274" spans="13:13" x14ac:dyDescent="0.2">
      <c r="M2274" s="18"/>
    </row>
    <row r="2275" spans="13:13" x14ac:dyDescent="0.2">
      <c r="M2275" s="18"/>
    </row>
    <row r="2276" spans="13:13" x14ac:dyDescent="0.2">
      <c r="M2276" s="18"/>
    </row>
    <row r="2277" spans="13:13" x14ac:dyDescent="0.2">
      <c r="M2277" s="18"/>
    </row>
    <row r="2278" spans="13:13" x14ac:dyDescent="0.2">
      <c r="M2278" s="18"/>
    </row>
    <row r="2279" spans="13:13" x14ac:dyDescent="0.2">
      <c r="M2279" s="18"/>
    </row>
    <row r="2280" spans="13:13" x14ac:dyDescent="0.2">
      <c r="M2280" s="18"/>
    </row>
    <row r="2281" spans="13:13" x14ac:dyDescent="0.2">
      <c r="M2281" s="18"/>
    </row>
    <row r="2282" spans="13:13" x14ac:dyDescent="0.2">
      <c r="M2282" s="18"/>
    </row>
    <row r="2283" spans="13:13" x14ac:dyDescent="0.2">
      <c r="M2283" s="18"/>
    </row>
    <row r="2284" spans="13:13" x14ac:dyDescent="0.2">
      <c r="M2284" s="18"/>
    </row>
    <row r="2285" spans="13:13" x14ac:dyDescent="0.2">
      <c r="M2285" s="18"/>
    </row>
    <row r="2286" spans="13:13" x14ac:dyDescent="0.2">
      <c r="M2286" s="18"/>
    </row>
    <row r="2287" spans="13:13" x14ac:dyDescent="0.2">
      <c r="M2287" s="18"/>
    </row>
    <row r="2288" spans="13:13" x14ac:dyDescent="0.2">
      <c r="M2288" s="18"/>
    </row>
    <row r="2289" spans="13:13" x14ac:dyDescent="0.2">
      <c r="M2289" s="18"/>
    </row>
    <row r="2290" spans="13:13" x14ac:dyDescent="0.2">
      <c r="M2290" s="18"/>
    </row>
    <row r="2291" spans="13:13" x14ac:dyDescent="0.2">
      <c r="M2291" s="18"/>
    </row>
    <row r="2292" spans="13:13" x14ac:dyDescent="0.2">
      <c r="M2292" s="18"/>
    </row>
    <row r="2293" spans="13:13" x14ac:dyDescent="0.2">
      <c r="M2293" s="18"/>
    </row>
    <row r="2294" spans="13:13" x14ac:dyDescent="0.2">
      <c r="M2294" s="18"/>
    </row>
    <row r="2295" spans="13:13" x14ac:dyDescent="0.2">
      <c r="M2295" s="18"/>
    </row>
    <row r="2296" spans="13:13" x14ac:dyDescent="0.2">
      <c r="M2296" s="18"/>
    </row>
    <row r="2297" spans="13:13" x14ac:dyDescent="0.2">
      <c r="M2297" s="18"/>
    </row>
    <row r="2298" spans="13:13" x14ac:dyDescent="0.2">
      <c r="M2298" s="18"/>
    </row>
    <row r="2299" spans="13:13" x14ac:dyDescent="0.2">
      <c r="M2299" s="18"/>
    </row>
    <row r="2300" spans="13:13" x14ac:dyDescent="0.2">
      <c r="M2300" s="18"/>
    </row>
    <row r="2301" spans="13:13" x14ac:dyDescent="0.2">
      <c r="M2301" s="18"/>
    </row>
    <row r="2302" spans="13:13" x14ac:dyDescent="0.2">
      <c r="M2302" s="18"/>
    </row>
    <row r="2303" spans="13:13" x14ac:dyDescent="0.2">
      <c r="M2303" s="18"/>
    </row>
    <row r="2304" spans="13:13" x14ac:dyDescent="0.2">
      <c r="M2304" s="18"/>
    </row>
    <row r="2305" spans="13:13" x14ac:dyDescent="0.2">
      <c r="M2305" s="18"/>
    </row>
    <row r="2306" spans="13:13" x14ac:dyDescent="0.2">
      <c r="M2306" s="18"/>
    </row>
    <row r="2307" spans="13:13" x14ac:dyDescent="0.2">
      <c r="M2307" s="18"/>
    </row>
    <row r="2308" spans="13:13" x14ac:dyDescent="0.2">
      <c r="M2308" s="18"/>
    </row>
    <row r="2309" spans="13:13" x14ac:dyDescent="0.2">
      <c r="M2309" s="18"/>
    </row>
    <row r="2310" spans="13:13" x14ac:dyDescent="0.2">
      <c r="M2310" s="18"/>
    </row>
    <row r="2311" spans="13:13" x14ac:dyDescent="0.2">
      <c r="M2311" s="18"/>
    </row>
    <row r="2312" spans="13:13" x14ac:dyDescent="0.2">
      <c r="M2312" s="18"/>
    </row>
    <row r="2313" spans="13:13" x14ac:dyDescent="0.2">
      <c r="M2313" s="18"/>
    </row>
    <row r="2314" spans="13:13" x14ac:dyDescent="0.2">
      <c r="M2314" s="18"/>
    </row>
    <row r="2315" spans="13:13" x14ac:dyDescent="0.2">
      <c r="M2315" s="18"/>
    </row>
    <row r="2316" spans="13:13" x14ac:dyDescent="0.2">
      <c r="M2316" s="18"/>
    </row>
    <row r="2317" spans="13:13" x14ac:dyDescent="0.2">
      <c r="M2317" s="18"/>
    </row>
    <row r="2318" spans="13:13" x14ac:dyDescent="0.2">
      <c r="M2318" s="18"/>
    </row>
    <row r="2319" spans="13:13" x14ac:dyDescent="0.2">
      <c r="M2319" s="18"/>
    </row>
    <row r="2320" spans="13:13" x14ac:dyDescent="0.2">
      <c r="M2320" s="18"/>
    </row>
    <row r="2321" spans="13:13" x14ac:dyDescent="0.2">
      <c r="M2321" s="18"/>
    </row>
    <row r="2322" spans="13:13" x14ac:dyDescent="0.2">
      <c r="M2322" s="18"/>
    </row>
    <row r="2323" spans="13:13" x14ac:dyDescent="0.2">
      <c r="M2323" s="18"/>
    </row>
    <row r="2324" spans="13:13" x14ac:dyDescent="0.2">
      <c r="M2324" s="18"/>
    </row>
    <row r="2325" spans="13:13" x14ac:dyDescent="0.2">
      <c r="M2325" s="18"/>
    </row>
    <row r="2326" spans="13:13" x14ac:dyDescent="0.2">
      <c r="M2326" s="18"/>
    </row>
    <row r="2327" spans="13:13" x14ac:dyDescent="0.2">
      <c r="M2327" s="18"/>
    </row>
    <row r="2328" spans="13:13" x14ac:dyDescent="0.2">
      <c r="M2328" s="18"/>
    </row>
    <row r="2329" spans="13:13" x14ac:dyDescent="0.2">
      <c r="M2329" s="18"/>
    </row>
    <row r="2330" spans="13:13" x14ac:dyDescent="0.2">
      <c r="M2330" s="18"/>
    </row>
    <row r="2331" spans="13:13" x14ac:dyDescent="0.2">
      <c r="M2331" s="18"/>
    </row>
    <row r="2332" spans="13:13" x14ac:dyDescent="0.2">
      <c r="M2332" s="18"/>
    </row>
    <row r="2333" spans="13:13" x14ac:dyDescent="0.2">
      <c r="M2333" s="18"/>
    </row>
    <row r="2334" spans="13:13" x14ac:dyDescent="0.2">
      <c r="M2334" s="18"/>
    </row>
    <row r="2335" spans="13:13" x14ac:dyDescent="0.2">
      <c r="M2335" s="18"/>
    </row>
    <row r="2336" spans="13:13" x14ac:dyDescent="0.2">
      <c r="M2336" s="18"/>
    </row>
    <row r="2337" spans="13:13" x14ac:dyDescent="0.2">
      <c r="M2337" s="18"/>
    </row>
    <row r="2338" spans="13:13" x14ac:dyDescent="0.2">
      <c r="M2338" s="18"/>
    </row>
    <row r="2339" spans="13:13" x14ac:dyDescent="0.2">
      <c r="M2339" s="18"/>
    </row>
    <row r="2340" spans="13:13" x14ac:dyDescent="0.2">
      <c r="M2340" s="18"/>
    </row>
    <row r="2341" spans="13:13" x14ac:dyDescent="0.2">
      <c r="M2341" s="18"/>
    </row>
    <row r="2342" spans="13:13" x14ac:dyDescent="0.2">
      <c r="M2342" s="18"/>
    </row>
    <row r="2343" spans="13:13" x14ac:dyDescent="0.2">
      <c r="M2343" s="18"/>
    </row>
    <row r="2344" spans="13:13" x14ac:dyDescent="0.2">
      <c r="M2344" s="18"/>
    </row>
    <row r="2345" spans="13:13" x14ac:dyDescent="0.2">
      <c r="M2345" s="18"/>
    </row>
    <row r="2346" spans="13:13" x14ac:dyDescent="0.2">
      <c r="M2346" s="18"/>
    </row>
    <row r="2347" spans="13:13" x14ac:dyDescent="0.2">
      <c r="M2347" s="18"/>
    </row>
    <row r="2348" spans="13:13" x14ac:dyDescent="0.2">
      <c r="M2348" s="18"/>
    </row>
    <row r="2349" spans="13:13" x14ac:dyDescent="0.2">
      <c r="M2349" s="18"/>
    </row>
    <row r="2350" spans="13:13" x14ac:dyDescent="0.2">
      <c r="M2350" s="18"/>
    </row>
    <row r="2351" spans="13:13" x14ac:dyDescent="0.2">
      <c r="M2351" s="18"/>
    </row>
    <row r="2352" spans="13:13" x14ac:dyDescent="0.2">
      <c r="M2352" s="18"/>
    </row>
    <row r="2353" spans="13:13" x14ac:dyDescent="0.2">
      <c r="M2353" s="18"/>
    </row>
    <row r="2354" spans="13:13" x14ac:dyDescent="0.2">
      <c r="M2354" s="18"/>
    </row>
    <row r="2355" spans="13:13" x14ac:dyDescent="0.2">
      <c r="M2355" s="18"/>
    </row>
    <row r="2356" spans="13:13" x14ac:dyDescent="0.2">
      <c r="M2356" s="18"/>
    </row>
    <row r="2357" spans="13:13" x14ac:dyDescent="0.2">
      <c r="M2357" s="18"/>
    </row>
    <row r="2358" spans="13:13" x14ac:dyDescent="0.2">
      <c r="M2358" s="18"/>
    </row>
    <row r="2359" spans="13:13" x14ac:dyDescent="0.2">
      <c r="M2359" s="18"/>
    </row>
    <row r="2360" spans="13:13" x14ac:dyDescent="0.2">
      <c r="M2360" s="18"/>
    </row>
    <row r="2361" spans="13:13" x14ac:dyDescent="0.2">
      <c r="M2361" s="18"/>
    </row>
    <row r="2362" spans="13:13" x14ac:dyDescent="0.2">
      <c r="M2362" s="18"/>
    </row>
    <row r="2363" spans="13:13" x14ac:dyDescent="0.2">
      <c r="M2363" s="18"/>
    </row>
    <row r="2364" spans="13:13" x14ac:dyDescent="0.2">
      <c r="M2364" s="18"/>
    </row>
    <row r="2365" spans="13:13" x14ac:dyDescent="0.2">
      <c r="M2365" s="18"/>
    </row>
    <row r="2366" spans="13:13" x14ac:dyDescent="0.2">
      <c r="M2366" s="18"/>
    </row>
    <row r="2367" spans="13:13" x14ac:dyDescent="0.2">
      <c r="M2367" s="18"/>
    </row>
    <row r="2368" spans="13:13" x14ac:dyDescent="0.2">
      <c r="M2368" s="18"/>
    </row>
    <row r="2369" spans="13:13" x14ac:dyDescent="0.2">
      <c r="M2369" s="18"/>
    </row>
    <row r="2370" spans="13:13" x14ac:dyDescent="0.2">
      <c r="M2370" s="18"/>
    </row>
    <row r="2371" spans="13:13" x14ac:dyDescent="0.2">
      <c r="M2371" s="18"/>
    </row>
    <row r="2372" spans="13:13" x14ac:dyDescent="0.2">
      <c r="M2372" s="18"/>
    </row>
    <row r="2373" spans="13:13" x14ac:dyDescent="0.2">
      <c r="M2373" s="18"/>
    </row>
    <row r="2374" spans="13:13" x14ac:dyDescent="0.2">
      <c r="M2374" s="18"/>
    </row>
    <row r="2375" spans="13:13" x14ac:dyDescent="0.2">
      <c r="M2375" s="18"/>
    </row>
    <row r="2376" spans="13:13" x14ac:dyDescent="0.2">
      <c r="M2376" s="18"/>
    </row>
    <row r="2377" spans="13:13" x14ac:dyDescent="0.2">
      <c r="M2377" s="18"/>
    </row>
    <row r="2378" spans="13:13" x14ac:dyDescent="0.2">
      <c r="M2378" s="18"/>
    </row>
    <row r="2379" spans="13:13" x14ac:dyDescent="0.2">
      <c r="M2379" s="18"/>
    </row>
    <row r="2380" spans="13:13" x14ac:dyDescent="0.2">
      <c r="M2380" s="18"/>
    </row>
    <row r="2381" spans="13:13" x14ac:dyDescent="0.2">
      <c r="M2381" s="18"/>
    </row>
    <row r="2382" spans="13:13" x14ac:dyDescent="0.2">
      <c r="M2382" s="18"/>
    </row>
    <row r="2383" spans="13:13" x14ac:dyDescent="0.2">
      <c r="M2383" s="18"/>
    </row>
    <row r="2384" spans="13:13" x14ac:dyDescent="0.2">
      <c r="M2384" s="18"/>
    </row>
    <row r="2385" spans="13:13" x14ac:dyDescent="0.2">
      <c r="M2385" s="18"/>
    </row>
    <row r="2386" spans="13:13" x14ac:dyDescent="0.2">
      <c r="M2386" s="18"/>
    </row>
    <row r="2387" spans="13:13" x14ac:dyDescent="0.2">
      <c r="M2387" s="18"/>
    </row>
    <row r="2388" spans="13:13" x14ac:dyDescent="0.2">
      <c r="M2388" s="18"/>
    </row>
    <row r="2389" spans="13:13" x14ac:dyDescent="0.2">
      <c r="M2389" s="18"/>
    </row>
    <row r="2390" spans="13:13" x14ac:dyDescent="0.2">
      <c r="M2390" s="18"/>
    </row>
    <row r="2391" spans="13:13" x14ac:dyDescent="0.2">
      <c r="M2391" s="18"/>
    </row>
    <row r="2392" spans="13:13" x14ac:dyDescent="0.2">
      <c r="M2392" s="18"/>
    </row>
    <row r="2393" spans="13:13" x14ac:dyDescent="0.2">
      <c r="M2393" s="18"/>
    </row>
    <row r="2394" spans="13:13" x14ac:dyDescent="0.2">
      <c r="M2394" s="18"/>
    </row>
    <row r="2395" spans="13:13" x14ac:dyDescent="0.2">
      <c r="M2395" s="18"/>
    </row>
    <row r="2396" spans="13:13" x14ac:dyDescent="0.2">
      <c r="M2396" s="18"/>
    </row>
    <row r="2397" spans="13:13" x14ac:dyDescent="0.2">
      <c r="M2397" s="18"/>
    </row>
    <row r="2398" spans="13:13" x14ac:dyDescent="0.2">
      <c r="M2398" s="18"/>
    </row>
    <row r="2399" spans="13:13" x14ac:dyDescent="0.2">
      <c r="M2399" s="18"/>
    </row>
    <row r="2400" spans="13:13" x14ac:dyDescent="0.2">
      <c r="M2400" s="18"/>
    </row>
    <row r="2401" spans="13:13" x14ac:dyDescent="0.2">
      <c r="M2401" s="18"/>
    </row>
    <row r="2402" spans="13:13" x14ac:dyDescent="0.2">
      <c r="M2402" s="18"/>
    </row>
    <row r="2403" spans="13:13" x14ac:dyDescent="0.2">
      <c r="M2403" s="18"/>
    </row>
    <row r="2404" spans="13:13" x14ac:dyDescent="0.2">
      <c r="M2404" s="18"/>
    </row>
    <row r="2405" spans="13:13" x14ac:dyDescent="0.2">
      <c r="M2405" s="18"/>
    </row>
    <row r="2406" spans="13:13" x14ac:dyDescent="0.2">
      <c r="M2406" s="18"/>
    </row>
    <row r="2407" spans="13:13" x14ac:dyDescent="0.2">
      <c r="M2407" s="18"/>
    </row>
    <row r="2408" spans="13:13" x14ac:dyDescent="0.2">
      <c r="M2408" s="18"/>
    </row>
    <row r="2409" spans="13:13" x14ac:dyDescent="0.2">
      <c r="M2409" s="18"/>
    </row>
    <row r="2410" spans="13:13" x14ac:dyDescent="0.2">
      <c r="M2410" s="18"/>
    </row>
    <row r="2411" spans="13:13" x14ac:dyDescent="0.2">
      <c r="M2411" s="18"/>
    </row>
    <row r="2412" spans="13:13" x14ac:dyDescent="0.2">
      <c r="M2412" s="18"/>
    </row>
    <row r="2413" spans="13:13" x14ac:dyDescent="0.2">
      <c r="M2413" s="18"/>
    </row>
    <row r="2414" spans="13:13" x14ac:dyDescent="0.2">
      <c r="M2414" s="18"/>
    </row>
    <row r="2415" spans="13:13" x14ac:dyDescent="0.2">
      <c r="M2415" s="18"/>
    </row>
    <row r="2416" spans="13:13" x14ac:dyDescent="0.2">
      <c r="M2416" s="18"/>
    </row>
    <row r="2417" spans="13:13" x14ac:dyDescent="0.2">
      <c r="M2417" s="18"/>
    </row>
    <row r="2418" spans="13:13" x14ac:dyDescent="0.2">
      <c r="M2418" s="18"/>
    </row>
    <row r="2419" spans="13:13" x14ac:dyDescent="0.2">
      <c r="M2419" s="18"/>
    </row>
    <row r="2420" spans="13:13" x14ac:dyDescent="0.2">
      <c r="M2420" s="18"/>
    </row>
    <row r="2421" spans="13:13" x14ac:dyDescent="0.2">
      <c r="M2421" s="18"/>
    </row>
    <row r="2422" spans="13:13" x14ac:dyDescent="0.2">
      <c r="M2422" s="18"/>
    </row>
    <row r="2423" spans="13:13" x14ac:dyDescent="0.2">
      <c r="M2423" s="18"/>
    </row>
    <row r="2424" spans="13:13" x14ac:dyDescent="0.2">
      <c r="M2424" s="18"/>
    </row>
    <row r="2425" spans="13:13" x14ac:dyDescent="0.2">
      <c r="M2425" s="18"/>
    </row>
    <row r="2426" spans="13:13" x14ac:dyDescent="0.2">
      <c r="M2426" s="18"/>
    </row>
    <row r="2427" spans="13:13" x14ac:dyDescent="0.2">
      <c r="M2427" s="18"/>
    </row>
    <row r="2428" spans="13:13" x14ac:dyDescent="0.2">
      <c r="M2428" s="18"/>
    </row>
    <row r="2429" spans="13:13" x14ac:dyDescent="0.2">
      <c r="M2429" s="18"/>
    </row>
    <row r="2430" spans="13:13" x14ac:dyDescent="0.2">
      <c r="M2430" s="18"/>
    </row>
    <row r="2431" spans="13:13" x14ac:dyDescent="0.2">
      <c r="M2431" s="18"/>
    </row>
    <row r="2432" spans="13:13" x14ac:dyDescent="0.2">
      <c r="M2432" s="18"/>
    </row>
    <row r="2433" spans="13:13" x14ac:dyDescent="0.2">
      <c r="M2433" s="18"/>
    </row>
    <row r="2434" spans="13:13" x14ac:dyDescent="0.2">
      <c r="M2434" s="18"/>
    </row>
    <row r="2435" spans="13:13" x14ac:dyDescent="0.2">
      <c r="M2435" s="18"/>
    </row>
    <row r="2436" spans="13:13" x14ac:dyDescent="0.2">
      <c r="M2436" s="18"/>
    </row>
    <row r="2437" spans="13:13" x14ac:dyDescent="0.2">
      <c r="M2437" s="18"/>
    </row>
    <row r="2438" spans="13:13" x14ac:dyDescent="0.2">
      <c r="M2438" s="18"/>
    </row>
    <row r="2439" spans="13:13" x14ac:dyDescent="0.2">
      <c r="M2439" s="18"/>
    </row>
    <row r="2440" spans="13:13" x14ac:dyDescent="0.2">
      <c r="M2440" s="18"/>
    </row>
    <row r="2441" spans="13:13" x14ac:dyDescent="0.2">
      <c r="M2441" s="18"/>
    </row>
    <row r="2442" spans="13:13" x14ac:dyDescent="0.2">
      <c r="M2442" s="18"/>
    </row>
    <row r="2443" spans="13:13" x14ac:dyDescent="0.2">
      <c r="M2443" s="18"/>
    </row>
    <row r="2444" spans="13:13" x14ac:dyDescent="0.2">
      <c r="M2444" s="18"/>
    </row>
    <row r="2445" spans="13:13" x14ac:dyDescent="0.2">
      <c r="M2445" s="18"/>
    </row>
    <row r="2446" spans="13:13" x14ac:dyDescent="0.2">
      <c r="M2446" s="18"/>
    </row>
    <row r="2447" spans="13:13" x14ac:dyDescent="0.2">
      <c r="M2447" s="18"/>
    </row>
    <row r="2448" spans="13:13" x14ac:dyDescent="0.2">
      <c r="M2448" s="18"/>
    </row>
    <row r="2449" spans="13:13" x14ac:dyDescent="0.2">
      <c r="M2449" s="18"/>
    </row>
    <row r="2450" spans="13:13" x14ac:dyDescent="0.2">
      <c r="M2450" s="18"/>
    </row>
    <row r="2451" spans="13:13" x14ac:dyDescent="0.2">
      <c r="M2451" s="18"/>
    </row>
    <row r="2452" spans="13:13" x14ac:dyDescent="0.2">
      <c r="M2452" s="18"/>
    </row>
    <row r="2453" spans="13:13" x14ac:dyDescent="0.2">
      <c r="M2453" s="18"/>
    </row>
    <row r="2454" spans="13:13" x14ac:dyDescent="0.2">
      <c r="M2454" s="18"/>
    </row>
    <row r="2455" spans="13:13" x14ac:dyDescent="0.2">
      <c r="M2455" s="18"/>
    </row>
    <row r="2456" spans="13:13" x14ac:dyDescent="0.2">
      <c r="M2456" s="18"/>
    </row>
    <row r="2457" spans="13:13" x14ac:dyDescent="0.2">
      <c r="M2457" s="18"/>
    </row>
    <row r="2458" spans="13:13" x14ac:dyDescent="0.2">
      <c r="M2458" s="18"/>
    </row>
    <row r="2459" spans="13:13" x14ac:dyDescent="0.2">
      <c r="M2459" s="18"/>
    </row>
    <row r="2460" spans="13:13" x14ac:dyDescent="0.2">
      <c r="M2460" s="18"/>
    </row>
    <row r="2461" spans="13:13" x14ac:dyDescent="0.2">
      <c r="M2461" s="18"/>
    </row>
    <row r="2462" spans="13:13" x14ac:dyDescent="0.2">
      <c r="M2462" s="18"/>
    </row>
    <row r="2463" spans="13:13" x14ac:dyDescent="0.2">
      <c r="M2463" s="18"/>
    </row>
    <row r="2464" spans="13:13" x14ac:dyDescent="0.2">
      <c r="M2464" s="18"/>
    </row>
    <row r="2465" spans="13:13" x14ac:dyDescent="0.2">
      <c r="M2465" s="18"/>
    </row>
    <row r="2466" spans="13:13" x14ac:dyDescent="0.2">
      <c r="M2466" s="18"/>
    </row>
    <row r="2467" spans="13:13" x14ac:dyDescent="0.2">
      <c r="M2467" s="18"/>
    </row>
    <row r="2468" spans="13:13" x14ac:dyDescent="0.2">
      <c r="M2468" s="18"/>
    </row>
    <row r="2469" spans="13:13" x14ac:dyDescent="0.2">
      <c r="M2469" s="18"/>
    </row>
    <row r="2470" spans="13:13" x14ac:dyDescent="0.2">
      <c r="M2470" s="18"/>
    </row>
    <row r="2471" spans="13:13" x14ac:dyDescent="0.2">
      <c r="M2471" s="18"/>
    </row>
    <row r="2472" spans="13:13" x14ac:dyDescent="0.2">
      <c r="M2472" s="18"/>
    </row>
    <row r="2473" spans="13:13" x14ac:dyDescent="0.2">
      <c r="M2473" s="18"/>
    </row>
    <row r="2474" spans="13:13" x14ac:dyDescent="0.2">
      <c r="M2474" s="18"/>
    </row>
    <row r="2475" spans="13:13" x14ac:dyDescent="0.2">
      <c r="M2475" s="18"/>
    </row>
    <row r="2476" spans="13:13" x14ac:dyDescent="0.2">
      <c r="M2476" s="18"/>
    </row>
    <row r="2477" spans="13:13" x14ac:dyDescent="0.2">
      <c r="M2477" s="18"/>
    </row>
    <row r="2478" spans="13:13" x14ac:dyDescent="0.2">
      <c r="M2478" s="18"/>
    </row>
    <row r="2479" spans="13:13" x14ac:dyDescent="0.2">
      <c r="M2479" s="18"/>
    </row>
    <row r="2480" spans="13:13" x14ac:dyDescent="0.2">
      <c r="M2480" s="18"/>
    </row>
    <row r="2481" spans="13:13" x14ac:dyDescent="0.2">
      <c r="M2481" s="18"/>
    </row>
    <row r="2482" spans="13:13" x14ac:dyDescent="0.2">
      <c r="M2482" s="18"/>
    </row>
    <row r="2483" spans="13:13" x14ac:dyDescent="0.2">
      <c r="M2483" s="18"/>
    </row>
    <row r="2484" spans="13:13" x14ac:dyDescent="0.2">
      <c r="M2484" s="18"/>
    </row>
    <row r="2485" spans="13:13" x14ac:dyDescent="0.2">
      <c r="M2485" s="18"/>
    </row>
    <row r="2486" spans="13:13" x14ac:dyDescent="0.2">
      <c r="M2486" s="18"/>
    </row>
    <row r="2487" spans="13:13" x14ac:dyDescent="0.2">
      <c r="M2487" s="18"/>
    </row>
    <row r="2488" spans="13:13" x14ac:dyDescent="0.2">
      <c r="M2488" s="18"/>
    </row>
    <row r="2489" spans="13:13" x14ac:dyDescent="0.2">
      <c r="M2489" s="18"/>
    </row>
    <row r="2490" spans="13:13" x14ac:dyDescent="0.2">
      <c r="M2490" s="18"/>
    </row>
    <row r="2491" spans="13:13" x14ac:dyDescent="0.2">
      <c r="M2491" s="18"/>
    </row>
    <row r="2492" spans="13:13" x14ac:dyDescent="0.2">
      <c r="M2492" s="18"/>
    </row>
    <row r="2493" spans="13:13" x14ac:dyDescent="0.2">
      <c r="M2493" s="18"/>
    </row>
    <row r="2494" spans="13:13" x14ac:dyDescent="0.2">
      <c r="M2494" s="18"/>
    </row>
    <row r="2495" spans="13:13" x14ac:dyDescent="0.2">
      <c r="M2495" s="18"/>
    </row>
    <row r="2496" spans="13:13" x14ac:dyDescent="0.2">
      <c r="M2496" s="18"/>
    </row>
    <row r="2497" spans="13:13" x14ac:dyDescent="0.2">
      <c r="M2497" s="18"/>
    </row>
    <row r="2498" spans="13:13" x14ac:dyDescent="0.2">
      <c r="M2498" s="18"/>
    </row>
    <row r="2499" spans="13:13" x14ac:dyDescent="0.2">
      <c r="M2499" s="18"/>
    </row>
    <row r="2500" spans="13:13" x14ac:dyDescent="0.2">
      <c r="M2500" s="18"/>
    </row>
    <row r="2501" spans="13:13" x14ac:dyDescent="0.2">
      <c r="M2501" s="18"/>
    </row>
    <row r="2502" spans="13:13" x14ac:dyDescent="0.2">
      <c r="M2502" s="18"/>
    </row>
    <row r="2503" spans="13:13" x14ac:dyDescent="0.2">
      <c r="M2503" s="18"/>
    </row>
    <row r="2504" spans="13:13" x14ac:dyDescent="0.2">
      <c r="M2504" s="18"/>
    </row>
    <row r="2505" spans="13:13" x14ac:dyDescent="0.2">
      <c r="M2505" s="18"/>
    </row>
    <row r="2506" spans="13:13" x14ac:dyDescent="0.2">
      <c r="M2506" s="18"/>
    </row>
    <row r="2507" spans="13:13" x14ac:dyDescent="0.2">
      <c r="M2507" s="18"/>
    </row>
    <row r="2508" spans="13:13" x14ac:dyDescent="0.2">
      <c r="M2508" s="18"/>
    </row>
    <row r="2509" spans="13:13" x14ac:dyDescent="0.2">
      <c r="M2509" s="18"/>
    </row>
    <row r="2510" spans="13:13" x14ac:dyDescent="0.2">
      <c r="M2510" s="18"/>
    </row>
    <row r="2511" spans="13:13" x14ac:dyDescent="0.2">
      <c r="M2511" s="18"/>
    </row>
    <row r="2512" spans="13:13" x14ac:dyDescent="0.2">
      <c r="M2512" s="18"/>
    </row>
    <row r="2513" spans="13:13" x14ac:dyDescent="0.2">
      <c r="M2513" s="18"/>
    </row>
    <row r="2514" spans="13:13" x14ac:dyDescent="0.2">
      <c r="M2514" s="18"/>
    </row>
    <row r="2515" spans="13:13" x14ac:dyDescent="0.2">
      <c r="M2515" s="18"/>
    </row>
    <row r="2516" spans="13:13" x14ac:dyDescent="0.2">
      <c r="M2516" s="18"/>
    </row>
    <row r="2517" spans="13:13" x14ac:dyDescent="0.2">
      <c r="M2517" s="18"/>
    </row>
    <row r="2518" spans="13:13" x14ac:dyDescent="0.2">
      <c r="M2518" s="18"/>
    </row>
    <row r="2519" spans="13:13" x14ac:dyDescent="0.2">
      <c r="M2519" s="18"/>
    </row>
    <row r="2520" spans="13:13" x14ac:dyDescent="0.2">
      <c r="M2520" s="18"/>
    </row>
    <row r="2521" spans="13:13" x14ac:dyDescent="0.2">
      <c r="M2521" s="18"/>
    </row>
    <row r="2522" spans="13:13" x14ac:dyDescent="0.2">
      <c r="M2522" s="18"/>
    </row>
    <row r="2523" spans="13:13" x14ac:dyDescent="0.2">
      <c r="M2523" s="18"/>
    </row>
    <row r="2524" spans="13:13" x14ac:dyDescent="0.2">
      <c r="M2524" s="18"/>
    </row>
    <row r="2525" spans="13:13" x14ac:dyDescent="0.2">
      <c r="M2525" s="18"/>
    </row>
    <row r="2526" spans="13:13" x14ac:dyDescent="0.2">
      <c r="M2526" s="18"/>
    </row>
    <row r="2527" spans="13:13" x14ac:dyDescent="0.2">
      <c r="M2527" s="18"/>
    </row>
    <row r="2528" spans="13:13" x14ac:dyDescent="0.2">
      <c r="M2528" s="18"/>
    </row>
    <row r="2529" spans="13:13" x14ac:dyDescent="0.2">
      <c r="M2529" s="18"/>
    </row>
    <row r="2530" spans="13:13" x14ac:dyDescent="0.2">
      <c r="M2530" s="18"/>
    </row>
    <row r="2531" spans="13:13" x14ac:dyDescent="0.2">
      <c r="M2531" s="18"/>
    </row>
    <row r="2532" spans="13:13" x14ac:dyDescent="0.2">
      <c r="M2532" s="18"/>
    </row>
    <row r="2533" spans="13:13" x14ac:dyDescent="0.2">
      <c r="M2533" s="18"/>
    </row>
    <row r="2534" spans="13:13" x14ac:dyDescent="0.2">
      <c r="M2534" s="18"/>
    </row>
    <row r="2535" spans="13:13" x14ac:dyDescent="0.2">
      <c r="M2535" s="18"/>
    </row>
    <row r="2536" spans="13:13" x14ac:dyDescent="0.2">
      <c r="M2536" s="18"/>
    </row>
    <row r="2537" spans="13:13" x14ac:dyDescent="0.2">
      <c r="M2537" s="18"/>
    </row>
    <row r="2538" spans="13:13" x14ac:dyDescent="0.2">
      <c r="M2538" s="18"/>
    </row>
    <row r="2539" spans="13:13" x14ac:dyDescent="0.2">
      <c r="M2539" s="18"/>
    </row>
    <row r="2540" spans="13:13" x14ac:dyDescent="0.2">
      <c r="M2540" s="18"/>
    </row>
    <row r="2541" spans="13:13" x14ac:dyDescent="0.2">
      <c r="M2541" s="18"/>
    </row>
    <row r="2542" spans="13:13" x14ac:dyDescent="0.2">
      <c r="M2542" s="18"/>
    </row>
    <row r="2543" spans="13:13" x14ac:dyDescent="0.2">
      <c r="M2543" s="18"/>
    </row>
    <row r="2544" spans="13:13" x14ac:dyDescent="0.2">
      <c r="M2544" s="18"/>
    </row>
    <row r="2545" spans="13:13" x14ac:dyDescent="0.2">
      <c r="M2545" s="18"/>
    </row>
    <row r="2546" spans="13:13" x14ac:dyDescent="0.2">
      <c r="M2546" s="18"/>
    </row>
    <row r="2547" spans="13:13" x14ac:dyDescent="0.2">
      <c r="M2547" s="18"/>
    </row>
    <row r="2548" spans="13:13" x14ac:dyDescent="0.2">
      <c r="M2548" s="18"/>
    </row>
    <row r="2549" spans="13:13" x14ac:dyDescent="0.2">
      <c r="M2549" s="18"/>
    </row>
    <row r="2550" spans="13:13" x14ac:dyDescent="0.2">
      <c r="M2550" s="18"/>
    </row>
    <row r="2551" spans="13:13" x14ac:dyDescent="0.2">
      <c r="M2551" s="18"/>
    </row>
    <row r="2552" spans="13:13" x14ac:dyDescent="0.2">
      <c r="M2552" s="18"/>
    </row>
    <row r="2553" spans="13:13" x14ac:dyDescent="0.2">
      <c r="M2553" s="18"/>
    </row>
    <row r="2554" spans="13:13" x14ac:dyDescent="0.2">
      <c r="M2554" s="18"/>
    </row>
    <row r="2555" spans="13:13" x14ac:dyDescent="0.2">
      <c r="M2555" s="18"/>
    </row>
    <row r="2556" spans="13:13" x14ac:dyDescent="0.2">
      <c r="M2556" s="18"/>
    </row>
    <row r="2557" spans="13:13" x14ac:dyDescent="0.2">
      <c r="M2557" s="18"/>
    </row>
    <row r="2558" spans="13:13" x14ac:dyDescent="0.2">
      <c r="M2558" s="18"/>
    </row>
    <row r="2559" spans="13:13" x14ac:dyDescent="0.2">
      <c r="M2559" s="18"/>
    </row>
    <row r="2560" spans="13:13" x14ac:dyDescent="0.2">
      <c r="M2560" s="18"/>
    </row>
    <row r="2561" spans="13:13" x14ac:dyDescent="0.2">
      <c r="M2561" s="18"/>
    </row>
    <row r="2562" spans="13:13" x14ac:dyDescent="0.2">
      <c r="M2562" s="18"/>
    </row>
    <row r="2563" spans="13:13" x14ac:dyDescent="0.2">
      <c r="M2563" s="18"/>
    </row>
    <row r="2564" spans="13:13" x14ac:dyDescent="0.2">
      <c r="M2564" s="18"/>
    </row>
    <row r="2565" spans="13:13" x14ac:dyDescent="0.2">
      <c r="M2565" s="18"/>
    </row>
    <row r="2566" spans="13:13" x14ac:dyDescent="0.2">
      <c r="M2566" s="18"/>
    </row>
    <row r="2567" spans="13:13" x14ac:dyDescent="0.2">
      <c r="M2567" s="18"/>
    </row>
    <row r="2568" spans="13:13" x14ac:dyDescent="0.2">
      <c r="M2568" s="18"/>
    </row>
    <row r="2569" spans="13:13" x14ac:dyDescent="0.2">
      <c r="M2569" s="18"/>
    </row>
    <row r="2570" spans="13:13" x14ac:dyDescent="0.2">
      <c r="M2570" s="18"/>
    </row>
    <row r="2571" spans="13:13" x14ac:dyDescent="0.2">
      <c r="M2571" s="18"/>
    </row>
    <row r="2572" spans="13:13" x14ac:dyDescent="0.2">
      <c r="M2572" s="18"/>
    </row>
    <row r="2573" spans="13:13" x14ac:dyDescent="0.2">
      <c r="M2573" s="18"/>
    </row>
    <row r="2574" spans="13:13" x14ac:dyDescent="0.2">
      <c r="M2574" s="18"/>
    </row>
    <row r="2575" spans="13:13" x14ac:dyDescent="0.2">
      <c r="M2575" s="18"/>
    </row>
    <row r="2576" spans="13:13" x14ac:dyDescent="0.2">
      <c r="M2576" s="18"/>
    </row>
    <row r="2577" spans="13:13" x14ac:dyDescent="0.2">
      <c r="M2577" s="18"/>
    </row>
    <row r="2578" spans="13:13" x14ac:dyDescent="0.2">
      <c r="M2578" s="18"/>
    </row>
    <row r="2579" spans="13:13" x14ac:dyDescent="0.2">
      <c r="M2579" s="18"/>
    </row>
    <row r="2580" spans="13:13" x14ac:dyDescent="0.2">
      <c r="M2580" s="18"/>
    </row>
    <row r="2581" spans="13:13" x14ac:dyDescent="0.2">
      <c r="M2581" s="18"/>
    </row>
    <row r="2582" spans="13:13" x14ac:dyDescent="0.2">
      <c r="M2582" s="18"/>
    </row>
    <row r="2583" spans="13:13" x14ac:dyDescent="0.2">
      <c r="M2583" s="18"/>
    </row>
    <row r="2584" spans="13:13" x14ac:dyDescent="0.2">
      <c r="M2584" s="18"/>
    </row>
    <row r="2585" spans="13:13" x14ac:dyDescent="0.2">
      <c r="M2585" s="18"/>
    </row>
    <row r="2586" spans="13:13" x14ac:dyDescent="0.2">
      <c r="M2586" s="18"/>
    </row>
    <row r="2587" spans="13:13" x14ac:dyDescent="0.2">
      <c r="M2587" s="18"/>
    </row>
    <row r="2588" spans="13:13" x14ac:dyDescent="0.2">
      <c r="M2588" s="18"/>
    </row>
    <row r="2589" spans="13:13" x14ac:dyDescent="0.2">
      <c r="M2589" s="18"/>
    </row>
    <row r="2590" spans="13:13" x14ac:dyDescent="0.2">
      <c r="M2590" s="18"/>
    </row>
    <row r="2591" spans="13:13" x14ac:dyDescent="0.2">
      <c r="M2591" s="18"/>
    </row>
    <row r="2592" spans="13:13" x14ac:dyDescent="0.2">
      <c r="M2592" s="18"/>
    </row>
    <row r="2593" spans="13:13" x14ac:dyDescent="0.2">
      <c r="M2593" s="18"/>
    </row>
    <row r="2594" spans="13:13" x14ac:dyDescent="0.2">
      <c r="M2594" s="18"/>
    </row>
    <row r="2595" spans="13:13" x14ac:dyDescent="0.2">
      <c r="M2595" s="18"/>
    </row>
    <row r="2596" spans="13:13" x14ac:dyDescent="0.2">
      <c r="M2596" s="18"/>
    </row>
    <row r="2597" spans="13:13" x14ac:dyDescent="0.2">
      <c r="M2597" s="18"/>
    </row>
    <row r="2598" spans="13:13" x14ac:dyDescent="0.2">
      <c r="M2598" s="18"/>
    </row>
    <row r="2599" spans="13:13" x14ac:dyDescent="0.2">
      <c r="M2599" s="18"/>
    </row>
    <row r="2600" spans="13:13" x14ac:dyDescent="0.2">
      <c r="M2600" s="18"/>
    </row>
    <row r="2601" spans="13:13" x14ac:dyDescent="0.2">
      <c r="M2601" s="18"/>
    </row>
    <row r="2602" spans="13:13" x14ac:dyDescent="0.2">
      <c r="M2602" s="18"/>
    </row>
    <row r="2603" spans="13:13" x14ac:dyDescent="0.2">
      <c r="M2603" s="18"/>
    </row>
    <row r="2604" spans="13:13" x14ac:dyDescent="0.2">
      <c r="M2604" s="18"/>
    </row>
    <row r="2605" spans="13:13" x14ac:dyDescent="0.2">
      <c r="M2605" s="18"/>
    </row>
    <row r="2606" spans="13:13" x14ac:dyDescent="0.2">
      <c r="M2606" s="18"/>
    </row>
    <row r="2607" spans="13:13" x14ac:dyDescent="0.2">
      <c r="M2607" s="18"/>
    </row>
    <row r="2608" spans="13:13" x14ac:dyDescent="0.2">
      <c r="M2608" s="18"/>
    </row>
    <row r="2609" spans="13:13" x14ac:dyDescent="0.2">
      <c r="M2609" s="18"/>
    </row>
    <row r="2610" spans="13:13" x14ac:dyDescent="0.2">
      <c r="M2610" s="18"/>
    </row>
    <row r="2611" spans="13:13" x14ac:dyDescent="0.2">
      <c r="M2611" s="18"/>
    </row>
    <row r="2612" spans="13:13" x14ac:dyDescent="0.2">
      <c r="M2612" s="18"/>
    </row>
    <row r="2613" spans="13:13" x14ac:dyDescent="0.2">
      <c r="M2613" s="18"/>
    </row>
    <row r="2614" spans="13:13" x14ac:dyDescent="0.2">
      <c r="M2614" s="18"/>
    </row>
    <row r="2615" spans="13:13" x14ac:dyDescent="0.2">
      <c r="M2615" s="18"/>
    </row>
    <row r="2616" spans="13:13" x14ac:dyDescent="0.2">
      <c r="M2616" s="18"/>
    </row>
    <row r="2617" spans="13:13" x14ac:dyDescent="0.2">
      <c r="M2617" s="18"/>
    </row>
    <row r="2618" spans="13:13" x14ac:dyDescent="0.2">
      <c r="M2618" s="18"/>
    </row>
    <row r="2619" spans="13:13" x14ac:dyDescent="0.2">
      <c r="M2619" s="18"/>
    </row>
    <row r="2620" spans="13:13" x14ac:dyDescent="0.2">
      <c r="M2620" s="18"/>
    </row>
    <row r="2621" spans="13:13" x14ac:dyDescent="0.2">
      <c r="M2621" s="18"/>
    </row>
    <row r="2622" spans="13:13" x14ac:dyDescent="0.2">
      <c r="M2622" s="18"/>
    </row>
    <row r="2623" spans="13:13" x14ac:dyDescent="0.2">
      <c r="M2623" s="18"/>
    </row>
    <row r="2624" spans="13:13" x14ac:dyDescent="0.2">
      <c r="M2624" s="18"/>
    </row>
    <row r="2625" spans="13:13" x14ac:dyDescent="0.2">
      <c r="M2625" s="18"/>
    </row>
    <row r="2626" spans="13:13" x14ac:dyDescent="0.2">
      <c r="M2626" s="18"/>
    </row>
    <row r="2627" spans="13:13" x14ac:dyDescent="0.2">
      <c r="M2627" s="18"/>
    </row>
    <row r="2628" spans="13:13" x14ac:dyDescent="0.2">
      <c r="M2628" s="18"/>
    </row>
    <row r="2629" spans="13:13" x14ac:dyDescent="0.2">
      <c r="M2629" s="18"/>
    </row>
    <row r="2630" spans="13:13" x14ac:dyDescent="0.2">
      <c r="M2630" s="18"/>
    </row>
    <row r="2631" spans="13:13" x14ac:dyDescent="0.2">
      <c r="M2631" s="18"/>
    </row>
    <row r="2632" spans="13:13" x14ac:dyDescent="0.2">
      <c r="M2632" s="18"/>
    </row>
    <row r="2633" spans="13:13" x14ac:dyDescent="0.2">
      <c r="M2633" s="18"/>
    </row>
    <row r="2634" spans="13:13" x14ac:dyDescent="0.2">
      <c r="M2634" s="18"/>
    </row>
    <row r="2635" spans="13:13" x14ac:dyDescent="0.2">
      <c r="M2635" s="18"/>
    </row>
    <row r="2636" spans="13:13" x14ac:dyDescent="0.2">
      <c r="M2636" s="18"/>
    </row>
    <row r="2637" spans="13:13" x14ac:dyDescent="0.2">
      <c r="M2637" s="18"/>
    </row>
    <row r="2638" spans="13:13" x14ac:dyDescent="0.2">
      <c r="M2638" s="18"/>
    </row>
    <row r="2639" spans="13:13" x14ac:dyDescent="0.2">
      <c r="M2639" s="18"/>
    </row>
    <row r="2640" spans="13:13" x14ac:dyDescent="0.2">
      <c r="M2640" s="18"/>
    </row>
    <row r="2641" spans="13:13" x14ac:dyDescent="0.2">
      <c r="M2641" s="18"/>
    </row>
    <row r="2642" spans="13:13" x14ac:dyDescent="0.2">
      <c r="M2642" s="18"/>
    </row>
    <row r="2643" spans="13:13" x14ac:dyDescent="0.2">
      <c r="M2643" s="18"/>
    </row>
    <row r="2644" spans="13:13" x14ac:dyDescent="0.2">
      <c r="M2644" s="18"/>
    </row>
    <row r="2645" spans="13:13" x14ac:dyDescent="0.2">
      <c r="M2645" s="18"/>
    </row>
    <row r="2646" spans="13:13" x14ac:dyDescent="0.2">
      <c r="M2646" s="18"/>
    </row>
    <row r="2647" spans="13:13" x14ac:dyDescent="0.2">
      <c r="M2647" s="18"/>
    </row>
    <row r="2648" spans="13:13" x14ac:dyDescent="0.2">
      <c r="M2648" s="18"/>
    </row>
    <row r="2649" spans="13:13" x14ac:dyDescent="0.2">
      <c r="M2649" s="18"/>
    </row>
    <row r="2650" spans="13:13" x14ac:dyDescent="0.2">
      <c r="M2650" s="18"/>
    </row>
    <row r="2651" spans="13:13" x14ac:dyDescent="0.2">
      <c r="M2651" s="18"/>
    </row>
    <row r="2652" spans="13:13" x14ac:dyDescent="0.2">
      <c r="M2652" s="18"/>
    </row>
    <row r="2653" spans="13:13" x14ac:dyDescent="0.2">
      <c r="M2653" s="18"/>
    </row>
    <row r="2654" spans="13:13" x14ac:dyDescent="0.2">
      <c r="M2654" s="18"/>
    </row>
    <row r="2655" spans="13:13" x14ac:dyDescent="0.2">
      <c r="M2655" s="18"/>
    </row>
    <row r="2656" spans="13:13" x14ac:dyDescent="0.2">
      <c r="M2656" s="18"/>
    </row>
    <row r="2657" spans="13:13" x14ac:dyDescent="0.2">
      <c r="M2657" s="18"/>
    </row>
    <row r="2658" spans="13:13" x14ac:dyDescent="0.2">
      <c r="M2658" s="18"/>
    </row>
    <row r="2659" spans="13:13" x14ac:dyDescent="0.2">
      <c r="M2659" s="18"/>
    </row>
    <row r="2660" spans="13:13" x14ac:dyDescent="0.2">
      <c r="M2660" s="18"/>
    </row>
    <row r="2661" spans="13:13" x14ac:dyDescent="0.2">
      <c r="M2661" s="18"/>
    </row>
    <row r="2662" spans="13:13" x14ac:dyDescent="0.2">
      <c r="M2662" s="18"/>
    </row>
    <row r="2663" spans="13:13" x14ac:dyDescent="0.2">
      <c r="M2663" s="18"/>
    </row>
    <row r="2664" spans="13:13" x14ac:dyDescent="0.2">
      <c r="M2664" s="18"/>
    </row>
    <row r="2665" spans="13:13" x14ac:dyDescent="0.2">
      <c r="M2665" s="18"/>
    </row>
    <row r="2666" spans="13:13" x14ac:dyDescent="0.2">
      <c r="M2666" s="18"/>
    </row>
    <row r="2667" spans="13:13" x14ac:dyDescent="0.2">
      <c r="M2667" s="18"/>
    </row>
    <row r="2668" spans="13:13" x14ac:dyDescent="0.2">
      <c r="M2668" s="18"/>
    </row>
    <row r="2669" spans="13:13" x14ac:dyDescent="0.2">
      <c r="M2669" s="18"/>
    </row>
    <row r="2670" spans="13:13" x14ac:dyDescent="0.2">
      <c r="M2670" s="18"/>
    </row>
    <row r="2671" spans="13:13" x14ac:dyDescent="0.2">
      <c r="M2671" s="18"/>
    </row>
    <row r="2672" spans="13:13" x14ac:dyDescent="0.2">
      <c r="M2672" s="18"/>
    </row>
    <row r="2673" spans="13:13" x14ac:dyDescent="0.2">
      <c r="M2673" s="18"/>
    </row>
    <row r="2674" spans="13:13" x14ac:dyDescent="0.2">
      <c r="M2674" s="18"/>
    </row>
    <row r="2675" spans="13:13" x14ac:dyDescent="0.2">
      <c r="M2675" s="18"/>
    </row>
    <row r="2676" spans="13:13" x14ac:dyDescent="0.2">
      <c r="M2676" s="18"/>
    </row>
    <row r="2677" spans="13:13" x14ac:dyDescent="0.2">
      <c r="M2677" s="18"/>
    </row>
    <row r="2678" spans="13:13" x14ac:dyDescent="0.2">
      <c r="M2678" s="18"/>
    </row>
    <row r="2679" spans="13:13" x14ac:dyDescent="0.2">
      <c r="M2679" s="18"/>
    </row>
    <row r="2680" spans="13:13" x14ac:dyDescent="0.2">
      <c r="M2680" s="18"/>
    </row>
    <row r="2681" spans="13:13" x14ac:dyDescent="0.2">
      <c r="M2681" s="18"/>
    </row>
    <row r="2682" spans="13:13" x14ac:dyDescent="0.2">
      <c r="M2682" s="18"/>
    </row>
    <row r="2683" spans="13:13" x14ac:dyDescent="0.2">
      <c r="M2683" s="18"/>
    </row>
    <row r="2684" spans="13:13" x14ac:dyDescent="0.2">
      <c r="M2684" s="18"/>
    </row>
    <row r="2685" spans="13:13" x14ac:dyDescent="0.2">
      <c r="M2685" s="18"/>
    </row>
    <row r="2686" spans="13:13" x14ac:dyDescent="0.2">
      <c r="M2686" s="18"/>
    </row>
    <row r="2687" spans="13:13" x14ac:dyDescent="0.2">
      <c r="M2687" s="18"/>
    </row>
    <row r="2688" spans="13:13" x14ac:dyDescent="0.2">
      <c r="M2688" s="18"/>
    </row>
    <row r="2689" spans="13:13" x14ac:dyDescent="0.2">
      <c r="M2689" s="18"/>
    </row>
    <row r="2690" spans="13:13" x14ac:dyDescent="0.2">
      <c r="M2690" s="18"/>
    </row>
    <row r="2691" spans="13:13" x14ac:dyDescent="0.2">
      <c r="M2691" s="18"/>
    </row>
    <row r="2692" spans="13:13" x14ac:dyDescent="0.2">
      <c r="M2692" s="18"/>
    </row>
    <row r="2693" spans="13:13" x14ac:dyDescent="0.2">
      <c r="M2693" s="18"/>
    </row>
    <row r="2694" spans="13:13" x14ac:dyDescent="0.2">
      <c r="M2694" s="18"/>
    </row>
    <row r="2695" spans="13:13" x14ac:dyDescent="0.2">
      <c r="M2695" s="18"/>
    </row>
    <row r="2696" spans="13:13" x14ac:dyDescent="0.2">
      <c r="M2696" s="18"/>
    </row>
    <row r="2697" spans="13:13" x14ac:dyDescent="0.2">
      <c r="M2697" s="18"/>
    </row>
    <row r="2698" spans="13:13" x14ac:dyDescent="0.2">
      <c r="M2698" s="18"/>
    </row>
    <row r="2699" spans="13:13" x14ac:dyDescent="0.2">
      <c r="M2699" s="18"/>
    </row>
    <row r="2700" spans="13:13" x14ac:dyDescent="0.2">
      <c r="M2700" s="18"/>
    </row>
    <row r="2701" spans="13:13" x14ac:dyDescent="0.2">
      <c r="M2701" s="18"/>
    </row>
    <row r="2702" spans="13:13" x14ac:dyDescent="0.2">
      <c r="M2702" s="18"/>
    </row>
    <row r="2703" spans="13:13" x14ac:dyDescent="0.2">
      <c r="M2703" s="18"/>
    </row>
    <row r="2704" spans="13:13" x14ac:dyDescent="0.2">
      <c r="M2704" s="18"/>
    </row>
    <row r="2705" spans="13:13" x14ac:dyDescent="0.2">
      <c r="M2705" s="18"/>
    </row>
    <row r="2706" spans="13:13" x14ac:dyDescent="0.2">
      <c r="M2706" s="18"/>
    </row>
    <row r="2707" spans="13:13" x14ac:dyDescent="0.2">
      <c r="M2707" s="18"/>
    </row>
    <row r="2708" spans="13:13" x14ac:dyDescent="0.2">
      <c r="M2708" s="18"/>
    </row>
    <row r="2709" spans="13:13" x14ac:dyDescent="0.2">
      <c r="M2709" s="18"/>
    </row>
    <row r="2710" spans="13:13" x14ac:dyDescent="0.2">
      <c r="M2710" s="18"/>
    </row>
    <row r="2711" spans="13:13" x14ac:dyDescent="0.2">
      <c r="M2711" s="18"/>
    </row>
    <row r="2712" spans="13:13" x14ac:dyDescent="0.2">
      <c r="M2712" s="18"/>
    </row>
    <row r="2713" spans="13:13" x14ac:dyDescent="0.2">
      <c r="M2713" s="18"/>
    </row>
    <row r="2714" spans="13:13" x14ac:dyDescent="0.2">
      <c r="M2714" s="18"/>
    </row>
    <row r="2715" spans="13:13" x14ac:dyDescent="0.2">
      <c r="M2715" s="18"/>
    </row>
    <row r="2716" spans="13:13" x14ac:dyDescent="0.2">
      <c r="M2716" s="18"/>
    </row>
    <row r="2717" spans="13:13" x14ac:dyDescent="0.2">
      <c r="M2717" s="18"/>
    </row>
    <row r="2718" spans="13:13" x14ac:dyDescent="0.2">
      <c r="M2718" s="18"/>
    </row>
    <row r="2719" spans="13:13" x14ac:dyDescent="0.2">
      <c r="M2719" s="18"/>
    </row>
    <row r="2720" spans="13:13" x14ac:dyDescent="0.2">
      <c r="M2720" s="18"/>
    </row>
    <row r="2721" spans="13:13" x14ac:dyDescent="0.2">
      <c r="M2721" s="18"/>
    </row>
    <row r="2722" spans="13:13" x14ac:dyDescent="0.2">
      <c r="M2722" s="18"/>
    </row>
    <row r="2723" spans="13:13" x14ac:dyDescent="0.2">
      <c r="M2723" s="18"/>
    </row>
    <row r="2724" spans="13:13" x14ac:dyDescent="0.2">
      <c r="M2724" s="18"/>
    </row>
    <row r="2725" spans="13:13" x14ac:dyDescent="0.2">
      <c r="M2725" s="18"/>
    </row>
    <row r="2726" spans="13:13" x14ac:dyDescent="0.2">
      <c r="M2726" s="18"/>
    </row>
    <row r="2727" spans="13:13" x14ac:dyDescent="0.2">
      <c r="M2727" s="18"/>
    </row>
    <row r="2728" spans="13:13" x14ac:dyDescent="0.2">
      <c r="M2728" s="18"/>
    </row>
    <row r="2729" spans="13:13" x14ac:dyDescent="0.2">
      <c r="M2729" s="18"/>
    </row>
    <row r="2730" spans="13:13" x14ac:dyDescent="0.2">
      <c r="M2730" s="18"/>
    </row>
    <row r="2731" spans="13:13" x14ac:dyDescent="0.2">
      <c r="M2731" s="18"/>
    </row>
    <row r="2732" spans="13:13" x14ac:dyDescent="0.2">
      <c r="M2732" s="18"/>
    </row>
    <row r="2733" spans="13:13" x14ac:dyDescent="0.2">
      <c r="M2733" s="18"/>
    </row>
    <row r="2734" spans="13:13" x14ac:dyDescent="0.2">
      <c r="M2734" s="18"/>
    </row>
    <row r="2735" spans="13:13" x14ac:dyDescent="0.2">
      <c r="M2735" s="18"/>
    </row>
    <row r="2736" spans="13:13" x14ac:dyDescent="0.2">
      <c r="M2736" s="18"/>
    </row>
    <row r="2737" spans="13:13" x14ac:dyDescent="0.2">
      <c r="M2737" s="18"/>
    </row>
    <row r="2738" spans="13:13" x14ac:dyDescent="0.2">
      <c r="M2738" s="18"/>
    </row>
    <row r="2739" spans="13:13" x14ac:dyDescent="0.2">
      <c r="M2739" s="18"/>
    </row>
    <row r="2740" spans="13:13" x14ac:dyDescent="0.2">
      <c r="M2740" s="18"/>
    </row>
    <row r="2741" spans="13:13" x14ac:dyDescent="0.2">
      <c r="M2741" s="18"/>
    </row>
    <row r="2742" spans="13:13" x14ac:dyDescent="0.2">
      <c r="M2742" s="18"/>
    </row>
    <row r="2743" spans="13:13" x14ac:dyDescent="0.2">
      <c r="M2743" s="18"/>
    </row>
    <row r="2744" spans="13:13" x14ac:dyDescent="0.2">
      <c r="M2744" s="18"/>
    </row>
    <row r="2745" spans="13:13" x14ac:dyDescent="0.2">
      <c r="M2745" s="18"/>
    </row>
    <row r="2746" spans="13:13" x14ac:dyDescent="0.2">
      <c r="M2746" s="18"/>
    </row>
    <row r="2747" spans="13:13" x14ac:dyDescent="0.2">
      <c r="M2747" s="18"/>
    </row>
    <row r="2748" spans="13:13" x14ac:dyDescent="0.2">
      <c r="M2748" s="18"/>
    </row>
    <row r="2749" spans="13:13" x14ac:dyDescent="0.2">
      <c r="M2749" s="18"/>
    </row>
    <row r="2750" spans="13:13" x14ac:dyDescent="0.2">
      <c r="M2750" s="18"/>
    </row>
    <row r="2751" spans="13:13" x14ac:dyDescent="0.2">
      <c r="M2751" s="18"/>
    </row>
    <row r="2752" spans="13:13" x14ac:dyDescent="0.2">
      <c r="M2752" s="18"/>
    </row>
    <row r="2753" spans="13:13" x14ac:dyDescent="0.2">
      <c r="M2753" s="18"/>
    </row>
    <row r="2754" spans="13:13" x14ac:dyDescent="0.2">
      <c r="M2754" s="18"/>
    </row>
    <row r="2755" spans="13:13" x14ac:dyDescent="0.2">
      <c r="M2755" s="18"/>
    </row>
    <row r="2756" spans="13:13" x14ac:dyDescent="0.2">
      <c r="M2756" s="18"/>
    </row>
    <row r="2757" spans="13:13" x14ac:dyDescent="0.2">
      <c r="M2757" s="18"/>
    </row>
    <row r="2758" spans="13:13" x14ac:dyDescent="0.2">
      <c r="M2758" s="18"/>
    </row>
    <row r="2759" spans="13:13" x14ac:dyDescent="0.2">
      <c r="M2759" s="18"/>
    </row>
    <row r="2760" spans="13:13" x14ac:dyDescent="0.2">
      <c r="M2760" s="18"/>
    </row>
    <row r="2761" spans="13:13" x14ac:dyDescent="0.2">
      <c r="M2761" s="18"/>
    </row>
    <row r="2762" spans="13:13" x14ac:dyDescent="0.2">
      <c r="M2762" s="18"/>
    </row>
    <row r="2763" spans="13:13" x14ac:dyDescent="0.2">
      <c r="M2763" s="18"/>
    </row>
    <row r="2764" spans="13:13" x14ac:dyDescent="0.2">
      <c r="M2764" s="18"/>
    </row>
    <row r="2765" spans="13:13" x14ac:dyDescent="0.2">
      <c r="M2765" s="18"/>
    </row>
    <row r="2766" spans="13:13" x14ac:dyDescent="0.2">
      <c r="M2766" s="18"/>
    </row>
    <row r="2767" spans="13:13" x14ac:dyDescent="0.2">
      <c r="M2767" s="18"/>
    </row>
    <row r="2768" spans="13:13" x14ac:dyDescent="0.2">
      <c r="M2768" s="18"/>
    </row>
    <row r="2769" spans="13:13" x14ac:dyDescent="0.2">
      <c r="M2769" s="18"/>
    </row>
    <row r="2770" spans="13:13" x14ac:dyDescent="0.2">
      <c r="M2770" s="18"/>
    </row>
    <row r="2771" spans="13:13" x14ac:dyDescent="0.2">
      <c r="M2771" s="18"/>
    </row>
    <row r="2772" spans="13:13" x14ac:dyDescent="0.2">
      <c r="M2772" s="18"/>
    </row>
    <row r="2773" spans="13:13" x14ac:dyDescent="0.2">
      <c r="M2773" s="18"/>
    </row>
    <row r="2774" spans="13:13" x14ac:dyDescent="0.2">
      <c r="M2774" s="18"/>
    </row>
    <row r="2775" spans="13:13" x14ac:dyDescent="0.2">
      <c r="M2775" s="18"/>
    </row>
    <row r="2776" spans="13:13" x14ac:dyDescent="0.2">
      <c r="M2776" s="18"/>
    </row>
    <row r="2777" spans="13:13" x14ac:dyDescent="0.2">
      <c r="M2777" s="18"/>
    </row>
    <row r="2778" spans="13:13" x14ac:dyDescent="0.2">
      <c r="M2778" s="18"/>
    </row>
    <row r="2779" spans="13:13" x14ac:dyDescent="0.2">
      <c r="M2779" s="18"/>
    </row>
    <row r="2780" spans="13:13" x14ac:dyDescent="0.2">
      <c r="M2780" s="18"/>
    </row>
    <row r="2781" spans="13:13" x14ac:dyDescent="0.2">
      <c r="M2781" s="18"/>
    </row>
    <row r="2782" spans="13:13" x14ac:dyDescent="0.2">
      <c r="M2782" s="18"/>
    </row>
    <row r="2783" spans="13:13" x14ac:dyDescent="0.2">
      <c r="M2783" s="18"/>
    </row>
    <row r="2784" spans="13:13" x14ac:dyDescent="0.2">
      <c r="M2784" s="18"/>
    </row>
    <row r="2785" spans="13:13" x14ac:dyDescent="0.2">
      <c r="M2785" s="18"/>
    </row>
    <row r="2786" spans="13:13" x14ac:dyDescent="0.2">
      <c r="M2786" s="18"/>
    </row>
    <row r="2787" spans="13:13" x14ac:dyDescent="0.2">
      <c r="M2787" s="18"/>
    </row>
    <row r="2788" spans="13:13" x14ac:dyDescent="0.2">
      <c r="M2788" s="18"/>
    </row>
    <row r="2789" spans="13:13" x14ac:dyDescent="0.2">
      <c r="M2789" s="18"/>
    </row>
    <row r="2790" spans="13:13" x14ac:dyDescent="0.2">
      <c r="M2790" s="18"/>
    </row>
    <row r="2791" spans="13:13" x14ac:dyDescent="0.2">
      <c r="M2791" s="18"/>
    </row>
    <row r="2792" spans="13:13" x14ac:dyDescent="0.2">
      <c r="M2792" s="18"/>
    </row>
    <row r="2793" spans="13:13" x14ac:dyDescent="0.2">
      <c r="M2793" s="18"/>
    </row>
    <row r="2794" spans="13:13" x14ac:dyDescent="0.2">
      <c r="M2794" s="18"/>
    </row>
    <row r="2795" spans="13:13" x14ac:dyDescent="0.2">
      <c r="M2795" s="18"/>
    </row>
    <row r="2796" spans="13:13" x14ac:dyDescent="0.2">
      <c r="M2796" s="18"/>
    </row>
    <row r="2797" spans="13:13" x14ac:dyDescent="0.2">
      <c r="M2797" s="18"/>
    </row>
    <row r="2798" spans="13:13" x14ac:dyDescent="0.2">
      <c r="M2798" s="18"/>
    </row>
    <row r="2799" spans="13:13" x14ac:dyDescent="0.2">
      <c r="M2799" s="18"/>
    </row>
    <row r="2800" spans="13:13" x14ac:dyDescent="0.2">
      <c r="M2800" s="18"/>
    </row>
    <row r="2801" spans="13:13" x14ac:dyDescent="0.2">
      <c r="M2801" s="18"/>
    </row>
    <row r="2802" spans="13:13" x14ac:dyDescent="0.2">
      <c r="M2802" s="18"/>
    </row>
    <row r="2803" spans="13:13" x14ac:dyDescent="0.2">
      <c r="M2803" s="18"/>
    </row>
    <row r="2804" spans="13:13" x14ac:dyDescent="0.2">
      <c r="M2804" s="18"/>
    </row>
    <row r="2805" spans="13:13" x14ac:dyDescent="0.2">
      <c r="M2805" s="18"/>
    </row>
    <row r="2806" spans="13:13" x14ac:dyDescent="0.2">
      <c r="M2806" s="18"/>
    </row>
    <row r="2807" spans="13:13" x14ac:dyDescent="0.2">
      <c r="M2807" s="18"/>
    </row>
    <row r="2808" spans="13:13" x14ac:dyDescent="0.2">
      <c r="M2808" s="18"/>
    </row>
    <row r="2809" spans="13:13" x14ac:dyDescent="0.2">
      <c r="M2809" s="18"/>
    </row>
    <row r="2810" spans="13:13" x14ac:dyDescent="0.2">
      <c r="M2810" s="18"/>
    </row>
    <row r="2811" spans="13:13" x14ac:dyDescent="0.2">
      <c r="M2811" s="18"/>
    </row>
    <row r="2812" spans="13:13" x14ac:dyDescent="0.2">
      <c r="M2812" s="18"/>
    </row>
    <row r="2813" spans="13:13" x14ac:dyDescent="0.2">
      <c r="M2813" s="18"/>
    </row>
    <row r="2814" spans="13:13" x14ac:dyDescent="0.2">
      <c r="M2814" s="18"/>
    </row>
    <row r="2815" spans="13:13" x14ac:dyDescent="0.2">
      <c r="M2815" s="18"/>
    </row>
    <row r="2816" spans="13:13" x14ac:dyDescent="0.2">
      <c r="M2816" s="18"/>
    </row>
    <row r="2817" spans="13:13" x14ac:dyDescent="0.2">
      <c r="M2817" s="18"/>
    </row>
    <row r="2818" spans="13:13" x14ac:dyDescent="0.2">
      <c r="M2818" s="18"/>
    </row>
    <row r="2819" spans="13:13" x14ac:dyDescent="0.2">
      <c r="M2819" s="18"/>
    </row>
    <row r="2820" spans="13:13" x14ac:dyDescent="0.2">
      <c r="M2820" s="18"/>
    </row>
    <row r="2821" spans="13:13" x14ac:dyDescent="0.2">
      <c r="M2821" s="18"/>
    </row>
    <row r="2822" spans="13:13" x14ac:dyDescent="0.2">
      <c r="M2822" s="18"/>
    </row>
    <row r="2823" spans="13:13" x14ac:dyDescent="0.2">
      <c r="M2823" s="18"/>
    </row>
    <row r="2824" spans="13:13" x14ac:dyDescent="0.2">
      <c r="M2824" s="18"/>
    </row>
    <row r="2825" spans="13:13" x14ac:dyDescent="0.2">
      <c r="M2825" s="18"/>
    </row>
    <row r="2826" spans="13:13" x14ac:dyDescent="0.2">
      <c r="M2826" s="18"/>
    </row>
    <row r="2827" spans="13:13" x14ac:dyDescent="0.2">
      <c r="M2827" s="18"/>
    </row>
    <row r="2828" spans="13:13" x14ac:dyDescent="0.2">
      <c r="M2828" s="18"/>
    </row>
    <row r="2829" spans="13:13" x14ac:dyDescent="0.2">
      <c r="M2829" s="18"/>
    </row>
    <row r="2830" spans="13:13" x14ac:dyDescent="0.2">
      <c r="M2830" s="18"/>
    </row>
    <row r="2831" spans="13:13" x14ac:dyDescent="0.2">
      <c r="M2831" s="18"/>
    </row>
    <row r="2832" spans="13:13" x14ac:dyDescent="0.2">
      <c r="M2832" s="18"/>
    </row>
    <row r="2833" spans="13:13" x14ac:dyDescent="0.2">
      <c r="M2833" s="18"/>
    </row>
    <row r="2834" spans="13:13" x14ac:dyDescent="0.2">
      <c r="M2834" s="18"/>
    </row>
    <row r="2835" spans="13:13" x14ac:dyDescent="0.2">
      <c r="M2835" s="18"/>
    </row>
    <row r="2836" spans="13:13" x14ac:dyDescent="0.2">
      <c r="M2836" s="18"/>
    </row>
    <row r="2837" spans="13:13" x14ac:dyDescent="0.2">
      <c r="M2837" s="18"/>
    </row>
    <row r="2838" spans="13:13" x14ac:dyDescent="0.2">
      <c r="M2838" s="18"/>
    </row>
    <row r="2839" spans="13:13" x14ac:dyDescent="0.2">
      <c r="M2839" s="18"/>
    </row>
    <row r="2840" spans="13:13" x14ac:dyDescent="0.2">
      <c r="M2840" s="18"/>
    </row>
    <row r="2841" spans="13:13" x14ac:dyDescent="0.2">
      <c r="M2841" s="18"/>
    </row>
    <row r="2842" spans="13:13" x14ac:dyDescent="0.2">
      <c r="M2842" s="18"/>
    </row>
    <row r="2843" spans="13:13" x14ac:dyDescent="0.2">
      <c r="M2843" s="18"/>
    </row>
    <row r="2844" spans="13:13" x14ac:dyDescent="0.2">
      <c r="M2844" s="18"/>
    </row>
    <row r="2845" spans="13:13" x14ac:dyDescent="0.2">
      <c r="M2845" s="18"/>
    </row>
    <row r="2846" spans="13:13" x14ac:dyDescent="0.2">
      <c r="M2846" s="18"/>
    </row>
    <row r="2847" spans="13:13" x14ac:dyDescent="0.2">
      <c r="M2847" s="18"/>
    </row>
    <row r="2848" spans="13:13" x14ac:dyDescent="0.2">
      <c r="M2848" s="18"/>
    </row>
    <row r="2849" spans="13:13" x14ac:dyDescent="0.2">
      <c r="M2849" s="18"/>
    </row>
    <row r="2850" spans="13:13" x14ac:dyDescent="0.2">
      <c r="M2850" s="18"/>
    </row>
    <row r="2851" spans="13:13" x14ac:dyDescent="0.2">
      <c r="M2851" s="18"/>
    </row>
    <row r="2852" spans="13:13" x14ac:dyDescent="0.2">
      <c r="M2852" s="18"/>
    </row>
    <row r="2853" spans="13:13" x14ac:dyDescent="0.2">
      <c r="M2853" s="18"/>
    </row>
    <row r="2854" spans="13:13" x14ac:dyDescent="0.2">
      <c r="M2854" s="18"/>
    </row>
    <row r="2855" spans="13:13" x14ac:dyDescent="0.2">
      <c r="M2855" s="18"/>
    </row>
    <row r="2856" spans="13:13" x14ac:dyDescent="0.2">
      <c r="M2856" s="18"/>
    </row>
    <row r="2857" spans="13:13" x14ac:dyDescent="0.2">
      <c r="M2857" s="18"/>
    </row>
    <row r="2858" spans="13:13" x14ac:dyDescent="0.2">
      <c r="M2858" s="18"/>
    </row>
    <row r="2859" spans="13:13" x14ac:dyDescent="0.2">
      <c r="M2859" s="18"/>
    </row>
    <row r="2860" spans="13:13" x14ac:dyDescent="0.2">
      <c r="M2860" s="18"/>
    </row>
    <row r="2861" spans="13:13" x14ac:dyDescent="0.2">
      <c r="M2861" s="18"/>
    </row>
    <row r="2862" spans="13:13" x14ac:dyDescent="0.2">
      <c r="M2862" s="18"/>
    </row>
    <row r="2863" spans="13:13" x14ac:dyDescent="0.2">
      <c r="M2863" s="18"/>
    </row>
    <row r="2864" spans="13:13" x14ac:dyDescent="0.2">
      <c r="M2864" s="18"/>
    </row>
    <row r="2865" spans="13:13" x14ac:dyDescent="0.2">
      <c r="M2865" s="18"/>
    </row>
    <row r="2866" spans="13:13" x14ac:dyDescent="0.2">
      <c r="M2866" s="18"/>
    </row>
    <row r="2867" spans="13:13" x14ac:dyDescent="0.2">
      <c r="M2867" s="18"/>
    </row>
    <row r="2868" spans="13:13" x14ac:dyDescent="0.2">
      <c r="M2868" s="18"/>
    </row>
    <row r="2869" spans="13:13" x14ac:dyDescent="0.2">
      <c r="M2869" s="18"/>
    </row>
    <row r="2870" spans="13:13" x14ac:dyDescent="0.2">
      <c r="M2870" s="18"/>
    </row>
    <row r="2871" spans="13:13" x14ac:dyDescent="0.2">
      <c r="M2871" s="18"/>
    </row>
    <row r="2872" spans="13:13" x14ac:dyDescent="0.2">
      <c r="M2872" s="18"/>
    </row>
    <row r="2873" spans="13:13" x14ac:dyDescent="0.2">
      <c r="M2873" s="18"/>
    </row>
    <row r="2874" spans="13:13" x14ac:dyDescent="0.2">
      <c r="M2874" s="18"/>
    </row>
    <row r="2875" spans="13:13" x14ac:dyDescent="0.2">
      <c r="M2875" s="18"/>
    </row>
    <row r="2876" spans="13:13" x14ac:dyDescent="0.2">
      <c r="M2876" s="18"/>
    </row>
    <row r="2877" spans="13:13" x14ac:dyDescent="0.2">
      <c r="M2877" s="18"/>
    </row>
    <row r="2878" spans="13:13" x14ac:dyDescent="0.2">
      <c r="M2878" s="18"/>
    </row>
    <row r="2879" spans="13:13" x14ac:dyDescent="0.2">
      <c r="M2879" s="18"/>
    </row>
    <row r="2880" spans="13:13" x14ac:dyDescent="0.2">
      <c r="M2880" s="18"/>
    </row>
    <row r="2881" spans="13:13" x14ac:dyDescent="0.2">
      <c r="M2881" s="18"/>
    </row>
    <row r="2882" spans="13:13" x14ac:dyDescent="0.2">
      <c r="M2882" s="18"/>
    </row>
    <row r="2883" spans="13:13" x14ac:dyDescent="0.2">
      <c r="M2883" s="18"/>
    </row>
    <row r="2884" spans="13:13" x14ac:dyDescent="0.2">
      <c r="M2884" s="18"/>
    </row>
    <row r="2885" spans="13:13" x14ac:dyDescent="0.2">
      <c r="M2885" s="18"/>
    </row>
    <row r="2886" spans="13:13" x14ac:dyDescent="0.2">
      <c r="M2886" s="18"/>
    </row>
    <row r="2887" spans="13:13" x14ac:dyDescent="0.2">
      <c r="M2887" s="18"/>
    </row>
    <row r="2888" spans="13:13" x14ac:dyDescent="0.2">
      <c r="M2888" s="18"/>
    </row>
    <row r="2889" spans="13:13" x14ac:dyDescent="0.2">
      <c r="M2889" s="18"/>
    </row>
    <row r="2890" spans="13:13" x14ac:dyDescent="0.2">
      <c r="M2890" s="18"/>
    </row>
    <row r="2891" spans="13:13" x14ac:dyDescent="0.2">
      <c r="M2891" s="18"/>
    </row>
    <row r="2892" spans="13:13" x14ac:dyDescent="0.2">
      <c r="M2892" s="18"/>
    </row>
    <row r="2893" spans="13:13" x14ac:dyDescent="0.2">
      <c r="M2893" s="18"/>
    </row>
    <row r="2894" spans="13:13" x14ac:dyDescent="0.2">
      <c r="M2894" s="18"/>
    </row>
    <row r="2895" spans="13:13" x14ac:dyDescent="0.2">
      <c r="M2895" s="18"/>
    </row>
    <row r="2896" spans="13:13" x14ac:dyDescent="0.2">
      <c r="M2896" s="18"/>
    </row>
    <row r="2897" spans="13:13" x14ac:dyDescent="0.2">
      <c r="M2897" s="18"/>
    </row>
    <row r="2898" spans="13:13" x14ac:dyDescent="0.2">
      <c r="M2898" s="18"/>
    </row>
    <row r="2899" spans="13:13" x14ac:dyDescent="0.2">
      <c r="M2899" s="18"/>
    </row>
    <row r="2900" spans="13:13" x14ac:dyDescent="0.2">
      <c r="M2900" s="18"/>
    </row>
    <row r="2901" spans="13:13" x14ac:dyDescent="0.2">
      <c r="M2901" s="18"/>
    </row>
    <row r="2902" spans="13:13" x14ac:dyDescent="0.2">
      <c r="M2902" s="18"/>
    </row>
    <row r="2903" spans="13:13" x14ac:dyDescent="0.2">
      <c r="M2903" s="18"/>
    </row>
    <row r="2904" spans="13:13" x14ac:dyDescent="0.2">
      <c r="M2904" s="18"/>
    </row>
    <row r="2905" spans="13:13" x14ac:dyDescent="0.2">
      <c r="M2905" s="18"/>
    </row>
    <row r="2906" spans="13:13" x14ac:dyDescent="0.2">
      <c r="M2906" s="18"/>
    </row>
    <row r="2907" spans="13:13" x14ac:dyDescent="0.2">
      <c r="M2907" s="18"/>
    </row>
    <row r="2908" spans="13:13" x14ac:dyDescent="0.2">
      <c r="M2908" s="18"/>
    </row>
    <row r="2909" spans="13:13" x14ac:dyDescent="0.2">
      <c r="M2909" s="18"/>
    </row>
    <row r="2910" spans="13:13" x14ac:dyDescent="0.2">
      <c r="M2910" s="18"/>
    </row>
    <row r="2911" spans="13:13" x14ac:dyDescent="0.2">
      <c r="M2911" s="18"/>
    </row>
    <row r="2912" spans="13:13" x14ac:dyDescent="0.2">
      <c r="M2912" s="18"/>
    </row>
    <row r="2913" spans="13:13" x14ac:dyDescent="0.2">
      <c r="M2913" s="18"/>
    </row>
    <row r="2914" spans="13:13" x14ac:dyDescent="0.2">
      <c r="M2914" s="18"/>
    </row>
    <row r="2915" spans="13:13" x14ac:dyDescent="0.2">
      <c r="M2915" s="18"/>
    </row>
    <row r="2916" spans="13:13" x14ac:dyDescent="0.2">
      <c r="M2916" s="18"/>
    </row>
    <row r="2917" spans="13:13" x14ac:dyDescent="0.2">
      <c r="M2917" s="18"/>
    </row>
    <row r="2918" spans="13:13" x14ac:dyDescent="0.2">
      <c r="M2918" s="18"/>
    </row>
    <row r="2919" spans="13:13" x14ac:dyDescent="0.2">
      <c r="M2919" s="18"/>
    </row>
    <row r="2920" spans="13:13" x14ac:dyDescent="0.2">
      <c r="M2920" s="18"/>
    </row>
    <row r="2921" spans="13:13" x14ac:dyDescent="0.2">
      <c r="M2921" s="18"/>
    </row>
    <row r="2922" spans="13:13" x14ac:dyDescent="0.2">
      <c r="M2922" s="18"/>
    </row>
    <row r="2923" spans="13:13" x14ac:dyDescent="0.2">
      <c r="M2923" s="18"/>
    </row>
    <row r="2924" spans="13:13" x14ac:dyDescent="0.2">
      <c r="M2924" s="18"/>
    </row>
    <row r="2925" spans="13:13" x14ac:dyDescent="0.2">
      <c r="M2925" s="18"/>
    </row>
    <row r="2926" spans="13:13" x14ac:dyDescent="0.2">
      <c r="M2926" s="18"/>
    </row>
    <row r="2927" spans="13:13" x14ac:dyDescent="0.2">
      <c r="M2927" s="18"/>
    </row>
    <row r="2928" spans="13:13" x14ac:dyDescent="0.2">
      <c r="M2928" s="18"/>
    </row>
    <row r="2929" spans="13:13" x14ac:dyDescent="0.2">
      <c r="M2929" s="18"/>
    </row>
    <row r="2930" spans="13:13" x14ac:dyDescent="0.2">
      <c r="M2930" s="18"/>
    </row>
    <row r="2931" spans="13:13" x14ac:dyDescent="0.2">
      <c r="M2931" s="18"/>
    </row>
    <row r="2932" spans="13:13" x14ac:dyDescent="0.2">
      <c r="M2932" s="18"/>
    </row>
    <row r="2933" spans="13:13" x14ac:dyDescent="0.2">
      <c r="M2933" s="18"/>
    </row>
    <row r="2934" spans="13:13" x14ac:dyDescent="0.2">
      <c r="M2934" s="18"/>
    </row>
    <row r="2935" spans="13:13" x14ac:dyDescent="0.2">
      <c r="M2935" s="18"/>
    </row>
    <row r="2936" spans="13:13" x14ac:dyDescent="0.2">
      <c r="M2936" s="18"/>
    </row>
    <row r="2937" spans="13:13" x14ac:dyDescent="0.2">
      <c r="M2937" s="18"/>
    </row>
    <row r="2938" spans="13:13" x14ac:dyDescent="0.2">
      <c r="M2938" s="18"/>
    </row>
    <row r="2939" spans="13:13" x14ac:dyDescent="0.2">
      <c r="M2939" s="18"/>
    </row>
    <row r="2940" spans="13:13" x14ac:dyDescent="0.2">
      <c r="M2940" s="18"/>
    </row>
    <row r="2941" spans="13:13" x14ac:dyDescent="0.2">
      <c r="M2941" s="18"/>
    </row>
    <row r="2942" spans="13:13" x14ac:dyDescent="0.2">
      <c r="M2942" s="18"/>
    </row>
    <row r="2943" spans="13:13" x14ac:dyDescent="0.2">
      <c r="M2943" s="18"/>
    </row>
    <row r="2944" spans="13:13" x14ac:dyDescent="0.2">
      <c r="M2944" s="18"/>
    </row>
    <row r="2945" spans="13:13" x14ac:dyDescent="0.2">
      <c r="M2945" s="18"/>
    </row>
    <row r="2946" spans="13:13" x14ac:dyDescent="0.2">
      <c r="M2946" s="18"/>
    </row>
    <row r="2947" spans="13:13" x14ac:dyDescent="0.2">
      <c r="M2947" s="18"/>
    </row>
    <row r="2948" spans="13:13" x14ac:dyDescent="0.2">
      <c r="M2948" s="18"/>
    </row>
    <row r="2949" spans="13:13" x14ac:dyDescent="0.2">
      <c r="M2949" s="18"/>
    </row>
    <row r="2950" spans="13:13" x14ac:dyDescent="0.2">
      <c r="M2950" s="18"/>
    </row>
    <row r="2951" spans="13:13" x14ac:dyDescent="0.2">
      <c r="M2951" s="18"/>
    </row>
    <row r="2952" spans="13:13" x14ac:dyDescent="0.2">
      <c r="M2952" s="18"/>
    </row>
    <row r="2953" spans="13:13" x14ac:dyDescent="0.2">
      <c r="M2953" s="18"/>
    </row>
    <row r="2954" spans="13:13" x14ac:dyDescent="0.2">
      <c r="M2954" s="18"/>
    </row>
    <row r="2955" spans="13:13" x14ac:dyDescent="0.2">
      <c r="M2955" s="18"/>
    </row>
    <row r="2956" spans="13:13" x14ac:dyDescent="0.2">
      <c r="M2956" s="18"/>
    </row>
    <row r="2957" spans="13:13" x14ac:dyDescent="0.2">
      <c r="M2957" s="18"/>
    </row>
    <row r="2958" spans="13:13" x14ac:dyDescent="0.2">
      <c r="M2958" s="18"/>
    </row>
    <row r="2959" spans="13:13" x14ac:dyDescent="0.2">
      <c r="M2959" s="18"/>
    </row>
    <row r="2960" spans="13:13" x14ac:dyDescent="0.2">
      <c r="M2960" s="18"/>
    </row>
    <row r="2961" spans="13:13" x14ac:dyDescent="0.2">
      <c r="M2961" s="18"/>
    </row>
    <row r="2962" spans="13:13" x14ac:dyDescent="0.2">
      <c r="M2962" s="18"/>
    </row>
    <row r="2963" spans="13:13" x14ac:dyDescent="0.2">
      <c r="M2963" s="18"/>
    </row>
    <row r="2964" spans="13:13" x14ac:dyDescent="0.2">
      <c r="M2964" s="18"/>
    </row>
    <row r="2965" spans="13:13" x14ac:dyDescent="0.2">
      <c r="M2965" s="18"/>
    </row>
    <row r="2966" spans="13:13" x14ac:dyDescent="0.2">
      <c r="M2966" s="18"/>
    </row>
    <row r="2967" spans="13:13" x14ac:dyDescent="0.2">
      <c r="M2967" s="18"/>
    </row>
    <row r="2968" spans="13:13" x14ac:dyDescent="0.2">
      <c r="M2968" s="18"/>
    </row>
    <row r="2969" spans="13:13" x14ac:dyDescent="0.2">
      <c r="M2969" s="18"/>
    </row>
    <row r="2970" spans="13:13" x14ac:dyDescent="0.2">
      <c r="M2970" s="18"/>
    </row>
    <row r="2971" spans="13:13" x14ac:dyDescent="0.2">
      <c r="M2971" s="18"/>
    </row>
    <row r="2972" spans="13:13" x14ac:dyDescent="0.2">
      <c r="M2972" s="18"/>
    </row>
    <row r="2973" spans="13:13" x14ac:dyDescent="0.2">
      <c r="M2973" s="18"/>
    </row>
    <row r="2974" spans="13:13" x14ac:dyDescent="0.2">
      <c r="M2974" s="18"/>
    </row>
    <row r="2975" spans="13:13" x14ac:dyDescent="0.2">
      <c r="M2975" s="18"/>
    </row>
    <row r="2976" spans="13:13" x14ac:dyDescent="0.2">
      <c r="M2976" s="18"/>
    </row>
    <row r="2977" spans="13:13" x14ac:dyDescent="0.2">
      <c r="M2977" s="18"/>
    </row>
    <row r="2978" spans="13:13" x14ac:dyDescent="0.2">
      <c r="M2978" s="18"/>
    </row>
    <row r="2979" spans="13:13" x14ac:dyDescent="0.2">
      <c r="M2979" s="18"/>
    </row>
    <row r="2980" spans="13:13" x14ac:dyDescent="0.2">
      <c r="M2980" s="18"/>
    </row>
    <row r="2981" spans="13:13" x14ac:dyDescent="0.2">
      <c r="M2981" s="18"/>
    </row>
    <row r="2982" spans="13:13" x14ac:dyDescent="0.2">
      <c r="M2982" s="18"/>
    </row>
    <row r="2983" spans="13:13" x14ac:dyDescent="0.2">
      <c r="M2983" s="18"/>
    </row>
    <row r="2984" spans="13:13" x14ac:dyDescent="0.2">
      <c r="M2984" s="18"/>
    </row>
    <row r="2985" spans="13:13" x14ac:dyDescent="0.2">
      <c r="M2985" s="18"/>
    </row>
    <row r="2986" spans="13:13" x14ac:dyDescent="0.2">
      <c r="M2986" s="18"/>
    </row>
    <row r="2987" spans="13:13" x14ac:dyDescent="0.2">
      <c r="M2987" s="18"/>
    </row>
    <row r="2988" spans="13:13" x14ac:dyDescent="0.2">
      <c r="M2988" s="18"/>
    </row>
    <row r="2989" spans="13:13" x14ac:dyDescent="0.2">
      <c r="M2989" s="18"/>
    </row>
    <row r="2990" spans="13:13" x14ac:dyDescent="0.2">
      <c r="M2990" s="18"/>
    </row>
    <row r="2991" spans="13:13" x14ac:dyDescent="0.2">
      <c r="M2991" s="18"/>
    </row>
    <row r="2992" spans="13:13" x14ac:dyDescent="0.2">
      <c r="M2992" s="18"/>
    </row>
    <row r="2993" spans="13:13" x14ac:dyDescent="0.2">
      <c r="M2993" s="18"/>
    </row>
    <row r="2994" spans="13:13" x14ac:dyDescent="0.2">
      <c r="M2994" s="18"/>
    </row>
    <row r="2995" spans="13:13" x14ac:dyDescent="0.2">
      <c r="M2995" s="18"/>
    </row>
    <row r="2996" spans="13:13" x14ac:dyDescent="0.2">
      <c r="M2996" s="18"/>
    </row>
    <row r="2997" spans="13:13" x14ac:dyDescent="0.2">
      <c r="M2997" s="18"/>
    </row>
    <row r="2998" spans="13:13" x14ac:dyDescent="0.2">
      <c r="M2998" s="18"/>
    </row>
    <row r="2999" spans="13:13" x14ac:dyDescent="0.2">
      <c r="M2999" s="18"/>
    </row>
    <row r="3000" spans="13:13" x14ac:dyDescent="0.2">
      <c r="M3000" s="18"/>
    </row>
    <row r="3001" spans="13:13" x14ac:dyDescent="0.2">
      <c r="M3001" s="18"/>
    </row>
    <row r="3002" spans="13:13" x14ac:dyDescent="0.2">
      <c r="M3002" s="18"/>
    </row>
    <row r="3003" spans="13:13" x14ac:dyDescent="0.2">
      <c r="M3003" s="18"/>
    </row>
    <row r="3004" spans="13:13" x14ac:dyDescent="0.2">
      <c r="M3004" s="18"/>
    </row>
    <row r="3005" spans="13:13" x14ac:dyDescent="0.2">
      <c r="M3005" s="18"/>
    </row>
    <row r="3006" spans="13:13" x14ac:dyDescent="0.2">
      <c r="M3006" s="18"/>
    </row>
    <row r="3007" spans="13:13" x14ac:dyDescent="0.2">
      <c r="M3007" s="18"/>
    </row>
    <row r="3008" spans="13:13" x14ac:dyDescent="0.2">
      <c r="M3008" s="18"/>
    </row>
    <row r="3009" spans="13:13" x14ac:dyDescent="0.2">
      <c r="M3009" s="18"/>
    </row>
    <row r="3010" spans="13:13" x14ac:dyDescent="0.2">
      <c r="M3010" s="18"/>
    </row>
    <row r="3011" spans="13:13" x14ac:dyDescent="0.2">
      <c r="M3011" s="18"/>
    </row>
    <row r="3012" spans="13:13" x14ac:dyDescent="0.2">
      <c r="M3012" s="18"/>
    </row>
    <row r="3013" spans="13:13" x14ac:dyDescent="0.2">
      <c r="M3013" s="18"/>
    </row>
    <row r="3014" spans="13:13" x14ac:dyDescent="0.2">
      <c r="M3014" s="18"/>
    </row>
    <row r="3015" spans="13:13" x14ac:dyDescent="0.2">
      <c r="M3015" s="18"/>
    </row>
    <row r="3016" spans="13:13" x14ac:dyDescent="0.2">
      <c r="M3016" s="18"/>
    </row>
    <row r="3017" spans="13:13" x14ac:dyDescent="0.2">
      <c r="M3017" s="18"/>
    </row>
    <row r="3018" spans="13:13" x14ac:dyDescent="0.2">
      <c r="M3018" s="18"/>
    </row>
    <row r="3019" spans="13:13" x14ac:dyDescent="0.2">
      <c r="M3019" s="18"/>
    </row>
    <row r="3020" spans="13:13" x14ac:dyDescent="0.2">
      <c r="M3020" s="18"/>
    </row>
    <row r="3021" spans="13:13" x14ac:dyDescent="0.2">
      <c r="M3021" s="18"/>
    </row>
    <row r="3022" spans="13:13" x14ac:dyDescent="0.2">
      <c r="M3022" s="18"/>
    </row>
    <row r="3023" spans="13:13" x14ac:dyDescent="0.2">
      <c r="M3023" s="18"/>
    </row>
    <row r="3024" spans="13:13" x14ac:dyDescent="0.2">
      <c r="M3024" s="18"/>
    </row>
    <row r="3025" spans="13:13" x14ac:dyDescent="0.2">
      <c r="M3025" s="18"/>
    </row>
    <row r="3026" spans="13:13" x14ac:dyDescent="0.2">
      <c r="M3026" s="18"/>
    </row>
    <row r="3027" spans="13:13" x14ac:dyDescent="0.2">
      <c r="M3027" s="18"/>
    </row>
    <row r="3028" spans="13:13" x14ac:dyDescent="0.2">
      <c r="M3028" s="18"/>
    </row>
    <row r="3029" spans="13:13" x14ac:dyDescent="0.2">
      <c r="M3029" s="18"/>
    </row>
    <row r="3030" spans="13:13" x14ac:dyDescent="0.2">
      <c r="M3030" s="18"/>
    </row>
    <row r="3031" spans="13:13" x14ac:dyDescent="0.2">
      <c r="M3031" s="18"/>
    </row>
    <row r="3032" spans="13:13" x14ac:dyDescent="0.2">
      <c r="M3032" s="18"/>
    </row>
    <row r="3033" spans="13:13" x14ac:dyDescent="0.2">
      <c r="M3033" s="18"/>
    </row>
    <row r="3034" spans="13:13" x14ac:dyDescent="0.2">
      <c r="M3034" s="18"/>
    </row>
    <row r="3035" spans="13:13" x14ac:dyDescent="0.2">
      <c r="M3035" s="18"/>
    </row>
    <row r="3036" spans="13:13" x14ac:dyDescent="0.2">
      <c r="M3036" s="18"/>
    </row>
    <row r="3037" spans="13:13" x14ac:dyDescent="0.2">
      <c r="M3037" s="18"/>
    </row>
    <row r="3038" spans="13:13" x14ac:dyDescent="0.2">
      <c r="M3038" s="18"/>
    </row>
    <row r="3039" spans="13:13" x14ac:dyDescent="0.2">
      <c r="M3039" s="18"/>
    </row>
    <row r="3040" spans="13:13" x14ac:dyDescent="0.2">
      <c r="M3040" s="18"/>
    </row>
    <row r="3041" spans="13:13" x14ac:dyDescent="0.2">
      <c r="M3041" s="18"/>
    </row>
    <row r="3042" spans="13:13" x14ac:dyDescent="0.2">
      <c r="M3042" s="18"/>
    </row>
    <row r="3043" spans="13:13" x14ac:dyDescent="0.2">
      <c r="M3043" s="18"/>
    </row>
    <row r="3044" spans="13:13" x14ac:dyDescent="0.2">
      <c r="M3044" s="18"/>
    </row>
    <row r="3045" spans="13:13" x14ac:dyDescent="0.2">
      <c r="M3045" s="18"/>
    </row>
    <row r="3046" spans="13:13" x14ac:dyDescent="0.2">
      <c r="M3046" s="18"/>
    </row>
    <row r="3047" spans="13:13" x14ac:dyDescent="0.2">
      <c r="M3047" s="18"/>
    </row>
    <row r="3048" spans="13:13" x14ac:dyDescent="0.2">
      <c r="M3048" s="18"/>
    </row>
    <row r="3049" spans="13:13" x14ac:dyDescent="0.2">
      <c r="M3049" s="18"/>
    </row>
    <row r="3050" spans="13:13" x14ac:dyDescent="0.2">
      <c r="M3050" s="18"/>
    </row>
    <row r="3051" spans="13:13" x14ac:dyDescent="0.2">
      <c r="M3051" s="18"/>
    </row>
    <row r="3052" spans="13:13" x14ac:dyDescent="0.2">
      <c r="M3052" s="18"/>
    </row>
    <row r="3053" spans="13:13" x14ac:dyDescent="0.2">
      <c r="M3053" s="18"/>
    </row>
    <row r="3054" spans="13:13" x14ac:dyDescent="0.2">
      <c r="M3054" s="18"/>
    </row>
    <row r="3055" spans="13:13" x14ac:dyDescent="0.2">
      <c r="M3055" s="18"/>
    </row>
    <row r="3056" spans="13:13" x14ac:dyDescent="0.2">
      <c r="M3056" s="18"/>
    </row>
    <row r="3057" spans="13:13" x14ac:dyDescent="0.2">
      <c r="M3057" s="18"/>
    </row>
    <row r="3058" spans="13:13" x14ac:dyDescent="0.2">
      <c r="M3058" s="18"/>
    </row>
    <row r="3059" spans="13:13" x14ac:dyDescent="0.2">
      <c r="M3059" s="18"/>
    </row>
    <row r="3060" spans="13:13" x14ac:dyDescent="0.2">
      <c r="M3060" s="18"/>
    </row>
    <row r="3061" spans="13:13" x14ac:dyDescent="0.2">
      <c r="M3061" s="18"/>
    </row>
    <row r="3062" spans="13:13" x14ac:dyDescent="0.2">
      <c r="M3062" s="18"/>
    </row>
    <row r="3063" spans="13:13" x14ac:dyDescent="0.2">
      <c r="M3063" s="18"/>
    </row>
    <row r="3064" spans="13:13" x14ac:dyDescent="0.2">
      <c r="M3064" s="18"/>
    </row>
    <row r="3065" spans="13:13" x14ac:dyDescent="0.2">
      <c r="M3065" s="18"/>
    </row>
    <row r="3066" spans="13:13" x14ac:dyDescent="0.2">
      <c r="M3066" s="18"/>
    </row>
    <row r="3067" spans="13:13" x14ac:dyDescent="0.2">
      <c r="M3067" s="18"/>
    </row>
    <row r="3068" spans="13:13" x14ac:dyDescent="0.2">
      <c r="M3068" s="18"/>
    </row>
    <row r="3069" spans="13:13" x14ac:dyDescent="0.2">
      <c r="M3069" s="18"/>
    </row>
    <row r="3070" spans="13:13" x14ac:dyDescent="0.2">
      <c r="M3070" s="18"/>
    </row>
    <row r="3071" spans="13:13" x14ac:dyDescent="0.2">
      <c r="M3071" s="18"/>
    </row>
    <row r="3072" spans="13:13" x14ac:dyDescent="0.2">
      <c r="M3072" s="18"/>
    </row>
    <row r="3073" spans="13:13" x14ac:dyDescent="0.2">
      <c r="M3073" s="18"/>
    </row>
    <row r="3074" spans="13:13" x14ac:dyDescent="0.2">
      <c r="M3074" s="18"/>
    </row>
    <row r="3075" spans="13:13" x14ac:dyDescent="0.2">
      <c r="M3075" s="18"/>
    </row>
    <row r="3076" spans="13:13" x14ac:dyDescent="0.2">
      <c r="M3076" s="18"/>
    </row>
    <row r="3077" spans="13:13" x14ac:dyDescent="0.2">
      <c r="M3077" s="18"/>
    </row>
    <row r="3078" spans="13:13" x14ac:dyDescent="0.2">
      <c r="M3078" s="18"/>
    </row>
    <row r="3079" spans="13:13" x14ac:dyDescent="0.2">
      <c r="M3079" s="18"/>
    </row>
    <row r="3080" spans="13:13" x14ac:dyDescent="0.2">
      <c r="M3080" s="18"/>
    </row>
    <row r="3081" spans="13:13" x14ac:dyDescent="0.2">
      <c r="M3081" s="18"/>
    </row>
    <row r="3082" spans="13:13" x14ac:dyDescent="0.2">
      <c r="M3082" s="18"/>
    </row>
    <row r="3083" spans="13:13" x14ac:dyDescent="0.2">
      <c r="M3083" s="18"/>
    </row>
    <row r="3084" spans="13:13" x14ac:dyDescent="0.2">
      <c r="M3084" s="18"/>
    </row>
    <row r="3085" spans="13:13" x14ac:dyDescent="0.2">
      <c r="M3085" s="18"/>
    </row>
    <row r="3086" spans="13:13" x14ac:dyDescent="0.2">
      <c r="M3086" s="18"/>
    </row>
    <row r="3087" spans="13:13" x14ac:dyDescent="0.2">
      <c r="M3087" s="18"/>
    </row>
    <row r="3088" spans="13:13" x14ac:dyDescent="0.2">
      <c r="M3088" s="18"/>
    </row>
    <row r="3089" spans="13:13" x14ac:dyDescent="0.2">
      <c r="M3089" s="18"/>
    </row>
    <row r="3090" spans="13:13" x14ac:dyDescent="0.2">
      <c r="M3090" s="18"/>
    </row>
  </sheetData>
  <mergeCells count="3">
    <mergeCell ref="P5:P6"/>
    <mergeCell ref="Q5:Q6"/>
    <mergeCell ref="R5:R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3"/>
  <dimension ref="C1:S182"/>
  <sheetViews>
    <sheetView showGridLines="0" topLeftCell="K1" zoomScaleNormal="100" workbookViewId="0">
      <selection activeCell="N39" sqref="N39"/>
    </sheetView>
  </sheetViews>
  <sheetFormatPr defaultRowHeight="12" x14ac:dyDescent="0.2"/>
  <cols>
    <col min="1" max="1" width="9.140625" style="15"/>
    <col min="2" max="2" width="3.5703125" style="15" bestFit="1" customWidth="1"/>
    <col min="3" max="3" width="8.5703125" style="241" bestFit="1" customWidth="1"/>
    <col min="4" max="4" width="10.7109375" style="241" bestFit="1" customWidth="1"/>
    <col min="5" max="9" width="8.5703125" style="241" bestFit="1" customWidth="1"/>
    <col min="10" max="11" width="9.140625" style="15"/>
    <col min="12" max="12" width="26" style="15" bestFit="1" customWidth="1"/>
    <col min="13" max="13" width="14.28515625" style="15" bestFit="1" customWidth="1"/>
    <col min="14" max="16384" width="9.140625" style="15"/>
  </cols>
  <sheetData>
    <row r="1" spans="3:19" x14ac:dyDescent="0.2">
      <c r="C1" s="238"/>
      <c r="D1" s="238"/>
      <c r="E1" s="238"/>
      <c r="F1" s="238"/>
      <c r="G1" s="238"/>
      <c r="H1" s="238"/>
      <c r="I1" s="238"/>
    </row>
    <row r="2" spans="3:19" x14ac:dyDescent="0.2">
      <c r="C2" s="239" t="s">
        <v>101</v>
      </c>
      <c r="D2" s="239" t="s">
        <v>140</v>
      </c>
      <c r="E2" s="239" t="s">
        <v>103</v>
      </c>
      <c r="F2" s="239" t="s">
        <v>102</v>
      </c>
      <c r="G2" s="239" t="s">
        <v>117</v>
      </c>
      <c r="H2" s="239" t="s">
        <v>122</v>
      </c>
      <c r="I2" s="239" t="s">
        <v>74</v>
      </c>
      <c r="M2" s="195"/>
      <c r="N2" s="195"/>
      <c r="O2" s="195"/>
      <c r="P2" s="195"/>
      <c r="Q2" s="195"/>
      <c r="R2" s="195"/>
      <c r="S2" s="195"/>
    </row>
    <row r="3" spans="3:19" ht="12.75" thickBot="1" x14ac:dyDescent="0.25">
      <c r="C3" s="240">
        <v>7.5692866667614211E-2</v>
      </c>
      <c r="D3" s="240">
        <v>8.3129847253036959E-2</v>
      </c>
      <c r="E3" s="240">
        <v>0.3211489263344337</v>
      </c>
      <c r="F3" s="240">
        <v>0.261177057809999</v>
      </c>
      <c r="G3" s="240">
        <v>0.16847221487604769</v>
      </c>
      <c r="H3" s="240">
        <v>0.11388002422978583</v>
      </c>
      <c r="I3" s="240">
        <v>0.1747545102004715</v>
      </c>
      <c r="M3" s="224" t="s">
        <v>101</v>
      </c>
      <c r="N3" s="224" t="s">
        <v>140</v>
      </c>
      <c r="O3" s="224" t="s">
        <v>103</v>
      </c>
      <c r="P3" s="224" t="s">
        <v>102</v>
      </c>
      <c r="Q3" s="224" t="s">
        <v>117</v>
      </c>
      <c r="R3" s="224" t="s">
        <v>122</v>
      </c>
      <c r="S3" s="224" t="s">
        <v>74</v>
      </c>
    </row>
    <row r="4" spans="3:19" x14ac:dyDescent="0.2">
      <c r="C4" s="240">
        <v>3.1964533895431746E-2</v>
      </c>
      <c r="D4" s="240">
        <v>3.3505848687938267E-2</v>
      </c>
      <c r="E4" s="240">
        <v>0.10129673597712918</v>
      </c>
      <c r="F4" s="240">
        <v>8.8284563200302313E-2</v>
      </c>
      <c r="G4" s="240">
        <v>6.4033430392551938E-2</v>
      </c>
      <c r="H4" s="240">
        <v>4.4774872739450133E-2</v>
      </c>
      <c r="I4" s="240">
        <v>6.5817098001017316E-2</v>
      </c>
      <c r="L4" s="234" t="s">
        <v>142</v>
      </c>
      <c r="M4" s="235">
        <v>1306.2393535743524</v>
      </c>
      <c r="N4" s="231">
        <v>24412.535793895542</v>
      </c>
      <c r="O4" s="231">
        <v>1250.2804439906417</v>
      </c>
      <c r="P4" s="231">
        <v>2487.6479688938271</v>
      </c>
      <c r="Q4" s="231">
        <v>7045.9683240672366</v>
      </c>
      <c r="R4" s="231">
        <v>4358.932207353796</v>
      </c>
      <c r="S4" s="228">
        <v>2724.3816466246626</v>
      </c>
    </row>
    <row r="5" spans="3:19" x14ac:dyDescent="0.2">
      <c r="C5" s="240">
        <v>2.4796105747228125E-2</v>
      </c>
      <c r="D5" s="240">
        <v>2.5379065179514937E-2</v>
      </c>
      <c r="E5" s="240">
        <v>6.7733629062588507E-2</v>
      </c>
      <c r="F5" s="240">
        <v>6.1179472481174391E-2</v>
      </c>
      <c r="G5" s="240">
        <v>4.7173696702470624E-2</v>
      </c>
      <c r="H5" s="240">
        <v>3.3503878566602197E-2</v>
      </c>
      <c r="I5" s="240">
        <v>4.825850471112092E-2</v>
      </c>
      <c r="L5" s="234" t="s">
        <v>143</v>
      </c>
      <c r="M5" s="236">
        <v>1212.1665012686212</v>
      </c>
      <c r="N5" s="226">
        <v>22426.570994410111</v>
      </c>
      <c r="O5" s="226">
        <v>849.8011917907927</v>
      </c>
      <c r="P5" s="226">
        <v>1841.9748078095686</v>
      </c>
      <c r="Q5" s="226">
        <v>5888.1533385575267</v>
      </c>
      <c r="R5" s="226">
        <v>3872.4733520648051</v>
      </c>
      <c r="S5" s="227">
        <v>2258.9214726778278</v>
      </c>
    </row>
    <row r="6" spans="3:19" ht="12.75" thickBot="1" x14ac:dyDescent="0.25">
      <c r="C6" s="240">
        <v>2.1095193163460313E-2</v>
      </c>
      <c r="D6" s="240">
        <v>2.1186361322116265E-2</v>
      </c>
      <c r="E6" s="240">
        <v>5.119385605144916E-2</v>
      </c>
      <c r="F6" s="240">
        <v>4.7596752261567565E-2</v>
      </c>
      <c r="G6" s="240">
        <v>3.8561359283995733E-2</v>
      </c>
      <c r="H6" s="240">
        <v>2.7705730632425207E-2</v>
      </c>
      <c r="I6" s="240">
        <v>3.9298575314836048E-2</v>
      </c>
      <c r="L6" s="234" t="s">
        <v>144</v>
      </c>
      <c r="M6" s="232">
        <v>1147.6238178740523</v>
      </c>
      <c r="N6" s="230">
        <v>21075.932071141255</v>
      </c>
      <c r="O6" s="230">
        <v>640.5597719504035</v>
      </c>
      <c r="P6" s="230">
        <v>1478.2477356207721</v>
      </c>
      <c r="Q6" s="230">
        <v>5163.0612516202191</v>
      </c>
      <c r="R6" s="230">
        <v>3551.134482046321</v>
      </c>
      <c r="S6" s="233">
        <v>1969.4116069376555</v>
      </c>
    </row>
    <row r="7" spans="3:19" x14ac:dyDescent="0.2">
      <c r="C7" s="240">
        <v>1.873603467736118E-2</v>
      </c>
      <c r="D7" s="240">
        <v>1.8515505961217649E-2</v>
      </c>
      <c r="E7" s="240">
        <v>4.1084729525348196E-2</v>
      </c>
      <c r="F7" s="240">
        <v>3.917084064691112E-2</v>
      </c>
      <c r="G7" s="240">
        <v>3.3125312469091672E-2</v>
      </c>
      <c r="H7" s="240">
        <v>2.4022104637165365E-2</v>
      </c>
      <c r="I7" s="240">
        <v>3.3648559971242387E-2</v>
      </c>
    </row>
    <row r="8" spans="3:19" x14ac:dyDescent="0.2">
      <c r="C8" s="240">
        <v>1.706434421488956E-2</v>
      </c>
      <c r="D8" s="240">
        <v>1.6624176611031993E-2</v>
      </c>
      <c r="E8" s="240">
        <v>3.4197221824578905E-2</v>
      </c>
      <c r="F8" s="240">
        <v>3.3351143890621993E-2</v>
      </c>
      <c r="G8" s="240">
        <v>2.9309410709142503E-2</v>
      </c>
      <c r="H8" s="240">
        <v>2.1420330031452606E-2</v>
      </c>
      <c r="I8" s="240">
        <v>2.9686049463657271E-2</v>
      </c>
    </row>
    <row r="9" spans="3:19" x14ac:dyDescent="0.2">
      <c r="C9" s="240">
        <v>1.580065385709839E-2</v>
      </c>
      <c r="D9" s="240">
        <v>1.5195356533036497E-2</v>
      </c>
      <c r="E9" s="240">
        <v>2.9180762248278536E-2</v>
      </c>
      <c r="F9" s="240">
        <v>2.9057810329142342E-2</v>
      </c>
      <c r="G9" s="240">
        <v>2.6450844106644555E-2</v>
      </c>
      <c r="H9" s="240">
        <v>1.945971295133575E-2</v>
      </c>
      <c r="I9" s="240">
        <v>2.6720219099930276E-2</v>
      </c>
    </row>
    <row r="10" spans="3:19" ht="12.75" thickBot="1" x14ac:dyDescent="0.25">
      <c r="C10" s="240">
        <v>1.4802548493827006E-2</v>
      </c>
      <c r="D10" s="240">
        <v>1.4067523049199115E-2</v>
      </c>
      <c r="E10" s="240">
        <v>2.5356877578500137E-2</v>
      </c>
      <c r="F10" s="240">
        <v>2.574525429116642E-2</v>
      </c>
      <c r="G10" s="240">
        <v>2.4212774864558084E-2</v>
      </c>
      <c r="H10" s="240">
        <v>1.791587442179654E-2</v>
      </c>
      <c r="I10" s="240">
        <v>2.4400097136145882E-2</v>
      </c>
      <c r="M10" s="224" t="str">
        <f t="shared" ref="M10:S10" si="0">+M3</f>
        <v>DR</v>
      </c>
      <c r="N10" s="224" t="str">
        <f t="shared" si="0"/>
        <v>PF_ALL</v>
      </c>
      <c r="O10" s="224" t="str">
        <f t="shared" si="0"/>
        <v>KC</v>
      </c>
      <c r="P10" s="224" t="str">
        <f t="shared" si="0"/>
        <v>ENTI</v>
      </c>
      <c r="Q10" s="224" t="str">
        <f t="shared" si="0"/>
        <v>PMI</v>
      </c>
      <c r="R10" s="224" t="str">
        <f t="shared" si="0"/>
        <v>SB</v>
      </c>
      <c r="S10" s="224" t="str">
        <f t="shared" si="0"/>
        <v>PRIVATE</v>
      </c>
    </row>
    <row r="11" spans="3:19" ht="12.75" thickBot="1" x14ac:dyDescent="0.25">
      <c r="C11" s="240">
        <v>1.3988746976532296E-2</v>
      </c>
      <c r="D11" s="240">
        <v>1.3148504908535696E-2</v>
      </c>
      <c r="E11" s="240">
        <v>2.2343722411221401E-2</v>
      </c>
      <c r="F11" s="240">
        <v>2.3104702365501883E-2</v>
      </c>
      <c r="G11" s="240">
        <v>2.2403477143886019E-2</v>
      </c>
      <c r="H11" s="240">
        <v>1.6660863824553007E-2</v>
      </c>
      <c r="I11" s="240">
        <v>2.252597043806992E-2</v>
      </c>
      <c r="L11" s="234" t="s">
        <v>145</v>
      </c>
      <c r="M11" s="237">
        <f>+M6</f>
        <v>1147.6238178740523</v>
      </c>
      <c r="N11" s="225">
        <f>+N5</f>
        <v>22426.570994410111</v>
      </c>
      <c r="O11" s="225">
        <f>+O4</f>
        <v>1250.2804439906417</v>
      </c>
      <c r="P11" s="225">
        <f>+P4</f>
        <v>2487.6479688938271</v>
      </c>
      <c r="Q11" s="225">
        <f>+Q5</f>
        <v>5888.1533385575267</v>
      </c>
      <c r="R11" s="225">
        <f>+R4</f>
        <v>4358.932207353796</v>
      </c>
      <c r="S11" s="229">
        <f>+S5</f>
        <v>2258.9214726778278</v>
      </c>
    </row>
    <row r="12" spans="3:19" x14ac:dyDescent="0.2">
      <c r="C12" s="240">
        <v>1.3309011339848409E-2</v>
      </c>
      <c r="D12" s="240">
        <v>1.2381342564252384E-2</v>
      </c>
      <c r="E12" s="240">
        <v>1.9908517535361103E-2</v>
      </c>
      <c r="F12" s="240">
        <v>2.0946888521190643E-2</v>
      </c>
      <c r="G12" s="240">
        <v>2.0904766375240746E-2</v>
      </c>
      <c r="H12" s="240">
        <v>1.5615665268097545E-2</v>
      </c>
      <c r="I12" s="240">
        <v>2.0974765981097931E-2</v>
      </c>
    </row>
    <row r="13" spans="3:19" x14ac:dyDescent="0.2">
      <c r="C13" s="240">
        <v>1.2730390949770465E-2</v>
      </c>
      <c r="D13" s="240">
        <v>1.1728682842497618E-2</v>
      </c>
      <c r="E13" s="240">
        <v>1.79006493412453E-2</v>
      </c>
      <c r="F13" s="240">
        <v>1.9148691980370502E-2</v>
      </c>
      <c r="G13" s="240">
        <v>1.9639331977465146E-2</v>
      </c>
      <c r="H13" s="240">
        <v>1.4728496808346869E-2</v>
      </c>
      <c r="I13" s="240">
        <v>1.9665998152382846E-2</v>
      </c>
    </row>
    <row r="14" spans="3:19" x14ac:dyDescent="0.2">
      <c r="C14" s="240">
        <v>1.2230254557511033E-2</v>
      </c>
      <c r="D14" s="240">
        <v>1.1164874890548737E-2</v>
      </c>
      <c r="E14" s="240">
        <v>1.6218056909441503E-2</v>
      </c>
      <c r="F14" s="240">
        <v>1.7626237663369293E-2</v>
      </c>
      <c r="G14" s="240">
        <v>1.8554215326285206E-2</v>
      </c>
      <c r="H14" s="240">
        <v>1.3963823389850138E-2</v>
      </c>
      <c r="I14" s="240">
        <v>1.8544548866334221E-2</v>
      </c>
    </row>
    <row r="15" spans="3:19" x14ac:dyDescent="0.2">
      <c r="C15" s="240">
        <v>1.1792474915467088E-2</v>
      </c>
      <c r="D15" s="240">
        <v>1.0671642616654764E-2</v>
      </c>
      <c r="E15" s="240">
        <v>1.4788974639155988E-2</v>
      </c>
      <c r="F15" s="240">
        <v>1.6320237499930057E-2</v>
      </c>
      <c r="G15" s="240">
        <v>1.7611776662695922E-2</v>
      </c>
      <c r="H15" s="240">
        <v>1.3296343645186171E-2</v>
      </c>
      <c r="I15" s="240">
        <v>1.7571254475242604E-2</v>
      </c>
    </row>
    <row r="16" spans="3:19" x14ac:dyDescent="0.2">
      <c r="C16" s="240">
        <v>1.1405207447618082E-2</v>
      </c>
      <c r="D16" s="240">
        <v>1.0235565401121138E-2</v>
      </c>
      <c r="E16" s="240">
        <v>1.3561387367500594E-2</v>
      </c>
      <c r="F16" s="240">
        <v>1.5187496618384699E-2</v>
      </c>
      <c r="G16" s="240">
        <v>1.6784443933457571E-2</v>
      </c>
      <c r="H16" s="240">
        <v>1.2707490664164656E-2</v>
      </c>
      <c r="I16" s="240">
        <v>1.6717434595913183E-2</v>
      </c>
    </row>
    <row r="17" spans="3:9" x14ac:dyDescent="0.2">
      <c r="C17" s="240">
        <v>1.1059531091191732E-2</v>
      </c>
      <c r="D17" s="240">
        <v>9.8465367673357118E-3</v>
      </c>
      <c r="E17" s="240">
        <v>1.2496629319349611E-2</v>
      </c>
      <c r="F17" s="240">
        <v>1.4195740793461975E-2</v>
      </c>
      <c r="G17" s="240">
        <v>1.6051504603749767E-2</v>
      </c>
      <c r="H17" s="240">
        <v>1.2183291949285469E-2</v>
      </c>
      <c r="I17" s="240">
        <v>1.5961550044725437E-2</v>
      </c>
    </row>
    <row r="18" spans="3:9" x14ac:dyDescent="0.2">
      <c r="C18" s="240">
        <v>1.0748581745175678E-2</v>
      </c>
      <c r="D18" s="240">
        <v>9.4967817741701266E-3</v>
      </c>
      <c r="E18" s="240">
        <v>1.1565335107358049E-2</v>
      </c>
      <c r="F18" s="240">
        <v>1.3320334098599007E-2</v>
      </c>
      <c r="G18" s="240">
        <v>1.5397063288332513E-2</v>
      </c>
      <c r="H18" s="240">
        <v>1.171300564585509E-2</v>
      </c>
      <c r="I18" s="240">
        <v>1.5287075582640974E-2</v>
      </c>
    </row>
    <row r="19" spans="3:9" x14ac:dyDescent="0.2">
      <c r="C19" s="240">
        <v>1.0466980304246865E-2</v>
      </c>
      <c r="D19" s="240">
        <v>9.1802085061166716E-3</v>
      </c>
      <c r="E19" s="240">
        <v>1.0744788103210917E-2</v>
      </c>
      <c r="F19" s="240">
        <v>1.2542122530886379E-2</v>
      </c>
      <c r="G19" s="240">
        <v>1.4808695698028673E-2</v>
      </c>
      <c r="H19" s="240">
        <v>1.1288220813307603E-2</v>
      </c>
      <c r="I19" s="240">
        <v>1.4681098140613302E-2</v>
      </c>
    </row>
    <row r="20" spans="3:9" x14ac:dyDescent="0.2">
      <c r="C20" s="240">
        <v>1.0210443784926526E-2</v>
      </c>
      <c r="D20" s="240">
        <v>8.8919671980258741E-3</v>
      </c>
      <c r="E20" s="240">
        <v>1.0017131665505247E-2</v>
      </c>
      <c r="F20" s="240">
        <v>1.184597474707122E-2</v>
      </c>
      <c r="G20" s="240">
        <v>1.4276534831940801E-2</v>
      </c>
      <c r="H20" s="240">
        <v>1.0902245997478355E-2</v>
      </c>
      <c r="I20" s="240">
        <v>1.4133365335779191E-2</v>
      </c>
    </row>
    <row r="21" spans="3:9" x14ac:dyDescent="0.2">
      <c r="C21" s="240">
        <v>9.9755140740467318E-3</v>
      </c>
      <c r="D21" s="240">
        <v>8.6281427387956411E-3</v>
      </c>
      <c r="E21" s="240">
        <v>9.3681310974320919E-3</v>
      </c>
      <c r="F21" s="240">
        <v>1.1219768911190642E-2</v>
      </c>
      <c r="G21" s="240">
        <v>1.3792634513462854E-2</v>
      </c>
      <c r="H21" s="240">
        <v>1.0549682941640159E-2</v>
      </c>
      <c r="I21" s="240">
        <v>1.3635622871704334E-2</v>
      </c>
    </row>
    <row r="22" spans="3:9" x14ac:dyDescent="0.2">
      <c r="C22" s="240">
        <v>9.7593644395062018E-3</v>
      </c>
      <c r="D22" s="240">
        <v>8.3855353477477745E-3</v>
      </c>
      <c r="E22" s="240">
        <v>8.7862973540911715E-3</v>
      </c>
      <c r="F22" s="240">
        <v>1.0653673340758729E-2</v>
      </c>
      <c r="G22" s="240">
        <v>1.3350516059400297E-2</v>
      </c>
      <c r="H22" s="240">
        <v>1.022612264880296E-2</v>
      </c>
      <c r="I22" s="240">
        <v>1.3181142666818191E-2</v>
      </c>
    </row>
    <row r="23" spans="3:9" x14ac:dyDescent="0.2">
      <c r="C23" s="240">
        <v>9.5596587597871485E-3</v>
      </c>
      <c r="D23" s="240">
        <v>8.1615010231177454E-3</v>
      </c>
      <c r="E23" s="240">
        <v>8.2622544207983373E-3</v>
      </c>
      <c r="F23" s="240">
        <v>1.0139625569305116E-2</v>
      </c>
      <c r="G23" s="240">
        <v>1.2944838952468896E-2</v>
      </c>
      <c r="H23" s="240">
        <v>9.9279243597064637E-3</v>
      </c>
      <c r="I23" s="240">
        <v>1.2764380112133822E-2</v>
      </c>
    </row>
    <row r="24" spans="3:9" x14ac:dyDescent="0.2">
      <c r="C24" s="240">
        <v>9.3744472969652382E-3</v>
      </c>
      <c r="D24" s="240">
        <v>7.9538334201096905E-3</v>
      </c>
      <c r="E24" s="240">
        <v>7.7882745161791944E-3</v>
      </c>
      <c r="F24" s="240">
        <v>9.6709484205859397E-3</v>
      </c>
      <c r="G24" s="240">
        <v>1.2571157365619923E-2</v>
      </c>
      <c r="H24" s="240">
        <v>9.6520519840124219E-3</v>
      </c>
      <c r="I24" s="240">
        <v>1.2380720717896865E-2</v>
      </c>
    </row>
    <row r="25" spans="3:9" x14ac:dyDescent="0.2">
      <c r="C25" s="240">
        <v>9.2020883069262593E-3</v>
      </c>
      <c r="D25" s="240">
        <v>7.7606750186490769E-3</v>
      </c>
      <c r="E25" s="240">
        <v>7.3579311933998359E-3</v>
      </c>
      <c r="F25" s="240">
        <v>9.2420625839359505E-3</v>
      </c>
      <c r="G25" s="240">
        <v>1.2225737312162199E-2</v>
      </c>
      <c r="H25" s="240">
        <v>9.3959511367321946E-3</v>
      </c>
      <c r="I25" s="240">
        <v>1.2026289875630147E-2</v>
      </c>
    </row>
    <row r="26" spans="3:9" x14ac:dyDescent="0.2">
      <c r="C26" s="240">
        <v>9.0411882439781488E-3</v>
      </c>
      <c r="D26" s="240">
        <v>7.58044936860236E-3</v>
      </c>
      <c r="E26" s="240">
        <v>6.9658367487155093E-3</v>
      </c>
      <c r="F26" s="240">
        <v>8.8482683744996737E-3</v>
      </c>
      <c r="G26" s="240">
        <v>1.1905417373827998E-2</v>
      </c>
      <c r="H26" s="240">
        <v>9.1574553860133134E-3</v>
      </c>
      <c r="I26" s="240">
        <v>1.1697807981708941E-2</v>
      </c>
    </row>
    <row r="27" spans="3:9" x14ac:dyDescent="0.2">
      <c r="C27" s="240">
        <v>8.890555563018876E-3</v>
      </c>
      <c r="D27" s="240">
        <v>7.4118087472315741E-3</v>
      </c>
      <c r="E27" s="240">
        <v>6.6074408894320896E-3</v>
      </c>
      <c r="F27" s="240">
        <v>8.4855778940518545E-3</v>
      </c>
      <c r="G27" s="240">
        <v>1.1607501257575814E-2</v>
      </c>
      <c r="H27" s="240">
        <v>8.9347138541685522E-3</v>
      </c>
      <c r="I27" s="240">
        <v>1.1392478688079299E-2</v>
      </c>
    </row>
    <row r="28" spans="3:9" x14ac:dyDescent="0.2">
      <c r="C28" s="240">
        <v>8.7491646103605714E-3</v>
      </c>
      <c r="D28" s="240">
        <v>7.2535932508529521E-3</v>
      </c>
      <c r="E28" s="240">
        <v>6.2788745645225158E-3</v>
      </c>
      <c r="F28" s="240">
        <v>8.150584444368475E-3</v>
      </c>
      <c r="G28" s="240">
        <v>1.1329673939022844E-2</v>
      </c>
      <c r="H28" s="240">
        <v>8.7261346555403962E-3</v>
      </c>
      <c r="I28" s="240">
        <v>1.1107901698605538E-2</v>
      </c>
    </row>
    <row r="29" spans="3:9" x14ac:dyDescent="0.2">
      <c r="C29" s="240">
        <v>8.6161270992016759E-3</v>
      </c>
      <c r="D29" s="240">
        <v>7.104798482093333E-3</v>
      </c>
      <c r="E29" s="240">
        <v>5.9768275334722981E-3</v>
      </c>
      <c r="F29" s="240">
        <v>7.8403598409313158E-3</v>
      </c>
      <c r="G29" s="240">
        <v>1.1069935516874296E-2</v>
      </c>
      <c r="H29" s="240">
        <v>8.5303402359785951E-3</v>
      </c>
      <c r="I29" s="240">
        <v>1.0842003994114224E-2</v>
      </c>
    </row>
    <row r="30" spans="3:9" x14ac:dyDescent="0.2">
      <c r="C30" s="240">
        <v>8.4906693564771318E-3</v>
      </c>
      <c r="D30" s="240">
        <v>6.9645497773100917E-3</v>
      </c>
      <c r="E30" s="240">
        <v>5.6984514452208951E-3</v>
      </c>
      <c r="F30" s="240">
        <v>7.552372876453467E-3</v>
      </c>
      <c r="G30" s="240">
        <v>1.0826548527893498E-2</v>
      </c>
      <c r="H30" s="240">
        <v>8.3461317650877498E-3</v>
      </c>
      <c r="I30" s="240">
        <v>1.0592985061646187E-2</v>
      </c>
    </row>
    <row r="31" spans="3:9" x14ac:dyDescent="0.2">
      <c r="C31" s="240">
        <v>8.3721140102541725E-3</v>
      </c>
      <c r="D31" s="240">
        <v>6.8320814656789297E-3</v>
      </c>
      <c r="E31" s="240">
        <v>5.4412824209074395E-3</v>
      </c>
      <c r="F31" s="240">
        <v>7.2844239957386425E-3</v>
      </c>
      <c r="G31" s="240">
        <v>1.0597995606018817E-2</v>
      </c>
      <c r="H31" s="240">
        <v>8.1724604910951015E-3</v>
      </c>
      <c r="I31" s="240">
        <v>1.0359272884227555E-2</v>
      </c>
    </row>
    <row r="32" spans="3:9" x14ac:dyDescent="0.2">
      <c r="C32" s="240">
        <v>8.2598651287680847E-3</v>
      </c>
      <c r="D32" s="240">
        <v>6.7067200391420778E-3</v>
      </c>
      <c r="E32" s="240">
        <v>5.2031787015053982E-3</v>
      </c>
      <c r="F32" s="240">
        <v>7.0345925241047103E-3</v>
      </c>
      <c r="G32" s="240">
        <v>1.0382945172316083E-2</v>
      </c>
      <c r="H32" s="240">
        <v>8.0084045057179365E-3</v>
      </c>
      <c r="I32" s="240">
        <v>1.0139488283690212E-2</v>
      </c>
    </row>
    <row r="33" spans="3:9" x14ac:dyDescent="0.2">
      <c r="C33" s="240">
        <v>8.1533960678852324E-3</v>
      </c>
      <c r="D33" s="240">
        <v>6.5878703908727188E-3</v>
      </c>
      <c r="E33" s="240">
        <v>4.9822700421968819E-3</v>
      </c>
      <c r="F33" s="240">
        <v>6.8011937091636276E-3</v>
      </c>
      <c r="G33" s="240">
        <v>1.0180223418965462E-2</v>
      </c>
      <c r="H33" s="240">
        <v>7.8531497524824134E-3</v>
      </c>
      <c r="I33" s="240">
        <v>9.9324158091775028E-3</v>
      </c>
    </row>
    <row r="34" spans="3:9" x14ac:dyDescent="0.2">
      <c r="C34" s="240">
        <v>8.0522394624836791E-3</v>
      </c>
      <c r="D34" s="240">
        <v>6.4750044825242492E-3</v>
      </c>
      <c r="E34" s="240">
        <v>4.776916346792448E-3</v>
      </c>
      <c r="F34" s="240">
        <v>6.5827435013555979E-3</v>
      </c>
      <c r="G34" s="240">
        <v>9.9887912694234526E-3</v>
      </c>
      <c r="H34" s="240">
        <v>7.7059743927831437E-3</v>
      </c>
      <c r="I34" s="240">
        <v>9.7369798001428476E-3</v>
      </c>
    </row>
    <row r="35" spans="3:9" x14ac:dyDescent="0.2">
      <c r="C35" s="240">
        <v>7.9559789287712013E-3</v>
      </c>
      <c r="D35" s="240">
        <v>6.3676519496191908E-3</v>
      </c>
      <c r="E35" s="240">
        <v>4.5856736299066947E-3</v>
      </c>
      <c r="F35" s="240">
        <v>6.3779294871200848E-3</v>
      </c>
      <c r="G35" s="240">
        <v>9.8077253050262436E-3</v>
      </c>
      <c r="H35" s="240">
        <v>7.5662358505276806E-3</v>
      </c>
      <c r="I35" s="240">
        <v>9.5522245733188071E-3</v>
      </c>
    </row>
    <row r="36" spans="3:9" x14ac:dyDescent="0.2">
      <c r="C36" s="240">
        <v>7.864242142405109E-3</v>
      </c>
      <c r="D36" s="240">
        <v>6.265392265315306E-3</v>
      </c>
      <c r="E36" s="240">
        <v>4.4072658346865773E-3</v>
      </c>
      <c r="F36" s="240">
        <v>6.1855867509674756E-3</v>
      </c>
      <c r="G36" s="240">
        <v>9.636201877256001E-3</v>
      </c>
      <c r="H36" s="240">
        <v>7.433360009886647E-3</v>
      </c>
      <c r="I36" s="240">
        <v>9.3772979214513386E-3</v>
      </c>
    </row>
    <row r="37" spans="3:9" x14ac:dyDescent="0.2">
      <c r="C37" s="240">
        <v>7.7766950307986971E-3</v>
      </c>
      <c r="D37" s="240">
        <v>6.1678481661177065E-3</v>
      </c>
      <c r="E37" s="240">
        <v>4.2405613629984407E-3</v>
      </c>
      <c r="F37" s="240">
        <v>6.0046777142070129E-3</v>
      </c>
      <c r="G37" s="240">
        <v>9.4734837968007135E-3</v>
      </c>
      <c r="H37" s="240">
        <v>7.3068321560235128E-3</v>
      </c>
      <c r="I37" s="240">
        <v>9.2114372904782416E-3</v>
      </c>
    </row>
    <row r="38" spans="3:9" x14ac:dyDescent="0.2">
      <c r="C38" s="240">
        <v>7.6930368737615495E-3</v>
      </c>
      <c r="D38" s="240">
        <v>6.0746801063238376E-3</v>
      </c>
      <c r="E38" s="240">
        <v>4.0845534234657532E-3</v>
      </c>
      <c r="F38" s="240">
        <v>5.8342752034762774E-3</v>
      </c>
      <c r="G38" s="240">
        <v>9.3189091208043251E-3</v>
      </c>
      <c r="H38" s="240">
        <v>7.1861893362701323E-3</v>
      </c>
      <c r="I38" s="240">
        <v>9.0539581373880462E-3</v>
      </c>
    </row>
    <row r="39" spans="3:9" x14ac:dyDescent="0.2">
      <c r="C39" s="240">
        <v>7.6129961492699127E-3</v>
      </c>
      <c r="D39" s="240">
        <v>5.9855815563004677E-3</v>
      </c>
      <c r="E39" s="240">
        <v>3.9383434919277316E-3</v>
      </c>
      <c r="F39" s="240">
        <v>5.6735481588807424E-3</v>
      </c>
      <c r="G39" s="240">
        <v>9.171881659270964E-3</v>
      </c>
      <c r="H39" s="240">
        <v>7.0710138860780036E-3</v>
      </c>
      <c r="I39" s="240">
        <v>8.904244074605272E-3</v>
      </c>
    </row>
    <row r="40" spans="3:9" x14ac:dyDescent="0.2">
      <c r="C40" s="240">
        <v>7.5363269941134403E-3</v>
      </c>
      <c r="D40" s="240">
        <v>5.9002749970140655E-3</v>
      </c>
      <c r="E40" s="240">
        <v>3.8011273242009452E-3</v>
      </c>
      <c r="F40" s="240">
        <v>5.5217495121039351E-3</v>
      </c>
      <c r="G40" s="240">
        <v>9.0318628983732663E-3</v>
      </c>
      <c r="H40" s="240">
        <v>6.9609279157537562E-3</v>
      </c>
      <c r="I40" s="240">
        <v>8.761738486589371E-3</v>
      </c>
    </row>
    <row r="41" spans="3:9" x14ac:dyDescent="0.2">
      <c r="C41" s="240">
        <v>7.4628061747003538E-3</v>
      </c>
      <c r="D41" s="240">
        <v>5.8185084922328656E-3</v>
      </c>
      <c r="E41" s="240">
        <v>3.6721830734225136E-3</v>
      </c>
      <c r="F41" s="240">
        <v>5.3782058582948905E-3</v>
      </c>
      <c r="G41" s="240">
        <v>8.8983650979762297E-3</v>
      </c>
      <c r="H41" s="240">
        <v>6.8555885940630445E-3</v>
      </c>
      <c r="I41" s="240">
        <v>8.6259373663668537E-3</v>
      </c>
    </row>
    <row r="42" spans="3:9" x14ac:dyDescent="0.2">
      <c r="C42" s="240">
        <v>7.3922304833961006E-3</v>
      </c>
      <c r="D42" s="240">
        <v>5.7400527424905645E-3</v>
      </c>
      <c r="E42" s="240">
        <v>3.5508611518908911E-3</v>
      </c>
      <c r="F42" s="240">
        <v>5.2423086185093004E-3</v>
      </c>
      <c r="G42" s="240">
        <v>8.7709453674006121E-3</v>
      </c>
      <c r="H42" s="240">
        <v>6.7546840962640631E-3</v>
      </c>
      <c r="I42" s="240">
        <v>8.4963831682238478E-3</v>
      </c>
    </row>
    <row r="43" spans="3:9" x14ac:dyDescent="0.2">
      <c r="C43" s="240">
        <v>7.32441449151916E-3</v>
      </c>
      <c r="D43" s="240">
        <v>5.6646985428725483E-3</v>
      </c>
      <c r="E43" s="240">
        <v>3.436575546084529E-3</v>
      </c>
      <c r="F43" s="240">
        <v>5.1135064468773306E-3</v>
      </c>
      <c r="G43" s="240">
        <v>8.6492005601358779E-3</v>
      </c>
      <c r="H43" s="240">
        <v>6.6579301087961729E-3</v>
      </c>
      <c r="I43" s="240">
        <v>8.3726595110114321E-3</v>
      </c>
    </row>
    <row r="44" spans="3:9" x14ac:dyDescent="0.2">
      <c r="C44" s="240">
        <v>7.2591886027045249E-3</v>
      </c>
      <c r="D44" s="240">
        <v>5.5922545807861601E-3</v>
      </c>
      <c r="E44" s="240">
        <v>3.3287963478593752E-3</v>
      </c>
      <c r="F44" s="240">
        <v>4.9912986820608851E-3</v>
      </c>
      <c r="G44" s="240">
        <v>8.532762857396764E-3</v>
      </c>
      <c r="H44" s="240">
        <v>6.5650668026303038E-3</v>
      </c>
      <c r="I44" s="240">
        <v>8.2543865968195684E-3</v>
      </c>
    </row>
    <row r="45" spans="3:9" x14ac:dyDescent="0.2">
      <c r="C45" s="240">
        <v>7.1963973603187958E-3</v>
      </c>
      <c r="D45" s="240">
        <v>5.5225455213394614E-3</v>
      </c>
      <c r="E45" s="240">
        <v>3.2270433080055852E-3</v>
      </c>
      <c r="F45" s="240">
        <v>4.8752296787459015E-3</v>
      </c>
      <c r="G45" s="240">
        <v>8.4212959336206206E-3</v>
      </c>
      <c r="H45" s="240">
        <v>6.4758562028017219E-3</v>
      </c>
      <c r="I45" s="240">
        <v>8.1412172339412892E-3</v>
      </c>
    </row>
    <row r="46" spans="3:9" x14ac:dyDescent="0.2">
      <c r="C46" s="240">
        <v>7.1358979706735437E-3</v>
      </c>
      <c r="D46" s="240">
        <v>5.4554103369695017E-3</v>
      </c>
      <c r="E46" s="240">
        <v>3.1308802528582994E-3</v>
      </c>
      <c r="F46" s="240">
        <v>4.7648838838732221E-3</v>
      </c>
      <c r="G46" s="240">
        <v>8.3144916157082971E-3</v>
      </c>
      <c r="H46" s="240">
        <v>6.3900798944208637E-3</v>
      </c>
      <c r="I46" s="240">
        <v>8.0328333724494078E-3</v>
      </c>
    </row>
    <row r="47" spans="3:9" x14ac:dyDescent="0.2">
      <c r="C47" s="240">
        <v>7.0775590102791774E-3</v>
      </c>
      <c r="D47" s="240">
        <v>5.3907008453496497E-3</v>
      </c>
      <c r="E47" s="240">
        <v>3.0399102324014105E-3</v>
      </c>
      <c r="F47" s="240">
        <v>4.6598815456250497E-3</v>
      </c>
      <c r="G47" s="240">
        <v>8.2120669628124171E-3</v>
      </c>
      <c r="H47" s="240">
        <v>6.3075370154649923E-3</v>
      </c>
      <c r="I47" s="240">
        <v>7.9289430763676422E-3</v>
      </c>
    </row>
    <row r="48" spans="3:9" x14ac:dyDescent="0.2">
      <c r="C48" s="240">
        <v>7.0212592906452875E-3</v>
      </c>
      <c r="D48" s="240">
        <v>5.3282804256248317E-3</v>
      </c>
      <c r="E48" s="240">
        <v>2.9537712907326957E-3</v>
      </c>
      <c r="F48" s="240">
        <v>4.5598749620945761E-3</v>
      </c>
      <c r="G48" s="240">
        <v>8.1137617057198963E-3</v>
      </c>
      <c r="H48" s="240">
        <v>6.2280424950105218E-3</v>
      </c>
      <c r="I48" s="240">
        <v>7.829277869087839E-3</v>
      </c>
    </row>
    <row r="49" spans="3:9" x14ac:dyDescent="0.2">
      <c r="C49" s="240">
        <v>6.9668868584426002E-3</v>
      </c>
      <c r="D49" s="240">
        <v>5.2680228877982072E-3</v>
      </c>
      <c r="E49" s="240">
        <v>2.8721327679585781E-3</v>
      </c>
      <c r="F49" s="240">
        <v>4.4645451919095233E-3</v>
      </c>
      <c r="G49" s="240">
        <v>8.0193359948268761E-3</v>
      </c>
      <c r="H49" s="240">
        <v>6.1514255022588893E-3</v>
      </c>
      <c r="I49" s="240">
        <v>7.7335903990639193E-3</v>
      </c>
    </row>
    <row r="50" spans="3:9" x14ac:dyDescent="0.2">
      <c r="C50" s="240">
        <v>6.9143381123622505E-3</v>
      </c>
      <c r="D50" s="240">
        <v>5.2098114741799262E-3</v>
      </c>
      <c r="E50" s="240">
        <v>2.7946920574609263E-3</v>
      </c>
      <c r="F50" s="240">
        <v>4.3735991616659572E-3</v>
      </c>
      <c r="G50" s="240">
        <v>7.9285684138350465E-3</v>
      </c>
      <c r="H50" s="240">
        <v>6.0775280772218943E-3</v>
      </c>
      <c r="I50" s="240">
        <v>7.6416523812463805E-3</v>
      </c>
    </row>
    <row r="51" spans="3:9" x14ac:dyDescent="0.2">
      <c r="C51" s="240">
        <v>6.8635170209310759E-3</v>
      </c>
      <c r="D51" s="240">
        <v>5.1535379750632382E-3</v>
      </c>
      <c r="E51" s="240">
        <v>2.7211717546456425E-3</v>
      </c>
      <c r="F51" s="240">
        <v>4.286767115324934E-3</v>
      </c>
      <c r="G51" s="240">
        <v>7.841254223035693E-3</v>
      </c>
      <c r="H51" s="240">
        <v>6.0062039184892724E-3</v>
      </c>
      <c r="I51" s="240">
        <v>7.5532527767457058E-3</v>
      </c>
    </row>
    <row r="52" spans="3:9" x14ac:dyDescent="0.2">
      <c r="C52" s="240">
        <v>6.8143344279191775E-3</v>
      </c>
      <c r="D52" s="240">
        <v>5.0991019434963314E-3</v>
      </c>
      <c r="E52" s="240">
        <v>2.6513171433277839E-3</v>
      </c>
      <c r="F52" s="240">
        <v>4.2038003592615933E-3</v>
      </c>
      <c r="G52" s="240">
        <v>7.7572038015823602E-3</v>
      </c>
      <c r="H52" s="240">
        <v>5.9373173072495566E-3</v>
      </c>
      <c r="I52" s="240">
        <v>7.4681961789252599E-3</v>
      </c>
    </row>
    <row r="53" spans="3:9" x14ac:dyDescent="0.2">
      <c r="C53" s="240">
        <v>6.7667074339853861E-3</v>
      </c>
      <c r="D53" s="240">
        <v>5.046409996307899E-3</v>
      </c>
      <c r="E53" s="240">
        <v>2.5848939741875965E-3</v>
      </c>
      <c r="F53" s="240">
        <v>4.1244692636817765E-3</v>
      </c>
      <c r="G53" s="240">
        <v>7.6762412627375126E-3</v>
      </c>
      <c r="H53" s="240">
        <v>5.8707421498596091E-3</v>
      </c>
      <c r="I53" s="240">
        <v>7.3863013789336046E-3</v>
      </c>
    </row>
    <row r="54" spans="3:9" x14ac:dyDescent="0.2">
      <c r="C54" s="240">
        <v>6.7205588448871478E-3</v>
      </c>
      <c r="D54" s="240">
        <v>4.9953751904220911E-3</v>
      </c>
      <c r="E54" s="240">
        <v>2.5216864966240808E-3</v>
      </c>
      <c r="F54" s="240">
        <v>4.0485614870050014E-3</v>
      </c>
      <c r="G54" s="240">
        <v>7.5982032199472874E-3</v>
      </c>
      <c r="H54" s="240">
        <v>5.806361123852577E-3</v>
      </c>
      <c r="I54" s="240">
        <v>7.3074000876700296E-3</v>
      </c>
    </row>
    <row r="55" spans="3:9" x14ac:dyDescent="0.2">
      <c r="C55" s="240">
        <v>6.6758166779311012E-3</v>
      </c>
      <c r="D55" s="240">
        <v>4.9459164650664245E-3</v>
      </c>
      <c r="E55" s="240">
        <v>2.4614957110641461E-3</v>
      </c>
      <c r="F55" s="240">
        <v>3.9758803946921203E-3</v>
      </c>
      <c r="G55" s="240">
        <v>7.5229376847656196E-3</v>
      </c>
      <c r="H55" s="240">
        <v>5.7440649144647749E-3</v>
      </c>
      <c r="I55" s="240">
        <v>7.2313357944937262E-3</v>
      </c>
    </row>
    <row r="56" spans="3:9" x14ac:dyDescent="0.2">
      <c r="C56" s="240">
        <v>6.6324137195638011E-3</v>
      </c>
      <c r="D56" s="240">
        <v>4.8979581418034934E-3</v>
      </c>
      <c r="E56" s="240">
        <v>2.404137813580216E-3</v>
      </c>
      <c r="F56" s="240">
        <v>3.9062436481046396E-3</v>
      </c>
      <c r="G56" s="240">
        <v>7.4503030803761486E-3</v>
      </c>
      <c r="H56" s="240">
        <v>5.6837515305520614E-3</v>
      </c>
      <c r="I56" s="240">
        <v>7.1579627457884903E-3</v>
      </c>
    </row>
    <row r="57" spans="3:9" x14ac:dyDescent="0.2">
      <c r="C57" s="240">
        <v>6.590287127942851E-3</v>
      </c>
      <c r="D57" s="240">
        <v>4.8514294754516407E-3</v>
      </c>
      <c r="E57" s="240">
        <v>2.3494428086984504E-3</v>
      </c>
      <c r="F57" s="240">
        <v>3.8394819424270935E-3</v>
      </c>
      <c r="G57" s="240">
        <v>7.3801673566971579E-3</v>
      </c>
      <c r="H57" s="240">
        <v>5.625325690378491E-3</v>
      </c>
      <c r="I57" s="240">
        <v>7.0871450288595289E-3</v>
      </c>
    </row>
    <row r="58" spans="3:9" x14ac:dyDescent="0.2">
      <c r="C58" s="240">
        <v>6.5493780751987307E-3</v>
      </c>
      <c r="D58" s="240">
        <v>4.8062642498784558E-3</v>
      </c>
      <c r="E58" s="240">
        <v>2.2972532696660872E-3</v>
      </c>
      <c r="F58" s="240">
        <v>3.7754378755981872E-3</v>
      </c>
      <c r="G58" s="240">
        <v>7.3124071949973897E-3</v>
      </c>
      <c r="H58" s="240">
        <v>5.5686982689642228E-3</v>
      </c>
      <c r="I58" s="240">
        <v>7.0187557486159693E-3</v>
      </c>
    </row>
    <row r="59" spans="3:9" x14ac:dyDescent="0.2">
      <c r="C59" s="240">
        <v>6.5096314247810594E-3</v>
      </c>
      <c r="D59" s="240">
        <v>4.7624004134727005E-3</v>
      </c>
      <c r="E59" s="240">
        <v>2.2474232283076507E-3</v>
      </c>
      <c r="F59" s="240">
        <v>3.7139649326407669E-3</v>
      </c>
      <c r="G59" s="240">
        <v>7.2469072915486918E-3</v>
      </c>
      <c r="H59" s="240">
        <v>5.5137857998962536E-3</v>
      </c>
      <c r="I59" s="240">
        <v>6.9526762861859583E-3</v>
      </c>
    </row>
    <row r="60" spans="3:9" x14ac:dyDescent="0.2">
      <c r="C60" s="240">
        <v>6.4709954399027603E-3</v>
      </c>
      <c r="D60" s="240">
        <v>4.7197797497811056E-3</v>
      </c>
      <c r="E60" s="240">
        <v>2.1998171790314882E-3</v>
      </c>
      <c r="F60" s="240">
        <v>3.6549265718990656E-3</v>
      </c>
      <c r="G60" s="240">
        <v>7.1835597112501169E-3</v>
      </c>
      <c r="H60" s="240">
        <v>5.4605100253303784E-3</v>
      </c>
      <c r="I60" s="240">
        <v>6.8887956300416019E-3</v>
      </c>
    </row>
    <row r="61" spans="3:9" x14ac:dyDescent="0.2">
      <c r="C61" s="240">
        <v>6.4334215195984146E-3</v>
      </c>
      <c r="D61" s="240">
        <v>4.6783475793668594E-3</v>
      </c>
      <c r="E61" s="240">
        <v>2.1543091836053359E-3</v>
      </c>
      <c r="F61" s="240">
        <v>3.5981954014402168E-3</v>
      </c>
      <c r="G61" s="240">
        <v>7.1222633033204844E-3</v>
      </c>
      <c r="H61" s="240">
        <v>5.4087974888334944E-3</v>
      </c>
      <c r="I61" s="240">
        <v>6.827009771448898E-3</v>
      </c>
    </row>
    <row r="62" spans="3:9" x14ac:dyDescent="0.2">
      <c r="C62" s="240">
        <v>6.3968639593696142E-3</v>
      </c>
      <c r="D62" s="240">
        <v>4.6380524894545361E-3</v>
      </c>
      <c r="E62" s="240">
        <v>2.1107820650784282E-3</v>
      </c>
      <c r="F62" s="240">
        <v>3.5436524354178936E-3</v>
      </c>
      <c r="G62" s="240">
        <v>7.0629231721597912E-3</v>
      </c>
      <c r="H62" s="240">
        <v>5.3585791662936755E-3</v>
      </c>
      <c r="I62" s="240">
        <v>6.7672211570850935E-3</v>
      </c>
    </row>
    <row r="63" spans="3:9" x14ac:dyDescent="0.2">
      <c r="C63" s="240">
        <v>6.3612797337435634E-3</v>
      </c>
      <c r="D63" s="240">
        <v>4.5988460883670812E-3</v>
      </c>
      <c r="E63" s="240"/>
      <c r="F63" s="240"/>
      <c r="G63" s="240"/>
      <c r="H63" s="240">
        <v>5.3097901307978534E-3</v>
      </c>
      <c r="I63" s="240"/>
    </row>
    <row r="64" spans="3:9" x14ac:dyDescent="0.2">
      <c r="C64" s="240">
        <v>6.326628298431114E-3</v>
      </c>
      <c r="D64" s="240">
        <v>4.5606827821011997E-3</v>
      </c>
      <c r="E64" s="240"/>
      <c r="F64" s="240"/>
      <c r="G64" s="240"/>
      <c r="H64" s="240">
        <v>5.2623692478496742E-3</v>
      </c>
      <c r="I64" s="240"/>
    </row>
    <row r="65" spans="3:9" x14ac:dyDescent="0.2">
      <c r="C65" s="240">
        <v>6.2928714100199401E-3</v>
      </c>
      <c r="D65" s="240">
        <v>4.5235195707247211E-3</v>
      </c>
      <c r="E65" s="240"/>
      <c r="F65" s="240"/>
      <c r="G65" s="240"/>
      <c r="H65" s="240">
        <v>5.2162588977145985E-3</v>
      </c>
      <c r="I65" s="240"/>
    </row>
    <row r="66" spans="3:9" x14ac:dyDescent="0.2">
      <c r="C66" s="240">
        <v>6.2599729613990185E-3</v>
      </c>
      <c r="D66" s="240">
        <v>4.4873158625673981E-3</v>
      </c>
      <c r="E66" s="240"/>
      <c r="F66" s="240"/>
      <c r="G66" s="240"/>
      <c r="H66" s="240">
        <v>5.1714047221363413E-3</v>
      </c>
      <c r="I66" s="240"/>
    </row>
    <row r="67" spans="3:9" x14ac:dyDescent="0.2">
      <c r="C67" s="240">
        <v>6.2278988313291817E-3</v>
      </c>
      <c r="D67" s="240">
        <v>4.4520333043785998E-3</v>
      </c>
      <c r="E67" s="240"/>
      <c r="F67" s="240"/>
      <c r="G67" s="240"/>
      <c r="H67" s="240">
        <v>5.1277553928907871E-3</v>
      </c>
      <c r="I67" s="240"/>
    </row>
    <row r="68" spans="3:9" x14ac:dyDescent="0.2">
      <c r="C68" s="240">
        <v>6.1966167467246147E-3</v>
      </c>
      <c r="D68" s="240">
        <v>4.4176356258667782E-3</v>
      </c>
      <c r="E68" s="240"/>
      <c r="F68" s="240"/>
      <c r="G68" s="240"/>
      <c r="H68" s="240">
        <v>5.0852624000392865E-3</v>
      </c>
      <c r="I68" s="240"/>
    </row>
    <row r="69" spans="3:9" x14ac:dyDescent="0.2">
      <c r="C69" s="240">
        <v>6.1660961564242722E-3</v>
      </c>
      <c r="D69" s="240">
        <v>4.3840884972148331E-3</v>
      </c>
      <c r="E69" s="240"/>
      <c r="F69" s="240"/>
      <c r="G69" s="240"/>
      <c r="H69" s="240">
        <v>5.0438798578908151E-3</v>
      </c>
      <c r="I69" s="240"/>
    </row>
    <row r="70" spans="3:9" x14ac:dyDescent="0.2">
      <c r="C70" s="240">
        <v>6.136308115312239E-3</v>
      </c>
      <c r="D70" s="240">
        <v>4.3513593982807963E-3</v>
      </c>
      <c r="E70" s="240"/>
      <c r="F70" s="240"/>
      <c r="G70" s="240"/>
      <c r="H70" s="240">
        <v>5.0035643269935592E-3</v>
      </c>
      <c r="I70" s="240"/>
    </row>
    <row r="71" spans="3:9" x14ac:dyDescent="0.2">
      <c r="C71" s="240">
        <v>6.1072251778195308E-3</v>
      </c>
      <c r="D71" s="240">
        <v>4.3194174984187983E-3</v>
      </c>
      <c r="E71" s="240"/>
      <c r="F71" s="240"/>
      <c r="G71" s="240"/>
      <c r="H71" s="240">
        <v>4.964274650586159E-3</v>
      </c>
      <c r="I71" s="240"/>
    </row>
    <row r="72" spans="3:9" x14ac:dyDescent="0.2">
      <c r="C72" s="240">
        <v>6.0788212999072222E-3</v>
      </c>
      <c r="D72" s="240">
        <v>4.2882335458582221E-3</v>
      </c>
      <c r="E72" s="240"/>
      <c r="F72" s="240"/>
      <c r="G72" s="240"/>
      <c r="H72" s="240">
        <v>4.9259718041574641E-3</v>
      </c>
      <c r="I72" s="240"/>
    </row>
    <row r="73" spans="3:9" x14ac:dyDescent="0.2">
      <c r="C73" s="240">
        <v>6.0510717487646803E-3</v>
      </c>
      <c r="D73" s="240">
        <v>4.2577797658148175E-3</v>
      </c>
      <c r="E73" s="240"/>
      <c r="F73" s="240"/>
      <c r="G73" s="240"/>
      <c r="H73" s="240">
        <v>4.8886187569026629E-3</v>
      </c>
      <c r="I73" s="240"/>
    </row>
    <row r="74" spans="3:9" x14ac:dyDescent="0.2">
      <c r="C74" s="240">
        <v>6.0239530194907687E-3</v>
      </c>
      <c r="D74" s="240">
        <v>4.2280297664807343E-3</v>
      </c>
      <c r="E74" s="240"/>
      <c r="F74" s="240"/>
      <c r="G74" s="240"/>
      <c r="H74" s="240">
        <v>4.8521803439603717E-3</v>
      </c>
      <c r="I74" s="240"/>
    </row>
    <row r="75" spans="3:9" x14ac:dyDescent="0.2">
      <c r="C75" s="240">
        <v>5.9974427581576673E-3</v>
      </c>
      <c r="D75" s="240">
        <v>4.1989584522278411E-3</v>
      </c>
      <c r="E75" s="240"/>
      <c r="F75" s="240"/>
      <c r="G75" s="240"/>
      <c r="H75" s="240">
        <v>4.8166231484795541E-3</v>
      </c>
      <c r="I75" s="240"/>
    </row>
    <row r="76" spans="3:9" x14ac:dyDescent="0.2">
      <c r="C76" s="240">
        <v>5.9715196906603429E-3</v>
      </c>
      <c r="D76" s="240">
        <v>4.1705419433478719E-3</v>
      </c>
      <c r="E76" s="240"/>
      <c r="F76" s="240"/>
      <c r="G76" s="240"/>
      <c r="H76" s="240">
        <v>4.7819153926172142E-3</v>
      </c>
      <c r="I76" s="240"/>
    </row>
    <row r="77" spans="3:9" x14ac:dyDescent="0.2">
      <c r="C77" s="240">
        <v>5.9461635568694438E-3</v>
      </c>
      <c r="D77" s="240">
        <v>4.1427575017676799E-3</v>
      </c>
      <c r="E77" s="240"/>
      <c r="F77" s="240"/>
      <c r="G77" s="240"/>
      <c r="H77" s="240">
        <v>4.7480268366928147E-3</v>
      </c>
      <c r="I77" s="240"/>
    </row>
    <row r="78" spans="3:9" x14ac:dyDescent="0.2">
      <c r="C78" s="240">
        <v>5.9213550496056699E-3</v>
      </c>
      <c r="D78" s="240">
        <v>4.1155834622290666E-3</v>
      </c>
      <c r="E78" s="240"/>
      <c r="F78" s="240"/>
      <c r="G78" s="240"/>
      <c r="H78" s="240">
        <v>4.7149286857914308E-3</v>
      </c>
      <c r="I78" s="240"/>
    </row>
    <row r="79" spans="3:9" x14ac:dyDescent="0.2">
      <c r="C79" s="240">
        <v>5.8970757580437683E-3</v>
      </c>
      <c r="D79" s="240">
        <v>4.0889991684617266E-3</v>
      </c>
      <c r="E79" s="240"/>
      <c r="F79" s="240"/>
      <c r="G79" s="240"/>
      <c r="H79" s="240">
        <v>4.6825935031592769E-3</v>
      </c>
      <c r="I79" s="240"/>
    </row>
    <row r="80" spans="3:9" x14ac:dyDescent="0.2">
      <c r="C80" s="240">
        <v>5.8733081151571276E-3</v>
      </c>
      <c r="D80" s="240">
        <v>4.0629849139069973E-3</v>
      </c>
      <c r="E80" s="240"/>
      <c r="F80" s="240"/>
      <c r="G80" s="240"/>
      <c r="H80" s="240">
        <v>4.6509951298375485E-3</v>
      </c>
      <c r="I80" s="240"/>
    </row>
    <row r="81" spans="3:9" x14ac:dyDescent="0.2">
      <c r="C81" s="240">
        <v>5.8500353488736001E-3</v>
      </c>
      <c r="D81" s="240">
        <v>4.0375218866509632E-3</v>
      </c>
      <c r="E81" s="240"/>
      <c r="F81" s="240"/>
      <c r="G81" s="240"/>
      <c r="H81" s="240">
        <v>4.6201086099992295E-3</v>
      </c>
      <c r="I81" s="240"/>
    </row>
    <row r="82" spans="3:9" x14ac:dyDescent="0.2">
      <c r="C82" s="240">
        <v>5.8272414366329628E-3</v>
      </c>
      <c r="D82" s="240">
        <v>4.0125921181888846E-3</v>
      </c>
      <c r="E82" s="240"/>
      <c r="F82" s="240"/>
      <c r="G82" s="240"/>
      <c r="H82" s="240">
        <v>4.5899101215226001E-3</v>
      </c>
      <c r="I82" s="240"/>
    </row>
    <row r="83" spans="3:9" x14ac:dyDescent="0.2">
      <c r="C83" s="240">
        <v>5.8049110630783718E-3</v>
      </c>
      <c r="D83" s="240">
        <v>3.9881784357229666E-3</v>
      </c>
      <c r="E83" s="240"/>
      <c r="F83" s="240"/>
      <c r="G83" s="240"/>
      <c r="H83" s="240">
        <v>4.5603769113715387E-3</v>
      </c>
      <c r="I83" s="240"/>
    </row>
    <row r="84" spans="3:9" x14ac:dyDescent="0.2">
      <c r="C84" s="240">
        <v>5.783029580618243E-3</v>
      </c>
      <c r="D84" s="240">
        <v>3.9642644177043107E-3</v>
      </c>
      <c r="E84" s="240"/>
      <c r="F84" s="240"/>
      <c r="G84" s="240"/>
      <c r="H84" s="240">
        <v>4.5314872353970914E-3</v>
      </c>
      <c r="I84" s="240"/>
    </row>
    <row r="85" spans="3:9" x14ac:dyDescent="0.2">
      <c r="C85" s="240">
        <v>5.7615829726405665E-3</v>
      </c>
      <c r="D85" s="240">
        <v>3.9408343523706368E-3</v>
      </c>
      <c r="E85" s="240"/>
      <c r="F85" s="240"/>
      <c r="G85" s="240"/>
      <c r="H85" s="240">
        <v>4.5032203022092598E-3</v>
      </c>
      <c r="I85" s="240"/>
    </row>
    <row r="86" spans="3:9" x14ac:dyDescent="0.2">
      <c r="C86" s="240">
        <v>5.7405578191657702E-3</v>
      </c>
      <c r="D86" s="240">
        <v>3.9178731990378024E-3</v>
      </c>
      <c r="E86" s="240"/>
      <c r="F86" s="240"/>
      <c r="G86" s="240"/>
      <c r="H86" s="240">
        <v>4.4755562207966226E-3</v>
      </c>
      <c r="I86" s="240"/>
    </row>
    <row r="87" spans="3:9" x14ac:dyDescent="0.2">
      <c r="C87" s="240">
        <v>5.7199412647549186E-3</v>
      </c>
      <c r="D87" s="240">
        <v>3.8953665519234071E-3</v>
      </c>
      <c r="E87" s="240"/>
      <c r="F87" s="240"/>
      <c r="G87" s="240"/>
      <c r="H87" s="240">
        <v>4.4484759516035255E-3</v>
      </c>
      <c r="I87" s="240"/>
    </row>
    <row r="88" spans="3:9" x14ac:dyDescent="0.2">
      <c r="C88" s="240">
        <v>5.699720988493695E-3</v>
      </c>
      <c r="D88" s="240">
        <v>3.8733006063326747E-3</v>
      </c>
      <c r="E88" s="240"/>
      <c r="F88" s="240"/>
      <c r="G88" s="240"/>
      <c r="H88" s="240">
        <v>4.4219612607976078E-3</v>
      </c>
      <c r="I88" s="240"/>
    </row>
    <row r="89" spans="3:9" x14ac:dyDescent="0.2">
      <c r="C89" s="240">
        <v>5.6798851759075619E-3</v>
      </c>
      <c r="D89" s="240">
        <v>3.8516621270027196E-3</v>
      </c>
      <c r="E89" s="240"/>
      <c r="F89" s="240"/>
      <c r="G89" s="240"/>
      <c r="H89" s="240">
        <v>4.3959946774879965E-3</v>
      </c>
      <c r="I89" s="240"/>
    </row>
    <row r="90" spans="3:9" x14ac:dyDescent="0.2">
      <c r="C90" s="240">
        <v>5.6604224926435076E-3</v>
      </c>
      <c r="D90" s="240">
        <v>3.8304384184587037E-3</v>
      </c>
      <c r="E90" s="240"/>
      <c r="F90" s="240"/>
      <c r="G90" s="240"/>
      <c r="H90" s="240">
        <v>4.370559453672207E-3</v>
      </c>
      <c r="I90" s="240"/>
    </row>
    <row r="91" spans="3:9" x14ac:dyDescent="0.2">
      <c r="C91" s="240">
        <v>5.6413220598080793E-3</v>
      </c>
      <c r="D91" s="240">
        <v>3.8096172972262865E-3</v>
      </c>
      <c r="E91" s="240"/>
      <c r="F91" s="240"/>
      <c r="G91" s="240"/>
      <c r="H91" s="240">
        <v>4.3456395267069264E-3</v>
      </c>
      <c r="I91" s="240"/>
    </row>
    <row r="92" spans="3:9" x14ac:dyDescent="0.2">
      <c r="C92" s="240">
        <v>5.6225734308362196E-3</v>
      </c>
      <c r="D92" s="240">
        <v>3.789187065771138E-3</v>
      </c>
      <c r="E92" s="240"/>
      <c r="F92" s="240"/>
      <c r="G92" s="240"/>
      <c r="H92" s="240">
        <v>4.3212194841161927E-3</v>
      </c>
      <c r="I92" s="240"/>
    </row>
    <row r="93" spans="3:9" x14ac:dyDescent="0.2">
      <c r="C93" s="240">
        <v>5.6041665697617593E-3</v>
      </c>
      <c r="D93" s="240">
        <v>3.769136488029845E-3</v>
      </c>
      <c r="E93" s="240"/>
      <c r="F93" s="240"/>
      <c r="G93" s="240"/>
      <c r="H93" s="240">
        <v>4.297284530575457E-3</v>
      </c>
      <c r="I93" s="240"/>
    </row>
    <row r="94" spans="3:9" x14ac:dyDescent="0.2">
      <c r="C94" s="240">
        <v>5.5860918308219543E-3</v>
      </c>
      <c r="D94" s="240">
        <v>3.749454766435234E-3</v>
      </c>
      <c r="E94" s="240"/>
      <c r="F94" s="240"/>
      <c r="G94" s="240"/>
      <c r="H94" s="240">
        <v>4.2738204569052057E-3</v>
      </c>
      <c r="I94" s="240"/>
    </row>
    <row r="95" spans="3:9" x14ac:dyDescent="0.2">
      <c r="C95" s="240">
        <v>5.5683399392690291E-3</v>
      </c>
      <c r="D95" s="240">
        <v>3.7301315203059349E-3</v>
      </c>
      <c r="E95" s="240"/>
      <c r="F95" s="240"/>
      <c r="G95" s="240"/>
      <c r="H95" s="240">
        <v>4.2508136109361133E-3</v>
      </c>
      <c r="I95" s="240"/>
    </row>
    <row r="96" spans="3:9" x14ac:dyDescent="0.2">
      <c r="C96" s="240">
        <v>5.5509019733301079E-3</v>
      </c>
      <c r="D96" s="240">
        <v>3.7111567655305766E-3</v>
      </c>
      <c r="E96" s="240"/>
      <c r="F96" s="240"/>
      <c r="G96" s="240"/>
      <c r="H96" s="240">
        <v>4.2282508701135674E-3</v>
      </c>
      <c r="I96" s="240"/>
    </row>
    <row r="97" spans="3:9" x14ac:dyDescent="0.2">
      <c r="C97" s="240">
        <v>5.5337693472192195E-3</v>
      </c>
      <c r="D97" s="240">
        <v>3.6925208954428634E-3</v>
      </c>
      <c r="E97" s="240"/>
      <c r="F97" s="240"/>
      <c r="G97" s="240"/>
      <c r="H97" s="240">
        <v>4.206119615727047E-3</v>
      </c>
      <c r="I97" s="240"/>
    </row>
    <row r="98" spans="3:9" x14ac:dyDescent="0.2">
      <c r="C98" s="240">
        <v>5.5169337951340158E-3</v>
      </c>
      <c r="D98" s="240">
        <v>3.674214662804598E-3</v>
      </c>
      <c r="E98" s="240"/>
      <c r="F98" s="240"/>
      <c r="G98" s="240"/>
      <c r="H98" s="240">
        <v>4.18440770863103E-3</v>
      </c>
      <c r="I98" s="240"/>
    </row>
    <row r="99" spans="3:9" x14ac:dyDescent="0.2">
      <c r="C99" s="240">
        <v>5.5003873561801364E-3</v>
      </c>
      <c r="D99" s="240">
        <v>3.6562291628238208E-3</v>
      </c>
      <c r="E99" s="240"/>
      <c r="F99" s="240"/>
      <c r="G99" s="240"/>
      <c r="H99" s="240">
        <v>4.1631034663893868E-3</v>
      </c>
      <c r="I99" s="240"/>
    </row>
    <row r="100" spans="3:9" x14ac:dyDescent="0.2">
      <c r="C100" s="240">
        <v>5.4841223601410083E-3</v>
      </c>
      <c r="D100" s="240">
        <v>3.63855581714978E-3</v>
      </c>
      <c r="E100" s="240"/>
      <c r="F100" s="240"/>
      <c r="G100" s="240"/>
      <c r="H100" s="240">
        <v>4.1421956417150574E-3</v>
      </c>
      <c r="I100" s="240"/>
    </row>
    <row r="101" spans="3:9" x14ac:dyDescent="0.2">
      <c r="C101" s="240">
        <v>5.4681314140589965E-3</v>
      </c>
      <c r="D101" s="240">
        <v>3.6211863587584658E-3</v>
      </c>
      <c r="E101" s="240"/>
      <c r="F101" s="240"/>
      <c r="G101" s="240"/>
      <c r="H101" s="240">
        <v>4.1216734021400497E-3</v>
      </c>
      <c r="I101" s="240"/>
    </row>
    <row r="102" spans="3:9" x14ac:dyDescent="0.2">
      <c r="C102" s="240">
        <v>5.4524073895562131E-3</v>
      </c>
      <c r="D102" s="240">
        <v>3.604112817685079E-3</v>
      </c>
      <c r="E102" s="240"/>
      <c r="F102" s="240"/>
      <c r="G102" s="240"/>
      <c r="H102" s="240">
        <v>4.1015263108199057E-3</v>
      </c>
      <c r="I102" s="240"/>
    </row>
    <row r="103" spans="3:9" x14ac:dyDescent="0.2">
      <c r="C103" s="240">
        <v>5.4369434108590131E-3</v>
      </c>
      <c r="D103" s="240">
        <v>3.5873275075504751E-3</v>
      </c>
      <c r="E103" s="240"/>
      <c r="F103" s="240"/>
      <c r="G103" s="240"/>
      <c r="H103" s="240">
        <v>4.0817443084157634E-3</v>
      </c>
      <c r="I103" s="240"/>
    </row>
    <row r="104" spans="3:9" x14ac:dyDescent="0.2">
      <c r="C104" s="240">
        <v>5.4217328434769396E-3</v>
      </c>
      <c r="D104" s="240">
        <v>3.5708230128161378E-3</v>
      </c>
      <c r="E104" s="240"/>
      <c r="F104" s="240"/>
      <c r="G104" s="240"/>
      <c r="H104" s="240">
        <v>4.0623176959600493E-3</v>
      </c>
      <c r="I104" s="240"/>
    </row>
    <row r="105" spans="3:9" x14ac:dyDescent="0.2">
      <c r="C105" s="240">
        <v>5.4067692834909586E-3</v>
      </c>
      <c r="D105" s="240">
        <v>3.5545921767313748E-3</v>
      </c>
      <c r="E105" s="240"/>
      <c r="F105" s="240"/>
      <c r="G105" s="240"/>
      <c r="H105" s="240">
        <v>4.0432371186686911E-3</v>
      </c>
      <c r="I105" s="240"/>
    </row>
    <row r="106" spans="3:9" x14ac:dyDescent="0.2">
      <c r="C106" s="240">
        <v>5.3920465474169565E-3</v>
      </c>
      <c r="D106" s="240">
        <v>3.5386280899357414E-3</v>
      </c>
      <c r="E106" s="240"/>
      <c r="F106" s="240"/>
      <c r="G106" s="240"/>
      <c r="H106" s="240">
        <v>4.0244935506201784E-3</v>
      </c>
      <c r="I106" s="240"/>
    </row>
    <row r="107" spans="3:9" x14ac:dyDescent="0.2">
      <c r="C107" s="240">
        <v>5.3775586626067379E-3</v>
      </c>
      <c r="D107" s="240">
        <v>3.5229240796546546E-3</v>
      </c>
      <c r="E107" s="240"/>
      <c r="F107" s="240"/>
      <c r="G107" s="240"/>
      <c r="H107" s="240">
        <v>4.0060782802557246E-3</v>
      </c>
      <c r="I107" s="240"/>
    </row>
    <row r="108" spans="3:9" x14ac:dyDescent="0.2">
      <c r="C108" s="240">
        <v>5.3632998581572972E-3</v>
      </c>
      <c r="D108" s="240">
        <v>3.5074736994684108E-3</v>
      </c>
      <c r="E108" s="240"/>
      <c r="F108" s="240"/>
      <c r="G108" s="240"/>
      <c r="H108" s="240">
        <v>3.9879828966477363E-3</v>
      </c>
      <c r="I108" s="240"/>
    </row>
    <row r="109" spans="3:9" x14ac:dyDescent="0.2">
      <c r="C109" s="240">
        <v>5.3492645562845109E-3</v>
      </c>
      <c r="D109" s="240">
        <v>3.4922707196204938E-3</v>
      </c>
      <c r="E109" s="240"/>
      <c r="F109" s="240"/>
      <c r="G109" s="240"/>
      <c r="H109" s="240">
        <v>3.9701992764923921E-3</v>
      </c>
      <c r="I109" s="240"/>
    </row>
    <row r="110" spans="3:9" x14ac:dyDescent="0.2">
      <c r="C110" s="240">
        <v>5.3354473641512024E-3</v>
      </c>
      <c r="D110" s="240">
        <v>3.4773091178190441E-3</v>
      </c>
      <c r="E110" s="240"/>
      <c r="F110" s="240"/>
      <c r="G110" s="240"/>
      <c r="H110" s="240">
        <v>3.952719571768154E-3</v>
      </c>
      <c r="I110" s="240"/>
    </row>
    <row r="111" spans="3:9" x14ac:dyDescent="0.2">
      <c r="C111" s="240">
        <v>5.3218430661074873E-3</v>
      </c>
      <c r="D111" s="240">
        <v>3.4625830705105887E-3</v>
      </c>
      <c r="E111" s="240"/>
      <c r="F111" s="240"/>
      <c r="G111" s="240"/>
      <c r="H111" s="240">
        <v>3.9355361980481576E-3</v>
      </c>
      <c r="I111" s="240"/>
    </row>
    <row r="112" spans="3:9" x14ac:dyDescent="0.2">
      <c r="C112" s="240">
        <v>5.3084466163238128E-3</v>
      </c>
      <c r="D112" s="240">
        <v>3.4480869446006923E-3</v>
      </c>
      <c r="E112" s="240"/>
      <c r="F112" s="240"/>
      <c r="G112" s="240"/>
      <c r="H112" s="240">
        <v>3.9186418233879694E-3</v>
      </c>
      <c r="I112" s="240"/>
    </row>
    <row r="113" spans="3:9" x14ac:dyDescent="0.2">
      <c r="C113" s="240">
        <v>5.2952531317992241E-3</v>
      </c>
      <c r="D113" s="240">
        <v>3.4338152895823371E-3</v>
      </c>
      <c r="E113" s="240"/>
      <c r="F113" s="240"/>
      <c r="G113" s="240"/>
      <c r="H113" s="240">
        <v>3.9020293577964188E-3</v>
      </c>
      <c r="I113" s="240"/>
    </row>
    <row r="114" spans="3:9" x14ac:dyDescent="0.2">
      <c r="C114" s="240">
        <v>5.2822578857071034E-3</v>
      </c>
      <c r="D114" s="240">
        <v>3.419762830069395E-3</v>
      </c>
      <c r="E114" s="240"/>
      <c r="F114" s="240"/>
      <c r="G114" s="240"/>
      <c r="H114" s="240">
        <v>3.8856919432171781E-3</v>
      </c>
      <c r="I114" s="240"/>
    </row>
    <row r="115" spans="3:9" x14ac:dyDescent="0.2">
      <c r="C115" s="240">
        <v>5.2694563010824286E-3</v>
      </c>
      <c r="D115" s="240">
        <v>3.4059244586842619E-3</v>
      </c>
      <c r="E115" s="240"/>
      <c r="F115" s="240"/>
      <c r="G115" s="240"/>
      <c r="H115" s="240">
        <v>3.8696229440223634E-3</v>
      </c>
      <c r="I115" s="240"/>
    </row>
    <row r="116" spans="3:9" x14ac:dyDescent="0.2">
      <c r="C116" s="240">
        <v>5.2568439448036214E-3</v>
      </c>
      <c r="D116" s="240">
        <v>3.3922952293053699E-3</v>
      </c>
      <c r="E116" s="240"/>
      <c r="F116" s="240"/>
      <c r="G116" s="240"/>
      <c r="H116" s="240">
        <v>3.8538159379642757E-3</v>
      </c>
      <c r="I116" s="240"/>
    </row>
    <row r="117" spans="3:9" x14ac:dyDescent="0.2">
      <c r="C117" s="240">
        <v>5.2444165218781882E-3</v>
      </c>
      <c r="D117" s="240">
        <v>3.3788703506328621E-3</v>
      </c>
      <c r="E117" s="240"/>
      <c r="F117" s="240"/>
      <c r="G117" s="240"/>
      <c r="H117" s="240">
        <v>3.8382647075766232E-3</v>
      </c>
      <c r="I117" s="240"/>
    </row>
    <row r="118" spans="3:9" x14ac:dyDescent="0.2">
      <c r="C118" s="240">
        <v>5.2321698699903177E-3</v>
      </c>
      <c r="D118" s="240">
        <v>3.3656451800723464E-3</v>
      </c>
      <c r="E118" s="240"/>
      <c r="F118" s="240"/>
      <c r="G118" s="240"/>
      <c r="H118" s="240">
        <v>3.8229632319870428E-3</v>
      </c>
      <c r="I118" s="240"/>
    </row>
    <row r="119" spans="3:9" x14ac:dyDescent="0.2">
      <c r="C119" s="240">
        <v>5.2200999543225678E-3</v>
      </c>
      <c r="D119" s="240">
        <v>3.352615217906002E-3</v>
      </c>
      <c r="E119" s="240"/>
      <c r="F119" s="240"/>
      <c r="G119" s="240"/>
      <c r="H119" s="240">
        <v>3.8079056791280042E-3</v>
      </c>
      <c r="I119" s="240"/>
    </row>
    <row r="120" spans="3:9" x14ac:dyDescent="0.2">
      <c r="C120" s="240">
        <v>5.2082028626078795E-3</v>
      </c>
      <c r="D120" s="240">
        <v>3.3397761017350536E-3</v>
      </c>
      <c r="E120" s="240"/>
      <c r="F120" s="240"/>
      <c r="G120" s="240"/>
      <c r="H120" s="240">
        <v>3.7930863983127667E-3</v>
      </c>
      <c r="I120" s="240"/>
    </row>
    <row r="121" spans="3:9" x14ac:dyDescent="0.2">
      <c r="C121" s="240">
        <v>5.1964748004226496E-3</v>
      </c>
      <c r="D121" s="240">
        <v>3.3271236011946925E-3</v>
      </c>
      <c r="E121" s="240"/>
      <c r="F121" s="240"/>
      <c r="G121" s="240"/>
      <c r="H121" s="240">
        <v>3.7784999131686252E-3</v>
      </c>
      <c r="I121" s="240"/>
    </row>
    <row r="122" spans="3:9" x14ac:dyDescent="0.2">
      <c r="C122" s="240">
        <v>5.18491208669432E-3</v>
      </c>
      <c r="D122" s="240">
        <v>3.3146536129002591E-3</v>
      </c>
      <c r="E122" s="240"/>
      <c r="F122" s="240"/>
      <c r="G122" s="240"/>
      <c r="H122" s="240">
        <v>3.7641409148943599E-3</v>
      </c>
      <c r="I122" s="240"/>
    </row>
    <row r="123" spans="3:9" x14ac:dyDescent="0.2">
      <c r="D123" s="241">
        <v>3.3023621556405591E-3</v>
      </c>
    </row>
    <row r="124" spans="3:9" x14ac:dyDescent="0.2">
      <c r="D124" s="241">
        <v>3.2902453657789876E-3</v>
      </c>
    </row>
    <row r="125" spans="3:9" x14ac:dyDescent="0.2">
      <c r="D125" s="241">
        <v>3.2782994928695075E-3</v>
      </c>
    </row>
    <row r="126" spans="3:9" x14ac:dyDescent="0.2">
      <c r="D126" s="241">
        <v>3.266520895473024E-3</v>
      </c>
    </row>
    <row r="127" spans="3:9" x14ac:dyDescent="0.2">
      <c r="D127" s="241">
        <v>3.2549060371509231E-3</v>
      </c>
    </row>
    <row r="128" spans="3:9" x14ac:dyDescent="0.2">
      <c r="D128" s="241">
        <v>3.2434514826439609E-3</v>
      </c>
    </row>
    <row r="129" spans="4:4" x14ac:dyDescent="0.2">
      <c r="D129" s="241">
        <v>3.2321538942182704E-3</v>
      </c>
    </row>
    <row r="130" spans="4:4" x14ac:dyDescent="0.2">
      <c r="D130" s="241">
        <v>3.2210100281671872E-3</v>
      </c>
    </row>
    <row r="131" spans="4:4" x14ac:dyDescent="0.2">
      <c r="D131" s="241">
        <v>3.2100167314662309E-3</v>
      </c>
    </row>
    <row r="132" spans="4:4" x14ac:dyDescent="0.2">
      <c r="D132" s="241">
        <v>3.1991709385742195E-3</v>
      </c>
    </row>
    <row r="133" spans="4:4" x14ac:dyDescent="0.2">
      <c r="D133" s="241">
        <v>3.1884696683645575E-3</v>
      </c>
    </row>
    <row r="134" spans="4:4" x14ac:dyDescent="0.2">
      <c r="D134" s="241">
        <v>3.1779100211939693E-3</v>
      </c>
    </row>
    <row r="135" spans="4:4" x14ac:dyDescent="0.2">
      <c r="D135" s="241">
        <v>3.1674891760858082E-3</v>
      </c>
    </row>
    <row r="136" spans="4:4" x14ac:dyDescent="0.2">
      <c r="D136" s="241">
        <v>3.1572043880426504E-3</v>
      </c>
    </row>
    <row r="137" spans="4:4" x14ac:dyDescent="0.2">
      <c r="D137" s="241">
        <v>3.1470529854515095E-3</v>
      </c>
    </row>
    <row r="138" spans="4:4" x14ac:dyDescent="0.2">
      <c r="D138" s="241">
        <v>3.1370323676188083E-3</v>
      </c>
    </row>
    <row r="139" spans="4:4" x14ac:dyDescent="0.2">
      <c r="D139" s="241">
        <v>3.1271400023833162E-3</v>
      </c>
    </row>
    <row r="140" spans="4:4" x14ac:dyDescent="0.2">
      <c r="D140" s="241">
        <v>3.1173734238425788E-3</v>
      </c>
    </row>
    <row r="141" spans="4:4" x14ac:dyDescent="0.2">
      <c r="D141" s="241">
        <v>3.1077302301601717E-3</v>
      </c>
    </row>
    <row r="142" spans="4:4" x14ac:dyDescent="0.2">
      <c r="D142" s="241">
        <v>3.09820808146756E-3</v>
      </c>
    </row>
    <row r="143" spans="4:4" x14ac:dyDescent="0.2">
      <c r="D143" s="241">
        <v>3.0888046978422706E-3</v>
      </c>
    </row>
    <row r="144" spans="4:4" x14ac:dyDescent="0.2">
      <c r="D144" s="241">
        <v>3.0795178573719689E-3</v>
      </c>
    </row>
    <row r="145" spans="4:4" x14ac:dyDescent="0.2">
      <c r="D145" s="241">
        <v>3.0703453942876741E-3</v>
      </c>
    </row>
    <row r="146" spans="4:4" x14ac:dyDescent="0.2">
      <c r="D146" s="241">
        <v>3.0612851971777849E-3</v>
      </c>
    </row>
    <row r="147" spans="4:4" x14ac:dyDescent="0.2">
      <c r="D147" s="241">
        <v>3.0523352072607396E-3</v>
      </c>
    </row>
    <row r="148" spans="4:4" x14ac:dyDescent="0.2">
      <c r="D148" s="241">
        <v>3.0434934167327399E-3</v>
      </c>
    </row>
    <row r="149" spans="4:4" x14ac:dyDescent="0.2">
      <c r="D149" s="241">
        <v>3.0347578671713199E-3</v>
      </c>
    </row>
    <row r="150" spans="4:4" x14ac:dyDescent="0.2">
      <c r="D150" s="241">
        <v>3.0261266480064303E-3</v>
      </c>
    </row>
    <row r="151" spans="4:4" x14ac:dyDescent="0.2">
      <c r="D151" s="241">
        <v>3.0175978950409965E-3</v>
      </c>
    </row>
    <row r="152" spans="4:4" x14ac:dyDescent="0.2">
      <c r="D152" s="241">
        <v>3.009169789028987E-3</v>
      </c>
    </row>
    <row r="153" spans="4:4" x14ac:dyDescent="0.2">
      <c r="D153" s="241">
        <v>3.0008405543134886E-3</v>
      </c>
    </row>
    <row r="154" spans="4:4" x14ac:dyDescent="0.2">
      <c r="D154" s="241">
        <v>2.9926084575033624E-3</v>
      </c>
    </row>
    <row r="155" spans="4:4" x14ac:dyDescent="0.2">
      <c r="D155" s="241">
        <v>2.9844718062032732E-3</v>
      </c>
    </row>
    <row r="156" spans="4:4" x14ac:dyDescent="0.2">
      <c r="D156" s="241">
        <v>2.9764289477952344E-3</v>
      </c>
    </row>
    <row r="157" spans="4:4" x14ac:dyDescent="0.2">
      <c r="D157" s="241">
        <v>2.9684782682507654E-3</v>
      </c>
    </row>
    <row r="158" spans="4:4" x14ac:dyDescent="0.2">
      <c r="D158" s="241">
        <v>2.9606181910024898E-3</v>
      </c>
    </row>
    <row r="159" spans="4:4" x14ac:dyDescent="0.2">
      <c r="D159" s="241">
        <v>2.9528471758407115E-3</v>
      </c>
    </row>
    <row r="160" spans="4:4" x14ac:dyDescent="0.2">
      <c r="D160" s="241">
        <v>2.9451637178561502E-3</v>
      </c>
    </row>
    <row r="161" spans="4:4" x14ac:dyDescent="0.2">
      <c r="D161" s="241">
        <v>2.9375663464225599E-3</v>
      </c>
    </row>
    <row r="162" spans="4:4" x14ac:dyDescent="0.2">
      <c r="D162" s="241">
        <v>2.930053624206716E-3</v>
      </c>
    </row>
    <row r="163" spans="4:4" x14ac:dyDescent="0.2">
      <c r="D163" s="241">
        <v>2.9226241462215821E-3</v>
      </c>
    </row>
    <row r="164" spans="4:4" x14ac:dyDescent="0.2">
      <c r="D164" s="241">
        <v>2.9152765389043669E-3</v>
      </c>
    </row>
    <row r="165" spans="4:4" x14ac:dyDescent="0.2">
      <c r="D165" s="241">
        <v>2.9080094592315309E-3</v>
      </c>
    </row>
    <row r="166" spans="4:4" x14ac:dyDescent="0.2">
      <c r="D166" s="241">
        <v>2.9008215938615065E-3</v>
      </c>
    </row>
    <row r="167" spans="4:4" x14ac:dyDescent="0.2">
      <c r="D167" s="241">
        <v>2.8937116583096639E-3</v>
      </c>
    </row>
    <row r="168" spans="4:4" x14ac:dyDescent="0.2">
      <c r="D168" s="241">
        <v>2.8866783961426362E-3</v>
      </c>
    </row>
    <row r="169" spans="4:4" x14ac:dyDescent="0.2">
      <c r="D169" s="241">
        <v>2.8797205782110369E-3</v>
      </c>
    </row>
    <row r="170" spans="4:4" x14ac:dyDescent="0.2">
      <c r="D170" s="241">
        <v>2.8728370019008576E-3</v>
      </c>
    </row>
    <row r="171" spans="4:4" x14ac:dyDescent="0.2">
      <c r="D171" s="241">
        <v>2.8660264904077117E-3</v>
      </c>
    </row>
    <row r="172" spans="4:4" x14ac:dyDescent="0.2">
      <c r="D172" s="241">
        <v>2.859287892042494E-3</v>
      </c>
    </row>
    <row r="173" spans="4:4" x14ac:dyDescent="0.2">
      <c r="D173" s="241">
        <v>2.8526200795523891E-3</v>
      </c>
    </row>
    <row r="174" spans="4:4" x14ac:dyDescent="0.2">
      <c r="D174" s="241">
        <v>2.8460219494679181E-3</v>
      </c>
    </row>
    <row r="175" spans="4:4" x14ac:dyDescent="0.2">
      <c r="D175" s="241">
        <v>2.8394924214700211E-3</v>
      </c>
    </row>
    <row r="176" spans="4:4" x14ac:dyDescent="0.2">
      <c r="D176" s="241">
        <v>2.8330304377776651E-3</v>
      </c>
    </row>
    <row r="177" spans="4:4" x14ac:dyDescent="0.2">
      <c r="D177" s="241">
        <v>2.8266349625544022E-3</v>
      </c>
    </row>
    <row r="178" spans="4:4" x14ac:dyDescent="0.2">
      <c r="D178" s="241">
        <v>2.8203049813334286E-3</v>
      </c>
    </row>
    <row r="179" spans="4:4" x14ac:dyDescent="0.2">
      <c r="D179" s="241">
        <v>2.8140395004649411E-3</v>
      </c>
    </row>
    <row r="180" spans="4:4" x14ac:dyDescent="0.2">
      <c r="D180" s="241">
        <v>2.8078375465729064E-3</v>
      </c>
    </row>
    <row r="181" spans="4:4" x14ac:dyDescent="0.2">
      <c r="D181" s="241">
        <v>2.8016981660378111E-3</v>
      </c>
    </row>
    <row r="182" spans="4:4" x14ac:dyDescent="0.2">
      <c r="D182" s="241">
        <v>2.7956204244859346E-3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KC</vt:lpstr>
      <vt:lpstr>ENTI</vt:lpstr>
      <vt:lpstr>PMI</vt:lpstr>
      <vt:lpstr>SB</vt:lpstr>
      <vt:lpstr>PRIVATE</vt:lpstr>
      <vt:lpstr>PF_FIX</vt:lpstr>
      <vt:lpstr>PF_FLOAT</vt:lpstr>
      <vt:lpstr>DR</vt:lpstr>
      <vt:lpstr>PF_ALL</vt:lpstr>
      <vt:lpstr>tbECM</vt:lpstr>
      <vt:lpstr>cds bmps</vt:lpstr>
      <vt:lpstr>Piani di Ammortamento</vt:lpstr>
    </vt:vector>
  </TitlesOfParts>
  <Company>Gruppo MPS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S505648</dc:creator>
  <cp:lastModifiedBy>DELLA LUNGA GIOVANNI (MPSCS-06940)</cp:lastModifiedBy>
  <cp:lastPrinted>2013-10-21T12:12:14Z</cp:lastPrinted>
  <dcterms:created xsi:type="dcterms:W3CDTF">2012-05-11T10:50:10Z</dcterms:created>
  <dcterms:modified xsi:type="dcterms:W3CDTF">2016-04-20T12:44:43Z</dcterms:modified>
</cp:coreProperties>
</file>