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updateLinks="never" codeName="ThisWorkbook" defaultThemeVersion="124226"/>
  <mc:AlternateContent xmlns:mc="http://schemas.openxmlformats.org/markup-compatibility/2006">
    <mc:Choice Requires="x15">
      <x15ac:absPath xmlns:x15ac="http://schemas.microsoft.com/office/spreadsheetml/2010/11/ac" url="C:\Users\felhasználó\Desktop\"/>
    </mc:Choice>
  </mc:AlternateContent>
  <xr:revisionPtr revIDLastSave="0" documentId="13_ncr:1_{4463D44F-361C-4B16-9AB4-F4E359D80691}" xr6:coauthVersionLast="47" xr6:coauthVersionMax="47" xr10:uidLastSave="{00000000-0000-0000-0000-000000000000}"/>
  <bookViews>
    <workbookView xWindow="-120" yWindow="-120" windowWidth="29040" windowHeight="158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9" i="13" l="1"/>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10" i="11"/>
  <c r="V10"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<sst xmlns="http://schemas.openxmlformats.org/spreadsheetml/2006/main" count="8926" uniqueCount="2704">
  <si>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</si>
  <si>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</si>
  <si>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</si>
  <si>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</si>
  <si>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</si>
  <si>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</si>
  <si>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</si>
  <si>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</si>
  <si>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</si>
  <si>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</si>
  <si>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</si>
  <si>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</si>
  <si>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</si>
  <si>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</si>
  <si>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</si>
  <si>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</si>
  <si>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</si>
  <si>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</si>
  <si>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</si>
  <si>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</si>
  <si>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</si>
  <si>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</si>
  <si>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</si>
  <si>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</si>
  <si>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</si>
  <si>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</si>
  <si>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</si>
  <si>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</si>
  <si>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</si>
  <si>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</si>
  <si>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</si>
  <si>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</si>
  <si>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</si>
  <si>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</si>
  <si>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</si>
  <si>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</si>
  <si>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</si>
  <si>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</si>
  <si>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</si>
  <si>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</si>
  <si>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</si>
  <si>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</si>
  <si>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</si>
  <si>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</si>
  <si>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</si>
  <si>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</si>
  <si>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</si>
  <si>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</si>
  <si>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</si>
  <si>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</si>
  <si>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</si>
  <si>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</si>
  <si>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</si>
  <si>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</si>
  <si>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</si>
  <si>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</si>
  <si>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</si>
  <si>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</si>
  <si>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</si>
  <si>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</si>
  <si>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</si>
  <si>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</si>
  <si>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</si>
  <si>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</si>
  <si>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</si>
  <si>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</si>
  <si>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</si>
  <si>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</si>
  <si>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</si>
  <si>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</si>
  <si>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</si>
  <si>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</si>
  <si>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</si>
  <si>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</si>
  <si>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</si>
  <si>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</si>
  <si>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</si>
  <si>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</si>
  <si>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</si>
  <si>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</si>
  <si>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</si>
  <si>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</si>
  <si>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</si>
  <si>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</si>
  <si>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</si>
  <si>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</si>
  <si>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</si>
  <si>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</si>
  <si>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</si>
  <si>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</si>
  <si>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</si>
  <si>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</si>
  <si>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</si>
  <si>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</si>
  <si>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</si>
  <si>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</si>
  <si>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</si>
  <si>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</si>
  <si>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</si>
  <si>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</si>
  <si>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</si>
  <si>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</si>
  <si>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</si>
  <si>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</si>
  <si>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</si>
  <si>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</si>
  <si>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</si>
  <si>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</si>
  <si>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</si>
  <si>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</si>
  <si>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</si>
  <si>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</si>
  <si>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</si>
  <si>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</si>
  <si>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</si>
  <si>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</si>
  <si>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</si>
  <si>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</si>
  <si>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</si>
  <si>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</si>
  <si>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</si>
  <si>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</si>
  <si>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</si>
  <si>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</si>
  <si>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</si>
  <si>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</si>
  <si>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</si>
  <si>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</si>
  <si>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</si>
  <si>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</si>
  <si>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</si>
  <si>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</si>
  <si>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</si>
  <si>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</si>
  <si>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</si>
  <si>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</si>
  <si>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</si>
  <si>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</si>
  <si>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</si>
  <si>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</si>
  <si>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</si>
  <si>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</si>
  <si>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</si>
  <si>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</si>
  <si>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</si>
  <si>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</si>
  <si>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</si>
  <si>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</si>
  <si>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</si>
  <si>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</si>
  <si>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</si>
  <si>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</si>
  <si>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</si>
  <si>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</si>
  <si>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</si>
  <si>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</si>
  <si>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</si>
  <si>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</si>
  <si>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</si>
  <si>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</si>
  <si>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</si>
  <si>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</si>
  <si>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</si>
  <si>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</si>
  <si>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</si>
  <si>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</si>
  <si>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</si>
  <si>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</si>
  <si>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</si>
  <si>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</si>
  <si>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</si>
  <si>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</si>
  <si>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</si>
  <si>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</si>
  <si>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</si>
  <si>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</si>
  <si>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</si>
  <si>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</si>
  <si>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</si>
  <si>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</si>
  <si>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</si>
  <si>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</si>
  <si>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</si>
  <si>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</si>
  <si>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</si>
  <si>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</si>
  <si>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</si>
  <si>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</si>
  <si>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</si>
  <si>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</si>
  <si>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</si>
  <si>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</si>
  <si>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</si>
  <si>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</si>
  <si>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</si>
  <si>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</si>
  <si>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</si>
  <si>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</si>
  <si>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</si>
  <si>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</si>
  <si>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</si>
  <si>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</si>
  <si>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</si>
  <si>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</si>
  <si>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</si>
  <si>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</si>
  <si>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</si>
  <si>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</si>
  <si>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</si>
  <si>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</si>
  <si>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</si>
  <si>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</si>
  <si>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</si>
  <si>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</si>
  <si>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</si>
  <si>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</si>
  <si>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</si>
  <si>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</si>
  <si>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</si>
  <si>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</si>
  <si>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</si>
  <si>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</si>
  <si>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</si>
  <si>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</si>
  <si>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</si>
  <si>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</si>
  <si>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</si>
  <si>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</si>
  <si>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</si>
  <si>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</si>
  <si>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</si>
  <si>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</si>
  <si>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</si>
  <si>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</si>
  <si>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</si>
  <si>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</si>
  <si>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</si>
  <si>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</si>
  <si>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</si>
  <si>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</si>
  <si>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</si>
  <si>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</si>
  <si>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</si>
  <si>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</si>
  <si>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</si>
  <si>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</si>
  <si>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</si>
  <si>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</si>
  <si>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</si>
  <si>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</si>
  <si>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</si>
  <si>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</si>
  <si>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</si>
  <si>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</si>
  <si>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</si>
  <si>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</si>
  <si>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</si>
  <si>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</si>
  <si>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</si>
  <si>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</si>
  <si>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</si>
  <si>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</si>
  <si>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</si>
  <si>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</si>
  <si>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</si>
  <si>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</si>
  <si>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</si>
  <si>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</si>
  <si>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</si>
  <si>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</si>
  <si>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</si>
  <si>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</si>
  <si>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</si>
  <si>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</si>
  <si>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</si>
  <si>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</si>
  <si>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</si>
  <si>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</si>
  <si>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</si>
  <si>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</si>
  <si>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</si>
  <si>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</si>
  <si>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</si>
  <si>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</si>
  <si>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</si>
  <si>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</si>
  <si>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</si>
  <si>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</si>
  <si>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</si>
  <si>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</si>
  <si>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</si>
  <si>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</si>
  <si>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</si>
  <si>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</si>
  <si>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</si>
  <si>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</si>
  <si>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</si>
  <si>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</si>
  <si>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</si>
  <si>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</si>
  <si>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</si>
  <si>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</si>
  <si>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</si>
  <si>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</si>
  <si>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</si>
  <si>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</si>
  <si>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</si>
  <si>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</si>
  <si>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</si>
  <si>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</si>
  <si>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</si>
  <si>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</si>
  <si>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</si>
  <si>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</si>
  <si>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</si>
  <si>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</si>
  <si>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</si>
  <si>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</si>
  <si>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</si>
  <si>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</si>
  <si>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</si>
  <si>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</si>
  <si>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</si>
  <si>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</si>
  <si>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</si>
  <si>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</si>
  <si>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</si>
  <si>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</si>
  <si>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</si>
  <si>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</si>
  <si>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</si>
  <si>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</si>
  <si>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</si>
  <si>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</si>
  <si>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</si>
  <si>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</si>
  <si>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</si>
  <si>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</si>
  <si>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</si>
  <si>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</si>
  <si>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</si>
  <si>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</si>
  <si>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</si>
  <si>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</si>
  <si>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</si>
  <si>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</si>
  <si>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</si>
  <si>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</si>
  <si>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</si>
  <si>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</si>
  <si>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</si>
  <si>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</si>
  <si>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</si>
  <si>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</si>
  <si>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</si>
  <si>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</si>
  <si>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</si>
  <si>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</si>
  <si>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</si>
  <si>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</si>
  <si>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</si>
  <si>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</si>
  <si>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</si>
  <si>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</si>
  <si>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</si>
  <si>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</si>
  <si>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</si>
  <si>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</si>
  <si>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</si>
  <si>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</si>
  <si>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</si>
  <si>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</si>
  <si>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</si>
  <si>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</si>
  <si>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</si>
  <si>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</si>
  <si>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</si>
  <si>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</si>
  <si>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</si>
  <si>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</si>
  <si>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</si>
  <si>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</si>
  <si>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</si>
  <si>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</si>
  <si>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</si>
  <si>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</si>
  <si>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</si>
  <si>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</si>
  <si>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</si>
  <si>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</si>
  <si>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</si>
  <si>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</si>
  <si>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</si>
  <si>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</si>
  <si>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</si>
  <si>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</si>
  <si>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</si>
  <si>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</si>
  <si>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</si>
  <si>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</si>
  <si>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</si>
  <si>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</si>
  <si>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</si>
  <si>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</si>
  <si>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</si>
  <si>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</si>
  <si>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</si>
  <si>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</si>
  <si>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</si>
  <si>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</si>
  <si>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</si>
  <si>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</si>
  <si>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</si>
  <si>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</si>
  <si>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</si>
  <si>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</si>
  <si>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</si>
  <si>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</si>
  <si>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</si>
  <si>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</si>
  <si>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</si>
  <si>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</si>
  <si>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</si>
  <si>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</si>
  <si>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</si>
  <si>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</si>
  <si>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</si>
  <si>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</si>
  <si>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</si>
  <si>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</si>
  <si>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</si>
  <si>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</si>
  <si>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</si>
  <si>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</si>
  <si>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</si>
  <si>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</si>
  <si>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</si>
  <si>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</si>
  <si>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</si>
  <si>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</si>
  <si>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</si>
  <si>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</si>
  <si>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</si>
  <si>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</si>
  <si>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</si>
  <si>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</si>
  <si>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</si>
  <si>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</si>
  <si>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</si>
  <si>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</si>
  <si>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</si>
  <si>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</si>
  <si>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</si>
  <si>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</si>
  <si>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</si>
  <si>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</si>
  <si>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</si>
  <si>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</si>
  <si>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</si>
  <si>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</si>
  <si>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</si>
  <si>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</si>
  <si>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</si>
  <si>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</si>
  <si>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</si>
  <si>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</si>
  <si>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</si>
  <si>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</si>
  <si>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</si>
  <si>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</si>
  <si>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</si>
  <si>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</si>
  <si>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</si>
  <si>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</si>
  <si>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</si>
  <si>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</si>
  <si>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</si>
  <si>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</si>
  <si>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</si>
  <si>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</si>
  <si>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</si>
  <si>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</si>
  <si>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</si>
  <si>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</si>
  <si>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</si>
  <si>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</si>
  <si>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</si>
  <si>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</si>
  <si>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</si>
  <si>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</si>
  <si>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</si>
  <si>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</si>
  <si>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</si>
  <si>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</si>
  <si>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</si>
  <si>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</si>
  <si>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</si>
  <si>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</si>
  <si>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</si>
  <si>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</si>
  <si>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</si>
  <si>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</si>
  <si>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</si>
  <si>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</si>
  <si>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</si>
  <si>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</si>
  <si>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</si>
  <si>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</si>
  <si>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</si>
  <si>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</si>
  <si>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</si>
  <si>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</si>
  <si>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</si>
  <si>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</si>
  <si>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</si>
  <si>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</si>
  <si>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</si>
  <si>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</si>
  <si>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</si>
  <si>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</si>
  <si>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</si>
  <si>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</si>
  <si>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</si>
  <si>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</si>
  <si>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</si>
  <si>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</si>
  <si>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</si>
  <si>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</si>
  <si>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</si>
  <si>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</si>
  <si>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</si>
  <si>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</si>
  <si>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</si>
  <si>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</si>
  <si>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</si>
  <si>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</si>
  <si>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</si>
  <si>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</si>
  <si>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</si>
  <si>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</si>
  <si>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</si>
  <si>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</si>
  <si>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</si>
  <si>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</si>
  <si>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</si>
  <si>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</si>
  <si>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</si>
  <si>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</si>
  <si>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</si>
  <si>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</si>
  <si>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</si>
  <si>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</si>
  <si>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</si>
  <si>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</si>
  <si>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</si>
  <si>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</si>
  <si>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</si>
  <si>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</si>
  <si>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</si>
  <si>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</si>
  <si>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</si>
  <si>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</si>
  <si>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</si>
  <si>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</si>
  <si>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</si>
  <si>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</si>
  <si>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</si>
  <si>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</si>
  <si>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</si>
  <si>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</si>
  <si>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</si>
  <si>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</si>
  <si>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</si>
  <si>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</si>
  <si>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</si>
  <si>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</si>
  <si>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</si>
  <si>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</si>
  <si>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</si>
  <si>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</si>
  <si>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</si>
  <si>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</si>
  <si>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</si>
  <si>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</si>
  <si>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</si>
  <si>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</si>
  <si>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</si>
  <si>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</si>
  <si>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</si>
  <si>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</si>
  <si>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</si>
  <si>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</si>
  <si>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</si>
  <si>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</si>
  <si>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</si>
  <si>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</si>
  <si>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</si>
  <si>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</si>
  <si>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</si>
  <si>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</si>
  <si>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</si>
  <si>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</si>
  <si>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</si>
  <si>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</si>
  <si>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</si>
  <si>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</si>
  <si>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</si>
  <si>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</si>
  <si>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</si>
  <si>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</si>
  <si>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</si>
  <si>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</si>
  <si>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</si>
  <si>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</si>
  <si>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</si>
  <si>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</si>
  <si>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</si>
  <si>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</si>
  <si>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</si>
  <si>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</si>
  <si>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</si>
  <si>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</si>
  <si>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</si>
  <si>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</si>
  <si>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</si>
  <si>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</si>
  <si>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</si>
  <si>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</si>
  <si>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</si>
  <si>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</si>
  <si>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</si>
  <si>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</si>
  <si>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</si>
  <si>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</si>
  <si>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</si>
  <si>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</si>
  <si>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</si>
  <si>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</si>
  <si>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</si>
  <si>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</si>
  <si>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</si>
  <si>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</si>
  <si>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</si>
  <si>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</si>
  <si>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</si>
  <si>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</si>
  <si>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</si>
  <si>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</si>
  <si>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</si>
  <si>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</si>
  <si>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</si>
  <si>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</si>
  <si>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</si>
  <si>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</si>
  <si>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</si>
  <si>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</si>
  <si>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</si>
  <si>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</si>
  <si>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</si>
  <si>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</si>
  <si>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</si>
  <si>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</si>
  <si>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</si>
  <si>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</si>
  <si>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</si>
  <si>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</si>
  <si>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</si>
  <si>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</si>
  <si>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</si>
  <si>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</si>
  <si>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</si>
  <si>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</si>
  <si>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</si>
  <si>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</si>
  <si>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</si>
  <si>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</si>
  <si>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</si>
  <si>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</si>
  <si>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</si>
  <si>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</si>
  <si>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</si>
  <si>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</si>
  <si>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</si>
  <si>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</si>
  <si>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</si>
  <si>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</si>
  <si>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</si>
  <si>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</si>
  <si>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</si>
  <si>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</si>
  <si>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</si>
  <si>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</si>
  <si>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</si>
  <si>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</si>
  <si>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</si>
  <si>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</si>
  <si>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</si>
  <si>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</si>
  <si>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</si>
  <si>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</si>
  <si>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</si>
  <si>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</si>
  <si>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</si>
  <si>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</si>
  <si>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</si>
  <si>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</si>
  <si>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</si>
  <si>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</si>
  <si>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</si>
  <si>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</si>
  <si>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</si>
  <si>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</si>
  <si>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</si>
  <si>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</si>
  <si>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</si>
  <si>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</si>
  <si>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</si>
  <si>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</si>
  <si>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</si>
  <si>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</si>
  <si>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</si>
  <si>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</si>
  <si>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</si>
  <si>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</si>
  <si>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</si>
  <si>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</si>
  <si>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</si>
  <si>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</si>
  <si>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</si>
  <si>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</si>
  <si>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</si>
  <si>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</si>
  <si>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</si>
  <si>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</si>
  <si>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</si>
  <si>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</si>
  <si>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</si>
  <si>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</si>
  <si>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</si>
  <si>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</si>
  <si>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</si>
  <si>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</si>
  <si>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</si>
  <si>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</si>
  <si>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</si>
  <si>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</si>
  <si>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</si>
  <si>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</si>
  <si>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</si>
  <si>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</si>
  <si>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</si>
  <si>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</si>
  <si>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</si>
  <si>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</si>
  <si>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</si>
  <si>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</si>
  <si>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</si>
  <si>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</si>
  <si>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</si>
  <si>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</si>
  <si>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</si>
  <si>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</si>
  <si>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</si>
  <si>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</si>
  <si>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</si>
  <si>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</si>
  <si>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</si>
  <si>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</si>
  <si>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</si>
  <si>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</si>
  <si>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</si>
  <si>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</si>
  <si>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</si>
  <si>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</si>
  <si>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</si>
  <si>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</si>
  <si>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</si>
  <si>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</si>
  <si>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</si>
  <si>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</si>
  <si>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</si>
  <si>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</si>
  <si>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</si>
  <si>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</si>
  <si>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</si>
  <si>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</si>
  <si>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</si>
  <si>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</si>
  <si>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</si>
  <si>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</si>
  <si>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</si>
  <si>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</si>
  <si>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</si>
  <si>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</si>
  <si>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</si>
  <si>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</si>
  <si>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</si>
  <si>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</si>
  <si>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</si>
  <si>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</si>
  <si>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</si>
  <si>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</si>
  <si>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</si>
  <si>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</si>
  <si>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</si>
  <si>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</si>
  <si>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</si>
  <si>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</si>
  <si>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</si>
  <si>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</si>
  <si>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</si>
  <si>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</si>
  <si>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</si>
  <si>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</si>
  <si>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</si>
  <si>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</si>
  <si>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</si>
  <si>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</si>
  <si>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</si>
  <si>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</si>
  <si>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</si>
  <si>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</si>
  <si>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</si>
  <si>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</si>
  <si>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</si>
  <si>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</si>
  <si>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</si>
  <si>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</si>
  <si>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</si>
  <si>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</si>
  <si>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</si>
  <si>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</si>
  <si>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</si>
  <si>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</si>
  <si>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</si>
  <si>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</si>
  <si>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</si>
  <si>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</si>
  <si>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</si>
  <si>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</si>
  <si>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</si>
  <si>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</si>
  <si>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</si>
  <si>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</si>
  <si>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</si>
  <si>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</si>
  <si>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</si>
  <si>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</si>
  <si>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</si>
  <si>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</si>
  <si>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</si>
  <si>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</si>
  <si>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</si>
  <si>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</si>
  <si>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</si>
  <si>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</si>
  <si>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</si>
  <si>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</si>
  <si>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</si>
  <si>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</si>
  <si>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</si>
  <si>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</si>
  <si>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</si>
  <si>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</si>
  <si>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</si>
  <si>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</si>
  <si>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</si>
  <si>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</si>
  <si>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</si>
  <si>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</si>
  <si>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</si>
  <si>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</si>
  <si>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</si>
  <si>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</si>
  <si>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</si>
  <si>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</si>
  <si>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</si>
  <si>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</si>
  <si>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</si>
  <si>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</si>
  <si>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</si>
  <si>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</si>
  <si>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</si>
  <si>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</si>
  <si>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</si>
  <si>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</si>
  <si>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</si>
  <si>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</si>
  <si>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</si>
  <si>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</si>
  <si>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</si>
  <si>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</si>
  <si>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</si>
  <si>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</si>
  <si>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</si>
  <si>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</si>
  <si>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</si>
  <si>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</si>
  <si>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</si>
  <si>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</si>
  <si>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</si>
  <si>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</si>
  <si>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</si>
  <si>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</si>
  <si>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</si>
  <si>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</si>
  <si>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</si>
  <si>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</si>
  <si>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</si>
  <si>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</si>
  <si>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</si>
  <si>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</si>
  <si>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</si>
  <si>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</si>
  <si>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</si>
  <si>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</si>
  <si>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</si>
  <si>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</si>
  <si>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</si>
  <si>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</si>
  <si>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</si>
  <si>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</si>
  <si>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</si>
  <si>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</si>
  <si>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</si>
  <si>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</si>
  <si>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</si>
  <si>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</si>
  <si>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</si>
  <si>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</si>
  <si>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</si>
  <si>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</si>
  <si>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</si>
  <si>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</si>
  <si>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</si>
  <si>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</si>
  <si>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</si>
  <si>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</si>
  <si>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</si>
  <si>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</si>
  <si>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</si>
  <si>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</si>
  <si>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</si>
  <si>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</si>
  <si>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</si>
  <si>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</si>
  <si>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</si>
  <si>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</si>
  <si>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</si>
  <si>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</si>
  <si>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</si>
  <si>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</si>
  <si>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</si>
  <si>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</si>
  <si>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</si>
  <si>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</si>
  <si>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</si>
  <si>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</si>
  <si>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</si>
  <si>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</si>
  <si>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</si>
  <si>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</si>
  <si>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</si>
  <si>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</si>
  <si>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</si>
  <si>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</si>
  <si>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</si>
  <si>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</si>
  <si>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</si>
  <si>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</si>
  <si>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</si>
  <si>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</si>
  <si>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</si>
  <si>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</si>
  <si>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</si>
  <si>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</si>
  <si>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</si>
  <si>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</si>
  <si>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</si>
  <si>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</si>
  <si>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</si>
  <si>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</si>
  <si>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</si>
  <si>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</si>
  <si>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</si>
  <si>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</si>
  <si>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</si>
  <si>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</si>
  <si>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</si>
  <si>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</si>
  <si>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</si>
  <si>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</si>
  <si>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</si>
  <si>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</si>
  <si>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</si>
  <si>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</si>
  <si>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</si>
  <si>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</si>
  <si>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</si>
  <si>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</si>
  <si>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</si>
  <si>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</si>
  <si>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</si>
  <si>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</si>
  <si>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</si>
  <si>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</si>
  <si>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</si>
  <si>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</si>
  <si>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</si>
  <si>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</si>
  <si>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</si>
  <si>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</si>
  <si>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</si>
  <si>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</si>
  <si>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</si>
  <si>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</si>
  <si>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</si>
  <si>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</si>
  <si>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</si>
  <si>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</si>
  <si>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</si>
  <si>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</si>
  <si>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</si>
  <si>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</si>
  <si>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</si>
  <si>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</si>
  <si>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</si>
  <si>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</si>
  <si>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</si>
  <si>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</si>
  <si>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</si>
  <si>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</si>
  <si>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</si>
  <si>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</si>
  <si>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</si>
  <si>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</si>
  <si>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</si>
  <si>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</si>
  <si>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</si>
  <si>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</si>
  <si>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</si>
  <si>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</si>
  <si>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</si>
  <si>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</si>
  <si>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</si>
  <si>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</si>
  <si>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</si>
  <si>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</si>
  <si>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</si>
  <si>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</si>
  <si>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</si>
  <si>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</si>
  <si>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</si>
  <si>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</si>
  <si>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</si>
  <si>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</si>
  <si>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</si>
  <si>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</si>
  <si>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</si>
  <si>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</si>
  <si>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</si>
  <si>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</si>
  <si>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</si>
  <si>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</si>
  <si>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</si>
  <si>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</si>
  <si>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</si>
  <si>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</si>
  <si>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</si>
  <si>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</si>
  <si>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</si>
  <si>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</si>
  <si>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</si>
  <si>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</si>
  <si>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</si>
  <si>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</si>
  <si>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</si>
  <si>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</si>
  <si>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</si>
  <si>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</si>
  <si>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</si>
  <si>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</si>
  <si>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</si>
  <si>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</si>
  <si>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</si>
  <si>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</si>
  <si>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</si>
  <si>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</si>
  <si>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</si>
  <si>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</si>
  <si>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</si>
  <si>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</si>
  <si>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</si>
  <si>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</si>
  <si>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</si>
  <si>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</si>
  <si>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</si>
  <si>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</si>
  <si>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</si>
  <si>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</si>
  <si>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</si>
  <si>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</si>
  <si>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</si>
  <si>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</si>
  <si>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</si>
  <si>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</si>
  <si>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</si>
  <si>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</si>
  <si>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</si>
  <si>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</si>
  <si>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</si>
  <si>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</si>
  <si>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</si>
  <si>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</si>
  <si>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</si>
  <si>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</si>
  <si>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</si>
  <si>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</si>
  <si>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</si>
  <si>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</si>
  <si>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</si>
  <si>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</si>
  <si>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</si>
  <si>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</si>
  <si>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</si>
  <si>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</si>
  <si>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</si>
  <si>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</si>
  <si>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</si>
  <si>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</si>
  <si>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</si>
  <si>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</si>
  <si>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</si>
  <si>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</si>
  <si>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</si>
  <si>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</si>
  <si>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</si>
  <si>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</si>
  <si>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</si>
  <si>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</si>
  <si>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</si>
  <si>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</si>
  <si>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</si>
  <si>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</si>
  <si>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</si>
  <si>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</si>
  <si>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</si>
  <si>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</si>
  <si>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</si>
  <si>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</si>
  <si>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</si>
  <si>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</si>
  <si>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</si>
  <si>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</si>
  <si>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</si>
  <si>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</si>
  <si>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</si>
  <si>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</si>
  <si>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</si>
  <si>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</si>
  <si>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</si>
  <si>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</si>
  <si>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</si>
  <si>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</si>
  <si>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</si>
  <si>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</si>
  <si>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</si>
  <si>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</si>
  <si>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</si>
  <si>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</si>
  <si>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</si>
  <si>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</si>
  <si>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</si>
  <si>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</si>
  <si>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</si>
  <si>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</si>
  <si>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</si>
  <si>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</si>
  <si>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</si>
  <si>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</si>
  <si>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</si>
  <si>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</si>
  <si>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</si>
  <si>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</si>
  <si>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</si>
  <si>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</si>
  <si>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</si>
  <si>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</si>
  <si>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</si>
  <si>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</si>
  <si>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</si>
  <si>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</si>
  <si>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</si>
  <si>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</si>
  <si>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</si>
  <si>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</si>
  <si>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</si>
  <si>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</si>
  <si>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</si>
  <si>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</si>
  <si>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</si>
  <si>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</si>
  <si>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</si>
  <si>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</si>
  <si>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</si>
  <si>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</si>
  <si>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</si>
  <si>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</si>
  <si>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</si>
  <si>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</si>
  <si>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</si>
  <si>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</si>
  <si>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</si>
  <si>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</si>
  <si>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</si>
  <si>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</si>
  <si>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</si>
  <si>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</si>
  <si>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</si>
  <si>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</si>
  <si>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</si>
  <si>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</si>
  <si>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</si>
  <si>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</si>
  <si>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</si>
  <si>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</si>
  <si>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</si>
  <si>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</si>
  <si>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</si>
  <si>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</si>
  <si>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</si>
  <si>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</si>
  <si>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</si>
  <si>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</si>
  <si>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</si>
  <si>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</si>
  <si>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</si>
  <si>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</si>
  <si>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</si>
  <si>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</si>
  <si>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</si>
  <si>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</si>
  <si>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</si>
  <si>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</si>
  <si>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</si>
  <si>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</si>
  <si>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</si>
  <si>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</si>
  <si>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</si>
  <si>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</si>
  <si>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</si>
  <si>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</si>
  <si>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</si>
  <si>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</si>
  <si>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</si>
  <si>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</si>
  <si>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</si>
  <si>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</si>
  <si>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</si>
  <si>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</si>
  <si>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</si>
  <si>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</si>
  <si>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</si>
  <si>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</si>
  <si>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</si>
  <si>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</si>
  <si>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</si>
  <si>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</si>
  <si>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</si>
  <si>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</si>
  <si>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</si>
  <si>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</si>
  <si>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</si>
  <si>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</si>
  <si>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</si>
  <si>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</si>
  <si>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</si>
  <si>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</si>
  <si>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</si>
  <si>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</si>
  <si>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</si>
  <si>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</si>
  <si>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</si>
  <si>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</si>
  <si>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</si>
  <si>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</si>
  <si>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</si>
  <si>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</si>
  <si>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</si>
  <si>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</si>
  <si>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</si>
  <si>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</si>
  <si>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</si>
  <si>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</si>
  <si>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</si>
  <si>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</si>
  <si>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</si>
  <si>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</si>
  <si>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</si>
  <si>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</si>
  <si>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</si>
  <si>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</si>
  <si>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</si>
  <si>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</si>
  <si>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</si>
  <si>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</si>
  <si>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</si>
  <si>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</si>
  <si>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</si>
  <si>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</si>
  <si>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</si>
  <si>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</si>
  <si>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</si>
  <si>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</si>
  <si>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</si>
  <si>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</si>
  <si>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</si>
  <si>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</si>
  <si>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</si>
  <si>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</si>
  <si>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</si>
  <si>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</si>
  <si>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</si>
  <si>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</si>
  <si>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</si>
  <si>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</si>
  <si>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</si>
  <si>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</si>
  <si>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</si>
  <si>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</si>
  <si>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</si>
  <si>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</si>
  <si>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</si>
  <si>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</si>
  <si>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</si>
  <si>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</si>
  <si>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</si>
  <si>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</si>
  <si>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</si>
  <si>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</si>
  <si>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</si>
  <si>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</si>
  <si>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</si>
  <si>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</si>
  <si>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</si>
  <si>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</si>
  <si>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</si>
  <si>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</si>
  <si>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</si>
  <si>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</si>
  <si>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</si>
  <si>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</si>
  <si>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</si>
  <si>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</si>
  <si>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</si>
  <si>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</si>
  <si>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</si>
  <si>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</si>
  <si>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</si>
  <si>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</si>
  <si>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</si>
  <si>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</si>
  <si>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</si>
  <si>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</si>
  <si>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</si>
  <si>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</si>
  <si>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</si>
  <si>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</si>
  <si>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</si>
  <si>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</si>
  <si>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</si>
  <si>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</si>
  <si>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</si>
  <si>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</si>
  <si>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</si>
  <si>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</si>
  <si>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</si>
  <si>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</si>
  <si>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</si>
  <si>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</si>
  <si>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</si>
  <si>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</si>
  <si>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</si>
  <si>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</si>
  <si>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</si>
  <si>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</si>
  <si>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</si>
  <si>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</si>
  <si>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</si>
  <si>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</si>
  <si>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</si>
  <si>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</si>
  <si>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</si>
  <si>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</si>
  <si>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</si>
  <si>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</si>
  <si>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</si>
  <si>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</si>
  <si>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</si>
  <si>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</si>
  <si>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</si>
  <si>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</si>
  <si>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</si>
  <si>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</si>
  <si>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</si>
  <si>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</si>
  <si>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</si>
  <si>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</si>
  <si>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</si>
  <si>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</si>
  <si>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</si>
  <si>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</si>
  <si>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</si>
  <si>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</si>
  <si>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</si>
  <si>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</si>
  <si>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</si>
  <si>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</si>
  <si>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</si>
  <si>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</si>
  <si>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</si>
  <si>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</si>
  <si>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</si>
  <si>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</si>
  <si>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</si>
  <si>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</si>
  <si>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</si>
  <si>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</si>
  <si>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</si>
  <si>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</si>
  <si>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</si>
  <si>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</si>
  <si>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</si>
  <si>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</si>
  <si>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</si>
  <si>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</si>
  <si>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</si>
  <si>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</si>
  <si>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</si>
  <si>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</si>
  <si>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</si>
  <si>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</si>
  <si>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</si>
  <si>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</si>
  <si>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</si>
  <si>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</si>
  <si>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</si>
  <si>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</si>
  <si>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</si>
  <si>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</si>
  <si>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</si>
  <si>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</si>
  <si>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</si>
  <si>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</si>
  <si>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</si>
  <si>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</si>
  <si>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</si>
  <si>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</si>
  <si>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</si>
  <si>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</si>
  <si>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</si>
  <si>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</si>
  <si>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</si>
  <si>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</si>
  <si>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</si>
  <si>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</si>
  <si>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</si>
  <si>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</si>
  <si>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</si>
  <si>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</si>
  <si>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</si>
  <si>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</si>
  <si>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</si>
  <si>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</si>
  <si>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</si>
  <si>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</si>
  <si>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</si>
  <si>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</si>
  <si>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</si>
  <si>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</si>
  <si>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</si>
  <si>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</si>
  <si>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</si>
  <si>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</si>
  <si>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</si>
  <si>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</si>
  <si>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</si>
  <si>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</si>
  <si>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</si>
  <si>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</si>
  <si>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</si>
  <si>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</si>
  <si>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</si>
  <si>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</si>
  <si>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</si>
  <si>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</si>
  <si>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</si>
  <si>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</si>
  <si>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</si>
  <si>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</si>
  <si>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</si>
  <si>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</si>
  <si>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</si>
  <si>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</si>
  <si>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</si>
  <si>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</si>
  <si>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</si>
  <si>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</si>
  <si>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</si>
  <si>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</si>
  <si>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</si>
  <si>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</si>
  <si>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</si>
  <si>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</si>
  <si>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</si>
  <si>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</si>
  <si>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</si>
  <si>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</si>
  <si>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</si>
  <si>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</si>
  <si>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</si>
  <si>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</si>
  <si>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</si>
  <si>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</si>
  <si>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</si>
  <si>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</si>
  <si>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</si>
  <si>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</si>
  <si>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</si>
  <si>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</si>
  <si>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</si>
  <si>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</si>
  <si>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</si>
  <si>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</si>
  <si>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</si>
  <si>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</si>
  <si>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</si>
  <si>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</si>
  <si>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</si>
  <si>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</si>
  <si>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</si>
  <si>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</si>
  <si>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</si>
  <si>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</si>
  <si>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</si>
  <si>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</si>
  <si>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</si>
  <si>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</si>
  <si>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</si>
  <si>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</si>
  <si>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</si>
  <si>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</si>
  <si>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</si>
  <si>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</si>
  <si>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</si>
  <si>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</si>
  <si>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</si>
  <si>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</si>
  <si>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</si>
  <si>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</si>
  <si>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</si>
  <si>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</si>
  <si>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</si>
  <si>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</si>
  <si>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</si>
  <si>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</si>
  <si>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</si>
  <si>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</si>
  <si>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</si>
  <si>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</si>
  <si>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</si>
  <si>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</si>
  <si>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</si>
  <si>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</si>
  <si>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</si>
  <si>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</si>
  <si>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</si>
  <si>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</si>
  <si>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</si>
  <si>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</si>
  <si>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</si>
  <si>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</si>
  <si>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</si>
  <si>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</si>
  <si>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</si>
  <si>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</si>
  <si>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</si>
  <si>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</si>
  <si>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</si>
  <si>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</si>
  <si>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</si>
  <si>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</si>
  <si>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</si>
  <si>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</si>
  <si>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</si>
  <si>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</si>
  <si>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</si>
  <si>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</si>
  <si>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</si>
  <si>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</si>
  <si>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</si>
  <si>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</si>
  <si>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</si>
  <si>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</si>
  <si>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</si>
  <si>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</si>
  <si>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</si>
  <si>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</si>
  <si>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</si>
  <si>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</si>
  <si>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</si>
  <si>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</si>
  <si>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</si>
  <si>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</si>
  <si>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</si>
  <si>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</si>
  <si>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</si>
  <si>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</si>
  <si>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</si>
  <si>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</si>
  <si>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</si>
  <si>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</si>
  <si>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</si>
  <si>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</si>
  <si>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</si>
  <si>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</si>
  <si>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</si>
  <si>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</si>
  <si>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</si>
  <si>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</si>
  <si>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</si>
  <si>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</si>
  <si>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</si>
  <si>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</si>
  <si>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</si>
  <si>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</si>
  <si>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</si>
  <si>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</si>
  <si>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</si>
  <si>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</si>
  <si>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</si>
  <si>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</si>
  <si>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</si>
  <si>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</si>
  <si>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</si>
  <si>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</si>
  <si>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</si>
  <si>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</si>
  <si>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</si>
  <si>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</si>
  <si>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</si>
  <si>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</si>
  <si>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</si>
  <si>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</si>
  <si>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</si>
  <si>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</si>
  <si>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</si>
  <si>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</si>
  <si>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</si>
  <si>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</si>
  <si>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</si>
  <si>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</si>
  <si>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</si>
  <si>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</si>
  <si>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</si>
  <si>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</si>
  <si>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</si>
  <si>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</si>
  <si>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</si>
  <si>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</si>
  <si>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</si>
  <si>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</si>
  <si>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</si>
  <si>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</si>
  <si>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</si>
  <si>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</si>
  <si>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</si>
  <si>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</si>
  <si>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</si>
  <si>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</si>
  <si>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</si>
  <si>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</si>
  <si>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</si>
  <si>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</si>
  <si>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</si>
  <si>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</si>
  <si>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</si>
  <si>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</si>
  <si>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</si>
  <si>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</si>
  <si>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</si>
  <si>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</si>
  <si>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</si>
  <si>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</si>
  <si>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</si>
  <si>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</si>
  <si>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</si>
  <si>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</si>
  <si>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</si>
  <si>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</si>
  <si>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</si>
  <si>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</si>
  <si>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</si>
  <si>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</si>
  <si>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</si>
  <si>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</si>
  <si>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</si>
  <si>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</si>
  <si>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</si>
  <si>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</si>
  <si>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</si>
  <si>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</si>
  <si>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</si>
  <si>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</si>
  <si>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</si>
  <si>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</si>
  <si>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</si>
  <si>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</si>
  <si>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</si>
  <si>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</si>
  <si>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</si>
  <si>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</si>
  <si>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</si>
  <si>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</si>
  <si>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</si>
  <si>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</si>
  <si>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</si>
  <si>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</si>
  <si>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</si>
  <si>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</si>
  <si>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</si>
  <si>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</si>
  <si>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</si>
  <si>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</si>
  <si>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</si>
  <si>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</si>
  <si>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</si>
  <si>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</si>
  <si>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</si>
  <si>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</si>
  <si>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</si>
  <si>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</si>
  <si>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</si>
  <si>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</si>
  <si>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</si>
  <si>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</si>
  <si>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</si>
  <si>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</si>
  <si>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</si>
  <si>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</si>
  <si>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</si>
  <si>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</si>
  <si>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</si>
  <si>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</si>
  <si>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</si>
  <si>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</si>
  <si>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</si>
  <si>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</si>
  <si>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</si>
  <si>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</si>
  <si>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</si>
  <si>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</si>
  <si>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</si>
  <si>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</si>
  <si>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</si>
  <si>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</si>
  <si>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</si>
  <si>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</si>
  <si>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</si>
  <si>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</si>
  <si>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</si>
  <si>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</si>
  <si>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</si>
  <si>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</si>
  <si>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</si>
  <si>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</si>
  <si>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</si>
  <si>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</si>
  <si>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</si>
  <si>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</si>
  <si>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</si>
  <si>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</si>
  <si>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</si>
  <si>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</si>
  <si>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</si>
  <si>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</si>
  <si>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</si>
  <si>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</si>
  <si>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</si>
  <si>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</si>
  <si>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</si>
  <si>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</si>
  <si>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</si>
  <si>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</si>
  <si>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</si>
  <si>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</si>
  <si>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</si>
  <si>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</si>
  <si>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</si>
  <si>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</si>
  <si>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</si>
  <si>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</si>
  <si>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</si>
  <si>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</si>
  <si>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</si>
  <si>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</si>
  <si>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</si>
  <si>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</si>
  <si>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</si>
  <si>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</si>
  <si>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</si>
  <si>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</si>
  <si>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</si>
  <si>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</si>
  <si>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</si>
  <si>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</si>
  <si>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</si>
  <si>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</si>
  <si>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</si>
  <si>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</si>
  <si>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</si>
  <si>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</si>
  <si>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</si>
  <si>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</si>
  <si>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</si>
  <si>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</si>
  <si>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</si>
  <si>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</si>
  <si>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</si>
  <si>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</si>
  <si>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</si>
  <si>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</si>
  <si>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</si>
  <si>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</si>
  <si>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</si>
  <si>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</si>
  <si>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</si>
  <si>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</si>
  <si>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</si>
  <si>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</si>
  <si>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</si>
  <si>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</si>
  <si>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</si>
  <si>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</si>
  <si>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</si>
  <si>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</si>
  <si>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</si>
  <si>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</si>
  <si>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</si>
  <si>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</si>
  <si>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</si>
  <si>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</si>
  <si>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</si>
  <si>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</si>
  <si>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</si>
  <si>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</si>
  <si>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</si>
  <si>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</si>
  <si>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</si>
  <si>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</si>
  <si>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</si>
  <si>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</si>
  <si>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</si>
  <si>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</si>
  <si>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</si>
  <si>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</si>
  <si>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</si>
  <si>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</si>
  <si>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</si>
  <si>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</si>
  <si>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</si>
  <si>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</si>
  <si>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</si>
  <si>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</si>
  <si>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</si>
  <si>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</si>
  <si>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</si>
  <si>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</si>
  <si>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</si>
  <si>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</si>
  <si>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</si>
  <si>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</si>
  <si>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</si>
  <si>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</si>
  <si>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</si>
  <si>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</si>
  <si>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</si>
  <si>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</si>
  <si>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</si>
  <si>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</si>
  <si>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</si>
  <si>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</si>
  <si>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</si>
  <si>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</si>
  <si>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</si>
  <si>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</si>
  <si>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</si>
  <si>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</si>
  <si>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</si>
  <si>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</si>
  <si>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</si>
  <si>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</si>
  <si>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</si>
  <si>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</si>
  <si>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</si>
  <si>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</si>
  <si>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</si>
  <si>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</si>
  <si>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</si>
  <si>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</si>
  <si>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</si>
  <si>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</si>
  <si>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</si>
  <si>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</si>
  <si>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</si>
  <si>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</si>
  <si>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</si>
  <si>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</si>
  <si>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</si>
  <si>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</si>
  <si>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</si>
  <si>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</si>
  <si>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</si>
  <si>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</si>
  <si>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</si>
  <si>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</si>
  <si>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</si>
  <si>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</si>
  <si>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</si>
  <si>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</si>
  <si>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</si>
  <si>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</si>
  <si>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</si>
  <si>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</si>
  <si>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</si>
  <si>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</si>
  <si>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</si>
  <si>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</si>
  <si>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</si>
  <si>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</si>
  <si>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</si>
  <si>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</si>
  <si>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</si>
  <si>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</si>
  <si>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</si>
  <si>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</si>
  <si>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</si>
  <si>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</si>
  <si>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</si>
  <si>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</si>
  <si>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</si>
  <si>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</si>
  <si>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</si>
  <si>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</si>
  <si>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</si>
  <si>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</si>
  <si>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</si>
  <si>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</si>
  <si>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</si>
  <si>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</si>
  <si>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</si>
  <si>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</si>
  <si>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</si>
  <si>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</si>
  <si>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</si>
  <si>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</si>
  <si>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</si>
  <si>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</si>
  <si>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</si>
  <si>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</si>
  <si>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</si>
  <si>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</si>
  <si>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</si>
  <si>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</si>
  <si>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</si>
  <si>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</si>
  <si>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</si>
  <si>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</si>
  <si>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</si>
  <si>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</si>
  <si>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</si>
  <si>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</si>
  <si>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</si>
  <si>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</si>
  <si>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</si>
  <si>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</si>
  <si>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</si>
  <si>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</si>
  <si>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</si>
  <si>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</si>
  <si>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</si>
  <si>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</si>
  <si>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</si>
  <si>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</si>
  <si>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</si>
  <si>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</si>
  <si>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</si>
  <si>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</si>
  <si>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</si>
  <si>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</si>
  <si>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</si>
  <si>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</si>
  <si>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</si>
  <si>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</si>
  <si>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</si>
  <si>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</si>
  <si>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</si>
  <si>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</si>
  <si>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</si>
  <si>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</si>
  <si>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</si>
  <si>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</si>
  <si>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</si>
  <si>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</si>
  <si>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</si>
  <si>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</si>
  <si>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</si>
  <si>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</si>
  <si>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</si>
  <si>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</si>
  <si>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</si>
  <si>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</si>
  <si>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</si>
  <si>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</si>
  <si>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</si>
  <si>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</si>
  <si>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</si>
  <si>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</si>
  <si>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</si>
  <si>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</si>
  <si>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</si>
  <si>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</si>
  <si>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</si>
  <si>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</si>
  <si>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</si>
  <si>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</si>
  <si>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</si>
  <si>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</si>
  <si>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</si>
  <si>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</si>
  <si>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</si>
  <si>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</si>
  <si>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</si>
  <si>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</si>
  <si>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</si>
  <si>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</si>
  <si>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</si>
  <si>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</si>
  <si>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</si>
  <si>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</si>
  <si>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</si>
  <si>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</si>
  <si>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</si>
  <si>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</si>
  <si>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</si>
  <si>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</si>
  <si>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</si>
  <si>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</si>
  <si>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</si>
  <si>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</si>
  <si>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</si>
  <si>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</si>
  <si>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</si>
  <si>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</si>
  <si>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</si>
  <si>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</si>
  <si>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</si>
  <si>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</si>
  <si>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</si>
  <si>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</si>
  <si>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</si>
  <si>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</si>
  <si>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</si>
  <si>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</si>
  <si>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</si>
  <si>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</si>
  <si>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</si>
  <si>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</si>
  <si>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</si>
  <si>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</si>
  <si>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</si>
  <si>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</si>
  <si>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</si>
  <si>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</si>
  <si>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</si>
  <si>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</si>
  <si>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</si>
  <si>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</si>
  <si>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</si>
  <si>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</si>
  <si>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</si>
  <si>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</si>
  <si>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</si>
  <si>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</si>
  <si>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</si>
  <si>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</si>
  <si>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</si>
  <si>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</si>
  <si>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</si>
  <si>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</si>
  <si>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</si>
  <si>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</si>
  <si>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</si>
  <si>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</si>
  <si>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</si>
  <si>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</si>
  <si>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</si>
  <si>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</si>
  <si>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</si>
  <si>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</si>
  <si>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</si>
  <si>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</si>
  <si>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</si>
  <si>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</si>
  <si>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</si>
  <si>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</si>
  <si>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</si>
  <si>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</si>
  <si>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</si>
  <si>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</si>
  <si>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</si>
  <si>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</si>
  <si>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</si>
  <si>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</si>
  <si>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</si>
  <si>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</si>
  <si>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</si>
  <si>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</si>
  <si>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</si>
  <si>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</si>
  <si>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</si>
  <si>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</si>
  <si>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</si>
  <si>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</si>
  <si>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</si>
  <si>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</si>
  <si>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</si>
  <si>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</si>
  <si>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</si>
  <si>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</si>
  <si>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</si>
  <si>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</si>
  <si>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</si>
  <si>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</si>
  <si>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</si>
  <si>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</si>
  <si>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</si>
  <si>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</si>
  <si>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</si>
  <si>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</si>
  <si>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</si>
  <si>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</si>
  <si>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</si>
  <si>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</si>
  <si>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</si>
  <si>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</si>
  <si>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</si>
  <si>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</si>
  <si>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</si>
  <si>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</si>
  <si>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</si>
  <si>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</si>
  <si>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</si>
  <si>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</si>
  <si>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</si>
  <si>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</si>
  <si>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</si>
  <si>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</si>
  <si>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</si>
  <si>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</si>
  <si>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</si>
  <si>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</si>
  <si>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</si>
  <si>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</si>
  <si>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</si>
  <si>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</si>
  <si>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</si>
  <si>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</si>
  <si>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</si>
  <si>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</si>
  <si>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</si>
  <si>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</si>
  <si>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</si>
  <si>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</si>
  <si>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</si>
  <si>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</si>
  <si>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</si>
  <si>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</si>
  <si>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</si>
  <si>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</si>
  <si>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</si>
  <si>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</si>
  <si>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</si>
  <si>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</si>
  <si>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</si>
  <si>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</si>
  <si>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</si>
  <si>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</si>
  <si>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</si>
  <si>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</si>
  <si>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</si>
  <si>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</si>
  <si>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</si>
  <si>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</si>
  <si>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</si>
  <si>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</si>
  <si>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</si>
  <si>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</si>
  <si>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</si>
  <si>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</si>
  <si>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</si>
  <si>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</si>
  <si>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</si>
  <si>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</si>
  <si>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</si>
  <si>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</si>
  <si>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</si>
  <si>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</si>
  <si>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</si>
  <si>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</si>
  <si>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</si>
  <si>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</si>
  <si>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</si>
  <si>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</si>
  <si>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</si>
  <si>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</si>
  <si>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</si>
  <si>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</si>
  <si>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</si>
  <si>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</si>
  <si>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</si>
  <si>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</si>
  <si>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</si>
  <si>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</si>
  <si>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</si>
  <si>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</si>
  <si>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</si>
  <si>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</si>
  <si>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</si>
  <si>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</si>
  <si>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</si>
  <si>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</si>
  <si>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</si>
  <si>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</si>
  <si>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</si>
  <si>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</si>
  <si>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</si>
  <si>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</si>
  <si>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</si>
  <si>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</si>
  <si>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</si>
  <si>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</si>
  <si>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</si>
  <si>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</si>
  <si>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</si>
  <si>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</si>
  <si>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</si>
  <si>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</si>
  <si>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</si>
  <si>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</si>
  <si>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</si>
  <si>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</si>
  <si>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</si>
  <si>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</si>
  <si>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</si>
  <si>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</si>
  <si>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</si>
  <si>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</si>
  <si>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</si>
  <si>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</si>
  <si>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</si>
  <si>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</si>
  <si>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</si>
  <si>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</si>
  <si>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</si>
  <si>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</si>
  <si>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</si>
  <si>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</si>
  <si>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</si>
  <si>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</si>
  <si>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</si>
  <si>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</si>
  <si>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</si>
  <si>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</si>
  <si>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</si>
  <si>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</si>
  <si>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</si>
  <si>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</si>
  <si>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</si>
  <si>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</si>
  <si>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</si>
  <si>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</si>
  <si>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</si>
  <si>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</si>
  <si>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</si>
  <si>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</si>
  <si>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</si>
  <si>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</si>
  <si>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</si>
  <si>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</si>
  <si>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</si>
  <si>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</si>
  <si>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</si>
  <si>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</si>
  <si>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</si>
  <si>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</si>
  <si>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</si>
  <si>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</si>
  <si>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</si>
  <si>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</si>
  <si>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</si>
  <si>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</si>
  <si>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</si>
  <si>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</si>
  <si>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</si>
  <si>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</si>
  <si>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</si>
  <si>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</si>
  <si>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</si>
  <si>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</si>
  <si>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</si>
  <si>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</si>
  <si>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</si>
  <si>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</si>
  <si>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</si>
  <si>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</si>
  <si>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</si>
  <si>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</si>
  <si>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</si>
  <si>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</si>
  <si>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</si>
  <si>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</si>
  <si>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</si>
  <si>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</si>
  <si>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</si>
  <si>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</si>
  <si>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</si>
  <si>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</si>
  <si>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</si>
  <si>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</si>
  <si>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</si>
  <si>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</si>
  <si>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</si>
  <si>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</si>
  <si>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</si>
  <si>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</si>
  <si>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</si>
  <si>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</si>
  <si>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</si>
  <si>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</si>
  <si>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</si>
  <si>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</si>
  <si>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</si>
  <si>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</si>
  <si>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</si>
  <si>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</si>
  <si>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</si>
  <si>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</si>
  <si>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</si>
  <si>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</si>
  <si>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</si>
  <si>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</si>
  <si>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</si>
  <si>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</si>
  <si>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</si>
  <si>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</si>
  <si>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</si>
  <si>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</si>
  <si>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</si>
  <si>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</si>
  <si>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</si>
  <si>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</si>
  <si>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</si>
  <si>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</si>
  <si>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</si>
  <si>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</si>
  <si>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</si>
  <si>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</si>
  <si>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</si>
  <si>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</si>
  <si>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</si>
  <si>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</si>
  <si>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</si>
  <si>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</si>
  <si>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</si>
  <si>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</si>
  <si>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</si>
  <si>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</si>
  <si>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</si>
  <si>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</si>
  <si>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</si>
  <si>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</si>
  <si>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</si>
  <si>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</si>
  <si>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</si>
  <si>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</si>
  <si>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</si>
  <si>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</si>
  <si>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</si>
  <si>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</si>
  <si>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</si>
  <si>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</si>
  <si>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</si>
  <si>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</si>
  <si>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</si>
  <si>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</si>
  <si>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</si>
  <si>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</si>
  <si>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</si>
  <si>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</si>
  <si>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</si>
  <si>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</si>
  <si>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</si>
  <si>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</si>
  <si>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</si>
  <si>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</si>
  <si>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</si>
  <si>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</si>
  <si>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</si>
  <si>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</si>
  <si>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</si>
  <si>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</si>
  <si>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</si>
  <si>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</si>
  <si>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</si>
  <si>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</si>
  <si>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</si>
  <si>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</si>
  <si>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</si>
  <si>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</si>
  <si>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</si>
  <si>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</si>
  <si>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</si>
  <si>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</si>
  <si>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</si>
  <si>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</si>
  <si>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</si>
  <si>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</si>
  <si>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</si>
  <si>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</si>
  <si>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</si>
  <si>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</si>
  <si>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</si>
  <si>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</si>
  <si>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</si>
  <si>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</si>
  <si>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</si>
  <si>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</si>
  <si>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</si>
  <si>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</si>
  <si>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</si>
  <si>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</si>
  <si>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</si>
  <si>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</si>
  <si>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</si>
  <si>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</si>
  <si>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</si>
  <si>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</si>
  <si>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</si>
  <si>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</si>
  <si>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</si>
  <si>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</si>
  <si>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</si>
  <si>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</si>
  <si>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</si>
  <si>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</si>
  <si>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</si>
  <si>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</si>
  <si>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</si>
  <si>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</si>
  <si>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</si>
  <si>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</si>
  <si>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</si>
  <si>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</si>
  <si>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</si>
  <si>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</si>
  <si>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</si>
  <si>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</si>
  <si>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</si>
  <si>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</si>
  <si>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</si>
  <si>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</si>
  <si>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</si>
  <si>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</si>
  <si>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</si>
  <si>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</si>
  <si>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</si>
  <si>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</si>
  <si>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</si>
  <si>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</si>
  <si>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</si>
  <si>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</si>
  <si>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</si>
  <si>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</si>
  <si>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</si>
  <si>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</si>
  <si>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</si>
  <si>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</si>
  <si>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</si>
  <si>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</si>
  <si>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</si>
  <si>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</si>
  <si>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</si>
  <si>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</si>
  <si>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</si>
  <si>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</si>
  <si>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</si>
  <si>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</si>
  <si>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</si>
  <si>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</si>
  <si>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</si>
  <si>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</si>
  <si>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</si>
  <si>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</si>
  <si>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</si>
  <si>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</si>
  <si>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</si>
  <si>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</si>
  <si>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</si>
  <si>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</si>
  <si>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</si>
  <si>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</si>
  <si>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</si>
  <si>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</si>
  <si>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</si>
  <si>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</si>
  <si>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</si>
  <si>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</si>
  <si>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</si>
  <si>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</si>
  <si>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</si>
  <si>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</si>
  <si>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</si>
  <si>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</si>
  <si>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</si>
  <si>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</si>
  <si>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</si>
  <si>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</si>
  <si>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</si>
  <si>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</si>
  <si>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</si>
  <si>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</si>
  <si>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</si>
  <si>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</si>
  <si>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</si>
  <si>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</si>
  <si>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</si>
  <si>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</si>
  <si>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</si>
  <si>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</si>
  <si>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</si>
  <si>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</si>
  <si>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</si>
  <si>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</si>
  <si>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</si>
  <si>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</si>
  <si>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</si>
  <si>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</si>
  <si>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</si>
  <si>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</si>
  <si>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</si>
  <si>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</si>
  <si>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</si>
  <si>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</si>
  <si>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</si>
  <si>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</si>
  <si>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</si>
  <si>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</si>
  <si>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</si>
  <si>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</si>
  <si>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</si>
  <si>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</si>
  <si>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</si>
  <si>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</si>
  <si>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</si>
  <si>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</si>
  <si>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</si>
  <si>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</si>
  <si>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</si>
  <si>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</si>
  <si>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</si>
  <si>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</si>
  <si>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</si>
  <si>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</si>
  <si>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</si>
  <si>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</si>
  <si>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</si>
  <si>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</si>
  <si>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</si>
  <si>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</si>
  <si>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</si>
  <si>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</si>
  <si>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</si>
  <si>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</si>
  <si>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</si>
  <si>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</si>
  <si>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</si>
  <si>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</si>
  <si>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</si>
  <si>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</si>
  <si>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</si>
  <si>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</si>
  <si>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</si>
  <si>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</si>
  <si>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</si>
  <si>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</si>
  <si>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</si>
  <si>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</si>
  <si>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</si>
  <si>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</si>
  <si>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</si>
  <si>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</si>
  <si>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</si>
  <si>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</si>
  <si>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</si>
  <si>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</si>
  <si>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</si>
  <si>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</si>
  <si>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</si>
  <si>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</si>
  <si>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</si>
  <si>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</si>
  <si>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</si>
  <si>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</si>
  <si>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</si>
  <si>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</si>
  <si>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</si>
  <si>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</si>
  <si>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</si>
  <si>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</si>
  <si>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</si>
  <si>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</si>
  <si>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</si>
  <si>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</si>
  <si>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</si>
  <si>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</si>
  <si>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</si>
  <si>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</si>
  <si>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</si>
  <si>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</si>
  <si>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</si>
  <si>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</si>
  <si>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</si>
  <si>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</si>
  <si>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</si>
  <si>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</si>
  <si>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</si>
  <si>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</si>
  <si>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</si>
  <si>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</si>
  <si>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</si>
  <si>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</si>
  <si>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</si>
  <si>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</si>
  <si>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</si>
  <si>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</si>
  <si>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</si>
  <si>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</si>
  <si>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</si>
  <si>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</si>
  <si>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</si>
  <si>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</si>
  <si>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</si>
  <si>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</si>
  <si>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</si>
  <si>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</si>
  <si>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</si>
  <si>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</si>
  <si>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</si>
  <si>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</si>
  <si>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</si>
  <si>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</si>
  <si>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</si>
  <si>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</si>
  <si>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</si>
  <si>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</si>
  <si>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</si>
  <si>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</si>
  <si>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</si>
  <si>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</si>
  <si>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</si>
  <si>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</si>
  <si>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</si>
  <si>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</si>
  <si>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</si>
  <si>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</si>
  <si>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</si>
  <si>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</si>
  <si>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</si>
  <si>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</si>
  <si>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</si>
  <si>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</si>
  <si>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</si>
  <si>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</si>
  <si>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</si>
  <si>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</si>
  <si>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</si>
  <si>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</si>
  <si>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</si>
  <si>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</si>
  <si>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</si>
  <si>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</si>
  <si>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</si>
  <si>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Okmány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</si>
</sst>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4" dataDxfId="12" headerRowBorderDxfId="13" tableBorderDxfId="11" headerRowCellStyle="Normál 10" dataCellStyle="Normál 10">
  <autoFilter ref="A1:F465" xr:uid="{134BEC41-0044-4498-9682-8387D48047F7}"/>
  <tableColumns count="6">
    <tableColumn id="1" xr3:uid="{4B5B3757-85FD-43F8-9B62-258A51581B25}" name="Foglalkozás" dataDxfId="10" dataCellStyle="Normál 10"/>
    <tableColumn id="2" xr3:uid="{088A5379-AB2C-41A2-B801-84898C80E47E}" name="Oszlop1" dataDxfId="9" dataCellStyle="Normál 10"/>
    <tableColumn id="3" xr3:uid="{1F13ABBE-8719-424A-B0CA-9928AA7B7103}" name="Korcsoport" dataDxfId="8" dataCellStyle="Normál 10"/>
    <tableColumn id="4" xr3:uid="{265CADDD-7107-4B8D-8DDB-287234852308}" name="Oszlop2" dataDxfId="7" dataCellStyle="Normál 10"/>
    <tableColumn id="5" xr3:uid="{AD8DE1A1-3EAE-482F-81E1-7B13CDE144A8}" name="Oszlop3" dataDxfId="6" dataCellStyle="Normál 10"/>
    <tableColumn id="6" xr3:uid="{0FDC9587-BA60-4325-A17F-3E74875A154D}" name="Oszlop4" dataDxfId="5"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352398</v>
      </c>
      <c r="F3" s="295">
        <f>D3-E3</f>
        <v>460359902</v>
      </c>
      <c r="G3" s="295">
        <f>SUMIFS(Bérköltség!$B$2:$B$17,Bérköltség!$K$2:$K$17,$C3,Bérköltség!$N$2:$N$17,"Köt.váll")+SUMIFS(Bérköltség!$C$2:$C$17,Bérköltség!$K$2:$K$17,$C3,Bérköltség!$N$2:$N$17,"Köt.váll")</f>
        <v>2034000</v>
      </c>
      <c r="H3" s="133">
        <f>F3-G3</f>
        <v>458325902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1250649</v>
      </c>
      <c r="N3" s="112">
        <f>L3-M3</f>
        <v>240493119</v>
      </c>
      <c r="O3" s="112">
        <f>SUMIFS(Bérköltség!$B$2:$B$17,Bérköltség!$I$2:$I$17,$K3,Bérköltség!$N$2:$N$17,"Köt.váll")+SUMIFS(Bérköltség!$C$2:$C$17,Bérköltség!$I$2:$I$17,$K3,Bérköltség!$N$2:$N$17,"Köt.váll")+SUMIFS(Dologi_felhalm.!$I$3:$I$84,Dologi_felhalm.!$L$3:$L$84,$K3,Dologi_felhalm.!$J$3:$J$84,"Köt.váll")</f>
        <v>8262438</v>
      </c>
      <c r="P3" s="113">
        <f>N3-O3</f>
        <v>232230681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10411901</v>
      </c>
      <c r="N8" s="125">
        <f t="shared" si="4"/>
        <v>859588099</v>
      </c>
      <c r="O8" s="125">
        <f t="shared" si="4"/>
        <v>10171646</v>
      </c>
      <c r="P8" s="126">
        <f t="shared" si="4"/>
        <v>849416453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9188587</v>
      </c>
      <c r="M12" s="167">
        <f t="shared" si="5"/>
        <v>785236448</v>
      </c>
      <c r="N12" s="167">
        <f t="shared" si="5"/>
        <v>9831063</v>
      </c>
      <c r="O12" s="169">
        <f t="shared" si="5"/>
        <v>775405385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10411901</v>
      </c>
      <c r="M14" s="109">
        <f t="shared" si="7"/>
        <v>859588099</v>
      </c>
      <c r="N14" s="293">
        <f t="shared" si="7"/>
        <v>10171646</v>
      </c>
      <c r="O14" s="294">
        <f t="shared" si="7"/>
        <v>849416453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9188587</v>
      </c>
      <c r="F25" s="58">
        <f t="shared" si="8"/>
        <v>785236448</v>
      </c>
      <c r="G25" s="58">
        <f t="shared" si="8"/>
        <v>9831063</v>
      </c>
      <c r="H25" s="58">
        <f t="shared" si="8"/>
        <v>775405385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EE3C3F08-645C-4296-99D4-DFA922CC3AF5}"/>
    </customSheetView>
  </customSheetViews>
  <mergeCells count="5">
    <mergeCell ref="A1:H1"/>
    <mergeCell ref="A27:H27"/>
    <mergeCell ref="J1:P1"/>
    <mergeCell ref="J8:K8"/>
    <mergeCell ref="J10:O10"/>
  </mergeCells>
  <phoneticPr fontId="5" type="noConversion"/>
  <conditionalFormatting sqref="H3:H25 H29:H36">
    <cfRule type="cellIs" dxfId="4" priority="3" operator="lessThan">
      <formula>0</formula>
    </cfRule>
  </conditionalFormatting>
  <conditionalFormatting sqref="O12:O14">
    <cfRule type="cellIs" dxfId="3" priority="1" operator="lessThan">
      <formula>0</formula>
    </cfRule>
  </conditionalFormatting>
  <conditionalFormatting sqref="P3:P8">
    <cfRule type="cellIs" dxfId="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zoomScale="85" zoomScaleNormal="85" workbookViewId="0">
      <pane ySplit="1" topLeftCell="A2" activePane="bottomLeft" state="frozen"/>
      <selection pane="bottomLeft" activeCell="C2" sqref="C2"/>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C1" s="4" t="s">
        <v>2559</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c r="AB3" s="1">
        <v>1</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c r="AB7" s="1">
        <v>1</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8346442386</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c r="AB9" s="1">
        <v>1</v>
      </c>
    </row>
    <row r="10" spans="1:28" s="1" customFormat="1" ht="18" customHeight="1" x14ac:dyDescent="0.25">
      <c r="A10" s="290"/>
      <c r="B10" s="256"/>
      <c r="C10" s="256"/>
      <c r="D10" s="31"/>
      <c r="E10" s="265"/>
      <c r="F10" s="35"/>
      <c r="G10" s="77"/>
      <c r="H10" s="36"/>
      <c r="I10" s="9"/>
      <c r="J10" s="9"/>
      <c r="K10" s="11"/>
      <c r="L10" s="81"/>
      <c r="M10" s="108"/>
      <c r="N10" s="11"/>
      <c r="O10" s="7"/>
      <c r="P10" s="121"/>
      <c r="Q10" s="122"/>
      <c r="R10" s="116"/>
      <c r="S10" s="116"/>
      <c r="T10" s="117"/>
      <c r="U10" s="123" t="str">
        <f t="shared" ref="U10:U12" si="22">IFERROR(ROUND(P10*S10/R10,0),"")</f>
        <v/>
      </c>
      <c r="V10" s="123" t="str">
        <f t="shared" ref="V10:V12" si="23">IFERROR(ROUND(U10*X10,0),"")</f>
        <v/>
      </c>
      <c r="W10" s="118"/>
      <c r="X10" s="119">
        <v>0.13</v>
      </c>
      <c r="Y10" s="170"/>
      <c r="Z10" s="12"/>
      <c r="AA10" s="10"/>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si="22"/>
        <v/>
      </c>
      <c r="V11" s="123" t="str">
        <f t="shared" si="23"/>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2"/>
        <v/>
      </c>
      <c r="V12" s="123" t="str">
        <f t="shared" si="23"/>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2885856</v>
      </c>
      <c r="C18" s="189">
        <f>SUBTOTAL(109,C2:C17)</f>
        <v>375162</v>
      </c>
      <c r="D18" s="178" t="s">
        <v>170</v>
      </c>
      <c r="E18" s="187"/>
      <c r="F18" s="179"/>
      <c r="G18" s="180"/>
      <c r="H18" s="179"/>
      <c r="I18" s="181"/>
      <c r="J18" s="181"/>
      <c r="K18" s="182"/>
      <c r="L18" s="183"/>
      <c r="M18" s="184"/>
      <c r="N18" s="185"/>
      <c r="O18" s="185"/>
      <c r="P18" s="186"/>
      <c r="Q18" s="186"/>
      <c r="R18" s="187"/>
      <c r="S18" s="188"/>
      <c r="T18" s="188"/>
      <c r="U18" s="189">
        <f>SUBTOTAL(109,U2:U17)</f>
        <v>2885856</v>
      </c>
      <c r="V18" s="189">
        <f>SUBTOTAL(109,V2:V17)</f>
        <v>375162</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744AF146-97D6-4F81-B26A-F6968663118F}">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85C8E3FB-C4D1-4833-8E48-BD1EF47A0B0A}"/>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7.25"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7.25"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2023-04-26T13:07:34Z</dcterms:modified>
</cp:coreProperties>
</file>