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ERASMUS\ERASMUS_GTK\GreenCool_KA220_HED_0027563\"/>
    </mc:Choice>
  </mc:AlternateContent>
  <xr:revisionPtr revIDLastSave="0" documentId="13_ncr:1_{1F9D147B-FB02-4636-85CD-1255FBAEB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1" r:id="rId4"/>
    <sheet name="Havi béradatok" sheetId="20" r:id="rId5"/>
  </sheets>
  <externalReferences>
    <externalReference r:id="rId6"/>
  </externalReferences>
  <definedNames>
    <definedName name="_xlnm._FilterDatabase" localSheetId="0" hidden="1">Bérköltség!$A$5:$W$158</definedName>
    <definedName name="_xlnm._FilterDatabase" localSheetId="1" hidden="1">Dologi_Felhalm.!$A$10:$I$43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3" l="1"/>
  <c r="O156" i="17"/>
  <c r="M156" i="17"/>
  <c r="N156" i="17" s="1"/>
  <c r="I156" i="17"/>
  <c r="H156" i="17"/>
  <c r="M155" i="17"/>
  <c r="N155" i="17" s="1"/>
  <c r="I155" i="17"/>
  <c r="O155" i="17" s="1"/>
  <c r="H155" i="17"/>
  <c r="M160" i="17"/>
  <c r="N160" i="17" s="1"/>
  <c r="I160" i="17"/>
  <c r="O160" i="17" s="1"/>
  <c r="H160" i="17"/>
  <c r="M159" i="17"/>
  <c r="N159" i="17" s="1"/>
  <c r="I159" i="17"/>
  <c r="O159" i="17" s="1"/>
  <c r="H159" i="17"/>
  <c r="V157" i="17"/>
  <c r="U157" i="17"/>
  <c r="V153" i="17"/>
  <c r="U153" i="17"/>
  <c r="V136" i="17"/>
  <c r="U136" i="17"/>
  <c r="V130" i="17"/>
  <c r="U130" i="17"/>
  <c r="G43" i="13"/>
  <c r="G35" i="13"/>
  <c r="V152" i="17"/>
  <c r="U152" i="17"/>
  <c r="V135" i="17"/>
  <c r="U135" i="17"/>
  <c r="V129" i="17"/>
  <c r="U129" i="17"/>
  <c r="M58" i="17"/>
  <c r="N58" i="17" s="1"/>
  <c r="I58" i="17"/>
  <c r="O58" i="17" s="1"/>
  <c r="H58" i="17"/>
  <c r="M57" i="17"/>
  <c r="N57" i="17" s="1"/>
  <c r="I57" i="17"/>
  <c r="O57" i="17" s="1"/>
  <c r="H57" i="17"/>
  <c r="M56" i="17"/>
  <c r="N56" i="17" s="1"/>
  <c r="I56" i="17"/>
  <c r="O56" i="17" s="1"/>
  <c r="H56" i="17"/>
  <c r="M55" i="17"/>
  <c r="N55" i="17" s="1"/>
  <c r="I55" i="17"/>
  <c r="O55" i="17" s="1"/>
  <c r="H55" i="17"/>
  <c r="M54" i="17"/>
  <c r="N54" i="17" s="1"/>
  <c r="I54" i="17"/>
  <c r="O54" i="17" s="1"/>
  <c r="H54" i="17"/>
  <c r="S58" i="17"/>
  <c r="S57" i="17"/>
  <c r="S56" i="17"/>
  <c r="S55" i="17"/>
  <c r="S54" i="17"/>
  <c r="S53" i="17"/>
  <c r="M53" i="17"/>
  <c r="N53" i="17" s="1"/>
  <c r="I53" i="17"/>
  <c r="O53" i="17" s="1"/>
  <c r="H53" i="17"/>
  <c r="M154" i="17"/>
  <c r="N154" i="17" s="1"/>
  <c r="I154" i="17"/>
  <c r="O154" i="17" s="1"/>
  <c r="H154" i="17"/>
  <c r="M158" i="17"/>
  <c r="N158" i="17" s="1"/>
  <c r="I158" i="17"/>
  <c r="O158" i="17" s="1"/>
  <c r="H158" i="17"/>
  <c r="M157" i="17"/>
  <c r="N157" i="17" s="1"/>
  <c r="I157" i="17"/>
  <c r="O157" i="17" s="1"/>
  <c r="H157" i="17"/>
  <c r="W157" i="17" s="1"/>
  <c r="M153" i="17"/>
  <c r="N153" i="17" s="1"/>
  <c r="I153" i="17"/>
  <c r="O153" i="17" s="1"/>
  <c r="H153" i="17"/>
  <c r="W153" i="17" s="1"/>
  <c r="S36" i="17"/>
  <c r="U36" i="17" s="1"/>
  <c r="S40" i="17"/>
  <c r="M40" i="17"/>
  <c r="N40" i="17" s="1"/>
  <c r="I40" i="17"/>
  <c r="O40" i="17" s="1"/>
  <c r="H40" i="17"/>
  <c r="S39" i="17"/>
  <c r="M39" i="17"/>
  <c r="N39" i="17" s="1"/>
  <c r="I39" i="17"/>
  <c r="O39" i="17" s="1"/>
  <c r="H39" i="17"/>
  <c r="S38" i="17"/>
  <c r="M38" i="17"/>
  <c r="N38" i="17" s="1"/>
  <c r="I38" i="17"/>
  <c r="O38" i="17" s="1"/>
  <c r="H38" i="17"/>
  <c r="S37" i="17"/>
  <c r="M37" i="17"/>
  <c r="N37" i="17" s="1"/>
  <c r="I37" i="17"/>
  <c r="O37" i="17" s="1"/>
  <c r="H37" i="17"/>
  <c r="M36" i="17"/>
  <c r="N36" i="17" s="1"/>
  <c r="I36" i="17"/>
  <c r="O36" i="17" s="1"/>
  <c r="H36" i="17"/>
  <c r="M35" i="17"/>
  <c r="N35" i="17" s="1"/>
  <c r="I35" i="17"/>
  <c r="O35" i="17" s="1"/>
  <c r="H35" i="17"/>
  <c r="M34" i="17"/>
  <c r="N34" i="17" s="1"/>
  <c r="I34" i="17"/>
  <c r="O34" i="17" s="1"/>
  <c r="H34" i="17"/>
  <c r="M33" i="17"/>
  <c r="N33" i="17" s="1"/>
  <c r="I33" i="17"/>
  <c r="O33" i="17" s="1"/>
  <c r="H33" i="17"/>
  <c r="M32" i="17"/>
  <c r="N32" i="17" s="1"/>
  <c r="I32" i="17"/>
  <c r="O32" i="17" s="1"/>
  <c r="H32" i="17"/>
  <c r="S35" i="17"/>
  <c r="S34" i="17"/>
  <c r="S33" i="17"/>
  <c r="S32" i="17"/>
  <c r="S31" i="17"/>
  <c r="W31" i="17" s="1"/>
  <c r="M31" i="17"/>
  <c r="N31" i="17" s="1"/>
  <c r="I31" i="17"/>
  <c r="O31" i="17" s="1"/>
  <c r="H31" i="17"/>
  <c r="M84" i="17"/>
  <c r="N84" i="17" s="1"/>
  <c r="I84" i="17"/>
  <c r="O84" i="17" s="1"/>
  <c r="H84" i="17"/>
  <c r="M83" i="17"/>
  <c r="N83" i="17" s="1"/>
  <c r="I83" i="17"/>
  <c r="O83" i="17" s="1"/>
  <c r="H83" i="17"/>
  <c r="M82" i="17"/>
  <c r="N82" i="17" s="1"/>
  <c r="I82" i="17"/>
  <c r="O82" i="17" s="1"/>
  <c r="H82" i="17"/>
  <c r="M81" i="17"/>
  <c r="N81" i="17" s="1"/>
  <c r="I81" i="17"/>
  <c r="O81" i="17" s="1"/>
  <c r="H81" i="17"/>
  <c r="S84" i="17"/>
  <c r="S83" i="17"/>
  <c r="S82" i="17"/>
  <c r="S81" i="17"/>
  <c r="S80" i="17"/>
  <c r="M80" i="17"/>
  <c r="N80" i="17" s="1"/>
  <c r="I80" i="17"/>
  <c r="O80" i="17" s="1"/>
  <c r="H80" i="17"/>
  <c r="M79" i="17"/>
  <c r="N79" i="17" s="1"/>
  <c r="I79" i="17"/>
  <c r="O79" i="17" s="1"/>
  <c r="H79" i="17"/>
  <c r="M78" i="17"/>
  <c r="N78" i="17" s="1"/>
  <c r="I78" i="17"/>
  <c r="O78" i="17" s="1"/>
  <c r="H78" i="17"/>
  <c r="M77" i="17"/>
  <c r="N77" i="17" s="1"/>
  <c r="I77" i="17"/>
  <c r="O77" i="17" s="1"/>
  <c r="H77" i="17"/>
  <c r="M76" i="17"/>
  <c r="N76" i="17" s="1"/>
  <c r="I76" i="17"/>
  <c r="O76" i="17" s="1"/>
  <c r="H76" i="17"/>
  <c r="S79" i="17"/>
  <c r="S78" i="17"/>
  <c r="S77" i="17"/>
  <c r="S76" i="17"/>
  <c r="S75" i="17"/>
  <c r="M75" i="17"/>
  <c r="N75" i="17" s="1"/>
  <c r="I75" i="17"/>
  <c r="O75" i="17" s="1"/>
  <c r="H75" i="17"/>
  <c r="M126" i="17"/>
  <c r="N126" i="17" s="1"/>
  <c r="I126" i="17"/>
  <c r="O126" i="17" s="1"/>
  <c r="H126" i="17"/>
  <c r="M125" i="17"/>
  <c r="N125" i="17" s="1"/>
  <c r="I125" i="17"/>
  <c r="O125" i="17" s="1"/>
  <c r="H125" i="17"/>
  <c r="M124" i="17"/>
  <c r="N124" i="17" s="1"/>
  <c r="I124" i="17"/>
  <c r="O124" i="17" s="1"/>
  <c r="H124" i="17"/>
  <c r="M123" i="17"/>
  <c r="N123" i="17" s="1"/>
  <c r="I123" i="17"/>
  <c r="O123" i="17" s="1"/>
  <c r="H123" i="17"/>
  <c r="S126" i="17"/>
  <c r="S125" i="17"/>
  <c r="S124" i="17"/>
  <c r="S123" i="17"/>
  <c r="S122" i="17"/>
  <c r="W122" i="17" s="1"/>
  <c r="M122" i="17"/>
  <c r="N122" i="17" s="1"/>
  <c r="I122" i="17"/>
  <c r="O122" i="17" s="1"/>
  <c r="H122" i="17"/>
  <c r="M121" i="17"/>
  <c r="N121" i="17" s="1"/>
  <c r="I121" i="17"/>
  <c r="O121" i="17" s="1"/>
  <c r="H121" i="17"/>
  <c r="M120" i="17"/>
  <c r="N120" i="17" s="1"/>
  <c r="I120" i="17"/>
  <c r="O120" i="17" s="1"/>
  <c r="H120" i="17"/>
  <c r="M119" i="17"/>
  <c r="N119" i="17" s="1"/>
  <c r="I119" i="17"/>
  <c r="O119" i="17" s="1"/>
  <c r="H119" i="17"/>
  <c r="M118" i="17"/>
  <c r="N118" i="17" s="1"/>
  <c r="I118" i="17"/>
  <c r="O118" i="17" s="1"/>
  <c r="H118" i="17"/>
  <c r="S121" i="17"/>
  <c r="S120" i="17"/>
  <c r="S119" i="17"/>
  <c r="S118" i="17"/>
  <c r="S117" i="17"/>
  <c r="W117" i="17" s="1"/>
  <c r="M117" i="17"/>
  <c r="N117" i="17" s="1"/>
  <c r="I117" i="17"/>
  <c r="O117" i="17" s="1"/>
  <c r="H117" i="17"/>
  <c r="M140" i="17"/>
  <c r="N140" i="17" s="1"/>
  <c r="I140" i="17"/>
  <c r="O140" i="17" s="1"/>
  <c r="H140" i="17"/>
  <c r="M139" i="17"/>
  <c r="N139" i="17" s="1"/>
  <c r="I139" i="17"/>
  <c r="O139" i="17" s="1"/>
  <c r="H139" i="17"/>
  <c r="M138" i="17"/>
  <c r="N138" i="17" s="1"/>
  <c r="I138" i="17"/>
  <c r="O138" i="17" s="1"/>
  <c r="H138" i="17"/>
  <c r="M137" i="17"/>
  <c r="N137" i="17" s="1"/>
  <c r="I137" i="17"/>
  <c r="O137" i="17" s="1"/>
  <c r="H137" i="17"/>
  <c r="M134" i="17"/>
  <c r="N134" i="17" s="1"/>
  <c r="I134" i="17"/>
  <c r="O134" i="17" s="1"/>
  <c r="H134" i="17"/>
  <c r="M133" i="17"/>
  <c r="N133" i="17" s="1"/>
  <c r="I133" i="17"/>
  <c r="O133" i="17" s="1"/>
  <c r="H133" i="17"/>
  <c r="M132" i="17"/>
  <c r="N132" i="17" s="1"/>
  <c r="I132" i="17"/>
  <c r="O132" i="17" s="1"/>
  <c r="H132" i="17"/>
  <c r="M131" i="17"/>
  <c r="N131" i="17" s="1"/>
  <c r="I131" i="17"/>
  <c r="O131" i="17" s="1"/>
  <c r="H131" i="17"/>
  <c r="M130" i="17"/>
  <c r="N130" i="17" s="1"/>
  <c r="I130" i="17"/>
  <c r="O130" i="17" s="1"/>
  <c r="H130" i="17"/>
  <c r="W130" i="17" s="1"/>
  <c r="M136" i="17"/>
  <c r="N136" i="17" s="1"/>
  <c r="I136" i="17"/>
  <c r="O136" i="17" s="1"/>
  <c r="H136" i="17"/>
  <c r="W136" i="17" s="1"/>
  <c r="M100" i="17"/>
  <c r="N100" i="17" s="1"/>
  <c r="I100" i="17"/>
  <c r="O100" i="17" s="1"/>
  <c r="H100" i="17"/>
  <c r="M99" i="17"/>
  <c r="N99" i="17" s="1"/>
  <c r="I99" i="17"/>
  <c r="O99" i="17" s="1"/>
  <c r="H99" i="17"/>
  <c r="M98" i="17"/>
  <c r="N98" i="17" s="1"/>
  <c r="I98" i="17"/>
  <c r="O98" i="17" s="1"/>
  <c r="H98" i="17"/>
  <c r="S100" i="17"/>
  <c r="S99" i="17"/>
  <c r="S98" i="17"/>
  <c r="S97" i="17"/>
  <c r="M97" i="17"/>
  <c r="N97" i="17" s="1"/>
  <c r="I97" i="17"/>
  <c r="O97" i="17" s="1"/>
  <c r="H97" i="17"/>
  <c r="M104" i="17"/>
  <c r="N104" i="17" s="1"/>
  <c r="I104" i="17"/>
  <c r="O104" i="17" s="1"/>
  <c r="H104" i="17"/>
  <c r="M103" i="17"/>
  <c r="N103" i="17" s="1"/>
  <c r="I103" i="17"/>
  <c r="O103" i="17" s="1"/>
  <c r="H103" i="17"/>
  <c r="M102" i="17"/>
  <c r="N102" i="17" s="1"/>
  <c r="I102" i="17"/>
  <c r="O102" i="17" s="1"/>
  <c r="H102" i="17"/>
  <c r="S104" i="17"/>
  <c r="S103" i="17"/>
  <c r="S102" i="17"/>
  <c r="S101" i="17"/>
  <c r="M101" i="17"/>
  <c r="N101" i="17" s="1"/>
  <c r="I101" i="17"/>
  <c r="O101" i="17" s="1"/>
  <c r="H101" i="17"/>
  <c r="V2" i="17"/>
  <c r="W2" i="17"/>
  <c r="W80" i="17" l="1"/>
  <c r="W53" i="17"/>
  <c r="W101" i="17"/>
  <c r="W97" i="17"/>
  <c r="W75" i="17"/>
  <c r="U97" i="17"/>
  <c r="V97" i="17"/>
  <c r="U53" i="17"/>
  <c r="U101" i="17"/>
  <c r="V53" i="17"/>
  <c r="V101" i="17"/>
  <c r="V36" i="17"/>
  <c r="U75" i="17"/>
  <c r="U117" i="17"/>
  <c r="V75" i="17"/>
  <c r="V117" i="17"/>
  <c r="W36" i="17"/>
  <c r="U31" i="17"/>
  <c r="U80" i="17"/>
  <c r="U122" i="17"/>
  <c r="V31" i="17"/>
  <c r="V80" i="17"/>
  <c r="V122" i="17"/>
  <c r="I4" i="19"/>
  <c r="G42" i="13"/>
  <c r="S18" i="17"/>
  <c r="M18" i="17"/>
  <c r="N18" i="17" s="1"/>
  <c r="I18" i="17"/>
  <c r="O18" i="17" s="1"/>
  <c r="H18" i="17"/>
  <c r="M135" i="17"/>
  <c r="N135" i="17" s="1"/>
  <c r="I135" i="17"/>
  <c r="O135" i="17" s="1"/>
  <c r="H135" i="17"/>
  <c r="W135" i="17" s="1"/>
  <c r="M129" i="17"/>
  <c r="N129" i="17" s="1"/>
  <c r="I129" i="17"/>
  <c r="O129" i="17" s="1"/>
  <c r="H129" i="17"/>
  <c r="W129" i="17" s="1"/>
  <c r="G41" i="13"/>
  <c r="G40" i="13"/>
  <c r="G39" i="13"/>
  <c r="G38" i="13"/>
  <c r="G37" i="13"/>
  <c r="G36" i="13"/>
  <c r="G34" i="13"/>
  <c r="G33" i="13"/>
  <c r="G32" i="13"/>
  <c r="G31" i="13"/>
  <c r="U2" i="17"/>
  <c r="S96" i="17"/>
  <c r="M96" i="17"/>
  <c r="N96" i="17" s="1"/>
  <c r="I96" i="17"/>
  <c r="O96" i="17" s="1"/>
  <c r="H96" i="17"/>
  <c r="S95" i="17"/>
  <c r="M95" i="17"/>
  <c r="N95" i="17" s="1"/>
  <c r="I95" i="17"/>
  <c r="O95" i="17" s="1"/>
  <c r="H95" i="17"/>
  <c r="M152" i="17"/>
  <c r="N152" i="17" s="1"/>
  <c r="I152" i="17"/>
  <c r="O152" i="17" s="1"/>
  <c r="H152" i="17"/>
  <c r="W152" i="17" s="1"/>
  <c r="M52" i="17"/>
  <c r="N52" i="17" s="1"/>
  <c r="I52" i="17"/>
  <c r="O52" i="17" s="1"/>
  <c r="H52" i="17"/>
  <c r="S52" i="17"/>
  <c r="S51" i="17"/>
  <c r="M51" i="17"/>
  <c r="N51" i="17" s="1"/>
  <c r="I51" i="17"/>
  <c r="O51" i="17" s="1"/>
  <c r="H51" i="17"/>
  <c r="M30" i="17"/>
  <c r="N30" i="17" s="1"/>
  <c r="I30" i="17"/>
  <c r="O30" i="17" s="1"/>
  <c r="H30" i="17"/>
  <c r="M74" i="17"/>
  <c r="N74" i="17" s="1"/>
  <c r="I74" i="17"/>
  <c r="O74" i="17" s="1"/>
  <c r="H74" i="17"/>
  <c r="H151" i="17"/>
  <c r="H150" i="17"/>
  <c r="H149" i="17"/>
  <c r="H148" i="17"/>
  <c r="H147" i="17"/>
  <c r="H146" i="17"/>
  <c r="H145" i="17"/>
  <c r="H144" i="17"/>
  <c r="H143" i="17"/>
  <c r="H142" i="17"/>
  <c r="H141" i="17"/>
  <c r="H128" i="17"/>
  <c r="H12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94" i="17"/>
  <c r="H93" i="17"/>
  <c r="H92" i="17"/>
  <c r="H91" i="17"/>
  <c r="H90" i="17"/>
  <c r="H89" i="17"/>
  <c r="H88" i="17"/>
  <c r="H87" i="17"/>
  <c r="H86" i="17"/>
  <c r="H85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0" i="17"/>
  <c r="H49" i="17"/>
  <c r="H48" i="17"/>
  <c r="H47" i="17"/>
  <c r="H46" i="17"/>
  <c r="H45" i="17"/>
  <c r="H44" i="17"/>
  <c r="H43" i="17"/>
  <c r="H42" i="17"/>
  <c r="H41" i="17"/>
  <c r="H29" i="17"/>
  <c r="H28" i="17"/>
  <c r="H27" i="17"/>
  <c r="H26" i="17"/>
  <c r="H25" i="17"/>
  <c r="H24" i="17"/>
  <c r="H23" i="17"/>
  <c r="H22" i="17"/>
  <c r="H21" i="17"/>
  <c r="H20" i="17"/>
  <c r="H19" i="17"/>
  <c r="H17" i="17"/>
  <c r="H16" i="17"/>
  <c r="H15" i="17"/>
  <c r="H14" i="17"/>
  <c r="H13" i="17"/>
  <c r="H12" i="17"/>
  <c r="H11" i="17"/>
  <c r="H10" i="17"/>
  <c r="H9" i="17"/>
  <c r="H8" i="17"/>
  <c r="H7" i="17"/>
  <c r="S116" i="17"/>
  <c r="S115" i="17"/>
  <c r="S114" i="17"/>
  <c r="S113" i="17"/>
  <c r="S94" i="17"/>
  <c r="S93" i="17"/>
  <c r="S74" i="17"/>
  <c r="S73" i="17"/>
  <c r="S72" i="17"/>
  <c r="S71" i="17"/>
  <c r="S68" i="17"/>
  <c r="S67" i="17"/>
  <c r="S66" i="17"/>
  <c r="S50" i="17"/>
  <c r="S49" i="17"/>
  <c r="S30" i="17"/>
  <c r="S29" i="17"/>
  <c r="S28" i="17"/>
  <c r="S27" i="17"/>
  <c r="S17" i="17"/>
  <c r="S16" i="17"/>
  <c r="S15" i="17"/>
  <c r="M73" i="17"/>
  <c r="N73" i="17" s="1"/>
  <c r="I73" i="17"/>
  <c r="O73" i="17" s="1"/>
  <c r="M17" i="17"/>
  <c r="N17" i="17" s="1"/>
  <c r="I17" i="17"/>
  <c r="O17" i="17" s="1"/>
  <c r="M72" i="17"/>
  <c r="N72" i="17" s="1"/>
  <c r="I72" i="17"/>
  <c r="O72" i="17" s="1"/>
  <c r="M16" i="17"/>
  <c r="N16" i="17" s="1"/>
  <c r="I16" i="17"/>
  <c r="O16" i="17" s="1"/>
  <c r="M15" i="17"/>
  <c r="N15" i="17" s="1"/>
  <c r="I15" i="17"/>
  <c r="O15" i="17" s="1"/>
  <c r="G30" i="13"/>
  <c r="G29" i="13"/>
  <c r="M50" i="17"/>
  <c r="N50" i="17" s="1"/>
  <c r="I50" i="17"/>
  <c r="O50" i="17" s="1"/>
  <c r="M49" i="17"/>
  <c r="N49" i="17" s="1"/>
  <c r="I49" i="17"/>
  <c r="O49" i="17" s="1"/>
  <c r="M151" i="17"/>
  <c r="N151" i="17" s="1"/>
  <c r="I151" i="17"/>
  <c r="O151" i="17" s="1"/>
  <c r="M150" i="17"/>
  <c r="N150" i="17" s="1"/>
  <c r="I150" i="17"/>
  <c r="O150" i="17" s="1"/>
  <c r="M149" i="17"/>
  <c r="N149" i="17" s="1"/>
  <c r="I149" i="17"/>
  <c r="O149" i="17" s="1"/>
  <c r="M148" i="17"/>
  <c r="N148" i="17" s="1"/>
  <c r="I148" i="17"/>
  <c r="O148" i="17" s="1"/>
  <c r="M94" i="17"/>
  <c r="N94" i="17" s="1"/>
  <c r="I94" i="17"/>
  <c r="O94" i="17" s="1"/>
  <c r="M93" i="17"/>
  <c r="N93" i="17" s="1"/>
  <c r="I93" i="17"/>
  <c r="O93" i="17" s="1"/>
  <c r="M92" i="17"/>
  <c r="N92" i="17" s="1"/>
  <c r="I92" i="17"/>
  <c r="O92" i="17" s="1"/>
  <c r="G28" i="13"/>
  <c r="G27" i="13"/>
  <c r="G18" i="13"/>
  <c r="G19" i="13"/>
  <c r="G23" i="13"/>
  <c r="G25" i="13"/>
  <c r="M68" i="17"/>
  <c r="N68" i="17" s="1"/>
  <c r="I68" i="17"/>
  <c r="O68" i="17" s="1"/>
  <c r="M67" i="17"/>
  <c r="N67" i="17" s="1"/>
  <c r="I67" i="17"/>
  <c r="O67" i="17" s="1"/>
  <c r="M66" i="17"/>
  <c r="N66" i="17" s="1"/>
  <c r="I66" i="17"/>
  <c r="O66" i="17" s="1"/>
  <c r="M65" i="17"/>
  <c r="N65" i="17" s="1"/>
  <c r="I65" i="17"/>
  <c r="O65" i="17" s="1"/>
  <c r="M64" i="17"/>
  <c r="N64" i="17" s="1"/>
  <c r="I64" i="17"/>
  <c r="O64" i="17" s="1"/>
  <c r="M14" i="17"/>
  <c r="N14" i="17" s="1"/>
  <c r="I14" i="17"/>
  <c r="O14" i="17" s="1"/>
  <c r="M13" i="17"/>
  <c r="N13" i="17" s="1"/>
  <c r="I13" i="17"/>
  <c r="O13" i="17" s="1"/>
  <c r="M147" i="17"/>
  <c r="N147" i="17" s="1"/>
  <c r="I147" i="17"/>
  <c r="O147" i="17" s="1"/>
  <c r="M71" i="17"/>
  <c r="N71" i="17" s="1"/>
  <c r="I71" i="17"/>
  <c r="O71" i="17" s="1"/>
  <c r="M70" i="17"/>
  <c r="N70" i="17" s="1"/>
  <c r="I70" i="17"/>
  <c r="O70" i="17" s="1"/>
  <c r="M69" i="17"/>
  <c r="N69" i="17" s="1"/>
  <c r="I69" i="17"/>
  <c r="O69" i="17" s="1"/>
  <c r="M116" i="17"/>
  <c r="N116" i="17" s="1"/>
  <c r="I116" i="17"/>
  <c r="O116" i="17" s="1"/>
  <c r="M115" i="17"/>
  <c r="N115" i="17" s="1"/>
  <c r="I115" i="17"/>
  <c r="O115" i="17" s="1"/>
  <c r="M114" i="17"/>
  <c r="N114" i="17" s="1"/>
  <c r="I114" i="17"/>
  <c r="O114" i="17" s="1"/>
  <c r="M113" i="17"/>
  <c r="N113" i="17" s="1"/>
  <c r="I113" i="17"/>
  <c r="O113" i="17" s="1"/>
  <c r="M112" i="17"/>
  <c r="N112" i="17" s="1"/>
  <c r="I112" i="17"/>
  <c r="O112" i="17" s="1"/>
  <c r="M111" i="17"/>
  <c r="N111" i="17" s="1"/>
  <c r="I111" i="17"/>
  <c r="O111" i="17" s="1"/>
  <c r="M48" i="17"/>
  <c r="N48" i="17" s="1"/>
  <c r="I48" i="17"/>
  <c r="O48" i="17" s="1"/>
  <c r="M47" i="17"/>
  <c r="N47" i="17" s="1"/>
  <c r="I47" i="17"/>
  <c r="O47" i="17" s="1"/>
  <c r="M91" i="17"/>
  <c r="N91" i="17" s="1"/>
  <c r="I91" i="17"/>
  <c r="O91" i="17" s="1"/>
  <c r="M29" i="17"/>
  <c r="N29" i="17" s="1"/>
  <c r="I29" i="17"/>
  <c r="O29" i="17" s="1"/>
  <c r="M28" i="17"/>
  <c r="N28" i="17" s="1"/>
  <c r="I28" i="17"/>
  <c r="O28" i="17" s="1"/>
  <c r="M27" i="17"/>
  <c r="N27" i="17" s="1"/>
  <c r="I27" i="17"/>
  <c r="O27" i="17" s="1"/>
  <c r="M26" i="17"/>
  <c r="N26" i="17" s="1"/>
  <c r="I26" i="17"/>
  <c r="O26" i="17" s="1"/>
  <c r="M25" i="17"/>
  <c r="N25" i="17" s="1"/>
  <c r="I25" i="17"/>
  <c r="O25" i="17" s="1"/>
  <c r="U116" i="17" l="1"/>
  <c r="V116" i="17"/>
  <c r="W116" i="17"/>
  <c r="W96" i="17"/>
  <c r="V96" i="17"/>
  <c r="U96" i="17"/>
  <c r="W74" i="17"/>
  <c r="V74" i="17"/>
  <c r="U74" i="17"/>
  <c r="W18" i="17"/>
  <c r="V18" i="17"/>
  <c r="U18" i="17"/>
  <c r="U30" i="17"/>
  <c r="V30" i="17"/>
  <c r="W30" i="17"/>
  <c r="W52" i="17"/>
  <c r="V52" i="17"/>
  <c r="U52" i="17"/>
  <c r="G26" i="13"/>
  <c r="G24" i="13"/>
  <c r="G22" i="13"/>
  <c r="G21" i="13"/>
  <c r="G20" i="13"/>
  <c r="G17" i="13"/>
  <c r="G16" i="13"/>
  <c r="M63" i="17"/>
  <c r="N63" i="17" s="1"/>
  <c r="I63" i="17"/>
  <c r="O63" i="17" s="1"/>
  <c r="M62" i="17" l="1"/>
  <c r="N62" i="17" s="1"/>
  <c r="I62" i="17"/>
  <c r="O62" i="17" s="1"/>
  <c r="M12" i="17"/>
  <c r="N12" i="17" s="1"/>
  <c r="I12" i="17"/>
  <c r="O12" i="17" s="1"/>
  <c r="M11" i="17"/>
  <c r="N11" i="17" s="1"/>
  <c r="I11" i="17"/>
  <c r="O11" i="17" s="1"/>
  <c r="M46" i="17"/>
  <c r="N46" i="17" s="1"/>
  <c r="I46" i="17"/>
  <c r="O46" i="17" s="1"/>
  <c r="M45" i="17"/>
  <c r="N45" i="17" s="1"/>
  <c r="I45" i="17"/>
  <c r="O45" i="17" s="1"/>
  <c r="M90" i="17"/>
  <c r="N90" i="17" s="1"/>
  <c r="I90" i="17"/>
  <c r="O90" i="17" s="1"/>
  <c r="M89" i="17"/>
  <c r="N89" i="17" s="1"/>
  <c r="I89" i="17"/>
  <c r="O89" i="17" s="1"/>
  <c r="M146" i="17"/>
  <c r="N146" i="17" s="1"/>
  <c r="I146" i="17"/>
  <c r="O146" i="17" s="1"/>
  <c r="M145" i="17"/>
  <c r="N145" i="17" s="1"/>
  <c r="I145" i="17"/>
  <c r="O145" i="17" s="1"/>
  <c r="M44" i="17"/>
  <c r="N44" i="17" s="1"/>
  <c r="I44" i="17"/>
  <c r="O44" i="17" s="1"/>
  <c r="G13" i="13"/>
  <c r="M24" i="17"/>
  <c r="N24" i="17" s="1"/>
  <c r="I24" i="17"/>
  <c r="O24" i="17" s="1"/>
  <c r="M23" i="17"/>
  <c r="N23" i="17" s="1"/>
  <c r="I23" i="17"/>
  <c r="O23" i="17" s="1"/>
  <c r="M22" i="17"/>
  <c r="N22" i="17" s="1"/>
  <c r="I22" i="17"/>
  <c r="O22" i="17" s="1"/>
  <c r="M144" i="17"/>
  <c r="N144" i="17" s="1"/>
  <c r="I144" i="17"/>
  <c r="O144" i="17" s="1"/>
  <c r="M143" i="17"/>
  <c r="N143" i="17" s="1"/>
  <c r="I143" i="17"/>
  <c r="O143" i="17" s="1"/>
  <c r="M61" i="17"/>
  <c r="N61" i="17" s="1"/>
  <c r="I61" i="17"/>
  <c r="O61" i="17" s="1"/>
  <c r="M60" i="17"/>
  <c r="N60" i="17" s="1"/>
  <c r="I60" i="17"/>
  <c r="O60" i="17" s="1"/>
  <c r="M59" i="17"/>
  <c r="N59" i="17" s="1"/>
  <c r="I59" i="17"/>
  <c r="O59" i="17" s="1"/>
  <c r="G15" i="13" l="1"/>
  <c r="M142" i="17"/>
  <c r="N142" i="17" s="1"/>
  <c r="I142" i="17"/>
  <c r="O142" i="17" s="1"/>
  <c r="M141" i="17"/>
  <c r="N141" i="17" s="1"/>
  <c r="I141" i="17"/>
  <c r="O141" i="17" s="1"/>
  <c r="M128" i="17"/>
  <c r="N128" i="17" s="1"/>
  <c r="I128" i="17"/>
  <c r="O128" i="17" s="1"/>
  <c r="M127" i="17"/>
  <c r="N127" i="17" s="1"/>
  <c r="I127" i="17"/>
  <c r="O127" i="17" s="1"/>
  <c r="M43" i="17"/>
  <c r="N43" i="17" s="1"/>
  <c r="I43" i="17"/>
  <c r="O43" i="17" s="1"/>
  <c r="M42" i="17"/>
  <c r="N42" i="17" s="1"/>
  <c r="I42" i="17"/>
  <c r="O42" i="17" s="1"/>
  <c r="M41" i="17"/>
  <c r="N41" i="17" s="1"/>
  <c r="I41" i="17"/>
  <c r="M110" i="17"/>
  <c r="N110" i="17" s="1"/>
  <c r="I110" i="17"/>
  <c r="O110" i="17" s="1"/>
  <c r="M109" i="17"/>
  <c r="N109" i="17" s="1"/>
  <c r="I109" i="17"/>
  <c r="O109" i="17" s="1"/>
  <c r="M108" i="17"/>
  <c r="N108" i="17" s="1"/>
  <c r="I108" i="17"/>
  <c r="O108" i="17" s="1"/>
  <c r="M107" i="17"/>
  <c r="N107" i="17" s="1"/>
  <c r="I107" i="17"/>
  <c r="O107" i="17" s="1"/>
  <c r="M106" i="17"/>
  <c r="N106" i="17" s="1"/>
  <c r="I106" i="17"/>
  <c r="O106" i="17" s="1"/>
  <c r="M105" i="17"/>
  <c r="N105" i="17" s="1"/>
  <c r="I105" i="17"/>
  <c r="O105" i="17" s="1"/>
  <c r="M88" i="17"/>
  <c r="N88" i="17" s="1"/>
  <c r="I88" i="17"/>
  <c r="O88" i="17" s="1"/>
  <c r="M87" i="17"/>
  <c r="N87" i="17" s="1"/>
  <c r="I87" i="17"/>
  <c r="O87" i="17" s="1"/>
  <c r="M86" i="17"/>
  <c r="N86" i="17" s="1"/>
  <c r="I86" i="17"/>
  <c r="O86" i="17" s="1"/>
  <c r="M85" i="17"/>
  <c r="N85" i="17" s="1"/>
  <c r="I85" i="17"/>
  <c r="O85" i="17" s="1"/>
  <c r="M21" i="17"/>
  <c r="N21" i="17" s="1"/>
  <c r="I21" i="17"/>
  <c r="O21" i="17" s="1"/>
  <c r="M20" i="17"/>
  <c r="N20" i="17" s="1"/>
  <c r="I20" i="17"/>
  <c r="O20" i="17" s="1"/>
  <c r="M19" i="17"/>
  <c r="N19" i="17" s="1"/>
  <c r="I19" i="17"/>
  <c r="O19" i="17" s="1"/>
  <c r="M10" i="17"/>
  <c r="N10" i="17" s="1"/>
  <c r="I10" i="17"/>
  <c r="O10" i="17" s="1"/>
  <c r="M9" i="17"/>
  <c r="N9" i="17" s="1"/>
  <c r="I9" i="17"/>
  <c r="O9" i="17" s="1"/>
  <c r="M8" i="17"/>
  <c r="N8" i="17" s="1"/>
  <c r="I8" i="17"/>
  <c r="O8" i="17" s="1"/>
  <c r="I7" i="17"/>
  <c r="O7" i="17" s="1"/>
  <c r="O41" i="17" l="1"/>
  <c r="M7" i="17"/>
  <c r="N7" i="17" l="1"/>
  <c r="I3" i="19"/>
  <c r="D7" i="19"/>
  <c r="C7" i="19"/>
  <c r="E7" i="19" l="1"/>
  <c r="G12" i="13"/>
  <c r="G11" i="13"/>
  <c r="I6" i="17" l="1"/>
  <c r="L6" i="17" s="1"/>
  <c r="N6" i="17" s="1"/>
  <c r="G51" i="13" l="1"/>
  <c r="G50" i="13"/>
  <c r="G14" i="13"/>
  <c r="C6" i="19" l="1"/>
  <c r="L175" i="17"/>
  <c r="B15" i="19"/>
  <c r="B16" i="19" s="1"/>
  <c r="C12" i="19"/>
  <c r="D11" i="19"/>
  <c r="C11" i="19"/>
  <c r="D10" i="19"/>
  <c r="C10" i="19"/>
  <c r="D9" i="19"/>
  <c r="C9" i="19"/>
  <c r="D8" i="19"/>
  <c r="C8" i="19"/>
  <c r="D6" i="19"/>
  <c r="D5" i="19"/>
  <c r="D4" i="19"/>
  <c r="C4" i="19"/>
  <c r="C5" i="19" l="1"/>
  <c r="E5" i="19" s="1"/>
  <c r="E8" i="19"/>
  <c r="E9" i="19"/>
  <c r="E10" i="19"/>
  <c r="E4" i="19"/>
  <c r="E6" i="19"/>
  <c r="E11" i="19"/>
  <c r="M6" i="17" l="1"/>
  <c r="O6" i="17" l="1"/>
  <c r="D12" i="19" l="1"/>
  <c r="E12" i="19" s="1"/>
  <c r="D15" i="19" l="1"/>
  <c r="G52" i="13"/>
  <c r="M165" i="17" l="1"/>
  <c r="O165" i="17"/>
  <c r="F52" i="13"/>
  <c r="N165" i="17" l="1"/>
  <c r="N175" i="17" s="1"/>
  <c r="M175" i="17"/>
  <c r="B25" i="19" s="1"/>
  <c r="B26" i="19" l="1"/>
  <c r="B29" i="19" s="1"/>
  <c r="C15" i="19" l="1"/>
  <c r="E15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V2" authorId="0" shapeId="0" xr:uid="{A3D9F8E1-A5E8-48B3-8069-52F1A94AE3C5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68" authorId="0" shapeId="0" xr:uid="{9A8F2156-24A3-43DF-9483-6CA6841F3A1B}">
      <text>
        <r>
          <rPr>
            <b/>
            <sz val="9"/>
            <color indexed="81"/>
            <rFont val="Tahoma"/>
            <family val="2"/>
            <charset val="238"/>
          </rPr>
          <t>csecsemőgond.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L105" authorId="0" shapeId="0" xr:uid="{2A351AD4-1CE5-4ACB-8BD5-D9E57514BBA6}">
      <text>
        <r>
          <rPr>
            <b/>
            <sz val="9"/>
            <color indexed="81"/>
            <rFont val="Tahoma"/>
            <family val="2"/>
            <charset val="238"/>
          </rPr>
          <t>121200 + 15756-ot könyveltem tévesen, javítottam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08" authorId="0" shapeId="0" xr:uid="{3F5F36E1-5E6A-4F18-A0D3-AC5786F52C89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10" authorId="0" shapeId="0" xr:uid="{56AA9318-FCB8-4F96-9B4A-142CC1052B41}">
      <text>
        <r>
          <rPr>
            <b/>
            <sz val="9"/>
            <color indexed="81"/>
            <rFont val="Tahoma"/>
            <family val="2"/>
            <charset val="238"/>
          </rPr>
          <t>bomba szabi miatt kevesebb a bér, de ugyanannyit számolunk el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11" authorId="0" shapeId="0" xr:uid="{395F3AE3-EB68-4654-B4EA-B8F29B20E25E}">
      <text>
        <r>
          <rPr>
            <b/>
            <sz val="9"/>
            <color indexed="81"/>
            <rFont val="Tahoma"/>
            <family val="2"/>
            <charset val="238"/>
          </rPr>
          <t xml:space="preserve">betegszabi, de elszámolhatjuk a teljes összeget
</t>
        </r>
      </text>
    </comment>
    <comment ref="G116" authorId="0" shapeId="0" xr:uid="{B9204FFE-8C5C-4EDA-85E5-B98DC8646AA4}">
      <text>
        <r>
          <rPr>
            <sz val="9"/>
            <color indexed="81"/>
            <rFont val="Tahoma"/>
            <family val="2"/>
            <charset val="238"/>
          </rPr>
          <t xml:space="preserve">nem fiz. Távollét 1 nap levonva
</t>
        </r>
      </text>
    </comment>
  </commentList>
</comments>
</file>

<file path=xl/sharedStrings.xml><?xml version="1.0" encoding="utf-8"?>
<sst xmlns="http://schemas.openxmlformats.org/spreadsheetml/2006/main" count="1480" uniqueCount="213">
  <si>
    <t>résztvevő</t>
  </si>
  <si>
    <t>projekt pozíció</t>
  </si>
  <si>
    <t>óra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</si>
  <si>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</si>
  <si>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</si>
  <si>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</si>
  <si>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</si>
  <si>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</si>
  <si>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</si>
  <si>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</si>
  <si>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</si>
  <si>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</si>
  <si>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</si>
  <si>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</si>
  <si>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</si>
  <si>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</si>
  <si>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</si>
  <si>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</si>
  <si>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</si>
  <si>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</si>
  <si>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</si>
  <si>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</si>
  <si>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</si>
  <si>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</si>
  <si>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</si>
  <si>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</si>
  <si>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</si>
  <si>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</si>
  <si>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</si>
  <si>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</si>
  <si>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</si>
  <si>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</si>
  <si>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</si>
  <si>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</si>
  <si>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</si>
  <si>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</si>
  <si>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</si>
  <si>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</si>
  <si>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</si>
  <si>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</si>
  <si>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</si>
  <si>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okmány</t>
  </si>
  <si>
    <t>Kinevezés</t>
  </si>
  <si>
    <t>szerződés</t>
  </si>
  <si>
    <t>elkészült?</t>
  </si>
  <si>
    <t>Project management</t>
  </si>
  <si>
    <t>Euróban</t>
  </si>
  <si>
    <t>Felhasználás forintban</t>
  </si>
  <si>
    <t xml:space="preserve">Euróban  </t>
  </si>
  <si>
    <t>összesen</t>
  </si>
  <si>
    <t>Árfolyam</t>
  </si>
  <si>
    <t>Ft / EUR</t>
  </si>
  <si>
    <t>Árfolyam dátuma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</si>
  <si>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</si>
  <si>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</si>
  <si>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</si>
  <si>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</si>
  <si>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</si>
  <si>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</si>
  <si>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</si>
  <si>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</si>
  <si>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</si>
  <si>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</si>
  <si>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2022.03</t>
  </si>
  <si>
    <t>2022.04</t>
  </si>
  <si>
    <t>2022.05</t>
  </si>
  <si>
    <t>2022.06</t>
  </si>
  <si>
    <t>2022.07</t>
  </si>
  <si>
    <t>2022.08</t>
  </si>
  <si>
    <t>2022.09</t>
  </si>
  <si>
    <t>Transnational project meetings</t>
  </si>
  <si>
    <t>Multiplier events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</si>
  <si>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</si>
  <si>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</si>
  <si>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</si>
  <si>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</si>
  <si>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</si>
  <si>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</si>
  <si>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</si>
  <si>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</si>
  <si>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Forintban (árf. Függő)</t>
  </si>
  <si>
    <t>A021100000</t>
  </si>
  <si>
    <t>A011110000</t>
  </si>
  <si>
    <t>i</t>
  </si>
  <si>
    <t>A061110000</t>
  </si>
  <si>
    <t>A017600065</t>
  </si>
  <si>
    <t>1. támogatási részlet (40%)</t>
  </si>
  <si>
    <t>PR1</t>
  </si>
  <si>
    <t>PR2</t>
  </si>
  <si>
    <t>PR3</t>
  </si>
  <si>
    <t>PR4</t>
  </si>
  <si>
    <t>C1 Learning, teaching, training</t>
  </si>
  <si>
    <t>C2 Learning, teaching, training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</si>
  <si>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</si>
  <si>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</si>
  <si>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</si>
  <si>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</si>
  <si>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</si>
  <si>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</si>
  <si>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</si>
  <si>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</si>
  <si>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</si>
  <si>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</si>
  <si>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</si>
  <si>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</si>
  <si>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</si>
  <si>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</si>
  <si>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</si>
  <si>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</si>
  <si>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</si>
  <si>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greencoolroject.eu domain regisztráció</t>
  </si>
  <si>
    <t>Rackhost Zrt.</t>
  </si>
  <si>
    <t>kick-off meeting étkezési szolgáltatás</t>
  </si>
  <si>
    <t>S.I.55 Kft</t>
  </si>
  <si>
    <t>kick-off meeting catering</t>
  </si>
  <si>
    <t>Banász Zsuzsanna</t>
  </si>
  <si>
    <t>A031100000</t>
  </si>
  <si>
    <t>Formádi Katalin Klaudia</t>
  </si>
  <si>
    <t>Kővári Edit Mária</t>
  </si>
  <si>
    <t>A041100000</t>
  </si>
  <si>
    <t>Kruppa-Jakab Éva</t>
  </si>
  <si>
    <t>L011130000</t>
  </si>
  <si>
    <t>Iván Katalin</t>
  </si>
  <si>
    <t>Liska Fanny</t>
  </si>
  <si>
    <t>Vámosi Réka</t>
  </si>
  <si>
    <t>Oliva 2004 Kft</t>
  </si>
  <si>
    <t>GreenCool - A017600065</t>
  </si>
  <si>
    <t>belső átvezetés</t>
  </si>
  <si>
    <t>NAV</t>
  </si>
  <si>
    <t>kick-off meeting catering repi járuléka</t>
  </si>
  <si>
    <t>Kántor Szilvia</t>
  </si>
  <si>
    <t>kick-off meeting étkezési szolgáltatás repi járuléka</t>
  </si>
  <si>
    <t>Projekt</t>
  </si>
  <si>
    <t>pénzügyi központ</t>
  </si>
  <si>
    <t>terhelés</t>
  </si>
  <si>
    <t>25/2022</t>
  </si>
  <si>
    <t>napidíj</t>
  </si>
  <si>
    <t>napidíj járuléka</t>
  </si>
  <si>
    <t>utiköltség</t>
  </si>
  <si>
    <t>24/2022</t>
  </si>
  <si>
    <t>Kohlrusz Gábor Antal</t>
  </si>
  <si>
    <t>OTP Travel Kft.</t>
  </si>
  <si>
    <t>utiköltség (Formádi Katalin, Vámosi Réka)</t>
  </si>
  <si>
    <t>repülőjegy biztosítás (Formádi Katalin, Vámosi Réka)</t>
  </si>
  <si>
    <t>Ibusz Utazási Irodák Kft</t>
  </si>
  <si>
    <t>szállás (Formádi Katalin, Vámosi Réka)</t>
  </si>
  <si>
    <t>Jet Travel Kft.</t>
  </si>
  <si>
    <t>utasbiztosítás (Formádi Katalin, Vámosi Réka)</t>
  </si>
  <si>
    <t>repülőjegy (Formádi Katalin, Vámosi Réka)</t>
  </si>
  <si>
    <t>Papp Zsófia</t>
  </si>
  <si>
    <t>napidíj (ő ment Formádi Katalin helyett)</t>
  </si>
  <si>
    <t>egyéb útiktg</t>
  </si>
  <si>
    <t>Papp Zsófia  repülőjegy</t>
  </si>
  <si>
    <t>repülőjegy biztosítás (Papp Zsófia)</t>
  </si>
  <si>
    <t>utasbiztosítás (Papp Zsófia)</t>
  </si>
  <si>
    <t>Dolgozó</t>
  </si>
  <si>
    <t>adóazonosító</t>
  </si>
  <si>
    <t>8414381804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</si>
  <si>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</si>
  <si>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</si>
  <si>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</si>
  <si>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</si>
  <si>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</si>
  <si>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</si>
  <si>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</si>
  <si>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</si>
  <si>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</si>
  <si>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Dr. Formádi Katalin Klaudia</t>
  </si>
  <si>
    <t>8389152959</t>
  </si>
  <si>
    <t>Dr. Kővári Edit Mária</t>
  </si>
  <si>
    <t>8393305691</t>
  </si>
  <si>
    <t>8426803148</t>
  </si>
  <si>
    <t>8414452523</t>
  </si>
  <si>
    <t>8417951342</t>
  </si>
  <si>
    <t>Vámosi Réka Mária</t>
  </si>
  <si>
    <t>Tető-Plusz Kft.</t>
  </si>
  <si>
    <t>videóanyag készítése</t>
  </si>
  <si>
    <t>Formádi Katalin utasbiztosítás visszatérítés (nem utazhatott)</t>
  </si>
  <si>
    <t>utazási terv</t>
  </si>
  <si>
    <t>Kővári Edit</t>
  </si>
  <si>
    <t>külföldi utazás napidíj</t>
  </si>
  <si>
    <t>Görögország, Athén, 2023.03.08-03.12</t>
  </si>
  <si>
    <t>külföldi utazás napidíj járuléka</t>
  </si>
  <si>
    <t>United 4 Bonafini Bindair Kft.</t>
  </si>
  <si>
    <t>külföldi utazás repülőjegy (Kővári E, Vámosi R)</t>
  </si>
  <si>
    <t>külföldi utazás repülőjegy bizt. (Kővári E, Vámosi R)</t>
  </si>
  <si>
    <t>Papp Zsófia Márta</t>
  </si>
  <si>
    <t>külföldi utazás utasbiztosítás (Kővári E, Vámosi R)</t>
  </si>
  <si>
    <t>külföldi utazás szállás (Kővári E)</t>
  </si>
  <si>
    <t>EGYEZIK</t>
  </si>
  <si>
    <t>HIBÁS</t>
  </si>
  <si>
    <t>Dr. Papp Zsófia Márta</t>
  </si>
  <si>
    <t>8403181604</t>
  </si>
  <si>
    <t>L011120000</t>
  </si>
  <si>
    <t>Összes Tény</t>
  </si>
  <si>
    <t>Összes Kötváll</t>
  </si>
  <si>
    <t>Küföldi kiküldetés egyéb ktg-ek</t>
  </si>
  <si>
    <t>5/2023</t>
  </si>
  <si>
    <t>6/2023</t>
  </si>
  <si>
    <t>Egyetemi Centrum KFt.</t>
  </si>
  <si>
    <t>Roll-up rendelése</t>
  </si>
  <si>
    <t>T019000044</t>
  </si>
  <si>
    <t>A027600066</t>
  </si>
  <si>
    <t>T015000070</t>
  </si>
  <si>
    <t>T019000060</t>
  </si>
  <si>
    <t>Észtország, Tartu, 2022.09.27-10.01</t>
  </si>
  <si>
    <t>belső igény</t>
  </si>
  <si>
    <t>Veszprémi Tankerületi Központ</t>
  </si>
  <si>
    <t>terembérlés</t>
  </si>
  <si>
    <t>Balatonalmádi, 2023.06.27-30</t>
  </si>
  <si>
    <t>Hónap</t>
  </si>
  <si>
    <t>Terhelés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</si>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</sst>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_-;\-* #,##0_-;_-* &quot;-&quot;??_-;_-@_-"/>
  </numFmts>
  <fonts count="46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  <font>
      <sz val="11"/>
      <color rgb="FF00B05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0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2" applyNumberFormat="1" applyFont="1" applyFill="1" applyBorder="1" applyAlignment="1">
      <alignment vertical="center" wrapText="1"/>
    </xf>
    <xf numFmtId="165" fontId="0" fillId="0" borderId="2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170" fontId="0" fillId="0" borderId="0" xfId="0" applyNumberForma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0" fontId="36" fillId="0" borderId="0" xfId="0" applyFont="1"/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29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42" fillId="36" borderId="0" xfId="0" applyFont="1" applyFill="1" applyAlignment="1">
      <alignment horizontal="center" vertical="center" wrapText="1"/>
    </xf>
    <xf numFmtId="0" fontId="6" fillId="34" borderId="0" xfId="0" applyFont="1" applyFill="1" applyAlignment="1">
      <alignment vertical="center"/>
    </xf>
    <xf numFmtId="0" fontId="34" fillId="37" borderId="0" xfId="0" applyFont="1" applyFill="1" applyAlignment="1">
      <alignment horizontal="center"/>
    </xf>
    <xf numFmtId="0" fontId="43" fillId="0" borderId="0" xfId="0" applyFon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/>
    <xf numFmtId="0" fontId="43" fillId="0" borderId="0" xfId="0" applyFont="1"/>
    <xf numFmtId="0" fontId="43" fillId="0" borderId="30" xfId="0" applyFont="1" applyBorder="1"/>
    <xf numFmtId="0" fontId="44" fillId="0" borderId="0" xfId="0" applyFont="1" applyAlignment="1">
      <alignment vertical="center"/>
    </xf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5" fillId="0" borderId="0" xfId="0" applyFont="1"/>
    <xf numFmtId="0" fontId="43" fillId="0" borderId="30" xfId="0" applyFont="1" applyBorder="1" applyAlignment="1">
      <alignment horizontal="left"/>
    </xf>
    <xf numFmtId="49" fontId="6" fillId="0" borderId="1" xfId="0" quotePrefix="1" applyNumberFormat="1" applyFont="1" applyBorder="1" applyAlignment="1">
      <alignment horizontal="center" wrapText="1"/>
    </xf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haszn&#225;l&#243;/Munka/!PROJEKTEK/Dolgoz&#243;i%20&#225;llom&#225;ny/Akt&#237;v%20&#225;llom&#225;ny%202022.11.3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unka1"/>
    </sheetNames>
    <sheetDataSet>
      <sheetData sheetId="0" refreshError="1">
        <row r="1">
          <cell r="C1" t="str">
            <v>Családnév</v>
          </cell>
          <cell r="D1" t="str">
            <v>Összefűzött név</v>
          </cell>
          <cell r="E1" t="str">
            <v>Adóazonosító jel</v>
          </cell>
        </row>
        <row r="2">
          <cell r="C2" t="str">
            <v>Abonyi János</v>
          </cell>
          <cell r="D2" t="str">
            <v>AbonyiJános</v>
          </cell>
          <cell r="E2" t="str">
            <v>8392423828</v>
          </cell>
        </row>
        <row r="3">
          <cell r="C3" t="str">
            <v>Agg Zoltán</v>
          </cell>
          <cell r="D3" t="str">
            <v>AggZoltán</v>
          </cell>
          <cell r="E3" t="str">
            <v>8329823474</v>
          </cell>
        </row>
        <row r="4">
          <cell r="C4" t="str">
            <v>András Ferenc</v>
          </cell>
          <cell r="D4" t="str">
            <v>AndrásFerenc</v>
          </cell>
          <cell r="E4" t="str">
            <v>8352710532</v>
          </cell>
        </row>
        <row r="5">
          <cell r="C5" t="str">
            <v>Banász Zsuzsanna</v>
          </cell>
          <cell r="D5" t="str">
            <v>BanászZsuzsanna</v>
          </cell>
          <cell r="E5" t="str">
            <v>8424680057</v>
          </cell>
        </row>
        <row r="6">
          <cell r="C6" t="str">
            <v>Barát János</v>
          </cell>
          <cell r="D6" t="str">
            <v>BarátJános</v>
          </cell>
          <cell r="E6" t="str">
            <v>8390681331</v>
          </cell>
        </row>
        <row r="7">
          <cell r="C7" t="str">
            <v>Bátyi Szilvia</v>
          </cell>
          <cell r="D7" t="str">
            <v>BátyiSzilvia</v>
          </cell>
          <cell r="E7" t="str">
            <v>8432804142</v>
          </cell>
        </row>
        <row r="8">
          <cell r="C8" t="str">
            <v>Bélafiné Dr Bakó Katalin</v>
          </cell>
          <cell r="D8" t="str">
            <v>BélafinéDrBakóKatalin</v>
          </cell>
          <cell r="E8" t="str">
            <v>8346442386</v>
          </cell>
        </row>
        <row r="9">
          <cell r="C9" t="str">
            <v>Bertók Ákos Botond</v>
          </cell>
          <cell r="D9" t="str">
            <v>BertókÁkosBotond</v>
          </cell>
          <cell r="E9" t="str">
            <v>8399633682</v>
          </cell>
        </row>
        <row r="10">
          <cell r="C10" t="str">
            <v>Bezdek Károly</v>
          </cell>
          <cell r="D10" t="str">
            <v>BezdekKároly</v>
          </cell>
          <cell r="E10" t="str">
            <v>8322883846</v>
          </cell>
        </row>
        <row r="11">
          <cell r="C11" t="str">
            <v>Birkner Zoltán</v>
          </cell>
          <cell r="D11" t="str">
            <v>BirknerZoltán</v>
          </cell>
          <cell r="E11" t="str">
            <v>8382052894</v>
          </cell>
        </row>
        <row r="12">
          <cell r="C12" t="str">
            <v>Bocsi Róbert</v>
          </cell>
          <cell r="D12" t="str">
            <v>BocsiRóbert</v>
          </cell>
          <cell r="E12" t="str">
            <v>8417011455</v>
          </cell>
        </row>
        <row r="13">
          <cell r="C13" t="str">
            <v>Boda Dezső</v>
          </cell>
          <cell r="D13" t="str">
            <v>BodaDezső</v>
          </cell>
          <cell r="E13" t="str">
            <v>8368763134</v>
          </cell>
        </row>
        <row r="14">
          <cell r="C14" t="str">
            <v>Bogdány Eszter</v>
          </cell>
          <cell r="D14" t="str">
            <v>BogdányEszter</v>
          </cell>
          <cell r="E14" t="str">
            <v>8432490555</v>
          </cell>
        </row>
        <row r="15">
          <cell r="C15" t="str">
            <v>Bujtás Csilla</v>
          </cell>
          <cell r="D15" t="str">
            <v>BujtásCsilla</v>
          </cell>
          <cell r="E15" t="str">
            <v>8357612733</v>
          </cell>
        </row>
        <row r="16">
          <cell r="C16" t="str">
            <v>Bús Éva Zsuzsanna</v>
          </cell>
          <cell r="D16" t="str">
            <v>BúsÉvaZsuzsanna</v>
          </cell>
          <cell r="E16" t="str">
            <v>8363523275</v>
          </cell>
        </row>
        <row r="17">
          <cell r="C17" t="str">
            <v>Czeglédi Sándor</v>
          </cell>
          <cell r="D17" t="str">
            <v>CzeglédiSándor</v>
          </cell>
          <cell r="E17" t="str">
            <v>8374362774</v>
          </cell>
        </row>
        <row r="18">
          <cell r="C18" t="str">
            <v>Czúni László</v>
          </cell>
          <cell r="D18" t="str">
            <v>CzúniLászló</v>
          </cell>
          <cell r="E18" t="str">
            <v>8386912812</v>
          </cell>
        </row>
        <row r="19">
          <cell r="C19" t="str">
            <v>Somogyiné Dr. Csepregi Anikó Csilla</v>
          </cell>
          <cell r="D19" t="str">
            <v>SomogyinéDr.CsepregiAnikóCsilla</v>
          </cell>
          <cell r="E19" t="str">
            <v>8419020923</v>
          </cell>
        </row>
        <row r="20">
          <cell r="C20" t="str">
            <v>Cserháti Gabriella</v>
          </cell>
          <cell r="D20" t="str">
            <v>CserhátiGabriella</v>
          </cell>
          <cell r="E20" t="str">
            <v>8413122988</v>
          </cell>
        </row>
        <row r="21">
          <cell r="C21" t="str">
            <v>Csernicskó István</v>
          </cell>
          <cell r="D21" t="str">
            <v>CsernicskóIstván</v>
          </cell>
          <cell r="E21" t="str">
            <v>8387294322</v>
          </cell>
        </row>
        <row r="22">
          <cell r="C22" t="str">
            <v>Csizmadia Tibor Gábor</v>
          </cell>
          <cell r="D22" t="str">
            <v>CsizmadiaTiborGábor</v>
          </cell>
          <cell r="E22" t="str">
            <v>8396640823</v>
          </cell>
        </row>
        <row r="23">
          <cell r="C23" t="str">
            <v>Csizmadiáné Dr Czuppon Viktória</v>
          </cell>
          <cell r="D23" t="str">
            <v>CsizmadiánéDrCzupponViktória</v>
          </cell>
          <cell r="E23" t="str">
            <v>8397652094</v>
          </cell>
        </row>
        <row r="24">
          <cell r="C24" t="str">
            <v>Dávid Ákos</v>
          </cell>
          <cell r="D24" t="str">
            <v>DávidÁkos</v>
          </cell>
          <cell r="E24" t="str">
            <v>8403740913</v>
          </cell>
        </row>
        <row r="25">
          <cell r="C25" t="str">
            <v>Domokos Endre Gábor</v>
          </cell>
          <cell r="D25" t="str">
            <v>DomokosEndreGábor</v>
          </cell>
          <cell r="E25" t="str">
            <v>8393082064</v>
          </cell>
        </row>
        <row r="26">
          <cell r="C26" t="str">
            <v>Dósa György</v>
          </cell>
          <cell r="D26" t="str">
            <v>DósaGyörgy</v>
          </cell>
          <cell r="E26" t="str">
            <v>8352592858</v>
          </cell>
        </row>
        <row r="27">
          <cell r="C27" t="str">
            <v>Dulai Tibor</v>
          </cell>
          <cell r="D27" t="str">
            <v>DulaiTibor</v>
          </cell>
          <cell r="E27" t="str">
            <v>8409231832</v>
          </cell>
        </row>
        <row r="28">
          <cell r="C28" t="str">
            <v>Edvy László</v>
          </cell>
          <cell r="D28" t="str">
            <v>EdvyLászló</v>
          </cell>
          <cell r="E28" t="str">
            <v>8377123479</v>
          </cell>
        </row>
        <row r="29">
          <cell r="C29" t="str">
            <v>Ernszt Ildikó</v>
          </cell>
          <cell r="D29" t="str">
            <v>ErnsztIldikó</v>
          </cell>
          <cell r="E29" t="str">
            <v>8405063064</v>
          </cell>
        </row>
        <row r="30">
          <cell r="C30" t="str">
            <v>Fábián Gyöngyi</v>
          </cell>
          <cell r="D30" t="str">
            <v>FábiánGyöngyi</v>
          </cell>
          <cell r="E30" t="str">
            <v>8333893694</v>
          </cell>
        </row>
        <row r="31">
          <cell r="C31" t="str">
            <v>Farkas Gergely</v>
          </cell>
          <cell r="D31" t="str">
            <v>FarkasGergely</v>
          </cell>
          <cell r="E31" t="str">
            <v>8438023282</v>
          </cell>
        </row>
        <row r="32">
          <cell r="C32" t="str">
            <v>Pintér Márta</v>
          </cell>
          <cell r="D32" t="str">
            <v>PintérMárta</v>
          </cell>
          <cell r="E32" t="str">
            <v>8346201834</v>
          </cell>
        </row>
        <row r="33">
          <cell r="C33" t="str">
            <v>Fehér Helga</v>
          </cell>
          <cell r="D33" t="str">
            <v>FehérHelga</v>
          </cell>
          <cell r="E33" t="str">
            <v>8399753726</v>
          </cell>
        </row>
        <row r="34">
          <cell r="C34" t="str">
            <v>Fehérvölgyi Beáta</v>
          </cell>
          <cell r="D34" t="str">
            <v>FehérvölgyiBeáta</v>
          </cell>
          <cell r="E34" t="str">
            <v>8398703792</v>
          </cell>
        </row>
        <row r="35">
          <cell r="C35" t="str">
            <v>Fejes Lászlóné Dr Utasi Anett</v>
          </cell>
          <cell r="D35" t="str">
            <v>FejesLászlónéDrUtasiAnett</v>
          </cell>
          <cell r="E35" t="str">
            <v>8391122948</v>
          </cell>
        </row>
        <row r="36">
          <cell r="C36" t="str">
            <v>Fekete-Berzsenyi Hajnalka</v>
          </cell>
          <cell r="D36" t="str">
            <v>Fekete-BerzsenyiHajnalka</v>
          </cell>
          <cell r="E36" t="str">
            <v>8399783617</v>
          </cell>
        </row>
        <row r="37">
          <cell r="C37" t="str">
            <v>Fodor Attila</v>
          </cell>
          <cell r="D37" t="str">
            <v>FodorAttila</v>
          </cell>
          <cell r="E37" t="str">
            <v>8409541254</v>
          </cell>
        </row>
        <row r="38">
          <cell r="C38" t="str">
            <v>Fodor Lajos</v>
          </cell>
          <cell r="D38" t="str">
            <v>FodorLajos</v>
          </cell>
          <cell r="E38" t="str">
            <v>8380183029</v>
          </cell>
        </row>
        <row r="39">
          <cell r="C39" t="str">
            <v>Fogarassyné Dr. Vathy Ágnes</v>
          </cell>
          <cell r="D39" t="str">
            <v>FogarassynéDr.VathyÁgnes</v>
          </cell>
          <cell r="E39" t="str">
            <v>8389220210</v>
          </cell>
        </row>
        <row r="40">
          <cell r="C40" t="str">
            <v>Forintos Éva Erzsébet</v>
          </cell>
          <cell r="D40" t="str">
            <v>ForintosÉvaErzsébet</v>
          </cell>
          <cell r="E40" t="str">
            <v>8361012761</v>
          </cell>
        </row>
        <row r="41">
          <cell r="C41" t="str">
            <v>Földes Csaba János</v>
          </cell>
          <cell r="D41" t="str">
            <v>FöldesCsabaJános</v>
          </cell>
          <cell r="E41" t="str">
            <v>8333952534</v>
          </cell>
        </row>
        <row r="42">
          <cell r="C42" t="str">
            <v>Gelencsér András</v>
          </cell>
          <cell r="D42" t="str">
            <v>GelencsérAndrás</v>
          </cell>
          <cell r="E42" t="str">
            <v>8363972193</v>
          </cell>
        </row>
        <row r="43">
          <cell r="C43" t="str">
            <v>Gerzson Miklós</v>
          </cell>
          <cell r="D43" t="str">
            <v>GerzsonMiklós</v>
          </cell>
          <cell r="E43" t="str">
            <v>8340202553</v>
          </cell>
        </row>
        <row r="44">
          <cell r="C44" t="str">
            <v>Göllei Attila</v>
          </cell>
          <cell r="D44" t="str">
            <v>GölleiAttila</v>
          </cell>
          <cell r="E44" t="str">
            <v>8357833284</v>
          </cell>
        </row>
        <row r="45">
          <cell r="C45" t="str">
            <v>Görbe Péter</v>
          </cell>
          <cell r="D45" t="str">
            <v>GörbePéter</v>
          </cell>
          <cell r="E45" t="str">
            <v>8385173412</v>
          </cell>
        </row>
        <row r="46">
          <cell r="C46" t="str">
            <v>Gugolya Zoltán</v>
          </cell>
          <cell r="D46" t="str">
            <v>GugolyaZoltán</v>
          </cell>
          <cell r="E46" t="str">
            <v>8358022476</v>
          </cell>
        </row>
        <row r="47">
          <cell r="C47" t="str">
            <v>Gurin Péter</v>
          </cell>
          <cell r="D47" t="str">
            <v>GurinPéter</v>
          </cell>
          <cell r="E47" t="str">
            <v>8381280249</v>
          </cell>
        </row>
        <row r="48">
          <cell r="C48" t="str">
            <v>Guttman András</v>
          </cell>
          <cell r="D48" t="str">
            <v>GuttmanAndrás</v>
          </cell>
          <cell r="E48" t="str">
            <v>8320030072</v>
          </cell>
        </row>
        <row r="49">
          <cell r="C49" t="str">
            <v>Györe Géza</v>
          </cell>
          <cell r="D49" t="str">
            <v>GyöreGéza</v>
          </cell>
          <cell r="E49" t="str">
            <v>8330322432</v>
          </cell>
        </row>
        <row r="50">
          <cell r="C50" t="str">
            <v>Gyurácz-Németh Petra</v>
          </cell>
          <cell r="D50" t="str">
            <v>Gyurácz-NémethPetra</v>
          </cell>
          <cell r="E50" t="str">
            <v>8422122847</v>
          </cell>
        </row>
        <row r="51">
          <cell r="C51" t="str">
            <v>Gyurika István Gábor</v>
          </cell>
          <cell r="D51" t="str">
            <v>GyurikaIstvánGábor</v>
          </cell>
          <cell r="E51" t="str">
            <v>8422031841</v>
          </cell>
        </row>
        <row r="52">
          <cell r="C52" t="str">
            <v>Hartung Ferenc</v>
          </cell>
          <cell r="D52" t="str">
            <v>HartungFerenc</v>
          </cell>
          <cell r="E52" t="str">
            <v>8348530169</v>
          </cell>
        </row>
        <row r="53">
          <cell r="C53" t="str">
            <v>Heckl István</v>
          </cell>
          <cell r="D53" t="str">
            <v>HecklIstván</v>
          </cell>
          <cell r="E53" t="str">
            <v>8400900790</v>
          </cell>
        </row>
        <row r="54">
          <cell r="C54" t="str">
            <v>Hegedűs Csaba</v>
          </cell>
          <cell r="D54" t="str">
            <v>HegedűsCsaba</v>
          </cell>
          <cell r="E54" t="str">
            <v>8432052701</v>
          </cell>
        </row>
        <row r="55">
          <cell r="C55" t="str">
            <v>Hegedűsné Dr. Baranyai Nóra</v>
          </cell>
          <cell r="D55" t="str">
            <v>HegedűsnéDr.BaranyaiNóra</v>
          </cell>
          <cell r="E55" t="str">
            <v>8405671307</v>
          </cell>
        </row>
        <row r="56">
          <cell r="C56" t="str">
            <v>Hodai Zoltán</v>
          </cell>
          <cell r="D56" t="str">
            <v>HodaiZoltán</v>
          </cell>
          <cell r="E56" t="str">
            <v>8423011275</v>
          </cell>
        </row>
        <row r="57">
          <cell r="C57" t="str">
            <v>Holczinger Tibor</v>
          </cell>
          <cell r="D57" t="str">
            <v>HolczingerTibor</v>
          </cell>
          <cell r="E57" t="str">
            <v>8388423770</v>
          </cell>
        </row>
        <row r="58">
          <cell r="C58" t="str">
            <v>Hortobágyi Ildikó</v>
          </cell>
          <cell r="D58" t="str">
            <v>HortobágyiIldikó</v>
          </cell>
          <cell r="E58" t="str">
            <v>8341024020</v>
          </cell>
        </row>
        <row r="59">
          <cell r="C59" t="str">
            <v>Horváth Krisztián</v>
          </cell>
          <cell r="D59" t="str">
            <v>HorváthKrisztián</v>
          </cell>
          <cell r="E59" t="str">
            <v>8407181587</v>
          </cell>
        </row>
        <row r="60">
          <cell r="C60" t="str">
            <v>Horváth László</v>
          </cell>
          <cell r="D60" t="str">
            <v>HorváthLászló</v>
          </cell>
          <cell r="E60" t="str">
            <v>8337772778</v>
          </cell>
        </row>
        <row r="61">
          <cell r="C61" t="str">
            <v>Horváth Ottó</v>
          </cell>
          <cell r="D61" t="str">
            <v>HorváthOttó</v>
          </cell>
          <cell r="E61" t="str">
            <v>8332743370</v>
          </cell>
        </row>
        <row r="62">
          <cell r="C62" t="str">
            <v>Hubai Katalin Eszter</v>
          </cell>
          <cell r="D62" t="str">
            <v>HubaiKatalinEszter</v>
          </cell>
          <cell r="E62" t="str">
            <v>8432360317</v>
          </cell>
        </row>
        <row r="63">
          <cell r="C63" t="str">
            <v>Jankovics Hajnalka</v>
          </cell>
          <cell r="D63" t="str">
            <v>JankovicsHajnalka</v>
          </cell>
          <cell r="E63" t="str">
            <v>8392552407</v>
          </cell>
        </row>
        <row r="64">
          <cell r="C64" t="str">
            <v>Jaskó Szilárd</v>
          </cell>
          <cell r="D64" t="str">
            <v>JaskóSzilárd</v>
          </cell>
          <cell r="E64" t="str">
            <v>8411063054</v>
          </cell>
        </row>
        <row r="65">
          <cell r="C65" t="str">
            <v>Jensen Jody Patricia</v>
          </cell>
          <cell r="D65" t="str">
            <v>JensenJodyPatricia</v>
          </cell>
          <cell r="E65" t="str">
            <v>8323705771</v>
          </cell>
        </row>
        <row r="66">
          <cell r="C66" t="str">
            <v>Jessner-Schmid Ulrike</v>
          </cell>
          <cell r="D66" t="str">
            <v>Jessner-SchmidUlrike</v>
          </cell>
          <cell r="E66" t="str">
            <v>8341254700</v>
          </cell>
        </row>
        <row r="67">
          <cell r="C67" t="str">
            <v>Juhász Zoltán</v>
          </cell>
          <cell r="D67" t="str">
            <v>JuhászZoltán</v>
          </cell>
          <cell r="E67" t="str">
            <v>8359470707</v>
          </cell>
        </row>
        <row r="68">
          <cell r="C68" t="str">
            <v>Juzsakova Tatjána</v>
          </cell>
          <cell r="D68" t="str">
            <v>JuzsakovaTatjána</v>
          </cell>
          <cell r="E68" t="str">
            <v>8403195265</v>
          </cell>
        </row>
        <row r="69">
          <cell r="C69" t="str">
            <v>Kaizer József</v>
          </cell>
          <cell r="D69" t="str">
            <v>KaizerJózsef</v>
          </cell>
          <cell r="E69" t="str">
            <v>8368651034</v>
          </cell>
        </row>
        <row r="70">
          <cell r="C70" t="str">
            <v>Kalmár Zoltán</v>
          </cell>
          <cell r="D70" t="str">
            <v>KalmárZoltán</v>
          </cell>
          <cell r="E70" t="str">
            <v>8365062305</v>
          </cell>
        </row>
        <row r="71">
          <cell r="C71" t="str">
            <v>Katonáné Tömördi Katalin Tünde</v>
          </cell>
          <cell r="D71" t="str">
            <v>KatonánéTömördiKatalinTünde</v>
          </cell>
          <cell r="E71" t="str">
            <v>8369201563</v>
          </cell>
        </row>
        <row r="72">
          <cell r="C72" t="str">
            <v>Kiss Károly Miklós</v>
          </cell>
          <cell r="D72" t="str">
            <v>KissKárolyMiklós</v>
          </cell>
          <cell r="E72" t="str">
            <v>8373761691</v>
          </cell>
        </row>
        <row r="73">
          <cell r="C73" t="str">
            <v>Kiss Krisztián Attila</v>
          </cell>
          <cell r="D73" t="str">
            <v>KissKrisztiánAttila</v>
          </cell>
          <cell r="E73" t="str">
            <v>8395304986</v>
          </cell>
        </row>
        <row r="74">
          <cell r="C74" t="str">
            <v>Kocánné Dr Pelczéder Katalin</v>
          </cell>
          <cell r="D74" t="str">
            <v>KocánnéDrPelczéderKatalin</v>
          </cell>
          <cell r="E74" t="str">
            <v>8401964733</v>
          </cell>
        </row>
        <row r="75">
          <cell r="C75" t="str">
            <v>Koczor-Keul Melinda</v>
          </cell>
          <cell r="D75" t="str">
            <v>Koczor-KeulMelinda</v>
          </cell>
          <cell r="E75" t="str">
            <v>8408294245</v>
          </cell>
        </row>
        <row r="76">
          <cell r="C76" t="str">
            <v>Korim Tamás</v>
          </cell>
          <cell r="D76" t="str">
            <v>KorimTamás</v>
          </cell>
          <cell r="E76" t="str">
            <v>8349432063</v>
          </cell>
        </row>
        <row r="77">
          <cell r="C77" t="str">
            <v>Kosztyán Zsolt Tibor</v>
          </cell>
          <cell r="D77" t="str">
            <v>KosztyánZsoltTibor</v>
          </cell>
          <cell r="E77" t="str">
            <v>8404621748</v>
          </cell>
        </row>
        <row r="78">
          <cell r="C78" t="str">
            <v>Kovács Gábor</v>
          </cell>
          <cell r="D78" t="str">
            <v>KovácsGábor</v>
          </cell>
          <cell r="E78" t="str">
            <v>8413511798</v>
          </cell>
        </row>
        <row r="79">
          <cell r="C79" t="str">
            <v>Kovács Margit</v>
          </cell>
          <cell r="D79" t="str">
            <v>KovácsMargit</v>
          </cell>
          <cell r="E79" t="str">
            <v>8400442539</v>
          </cell>
        </row>
        <row r="80">
          <cell r="C80" t="str">
            <v>Kovács Tibor János</v>
          </cell>
          <cell r="D80" t="str">
            <v>KovácsTiborJános</v>
          </cell>
          <cell r="E80" t="str">
            <v>8372881383</v>
          </cell>
        </row>
        <row r="81">
          <cell r="C81" t="str">
            <v>Kovács Zoltán</v>
          </cell>
          <cell r="D81" t="str">
            <v>KovácsZoltán</v>
          </cell>
          <cell r="E81" t="str">
            <v>8324893164</v>
          </cell>
        </row>
        <row r="82">
          <cell r="C82" t="str">
            <v>Kovács Zsófia</v>
          </cell>
          <cell r="D82" t="str">
            <v>KovácsZsófia</v>
          </cell>
          <cell r="E82" t="str">
            <v>8417671102</v>
          </cell>
        </row>
        <row r="83">
          <cell r="C83" t="str">
            <v>Kovács Nóra Julianna</v>
          </cell>
          <cell r="D83" t="str">
            <v>KovácsNóraJulianna</v>
          </cell>
          <cell r="E83" t="str">
            <v>8354973050</v>
          </cell>
        </row>
        <row r="84">
          <cell r="C84" t="str">
            <v>Kővári Edit Mária</v>
          </cell>
          <cell r="D84" t="str">
            <v>KőváriEditMária</v>
          </cell>
          <cell r="E84" t="str">
            <v>8393305691</v>
          </cell>
        </row>
        <row r="85">
          <cell r="C85" t="str">
            <v>Krasznai Beáta</v>
          </cell>
          <cell r="D85" t="str">
            <v>KrasznaiBeáta</v>
          </cell>
          <cell r="E85" t="str">
            <v>8390182424</v>
          </cell>
        </row>
        <row r="86">
          <cell r="C86" t="str">
            <v>Kristóf Tamás</v>
          </cell>
          <cell r="D86" t="str">
            <v>KristófTamás</v>
          </cell>
          <cell r="E86" t="str">
            <v>8350662190</v>
          </cell>
        </row>
        <row r="87">
          <cell r="C87" t="str">
            <v>Kristófné Dr Makó Éva Mária</v>
          </cell>
          <cell r="D87" t="str">
            <v>KristófnéDrMakóÉvaMária</v>
          </cell>
          <cell r="E87" t="str">
            <v>8363851310</v>
          </cell>
        </row>
        <row r="88">
          <cell r="C88" t="str">
            <v>Kubinger-Pillmann Judit</v>
          </cell>
          <cell r="D88" t="str">
            <v>Kubinger-PillmannJudit</v>
          </cell>
          <cell r="E88" t="str">
            <v>8422512769</v>
          </cell>
        </row>
        <row r="89">
          <cell r="C89" t="str">
            <v>Kurdi Róbert</v>
          </cell>
          <cell r="D89" t="str">
            <v>KurdiRóbert</v>
          </cell>
          <cell r="E89" t="str">
            <v>8395913354</v>
          </cell>
        </row>
        <row r="90">
          <cell r="C90" t="str">
            <v>Ladányi István</v>
          </cell>
          <cell r="D90" t="str">
            <v>LadányiIstván</v>
          </cell>
          <cell r="E90" t="str">
            <v>8353533073</v>
          </cell>
        </row>
        <row r="91">
          <cell r="C91" t="str">
            <v>Lagzi Gábor Zoltán</v>
          </cell>
          <cell r="D91" t="str">
            <v>LagziGáborZoltán</v>
          </cell>
          <cell r="E91" t="str">
            <v>8393375789</v>
          </cell>
        </row>
        <row r="92">
          <cell r="C92" t="str">
            <v>Lakk-Bogáth Dóra</v>
          </cell>
          <cell r="D92" t="str">
            <v>Lakk-BogáthDóra</v>
          </cell>
          <cell r="E92" t="str">
            <v>8439630735</v>
          </cell>
        </row>
        <row r="93">
          <cell r="C93" t="str">
            <v>Leitold Adrien Ilona</v>
          </cell>
          <cell r="D93" t="str">
            <v>LeitoldAdrienIlona</v>
          </cell>
          <cell r="E93" t="str">
            <v>8344203074</v>
          </cell>
        </row>
        <row r="94">
          <cell r="C94" t="str">
            <v>Lendvay György</v>
          </cell>
          <cell r="D94" t="str">
            <v>LendvayGyörgy</v>
          </cell>
          <cell r="E94" t="str">
            <v>8324113819</v>
          </cell>
        </row>
        <row r="95">
          <cell r="C95" t="str">
            <v>Liker András</v>
          </cell>
          <cell r="D95" t="str">
            <v>LikerAndrás</v>
          </cell>
          <cell r="E95" t="str">
            <v>8360760632</v>
          </cell>
        </row>
        <row r="96">
          <cell r="C96" t="str">
            <v>Lőrincz Katalin</v>
          </cell>
          <cell r="D96" t="str">
            <v>LőrinczKatalin</v>
          </cell>
          <cell r="E96" t="str">
            <v>8384390509</v>
          </cell>
        </row>
        <row r="97">
          <cell r="C97" t="str">
            <v>Lukács Attila</v>
          </cell>
          <cell r="D97" t="str">
            <v>LukácsAttila</v>
          </cell>
          <cell r="E97" t="str">
            <v>8414223338</v>
          </cell>
        </row>
        <row r="98">
          <cell r="C98" t="str">
            <v>Madarász Eszter</v>
          </cell>
          <cell r="D98" t="str">
            <v>MadarászEszter</v>
          </cell>
          <cell r="E98" t="str">
            <v>8402144543</v>
          </cell>
        </row>
        <row r="99">
          <cell r="C99" t="str">
            <v>Magyar Attila</v>
          </cell>
          <cell r="D99" t="str">
            <v>MagyarAttila</v>
          </cell>
          <cell r="E99" t="str">
            <v>8412140524</v>
          </cell>
        </row>
        <row r="100">
          <cell r="C100" t="str">
            <v>Medvegy Tibor</v>
          </cell>
          <cell r="D100" t="str">
            <v>MedvegyTibor</v>
          </cell>
          <cell r="E100" t="str">
            <v>8433111051</v>
          </cell>
        </row>
        <row r="101">
          <cell r="C101" t="str">
            <v>Mester Sándor</v>
          </cell>
          <cell r="D101" t="str">
            <v>MesterSándor</v>
          </cell>
          <cell r="E101" t="str">
            <v>8440682115</v>
          </cell>
        </row>
        <row r="102">
          <cell r="C102" t="str">
            <v>Mihálykó Lajos Csaba</v>
          </cell>
          <cell r="D102" t="str">
            <v>MihálykóLajosCsaba</v>
          </cell>
          <cell r="E102" t="str">
            <v>8349842210</v>
          </cell>
        </row>
        <row r="103">
          <cell r="C103" t="str">
            <v>Mihálykóné Dr. Orbán Éva</v>
          </cell>
          <cell r="D103" t="str">
            <v>MihálykónéDr.OrbánÉva</v>
          </cell>
          <cell r="E103" t="str">
            <v>8356021898</v>
          </cell>
        </row>
        <row r="104">
          <cell r="C104" t="str">
            <v>Miskolczi Norbert</v>
          </cell>
          <cell r="D104" t="str">
            <v>MiskolcziNorbert</v>
          </cell>
          <cell r="E104" t="str">
            <v>8405472754</v>
          </cell>
        </row>
        <row r="105">
          <cell r="C105" t="str">
            <v>Miszlivetz Ferenc József</v>
          </cell>
          <cell r="D105" t="str">
            <v>MiszlivetzFerencJózsef</v>
          </cell>
          <cell r="E105" t="str">
            <v>8319363632</v>
          </cell>
        </row>
        <row r="106">
          <cell r="C106" t="str">
            <v>Molnár Tamás</v>
          </cell>
          <cell r="D106" t="str">
            <v>MolnárTamás</v>
          </cell>
          <cell r="E106" t="str">
            <v>8356902746</v>
          </cell>
        </row>
        <row r="107">
          <cell r="C107" t="str">
            <v>Molnárné Dr. Barna Katalin</v>
          </cell>
          <cell r="D107" t="str">
            <v>MolnárnéDr.BarnaKatalin</v>
          </cell>
          <cell r="E107" t="str">
            <v>8407302430</v>
          </cell>
        </row>
        <row r="108">
          <cell r="C108" t="str">
            <v>Nagy András</v>
          </cell>
          <cell r="D108" t="str">
            <v>NagyAndrás</v>
          </cell>
          <cell r="E108" t="str">
            <v>8326653225</v>
          </cell>
        </row>
        <row r="109">
          <cell r="C109" t="str">
            <v>Tóth-Nagy Georgina</v>
          </cell>
          <cell r="D109" t="str">
            <v>Tóth-NagyGeorgina</v>
          </cell>
          <cell r="E109" t="str">
            <v>8440712316</v>
          </cell>
        </row>
        <row r="110">
          <cell r="C110" t="str">
            <v>Nagy Lajos</v>
          </cell>
          <cell r="D110" t="str">
            <v>NagyLajos</v>
          </cell>
          <cell r="E110" t="str">
            <v>8348782737</v>
          </cell>
        </row>
        <row r="111">
          <cell r="C111" t="str">
            <v>Navracsics Judit</v>
          </cell>
          <cell r="D111" t="str">
            <v>NavracsicsJudit</v>
          </cell>
          <cell r="E111" t="str">
            <v>8341813394</v>
          </cell>
        </row>
        <row r="112">
          <cell r="C112" t="str">
            <v>Nemestóthy Béla Nándor</v>
          </cell>
          <cell r="D112" t="str">
            <v>NemestóthyBélaNándor</v>
          </cell>
          <cell r="E112" t="str">
            <v>8399760935</v>
          </cell>
        </row>
        <row r="113">
          <cell r="C113" t="str">
            <v>Németh Csaba</v>
          </cell>
          <cell r="D113" t="str">
            <v>NémethCsaba</v>
          </cell>
          <cell r="E113" t="str">
            <v>8352692267</v>
          </cell>
        </row>
        <row r="114">
          <cell r="C114" t="str">
            <v>Németh Kornél</v>
          </cell>
          <cell r="D114" t="str">
            <v>NémethKornél</v>
          </cell>
          <cell r="E114" t="str">
            <v>8415163150</v>
          </cell>
        </row>
        <row r="115">
          <cell r="C115" t="str">
            <v>Németh Sándor</v>
          </cell>
          <cell r="D115" t="str">
            <v>NémethSándor</v>
          </cell>
          <cell r="E115" t="str">
            <v>8353332485</v>
          </cell>
        </row>
        <row r="116">
          <cell r="C116" t="str">
            <v>Neumanné Dr. Virág Ildikó</v>
          </cell>
          <cell r="D116" t="str">
            <v>NeumannéDr.VirágIldikó</v>
          </cell>
          <cell r="E116" t="str">
            <v>8362763639</v>
          </cell>
        </row>
        <row r="117">
          <cell r="C117" t="str">
            <v>Obermayer Nóra</v>
          </cell>
          <cell r="D117" t="str">
            <v>ObermayerNóra</v>
          </cell>
          <cell r="E117" t="str">
            <v>8403762941</v>
          </cell>
        </row>
        <row r="118">
          <cell r="C118" t="str">
            <v>Ortutay Katalin Ágota</v>
          </cell>
          <cell r="D118" t="str">
            <v>OrtutayKatalinÁgota</v>
          </cell>
          <cell r="E118" t="str">
            <v>8342323544</v>
          </cell>
        </row>
        <row r="119">
          <cell r="C119" t="str">
            <v>Padisák Judit</v>
          </cell>
          <cell r="D119" t="str">
            <v>PadisákJudit</v>
          </cell>
          <cell r="E119" t="str">
            <v>8324144846</v>
          </cell>
        </row>
        <row r="120">
          <cell r="C120" t="str">
            <v>Papp Zsófia Márta</v>
          </cell>
          <cell r="D120" t="str">
            <v>PappZsófiaMárta</v>
          </cell>
          <cell r="E120" t="str">
            <v>8403181604</v>
          </cell>
        </row>
        <row r="121">
          <cell r="C121" t="str">
            <v>Péter Erzsébet</v>
          </cell>
          <cell r="D121" t="str">
            <v>PéterErzsébet</v>
          </cell>
          <cell r="E121" t="str">
            <v>8410460823</v>
          </cell>
        </row>
        <row r="122">
          <cell r="C122" t="str">
            <v>Pintér Gábor</v>
          </cell>
          <cell r="D122" t="str">
            <v>PintérGábor</v>
          </cell>
          <cell r="E122" t="str">
            <v>8421732463</v>
          </cell>
        </row>
        <row r="123">
          <cell r="C123" t="str">
            <v>Pituk Mihály</v>
          </cell>
          <cell r="D123" t="str">
            <v>PitukMihály</v>
          </cell>
          <cell r="E123" t="str">
            <v>8350062770</v>
          </cell>
        </row>
        <row r="124">
          <cell r="C124" t="str">
            <v>Pósfai Mihály</v>
          </cell>
          <cell r="D124" t="str">
            <v>PósfaiMihály</v>
          </cell>
          <cell r="E124" t="str">
            <v>8351710237</v>
          </cell>
        </row>
        <row r="125">
          <cell r="C125" t="str">
            <v>Pozsgai Tamás</v>
          </cell>
          <cell r="D125" t="str">
            <v>PozsgaiTamás</v>
          </cell>
          <cell r="E125" t="str">
            <v>8395470916</v>
          </cell>
        </row>
        <row r="126">
          <cell r="C126" t="str">
            <v>Raffai Csilla</v>
          </cell>
          <cell r="D126" t="str">
            <v>RaffaiCsilla</v>
          </cell>
          <cell r="E126" t="str">
            <v>8400144694</v>
          </cell>
        </row>
        <row r="127">
          <cell r="C127" t="str">
            <v>Raffay-Danyi Ágnes Nóra</v>
          </cell>
          <cell r="D127" t="str">
            <v>Raffay-DanyiÁgnesNóra</v>
          </cell>
          <cell r="E127" t="str">
            <v>8395384386</v>
          </cell>
        </row>
        <row r="128">
          <cell r="C128" t="str">
            <v>Pethő Dóra</v>
          </cell>
          <cell r="D128" t="str">
            <v>PethőDóra</v>
          </cell>
          <cell r="E128" t="str">
            <v>8424470087</v>
          </cell>
        </row>
        <row r="129">
          <cell r="C129" t="str">
            <v>Rochlitzné Sajben Ágnes Mária</v>
          </cell>
          <cell r="D129" t="str">
            <v>RochlitznéSajbenÁgnesMária</v>
          </cell>
          <cell r="E129" t="str">
            <v>8361703136</v>
          </cell>
        </row>
        <row r="130">
          <cell r="C130" t="str">
            <v>Rosta Imre</v>
          </cell>
          <cell r="D130" t="str">
            <v>RostaImre</v>
          </cell>
          <cell r="E130" t="str">
            <v>8342612481</v>
          </cell>
        </row>
        <row r="131">
          <cell r="C131" t="str">
            <v>Rostási Ágnes</v>
          </cell>
          <cell r="D131" t="str">
            <v>RostásiÁgnes</v>
          </cell>
          <cell r="E131" t="str">
            <v>8418752394</v>
          </cell>
        </row>
        <row r="132">
          <cell r="C132" t="str">
            <v>Sasné Dr. Grósz Annamária</v>
          </cell>
          <cell r="D132" t="str">
            <v>SasnéDr.GrószAnnamária</v>
          </cell>
          <cell r="E132" t="str">
            <v>8382142222</v>
          </cell>
        </row>
        <row r="133">
          <cell r="C133" t="str">
            <v>Schné Tamás</v>
          </cell>
          <cell r="D133" t="str">
            <v>SchnéTamás</v>
          </cell>
          <cell r="E133" t="str">
            <v>8414102573</v>
          </cell>
        </row>
        <row r="134">
          <cell r="C134" t="str">
            <v>Selmeczy Géza Balázs</v>
          </cell>
          <cell r="D134" t="str">
            <v>SelmeczyGézaBalázs</v>
          </cell>
          <cell r="E134" t="str">
            <v>8438311180</v>
          </cell>
        </row>
        <row r="135">
          <cell r="C135" t="str">
            <v>Sikné Dr. Lányi Cecília Ilona</v>
          </cell>
          <cell r="D135" t="str">
            <v>SiknéDr.LányiCecíliaIlona</v>
          </cell>
          <cell r="E135" t="str">
            <v>8338001759</v>
          </cell>
        </row>
        <row r="136">
          <cell r="C136" t="str">
            <v>Skodáné Dr. Földes Rita</v>
          </cell>
          <cell r="D136" t="str">
            <v>SkodánéDr.FöldesRita</v>
          </cell>
          <cell r="E136" t="str">
            <v>8353562642</v>
          </cell>
        </row>
        <row r="137">
          <cell r="C137" t="str">
            <v>Somogyi Viola</v>
          </cell>
          <cell r="D137" t="str">
            <v>SomogyiViola</v>
          </cell>
          <cell r="E137" t="str">
            <v>8410920832</v>
          </cell>
        </row>
        <row r="138">
          <cell r="C138" t="str">
            <v>Somogyvári Lajos Ferenc</v>
          </cell>
          <cell r="D138" t="str">
            <v>SomogyváriLajosFerenc</v>
          </cell>
          <cell r="E138" t="str">
            <v>8411262855</v>
          </cell>
        </row>
        <row r="139">
          <cell r="C139" t="str">
            <v>Starkné Dr. Werner Ágnes</v>
          </cell>
          <cell r="D139" t="str">
            <v>StarknéDr.WernerÁgnes</v>
          </cell>
          <cell r="E139" t="str">
            <v>8354942813</v>
          </cell>
        </row>
        <row r="140">
          <cell r="C140" t="str">
            <v>Stenger-Kovács Csilla</v>
          </cell>
          <cell r="D140" t="str">
            <v>Stenger-KovácsCsilla</v>
          </cell>
          <cell r="E140" t="str">
            <v>8411312577</v>
          </cell>
        </row>
        <row r="141">
          <cell r="C141" t="str">
            <v>Sulyok Márta Judit</v>
          </cell>
          <cell r="D141" t="str">
            <v>SulyokMártaJudit</v>
          </cell>
          <cell r="E141" t="str">
            <v>8405474196</v>
          </cell>
        </row>
        <row r="142">
          <cell r="C142" t="str">
            <v>Süle Zoltán</v>
          </cell>
          <cell r="D142" t="str">
            <v>SüleZoltán</v>
          </cell>
          <cell r="E142" t="str">
            <v>8413880491</v>
          </cell>
        </row>
        <row r="143">
          <cell r="C143" t="str">
            <v>Szabó Andrea</v>
          </cell>
          <cell r="D143" t="str">
            <v>SzabóAndrea</v>
          </cell>
          <cell r="E143" t="str">
            <v>8382493424</v>
          </cell>
        </row>
        <row r="144">
          <cell r="C144" t="str">
            <v>Szabóné Dr Bárdos Erzsébet</v>
          </cell>
          <cell r="D144" t="str">
            <v>SzabónéDrBárdosErzsébet</v>
          </cell>
          <cell r="E144" t="str">
            <v>8349921730</v>
          </cell>
        </row>
        <row r="145">
          <cell r="C145" t="str">
            <v>Szalai István</v>
          </cell>
          <cell r="D145" t="str">
            <v>SzalaiIstván</v>
          </cell>
          <cell r="E145" t="str">
            <v>8325913762</v>
          </cell>
        </row>
        <row r="146">
          <cell r="C146" t="str">
            <v>Szalkai István</v>
          </cell>
          <cell r="D146" t="str">
            <v>SzalkaiIstván</v>
          </cell>
          <cell r="E146" t="str">
            <v>8341372746</v>
          </cell>
        </row>
        <row r="147">
          <cell r="C147" t="str">
            <v>Szávai Dorottya Anna</v>
          </cell>
          <cell r="D147" t="str">
            <v>SzávaiDorottyaAnna</v>
          </cell>
          <cell r="E147" t="str">
            <v>8371460325</v>
          </cell>
        </row>
        <row r="148">
          <cell r="C148" t="str">
            <v>Szentgyörgyi Szilárd Sándor</v>
          </cell>
          <cell r="D148" t="str">
            <v>SzentgyörgyiSzilárdSándor</v>
          </cell>
          <cell r="E148" t="str">
            <v>8381323010</v>
          </cell>
        </row>
        <row r="149">
          <cell r="C149" t="str">
            <v>Szikszai Szabolcs</v>
          </cell>
          <cell r="D149" t="str">
            <v>SzikszaiSzabolcs</v>
          </cell>
          <cell r="E149" t="str">
            <v>8396600406</v>
          </cell>
        </row>
        <row r="150">
          <cell r="C150" t="str">
            <v>Szücs Veronika</v>
          </cell>
          <cell r="D150" t="str">
            <v>SzücsVeronika</v>
          </cell>
          <cell r="E150" t="str">
            <v>8386243686</v>
          </cell>
        </row>
        <row r="151">
          <cell r="C151" t="str">
            <v>Takács-Bárkányi Ágnes</v>
          </cell>
          <cell r="D151" t="str">
            <v>Takács-BárkányiÁgnes</v>
          </cell>
          <cell r="E151" t="str">
            <v>8439201346</v>
          </cell>
        </row>
        <row r="152">
          <cell r="C152" t="str">
            <v>Tarczali Tünde Tímea</v>
          </cell>
          <cell r="D152" t="str">
            <v>TarczaliTündeTímea</v>
          </cell>
          <cell r="E152" t="str">
            <v>8403263651</v>
          </cell>
        </row>
        <row r="153">
          <cell r="C153" t="str">
            <v>Telcs András</v>
          </cell>
          <cell r="D153" t="str">
            <v>TelcsAndrás</v>
          </cell>
          <cell r="E153" t="str">
            <v>8325703113</v>
          </cell>
        </row>
        <row r="154">
          <cell r="C154" t="str">
            <v>Timár Imre</v>
          </cell>
          <cell r="D154" t="str">
            <v>TimárImre</v>
          </cell>
          <cell r="E154" t="str">
            <v>8310853262</v>
          </cell>
        </row>
        <row r="155">
          <cell r="C155" t="str">
            <v>Tóth József Péter</v>
          </cell>
          <cell r="D155" t="str">
            <v>TóthJózsefPéter</v>
          </cell>
          <cell r="E155" t="str">
            <v>8350671920</v>
          </cell>
        </row>
        <row r="156">
          <cell r="C156" t="str">
            <v>Tóth-Bodrogi Edit</v>
          </cell>
          <cell r="D156" t="str">
            <v>Tóth-BodrogiEdit</v>
          </cell>
          <cell r="E156" t="str">
            <v>8408031821</v>
          </cell>
        </row>
        <row r="157">
          <cell r="C157" t="str">
            <v>Kaszás Nikoletta</v>
          </cell>
          <cell r="D157" t="str">
            <v>KaszásNikoletta</v>
          </cell>
          <cell r="E157" t="str">
            <v>8438731872</v>
          </cell>
        </row>
        <row r="158">
          <cell r="C158" t="str">
            <v>Tuza Zsolt László</v>
          </cell>
          <cell r="D158" t="str">
            <v>TuzaZsoltLászló</v>
          </cell>
          <cell r="E158" t="str">
            <v>8316733579</v>
          </cell>
        </row>
        <row r="159">
          <cell r="C159" t="str">
            <v>Ulbert Zsolt</v>
          </cell>
          <cell r="D159" t="str">
            <v>UlbertZsolt</v>
          </cell>
          <cell r="E159" t="str">
            <v>8364652524</v>
          </cell>
        </row>
        <row r="160">
          <cell r="C160" t="str">
            <v>V Szabó László</v>
          </cell>
          <cell r="D160" t="str">
            <v>VSzabóLászló</v>
          </cell>
          <cell r="E160" t="str">
            <v>8369293506</v>
          </cell>
        </row>
        <row r="161">
          <cell r="C161" t="str">
            <v>Vágvölgyi Veronika</v>
          </cell>
          <cell r="D161" t="str">
            <v>VágvölgyiVeronika</v>
          </cell>
          <cell r="E161" t="str">
            <v>8410933446</v>
          </cell>
        </row>
        <row r="162">
          <cell r="C162" t="str">
            <v>Valicsek Zsolt</v>
          </cell>
          <cell r="D162" t="str">
            <v>ValicsekZsolt</v>
          </cell>
          <cell r="E162" t="str">
            <v>8412803434</v>
          </cell>
        </row>
        <row r="163">
          <cell r="C163" t="str">
            <v>Valiskó Mónika</v>
          </cell>
          <cell r="D163" t="str">
            <v>ValiskóMónika</v>
          </cell>
          <cell r="E163" t="str">
            <v>8397553649</v>
          </cell>
        </row>
        <row r="164">
          <cell r="C164" t="str">
            <v>Varga Csilla</v>
          </cell>
          <cell r="D164" t="str">
            <v>VargaCsilla</v>
          </cell>
          <cell r="E164" t="str">
            <v>8423011763</v>
          </cell>
        </row>
        <row r="165">
          <cell r="C165" t="str">
            <v>Varga Szabolcs</v>
          </cell>
          <cell r="D165" t="str">
            <v>VargaSzabolcs</v>
          </cell>
          <cell r="E165" t="str">
            <v>8387271209</v>
          </cell>
        </row>
        <row r="166">
          <cell r="C166" t="str">
            <v>Varga Tamás</v>
          </cell>
          <cell r="D166" t="str">
            <v>VargaTamás</v>
          </cell>
          <cell r="E166" t="str">
            <v>8416043760</v>
          </cell>
        </row>
        <row r="167">
          <cell r="C167" t="str">
            <v>Vassányi István</v>
          </cell>
          <cell r="D167" t="str">
            <v>VassányiIstván</v>
          </cell>
          <cell r="E167" t="str">
            <v>8374654287</v>
          </cell>
        </row>
        <row r="168">
          <cell r="C168" t="str">
            <v>Veres Zoltán</v>
          </cell>
          <cell r="D168" t="str">
            <v>VeresZoltán</v>
          </cell>
          <cell r="E168" t="str">
            <v>8315302531</v>
          </cell>
        </row>
        <row r="169">
          <cell r="C169" t="str">
            <v>Vigh-Szabó Melinda Erzsébet</v>
          </cell>
          <cell r="D169" t="str">
            <v>Vigh-SzabóMelindaErzsébet</v>
          </cell>
          <cell r="E169" t="str">
            <v>8393730538</v>
          </cell>
        </row>
        <row r="170">
          <cell r="C170" t="str">
            <v>Vonderviszt Ferenc</v>
          </cell>
          <cell r="D170" t="str">
            <v>VondervisztFerenc</v>
          </cell>
          <cell r="E170" t="str">
            <v>8334552580</v>
          </cell>
        </row>
        <row r="171">
          <cell r="C171" t="str">
            <v>Vörösházi Zsolt</v>
          </cell>
          <cell r="D171" t="str">
            <v>VörösháziZsolt</v>
          </cell>
          <cell r="E171" t="str">
            <v>8409140497</v>
          </cell>
        </row>
        <row r="172">
          <cell r="C172" t="str">
            <v>Zsigmond Anikó</v>
          </cell>
          <cell r="D172" t="str">
            <v>ZsigmondAnikó</v>
          </cell>
          <cell r="E172" t="str">
            <v>8365743329</v>
          </cell>
        </row>
        <row r="173">
          <cell r="C173" t="str">
            <v>Bakonyi Péter</v>
          </cell>
          <cell r="D173" t="str">
            <v>BakonyiPéter</v>
          </cell>
          <cell r="E173" t="str">
            <v>8433500570</v>
          </cell>
        </row>
        <row r="174">
          <cell r="C174" t="str">
            <v>Baumgartner János</v>
          </cell>
          <cell r="D174" t="str">
            <v>BaumgartnerJános</v>
          </cell>
          <cell r="E174" t="str">
            <v>8433880187</v>
          </cell>
        </row>
        <row r="175">
          <cell r="C175" t="str">
            <v>Egedy Attila</v>
          </cell>
          <cell r="D175" t="str">
            <v>EgedyAttila</v>
          </cell>
          <cell r="E175" t="str">
            <v>8439610572</v>
          </cell>
        </row>
        <row r="176">
          <cell r="C176" t="str">
            <v>Galambos Ildikó</v>
          </cell>
          <cell r="D176" t="str">
            <v>GalambosIldikó</v>
          </cell>
          <cell r="E176" t="str">
            <v>8406163348</v>
          </cell>
        </row>
        <row r="177">
          <cell r="C177" t="str">
            <v>Gerencsérné Dr. Berta Renáta</v>
          </cell>
          <cell r="D177" t="str">
            <v>GerencsérnéDr.BertaRenáta</v>
          </cell>
          <cell r="E177" t="str">
            <v>8407900273</v>
          </cell>
        </row>
        <row r="178">
          <cell r="C178" t="str">
            <v>Hajba László</v>
          </cell>
          <cell r="D178" t="str">
            <v>HajbaLászló</v>
          </cell>
          <cell r="E178" t="str">
            <v>8396661065</v>
          </cell>
        </row>
        <row r="179">
          <cell r="C179" t="str">
            <v>Halász László</v>
          </cell>
          <cell r="D179" t="str">
            <v>HalászLászló</v>
          </cell>
          <cell r="E179" t="str">
            <v>8355472470</v>
          </cell>
        </row>
        <row r="180">
          <cell r="C180" t="str">
            <v>Hargitai Dávid Máté</v>
          </cell>
          <cell r="D180" t="str">
            <v>HargitaiDávidMáté</v>
          </cell>
          <cell r="E180" t="str">
            <v>8440643195</v>
          </cell>
        </row>
        <row r="181">
          <cell r="C181" t="str">
            <v>Horváth Barnabás</v>
          </cell>
          <cell r="D181" t="str">
            <v>HorváthBarnabás</v>
          </cell>
          <cell r="E181" t="str">
            <v>8410220024</v>
          </cell>
        </row>
        <row r="182">
          <cell r="C182" t="str">
            <v>Kósa István</v>
          </cell>
          <cell r="D182" t="str">
            <v>KósaIstván</v>
          </cell>
          <cell r="E182" t="str">
            <v>8348102639</v>
          </cell>
        </row>
        <row r="183">
          <cell r="C183" t="str">
            <v>Lipovits Ágnes</v>
          </cell>
          <cell r="D183" t="str">
            <v>LipovitsÁgnes</v>
          </cell>
          <cell r="E183" t="str">
            <v>8376711709</v>
          </cell>
        </row>
        <row r="184">
          <cell r="C184" t="str">
            <v>Nagy Roland</v>
          </cell>
          <cell r="D184" t="str">
            <v>NagyRoland</v>
          </cell>
          <cell r="E184" t="str">
            <v>8416232512</v>
          </cell>
        </row>
        <row r="185">
          <cell r="C185" t="str">
            <v>Pribojszki-Németh Anikó</v>
          </cell>
          <cell r="D185" t="str">
            <v>Pribojszki-NémethAnikó</v>
          </cell>
          <cell r="E185" t="str">
            <v>8426141927</v>
          </cell>
        </row>
        <row r="186">
          <cell r="C186" t="str">
            <v>Sebestyén Viktor</v>
          </cell>
          <cell r="D186" t="str">
            <v>SebestyénViktor</v>
          </cell>
          <cell r="E186" t="str">
            <v>8442983112</v>
          </cell>
        </row>
        <row r="187">
          <cell r="C187" t="str">
            <v>Seress Gábor László</v>
          </cell>
          <cell r="D187" t="str">
            <v>SeressGáborLászló</v>
          </cell>
          <cell r="E187" t="str">
            <v>8424702352</v>
          </cell>
        </row>
        <row r="188">
          <cell r="C188" t="str">
            <v>Tóth Gábor</v>
          </cell>
          <cell r="D188" t="str">
            <v>TóthGábor</v>
          </cell>
          <cell r="E188" t="str">
            <v>8426142613</v>
          </cell>
        </row>
        <row r="189">
          <cell r="C189" t="str">
            <v>Beretzky Péter Márk</v>
          </cell>
          <cell r="D189" t="str">
            <v>BeretzkyPéterMárk</v>
          </cell>
          <cell r="E189" t="str">
            <v>8376941402</v>
          </cell>
        </row>
        <row r="190">
          <cell r="C190" t="str">
            <v>Dániel Zoltán András</v>
          </cell>
          <cell r="D190" t="str">
            <v>DánielZoltánAndrás</v>
          </cell>
          <cell r="E190" t="str">
            <v>8405303510</v>
          </cell>
        </row>
        <row r="191">
          <cell r="C191" t="str">
            <v>Forró Zsuzsanna</v>
          </cell>
          <cell r="D191" t="str">
            <v>ForróZsuzsanna</v>
          </cell>
          <cell r="E191" t="str">
            <v>8338103594</v>
          </cell>
        </row>
        <row r="192">
          <cell r="C192" t="str">
            <v>Szentes Balázs</v>
          </cell>
          <cell r="D192" t="str">
            <v>SzentesBalázs</v>
          </cell>
          <cell r="E192" t="str">
            <v>8412822315</v>
          </cell>
        </row>
        <row r="193">
          <cell r="C193" t="str">
            <v>Szentessy Balázs</v>
          </cell>
          <cell r="D193" t="str">
            <v>SzentessyBalázs</v>
          </cell>
          <cell r="E193" t="str">
            <v>8371831331</v>
          </cell>
        </row>
        <row r="194">
          <cell r="C194" t="str">
            <v>Szőke Andrea</v>
          </cell>
          <cell r="D194" t="str">
            <v>SzőkeAndrea</v>
          </cell>
          <cell r="E194" t="str">
            <v>8402301541</v>
          </cell>
        </row>
        <row r="195">
          <cell r="C195" t="str">
            <v>Vincze András</v>
          </cell>
          <cell r="D195" t="str">
            <v>VinczeAndrás</v>
          </cell>
          <cell r="E195" t="str">
            <v>8372793190</v>
          </cell>
        </row>
        <row r="196">
          <cell r="C196" t="str">
            <v>Adorján Kolos</v>
          </cell>
          <cell r="D196" t="str">
            <v>AdorjánKolos</v>
          </cell>
          <cell r="E196" t="str">
            <v>8415210264</v>
          </cell>
        </row>
        <row r="197">
          <cell r="C197" t="str">
            <v>Antal János</v>
          </cell>
          <cell r="D197" t="str">
            <v>AntalJános</v>
          </cell>
          <cell r="E197" t="str">
            <v>8351102644</v>
          </cell>
        </row>
        <row r="198">
          <cell r="C198" t="str">
            <v>Aporfiné Nagy Andrea</v>
          </cell>
          <cell r="D198" t="str">
            <v>AporfinéNagyAndrea</v>
          </cell>
          <cell r="E198" t="str">
            <v>8350062436</v>
          </cell>
        </row>
        <row r="199">
          <cell r="C199" t="str">
            <v>Árkovits Natália</v>
          </cell>
          <cell r="D199" t="str">
            <v>ÁrkovitsNatália</v>
          </cell>
          <cell r="E199" t="str">
            <v>8387944947</v>
          </cell>
        </row>
        <row r="200">
          <cell r="C200" t="str">
            <v>Balla Beáta</v>
          </cell>
          <cell r="D200" t="str">
            <v>BallaBeáta</v>
          </cell>
          <cell r="E200" t="str">
            <v>8393403200</v>
          </cell>
        </row>
        <row r="201">
          <cell r="C201" t="str">
            <v>Balla Judit</v>
          </cell>
          <cell r="D201" t="str">
            <v>BallaJudit</v>
          </cell>
          <cell r="E201" t="str">
            <v>8406592389</v>
          </cell>
        </row>
        <row r="202">
          <cell r="C202" t="str">
            <v>Balogh András</v>
          </cell>
          <cell r="D202" t="str">
            <v>BaloghAndrás</v>
          </cell>
          <cell r="E202" t="str">
            <v>8396515204</v>
          </cell>
        </row>
        <row r="203">
          <cell r="C203" t="str">
            <v>Baloghné Simon Ágnes</v>
          </cell>
          <cell r="D203" t="str">
            <v>BaloghnéSimonÁgnes</v>
          </cell>
          <cell r="E203" t="str">
            <v>8403482019</v>
          </cell>
        </row>
        <row r="204">
          <cell r="C204" t="str">
            <v>Bankóné Ürményi Carmen</v>
          </cell>
          <cell r="D204" t="str">
            <v>BankónéÜrményiCarmen</v>
          </cell>
          <cell r="E204" t="str">
            <v>8363372080</v>
          </cell>
        </row>
        <row r="205">
          <cell r="C205" t="str">
            <v>Bánkuti Petra</v>
          </cell>
          <cell r="D205" t="str">
            <v>BánkutiPetra</v>
          </cell>
          <cell r="E205" t="str">
            <v>8449900085</v>
          </cell>
        </row>
        <row r="206">
          <cell r="C206" t="str">
            <v>Bartos Andrea</v>
          </cell>
          <cell r="D206" t="str">
            <v>BartosAndrea</v>
          </cell>
          <cell r="E206" t="str">
            <v>8352431714</v>
          </cell>
        </row>
        <row r="207">
          <cell r="C207" t="str">
            <v>Bede András Lajosné</v>
          </cell>
          <cell r="D207" t="str">
            <v>BedeAndrásLajosné</v>
          </cell>
          <cell r="E207" t="str">
            <v>8370861563</v>
          </cell>
        </row>
        <row r="208">
          <cell r="C208" t="str">
            <v>Benkő Andrea</v>
          </cell>
          <cell r="D208" t="str">
            <v>BenkőAndrea</v>
          </cell>
          <cell r="E208" t="str">
            <v>8375151610</v>
          </cell>
        </row>
        <row r="209">
          <cell r="C209" t="str">
            <v>Benkő Balázs</v>
          </cell>
          <cell r="D209" t="str">
            <v>BenkőBalázs</v>
          </cell>
          <cell r="E209" t="str">
            <v>8371162944</v>
          </cell>
        </row>
        <row r="210">
          <cell r="C210" t="str">
            <v>Rodek Nóra</v>
          </cell>
          <cell r="D210" t="str">
            <v>RodekNóra</v>
          </cell>
          <cell r="E210" t="str">
            <v>8405784101</v>
          </cell>
        </row>
        <row r="211">
          <cell r="C211" t="str">
            <v>Bertalan Mónika</v>
          </cell>
          <cell r="D211" t="str">
            <v>BertalanMónika</v>
          </cell>
          <cell r="E211" t="str">
            <v>8388711881</v>
          </cell>
        </row>
        <row r="212">
          <cell r="C212" t="str">
            <v>Biró Anett</v>
          </cell>
          <cell r="D212" t="str">
            <v>BiróAnett</v>
          </cell>
          <cell r="E212" t="str">
            <v>8398384042</v>
          </cell>
        </row>
        <row r="213">
          <cell r="C213" t="str">
            <v>Bíró Ildikó</v>
          </cell>
          <cell r="D213" t="str">
            <v>BíróIldikó</v>
          </cell>
          <cell r="E213" t="str">
            <v>8415712928</v>
          </cell>
        </row>
        <row r="214">
          <cell r="C214" t="str">
            <v>Bognárné Sabjanics Angéla</v>
          </cell>
          <cell r="D214" t="str">
            <v>BognárnéSabjanicsAngéla</v>
          </cell>
          <cell r="E214" t="str">
            <v>8334653166</v>
          </cell>
        </row>
        <row r="215">
          <cell r="C215" t="str">
            <v>Bokrossy-Csiba Mária</v>
          </cell>
          <cell r="D215" t="str">
            <v>Bokrossy-CsibaMária</v>
          </cell>
          <cell r="E215" t="str">
            <v>8399050482</v>
          </cell>
        </row>
        <row r="216">
          <cell r="C216" t="str">
            <v>Kovács Edit</v>
          </cell>
          <cell r="D216" t="str">
            <v>KovácsEdit</v>
          </cell>
          <cell r="E216" t="str">
            <v>8374741791</v>
          </cell>
        </row>
        <row r="217">
          <cell r="C217" t="str">
            <v>Borók Jánosné</v>
          </cell>
          <cell r="D217" t="str">
            <v>BorókJánosné</v>
          </cell>
          <cell r="E217" t="str">
            <v>8375791911</v>
          </cell>
        </row>
        <row r="218">
          <cell r="C218" t="str">
            <v>Bucsky Anikó</v>
          </cell>
          <cell r="D218" t="str">
            <v>BucskyAnikó</v>
          </cell>
          <cell r="E218" t="str">
            <v>8391703703</v>
          </cell>
        </row>
        <row r="219">
          <cell r="C219" t="str">
            <v>Bui Pál</v>
          </cell>
          <cell r="D219" t="str">
            <v>BuiPál</v>
          </cell>
          <cell r="E219" t="str">
            <v>8340680668</v>
          </cell>
        </row>
        <row r="220">
          <cell r="C220" t="str">
            <v>Csabáné Molnár Andrea</v>
          </cell>
          <cell r="D220" t="str">
            <v>CsabánéMolnárAndrea</v>
          </cell>
          <cell r="E220" t="str">
            <v>8351583782</v>
          </cell>
        </row>
        <row r="221">
          <cell r="C221" t="str">
            <v>Csillag Zsolt</v>
          </cell>
          <cell r="D221" t="str">
            <v>CsillagZsolt</v>
          </cell>
          <cell r="E221" t="str">
            <v>8419450189</v>
          </cell>
        </row>
        <row r="222">
          <cell r="C222" t="str">
            <v>Csizmadia Ferenc</v>
          </cell>
          <cell r="D222" t="str">
            <v>CsizmadiaFerenc</v>
          </cell>
          <cell r="E222" t="str">
            <v>8375073423</v>
          </cell>
        </row>
        <row r="223">
          <cell r="C223" t="str">
            <v>Csomai Zsuzsanna</v>
          </cell>
          <cell r="D223" t="str">
            <v>CsomaiZsuzsanna</v>
          </cell>
          <cell r="E223" t="str">
            <v>8437650712</v>
          </cell>
        </row>
        <row r="224">
          <cell r="C224" t="str">
            <v>Csonkáné Pallag Mónika</v>
          </cell>
          <cell r="D224" t="str">
            <v>CsonkánéPallagMónika</v>
          </cell>
          <cell r="E224" t="str">
            <v>8369322778</v>
          </cell>
        </row>
        <row r="225">
          <cell r="C225" t="str">
            <v>Dezső Zsuzsanna</v>
          </cell>
          <cell r="D225" t="str">
            <v>DezsőZsuzsanna</v>
          </cell>
          <cell r="E225" t="str">
            <v>8375183237</v>
          </cell>
        </row>
        <row r="226">
          <cell r="C226" t="str">
            <v>Domján Gábor</v>
          </cell>
          <cell r="D226" t="str">
            <v>DomjánGábor</v>
          </cell>
          <cell r="E226" t="str">
            <v>8427102364</v>
          </cell>
        </row>
        <row r="227">
          <cell r="C227" t="str">
            <v>Farkas Béla</v>
          </cell>
          <cell r="D227" t="str">
            <v>FarkasBéla</v>
          </cell>
          <cell r="E227" t="str">
            <v>8331781015</v>
          </cell>
        </row>
        <row r="228">
          <cell r="C228" t="str">
            <v>Farkas Ferenc</v>
          </cell>
          <cell r="D228" t="str">
            <v>FarkasFerenc</v>
          </cell>
          <cell r="E228" t="str">
            <v>8425041317</v>
          </cell>
        </row>
        <row r="229">
          <cell r="C229" t="str">
            <v>Farkas István</v>
          </cell>
          <cell r="D229" t="str">
            <v>FarkasIstván</v>
          </cell>
          <cell r="E229" t="str">
            <v>8332283086</v>
          </cell>
        </row>
        <row r="230">
          <cell r="C230" t="str">
            <v>Farkas Krisztina</v>
          </cell>
          <cell r="D230" t="str">
            <v>FarkasKrisztina</v>
          </cell>
          <cell r="E230" t="str">
            <v>8404800294</v>
          </cell>
        </row>
        <row r="231">
          <cell r="C231" t="str">
            <v>Fehérné Varga Tünde</v>
          </cell>
          <cell r="D231" t="str">
            <v>FehérnéVargaTünde</v>
          </cell>
          <cell r="E231" t="str">
            <v>8372712697</v>
          </cell>
        </row>
        <row r="232">
          <cell r="C232" t="str">
            <v>Feilné Kulcsár Eszter</v>
          </cell>
          <cell r="D232" t="str">
            <v>FeilnéKulcsárEszter</v>
          </cell>
          <cell r="E232" t="str">
            <v>8426023649</v>
          </cell>
        </row>
        <row r="233">
          <cell r="C233" t="str">
            <v>Fekete-Szabó Otília</v>
          </cell>
          <cell r="D233" t="str">
            <v>Fekete-SzabóOtília</v>
          </cell>
          <cell r="E233" t="str">
            <v>8404622922</v>
          </cell>
        </row>
        <row r="234">
          <cell r="C234" t="str">
            <v>Felföldi Gábor</v>
          </cell>
          <cell r="D234" t="str">
            <v>FelföldiGábor</v>
          </cell>
          <cell r="E234" t="str">
            <v>8416410135</v>
          </cell>
        </row>
        <row r="235">
          <cell r="C235" t="str">
            <v>Takácsné Ferenczik Brigitta</v>
          </cell>
          <cell r="D235" t="str">
            <v>TakácsnéFerenczikBrigitta</v>
          </cell>
          <cell r="E235" t="str">
            <v>8430941800</v>
          </cell>
        </row>
        <row r="236">
          <cell r="C236" t="str">
            <v>Fódi Éva</v>
          </cell>
          <cell r="D236" t="str">
            <v>FódiÉva</v>
          </cell>
          <cell r="E236" t="str">
            <v>8390261707</v>
          </cell>
        </row>
        <row r="237">
          <cell r="C237" t="str">
            <v>Fojtyikné Dressel Rita</v>
          </cell>
          <cell r="D237" t="str">
            <v>FojtyiknéDresselRita</v>
          </cell>
          <cell r="E237" t="str">
            <v>8394864074</v>
          </cell>
        </row>
        <row r="238">
          <cell r="C238" t="str">
            <v>Frits Márton</v>
          </cell>
          <cell r="D238" t="str">
            <v>FritsMárton</v>
          </cell>
          <cell r="E238" t="str">
            <v>8438500706</v>
          </cell>
        </row>
        <row r="239">
          <cell r="C239" t="str">
            <v>Fülöp Réka Hajnalka</v>
          </cell>
          <cell r="D239" t="str">
            <v>FülöpRékaHajnalka</v>
          </cell>
          <cell r="E239" t="str">
            <v>8374913193</v>
          </cell>
        </row>
        <row r="240">
          <cell r="C240" t="str">
            <v>Gál Balázs</v>
          </cell>
          <cell r="D240" t="str">
            <v>GálBalázs</v>
          </cell>
          <cell r="E240" t="str">
            <v>8400004086</v>
          </cell>
        </row>
        <row r="241">
          <cell r="C241" t="str">
            <v>Gelencsér Beáta</v>
          </cell>
          <cell r="D241" t="str">
            <v>GelencsérBeáta</v>
          </cell>
          <cell r="E241" t="str">
            <v>8385343660</v>
          </cell>
        </row>
        <row r="242">
          <cell r="C242" t="str">
            <v>Gelencsérné Katonka Ibolya</v>
          </cell>
          <cell r="D242" t="str">
            <v>GelencsérnéKatonkaIbolya</v>
          </cell>
          <cell r="E242" t="str">
            <v>8335073988</v>
          </cell>
        </row>
        <row r="243">
          <cell r="C243" t="str">
            <v>Golarits Miklós</v>
          </cell>
          <cell r="D243" t="str">
            <v>GolaritsMiklós</v>
          </cell>
          <cell r="E243" t="str">
            <v>8351692085</v>
          </cell>
        </row>
        <row r="244">
          <cell r="C244" t="str">
            <v>Göllei Attila Róbertné</v>
          </cell>
          <cell r="D244" t="str">
            <v>GölleiAttilaRóbertné</v>
          </cell>
          <cell r="E244" t="str">
            <v>8366163326</v>
          </cell>
        </row>
        <row r="245">
          <cell r="C245" t="str">
            <v>Görögné Kővári Krisztina</v>
          </cell>
          <cell r="D245" t="str">
            <v>GörögnéKőváriKrisztina</v>
          </cell>
          <cell r="E245" t="str">
            <v>8411441628</v>
          </cell>
        </row>
        <row r="246">
          <cell r="C246" t="str">
            <v>Holló Krisztina</v>
          </cell>
          <cell r="D246" t="str">
            <v>HollóKrisztina</v>
          </cell>
          <cell r="E246" t="str">
            <v>8392893409</v>
          </cell>
        </row>
        <row r="247">
          <cell r="C247" t="str">
            <v>Hajdú József</v>
          </cell>
          <cell r="D247" t="str">
            <v>HajdúJózsef</v>
          </cell>
          <cell r="E247" t="str">
            <v>8350002298</v>
          </cell>
        </row>
        <row r="248">
          <cell r="C248" t="str">
            <v>Hajdú Tamás</v>
          </cell>
          <cell r="D248" t="str">
            <v>HajdúTamás</v>
          </cell>
          <cell r="E248" t="str">
            <v>8425662095</v>
          </cell>
        </row>
        <row r="249">
          <cell r="C249" t="str">
            <v>Halmos-Tóth Katalin</v>
          </cell>
          <cell r="D249" t="str">
            <v>Halmos-TóthKatalin</v>
          </cell>
          <cell r="E249" t="str">
            <v>8406802103</v>
          </cell>
        </row>
        <row r="250">
          <cell r="C250" t="str">
            <v>Hansági-Haydn Nóra</v>
          </cell>
          <cell r="D250" t="str">
            <v>Hansági-HaydnNóra</v>
          </cell>
          <cell r="E250" t="str">
            <v>8418630426</v>
          </cell>
        </row>
        <row r="251">
          <cell r="C251" t="str">
            <v>Haraszti László Zsolt</v>
          </cell>
          <cell r="D251" t="str">
            <v>HarasztiLászlóZsolt</v>
          </cell>
          <cell r="E251" t="str">
            <v>8411391213</v>
          </cell>
        </row>
        <row r="252">
          <cell r="C252" t="str">
            <v>Hartmann János</v>
          </cell>
          <cell r="D252" t="str">
            <v>HartmannJános</v>
          </cell>
          <cell r="E252" t="str">
            <v>8354340740</v>
          </cell>
        </row>
        <row r="253">
          <cell r="C253" t="str">
            <v>Ható Zoltán</v>
          </cell>
          <cell r="D253" t="str">
            <v>HatóZoltán</v>
          </cell>
          <cell r="E253" t="str">
            <v>8431040599</v>
          </cell>
        </row>
        <row r="254">
          <cell r="C254" t="str">
            <v>Hazafi Judit</v>
          </cell>
          <cell r="D254" t="str">
            <v>HazafiJudit</v>
          </cell>
          <cell r="E254" t="str">
            <v>8374392681</v>
          </cell>
        </row>
        <row r="255">
          <cell r="C255" t="str">
            <v>Heizler Gábor</v>
          </cell>
          <cell r="D255" t="str">
            <v>HeizlerGábor</v>
          </cell>
          <cell r="E255" t="str">
            <v>8423350061</v>
          </cell>
        </row>
        <row r="256">
          <cell r="C256" t="str">
            <v>Heller Balázs</v>
          </cell>
          <cell r="D256" t="str">
            <v>HellerBalázs</v>
          </cell>
          <cell r="E256" t="str">
            <v>8419652113</v>
          </cell>
        </row>
        <row r="257">
          <cell r="C257" t="str">
            <v>Henné Tóth Erzsébet</v>
          </cell>
          <cell r="D257" t="str">
            <v>HennéTóthErzsébet</v>
          </cell>
          <cell r="E257" t="str">
            <v>8357052797</v>
          </cell>
        </row>
        <row r="258">
          <cell r="C258" t="str">
            <v>Homoki Imre</v>
          </cell>
          <cell r="D258" t="str">
            <v>HomokiImre</v>
          </cell>
          <cell r="E258" t="str">
            <v>8357452329</v>
          </cell>
        </row>
        <row r="259">
          <cell r="C259" t="str">
            <v>Horváth Ádám</v>
          </cell>
          <cell r="D259" t="str">
            <v>HorváthÁdám</v>
          </cell>
          <cell r="E259" t="str">
            <v>8447411184</v>
          </cell>
        </row>
        <row r="260">
          <cell r="C260" t="str">
            <v>Horváth Barbara Angéla</v>
          </cell>
          <cell r="D260" t="str">
            <v>HorváthBarbaraAngéla</v>
          </cell>
          <cell r="E260" t="str">
            <v>8395674600</v>
          </cell>
        </row>
        <row r="261">
          <cell r="C261" t="str">
            <v>Horváth Róbert</v>
          </cell>
          <cell r="D261" t="str">
            <v>HorváthRóbert</v>
          </cell>
          <cell r="E261" t="str">
            <v>8409311364</v>
          </cell>
        </row>
        <row r="262">
          <cell r="C262" t="str">
            <v>Horváth Tibor</v>
          </cell>
          <cell r="D262" t="str">
            <v>HorváthTibor</v>
          </cell>
          <cell r="E262" t="str">
            <v>8344550599</v>
          </cell>
        </row>
        <row r="263">
          <cell r="C263" t="str">
            <v>Horváthné Dima Anikó</v>
          </cell>
          <cell r="D263" t="str">
            <v>HorváthnéDimaAnikó</v>
          </cell>
          <cell r="E263" t="str">
            <v>8432772577</v>
          </cell>
        </row>
        <row r="264">
          <cell r="C264" t="str">
            <v>Klein Mónika</v>
          </cell>
          <cell r="D264" t="str">
            <v>KleinMónika</v>
          </cell>
          <cell r="E264" t="str">
            <v>8389142244</v>
          </cell>
        </row>
        <row r="265">
          <cell r="C265" t="str">
            <v>Gotthard-Huszti Réka</v>
          </cell>
          <cell r="D265" t="str">
            <v>Gotthard-HusztiRéka</v>
          </cell>
          <cell r="E265" t="str">
            <v>8429343245</v>
          </cell>
        </row>
        <row r="266">
          <cell r="C266" t="str">
            <v>Ihász Gabriella</v>
          </cell>
          <cell r="D266" t="str">
            <v>IhászGabriella</v>
          </cell>
          <cell r="E266" t="str">
            <v>8378563758</v>
          </cell>
        </row>
        <row r="267">
          <cell r="C267" t="str">
            <v>Iván Katalin</v>
          </cell>
          <cell r="D267" t="str">
            <v>IvánKatalin</v>
          </cell>
          <cell r="E267" t="str">
            <v>8426803148</v>
          </cell>
        </row>
        <row r="268">
          <cell r="C268" t="str">
            <v>Janni Károly</v>
          </cell>
          <cell r="D268" t="str">
            <v>JanniKároly</v>
          </cell>
          <cell r="E268" t="str">
            <v>8365790491</v>
          </cell>
        </row>
        <row r="269">
          <cell r="C269" t="str">
            <v>Jaraba János</v>
          </cell>
          <cell r="D269" t="str">
            <v>JarabaJános</v>
          </cell>
          <cell r="E269" t="str">
            <v>8387393045</v>
          </cell>
        </row>
        <row r="270">
          <cell r="C270" t="str">
            <v>Kakasi Balázs</v>
          </cell>
          <cell r="D270" t="str">
            <v>KakasiBalázs</v>
          </cell>
          <cell r="E270" t="str">
            <v>8433331655</v>
          </cell>
        </row>
        <row r="271">
          <cell r="C271" t="str">
            <v>Károly Terézia</v>
          </cell>
          <cell r="D271" t="str">
            <v>KárolyTerézia</v>
          </cell>
          <cell r="E271" t="str">
            <v>8342722945</v>
          </cell>
        </row>
        <row r="272">
          <cell r="C272" t="str">
            <v>Kaskötőné Bodnár Julianna</v>
          </cell>
          <cell r="D272" t="str">
            <v>KaskötőnéBodnárJulianna</v>
          </cell>
          <cell r="E272" t="str">
            <v>8363351288</v>
          </cell>
        </row>
        <row r="273">
          <cell r="C273" t="str">
            <v>Katsányi Gábor</v>
          </cell>
          <cell r="D273" t="str">
            <v>KatsányiGábor</v>
          </cell>
          <cell r="E273" t="str">
            <v>8341952432</v>
          </cell>
        </row>
        <row r="274">
          <cell r="C274" t="str">
            <v>Keller Tamás</v>
          </cell>
          <cell r="D274" t="str">
            <v>KellerTamás</v>
          </cell>
          <cell r="E274" t="str">
            <v>8424630238</v>
          </cell>
        </row>
        <row r="275">
          <cell r="C275" t="str">
            <v>Gazdag-Kéri Renáta</v>
          </cell>
          <cell r="D275" t="str">
            <v>Gazdag-KériRenáta</v>
          </cell>
          <cell r="E275" t="str">
            <v>8447171132</v>
          </cell>
        </row>
        <row r="276">
          <cell r="C276" t="str">
            <v>Kincses Márton Zoltán</v>
          </cell>
          <cell r="D276" t="str">
            <v>KincsesMártonZoltán</v>
          </cell>
          <cell r="E276" t="str">
            <v>8391860450</v>
          </cell>
        </row>
        <row r="277">
          <cell r="C277" t="str">
            <v>Kiss Hajnalka</v>
          </cell>
          <cell r="D277" t="str">
            <v>KissHajnalka</v>
          </cell>
          <cell r="E277" t="str">
            <v>8405334394</v>
          </cell>
        </row>
        <row r="278">
          <cell r="C278" t="str">
            <v>Kohlrusz Gábor Antal</v>
          </cell>
          <cell r="D278" t="str">
            <v>KohlruszGáborAntal</v>
          </cell>
          <cell r="E278" t="str">
            <v>8414452523</v>
          </cell>
        </row>
        <row r="279">
          <cell r="C279" t="str">
            <v>Kokas Andrea Ildikó</v>
          </cell>
          <cell r="D279" t="str">
            <v>KokasAndreaIldikó</v>
          </cell>
          <cell r="E279" t="str">
            <v>8377802570</v>
          </cell>
        </row>
        <row r="280">
          <cell r="C280" t="str">
            <v>Kólingerné Csányi Judit Viktória</v>
          </cell>
          <cell r="D280" t="str">
            <v>KólingernéCsányiJuditViktória</v>
          </cell>
          <cell r="E280" t="str">
            <v>8398461780</v>
          </cell>
        </row>
        <row r="281">
          <cell r="C281" t="str">
            <v>Kornaizel Tamás</v>
          </cell>
          <cell r="D281" t="str">
            <v>KornaizelTamás</v>
          </cell>
          <cell r="E281" t="str">
            <v>8418113154</v>
          </cell>
        </row>
        <row r="282">
          <cell r="C282" t="str">
            <v>Kovács Balázs</v>
          </cell>
          <cell r="D282" t="str">
            <v>KovácsBalázs</v>
          </cell>
          <cell r="E282" t="str">
            <v>8401062608</v>
          </cell>
        </row>
        <row r="283">
          <cell r="C283" t="str">
            <v>Kovács Emese</v>
          </cell>
          <cell r="D283" t="str">
            <v>KovácsEmese</v>
          </cell>
          <cell r="E283" t="str">
            <v>8423762033</v>
          </cell>
        </row>
        <row r="284">
          <cell r="C284" t="str">
            <v>Kovács Rita</v>
          </cell>
          <cell r="D284" t="str">
            <v>KovácsRita</v>
          </cell>
          <cell r="E284" t="str">
            <v>8408832921</v>
          </cell>
        </row>
        <row r="285">
          <cell r="C285" t="str">
            <v>Kovács Zoltán</v>
          </cell>
          <cell r="D285" t="str">
            <v>KovácsZoltán</v>
          </cell>
          <cell r="E285" t="str">
            <v>8437361664</v>
          </cell>
        </row>
        <row r="286">
          <cell r="C286" t="str">
            <v>Kovács-Ujvári Orsolya</v>
          </cell>
          <cell r="D286" t="str">
            <v>Kovács-UjváriOrsolya</v>
          </cell>
          <cell r="E286" t="str">
            <v>8409091712</v>
          </cell>
        </row>
        <row r="287">
          <cell r="C287" t="str">
            <v>Ködmönné Pethő Henrietta</v>
          </cell>
          <cell r="D287" t="str">
            <v>KödmönnéPethőHenrietta</v>
          </cell>
          <cell r="E287" t="str">
            <v>8396595097</v>
          </cell>
        </row>
        <row r="288">
          <cell r="C288" t="str">
            <v>Königné Dohanics Márta Mária</v>
          </cell>
          <cell r="D288" t="str">
            <v>KönignéDohanicsMártaMária</v>
          </cell>
          <cell r="E288" t="str">
            <v>8331833333</v>
          </cell>
        </row>
        <row r="289">
          <cell r="C289" t="str">
            <v>Kripli Ágnes</v>
          </cell>
          <cell r="D289" t="str">
            <v>KripliÁgnes</v>
          </cell>
          <cell r="E289" t="str">
            <v>8415300794</v>
          </cell>
        </row>
        <row r="290">
          <cell r="C290" t="str">
            <v>Kristóf Orsolya</v>
          </cell>
          <cell r="D290" t="str">
            <v>KristófOrsolya</v>
          </cell>
          <cell r="E290" t="str">
            <v>8407251070</v>
          </cell>
        </row>
        <row r="291">
          <cell r="C291" t="str">
            <v>Lakó János</v>
          </cell>
          <cell r="D291" t="str">
            <v>LakóJános</v>
          </cell>
          <cell r="E291" t="str">
            <v>8409820269</v>
          </cell>
        </row>
        <row r="292">
          <cell r="C292" t="str">
            <v>Laposa Éva</v>
          </cell>
          <cell r="D292" t="str">
            <v>LaposaÉva</v>
          </cell>
          <cell r="E292" t="str">
            <v>8371473184</v>
          </cell>
        </row>
        <row r="293">
          <cell r="C293" t="str">
            <v>Lipcsei László</v>
          </cell>
          <cell r="D293" t="str">
            <v>LipcseiLászló</v>
          </cell>
          <cell r="E293" t="str">
            <v>8401773423</v>
          </cell>
        </row>
        <row r="294">
          <cell r="C294" t="str">
            <v>Lukács Judit</v>
          </cell>
          <cell r="D294" t="str">
            <v>LukácsJudit</v>
          </cell>
          <cell r="E294" t="str">
            <v>8351943541</v>
          </cell>
        </row>
        <row r="295">
          <cell r="C295" t="str">
            <v>Marton Gábor</v>
          </cell>
          <cell r="D295" t="str">
            <v>MartonGábor</v>
          </cell>
          <cell r="E295" t="str">
            <v>8429101519</v>
          </cell>
        </row>
        <row r="296">
          <cell r="C296" t="str">
            <v>Mazalin Imre</v>
          </cell>
          <cell r="D296" t="str">
            <v>MazalinImre</v>
          </cell>
          <cell r="E296" t="str">
            <v>8398613750</v>
          </cell>
        </row>
        <row r="297">
          <cell r="C297" t="str">
            <v>Mereteiné Sebestyén Annamária</v>
          </cell>
          <cell r="D297" t="str">
            <v>MereteinéSebestyénAnnamária</v>
          </cell>
          <cell r="E297" t="str">
            <v>8385382259</v>
          </cell>
        </row>
        <row r="298">
          <cell r="C298" t="str">
            <v>Mészáros Anita</v>
          </cell>
          <cell r="D298" t="str">
            <v>MészárosAnita</v>
          </cell>
          <cell r="E298" t="str">
            <v>8414503373</v>
          </cell>
        </row>
        <row r="299">
          <cell r="C299" t="str">
            <v>Mészáros Péter</v>
          </cell>
          <cell r="D299" t="str">
            <v>MészárosPéter</v>
          </cell>
          <cell r="E299" t="str">
            <v>8424730070</v>
          </cell>
        </row>
        <row r="300">
          <cell r="C300" t="str">
            <v>Mészáros Zsolt</v>
          </cell>
          <cell r="D300" t="str">
            <v>MészárosZsolt</v>
          </cell>
          <cell r="E300" t="str">
            <v>8381490405</v>
          </cell>
        </row>
        <row r="301">
          <cell r="C301" t="str">
            <v>Molnár Claudia Melinda</v>
          </cell>
          <cell r="D301" t="str">
            <v>MolnárClaudiaMelinda</v>
          </cell>
          <cell r="E301" t="str">
            <v>8381124921</v>
          </cell>
        </row>
        <row r="302">
          <cell r="C302" t="str">
            <v>Morvai Bálint</v>
          </cell>
          <cell r="D302" t="str">
            <v>MorvaiBálint</v>
          </cell>
          <cell r="E302" t="str">
            <v>8432950068</v>
          </cell>
        </row>
        <row r="303">
          <cell r="C303" t="str">
            <v>Nagy Róbert</v>
          </cell>
          <cell r="D303" t="str">
            <v>NagyRóbert</v>
          </cell>
          <cell r="E303" t="str">
            <v>8396281300</v>
          </cell>
        </row>
        <row r="304">
          <cell r="C304" t="str">
            <v>Nagy-Péterfi Rita</v>
          </cell>
          <cell r="D304" t="str">
            <v>Nagy-PéterfiRita</v>
          </cell>
          <cell r="E304" t="str">
            <v>8439813473</v>
          </cell>
        </row>
        <row r="305">
          <cell r="C305" t="str">
            <v>Orlainé Tauer Andrea</v>
          </cell>
          <cell r="D305" t="str">
            <v>OrlainéTauerAndrea</v>
          </cell>
          <cell r="E305" t="str">
            <v>8370633390</v>
          </cell>
        </row>
        <row r="306">
          <cell r="C306" t="str">
            <v>Páhi László</v>
          </cell>
          <cell r="D306" t="str">
            <v>PáhiLászló</v>
          </cell>
          <cell r="E306" t="str">
            <v>8338131113</v>
          </cell>
        </row>
        <row r="307">
          <cell r="C307" t="str">
            <v>Panyiné Mester Edina</v>
          </cell>
          <cell r="D307" t="str">
            <v>PanyinéMesterEdina</v>
          </cell>
          <cell r="E307" t="str">
            <v>8389222558</v>
          </cell>
        </row>
        <row r="308">
          <cell r="C308" t="str">
            <v>Pokó-Éri Vivien Cintia</v>
          </cell>
          <cell r="D308" t="str">
            <v>Pokó-ÉriVivienCintia</v>
          </cell>
          <cell r="E308" t="str">
            <v>8455730277</v>
          </cell>
        </row>
        <row r="309">
          <cell r="C309" t="str">
            <v>Polgár Éva Mónika</v>
          </cell>
          <cell r="D309" t="str">
            <v>PolgárÉvaMónika</v>
          </cell>
          <cell r="E309" t="str">
            <v>8375521736</v>
          </cell>
        </row>
        <row r="310">
          <cell r="C310" t="str">
            <v>Pölösné Fischer Helga</v>
          </cell>
          <cell r="D310" t="str">
            <v>PölösnéFischerHelga</v>
          </cell>
          <cell r="E310" t="str">
            <v>8397461884</v>
          </cell>
        </row>
        <row r="311">
          <cell r="C311" t="str">
            <v>Priskinné Rauscher Zsuzsanna</v>
          </cell>
          <cell r="D311" t="str">
            <v>PriskinnéRauscherZsuzsanna</v>
          </cell>
          <cell r="E311" t="str">
            <v>8336301208</v>
          </cell>
        </row>
        <row r="312">
          <cell r="C312" t="str">
            <v>Pulai Gábor Attila</v>
          </cell>
          <cell r="D312" t="str">
            <v>PulaiGáborAttila</v>
          </cell>
          <cell r="E312" t="str">
            <v>8366942589</v>
          </cell>
        </row>
        <row r="313">
          <cell r="C313" t="str">
            <v>Raposa Veronika Tünde</v>
          </cell>
          <cell r="D313" t="str">
            <v>RaposaVeronikaTünde</v>
          </cell>
          <cell r="E313" t="str">
            <v>8444583421</v>
          </cell>
        </row>
        <row r="314">
          <cell r="C314" t="str">
            <v>Sági Tamás</v>
          </cell>
          <cell r="D314" t="str">
            <v>SágiTamás</v>
          </cell>
          <cell r="E314" t="str">
            <v>8361522107</v>
          </cell>
        </row>
        <row r="315">
          <cell r="C315" t="str">
            <v>Sagmeisterné Patakfalvi Andrea</v>
          </cell>
          <cell r="D315" t="str">
            <v>SagmeisternéPatakfalviAndrea</v>
          </cell>
          <cell r="E315" t="str">
            <v>8344491819</v>
          </cell>
        </row>
        <row r="316">
          <cell r="C316" t="str">
            <v>Sárainé Dr. Rauch Renáta</v>
          </cell>
          <cell r="D316" t="str">
            <v>SárainéDr.RauchRenáta</v>
          </cell>
          <cell r="E316" t="str">
            <v>8396223912</v>
          </cell>
        </row>
        <row r="317">
          <cell r="C317" t="str">
            <v>Sárváriné Dezső Edit</v>
          </cell>
          <cell r="D317" t="str">
            <v>SárvárinéDezsőEdit</v>
          </cell>
          <cell r="E317" t="str">
            <v>8377274515</v>
          </cell>
        </row>
        <row r="318">
          <cell r="C318" t="str">
            <v>Sashalmi István</v>
          </cell>
          <cell r="D318" t="str">
            <v>SashalmiIstván</v>
          </cell>
          <cell r="E318" t="str">
            <v>8357370659</v>
          </cell>
        </row>
        <row r="319">
          <cell r="C319" t="str">
            <v>Schmidtné Lényi Szilvia</v>
          </cell>
          <cell r="D319" t="str">
            <v>SchmidtnéLényiSzilvia</v>
          </cell>
          <cell r="E319" t="str">
            <v>8412333799</v>
          </cell>
        </row>
        <row r="320">
          <cell r="C320" t="str">
            <v>Sebestyén Attila</v>
          </cell>
          <cell r="D320" t="str">
            <v>SebestyénAttila</v>
          </cell>
          <cell r="E320" t="str">
            <v>8380810767</v>
          </cell>
        </row>
        <row r="321">
          <cell r="C321" t="str">
            <v>Sebestyén Mariann</v>
          </cell>
          <cell r="D321" t="str">
            <v>SebestyénMariann</v>
          </cell>
          <cell r="E321" t="str">
            <v>8389022850</v>
          </cell>
        </row>
        <row r="322">
          <cell r="C322" t="str">
            <v>Sebestyén Marietta</v>
          </cell>
          <cell r="D322" t="str">
            <v>SebestyénMarietta</v>
          </cell>
          <cell r="E322" t="str">
            <v>8403093829</v>
          </cell>
        </row>
        <row r="323">
          <cell r="C323" t="str">
            <v>Sevinger János</v>
          </cell>
          <cell r="D323" t="str">
            <v>SevingerJános</v>
          </cell>
          <cell r="E323" t="str">
            <v>8393080924</v>
          </cell>
        </row>
        <row r="324">
          <cell r="C324" t="str">
            <v>Siki Andrea</v>
          </cell>
          <cell r="D324" t="str">
            <v>SikiAndrea</v>
          </cell>
          <cell r="E324" t="str">
            <v>8399231932</v>
          </cell>
        </row>
        <row r="325">
          <cell r="C325" t="str">
            <v>Simon-Szabó Tünde</v>
          </cell>
          <cell r="D325" t="str">
            <v>Simon-SzabóTünde</v>
          </cell>
          <cell r="E325" t="str">
            <v>8393854040</v>
          </cell>
        </row>
        <row r="326">
          <cell r="C326" t="str">
            <v>Smidla Judit</v>
          </cell>
          <cell r="D326" t="str">
            <v>SmidlaJudit</v>
          </cell>
          <cell r="E326" t="str">
            <v>8363721875</v>
          </cell>
        </row>
        <row r="327">
          <cell r="C327" t="str">
            <v>Sötéthné Nagy Éva</v>
          </cell>
          <cell r="D327" t="str">
            <v>SötéthnéNagyÉva</v>
          </cell>
          <cell r="E327" t="str">
            <v>8373452354</v>
          </cell>
        </row>
        <row r="328">
          <cell r="C328" t="str">
            <v>Söveges Gábor</v>
          </cell>
          <cell r="D328" t="str">
            <v>SövegesGábor</v>
          </cell>
          <cell r="E328" t="str">
            <v>8427040342</v>
          </cell>
        </row>
        <row r="329">
          <cell r="C329" t="str">
            <v>Staub Márton</v>
          </cell>
          <cell r="D329" t="str">
            <v>StaubMárton</v>
          </cell>
          <cell r="E329" t="str">
            <v>8421160273</v>
          </cell>
        </row>
        <row r="330">
          <cell r="C330" t="str">
            <v>Szabó György</v>
          </cell>
          <cell r="D330" t="str">
            <v>SzabóGyörgy</v>
          </cell>
          <cell r="E330" t="str">
            <v>8409473887</v>
          </cell>
        </row>
        <row r="331">
          <cell r="C331" t="str">
            <v>Szabó László</v>
          </cell>
          <cell r="D331" t="str">
            <v>SzabóLászló</v>
          </cell>
          <cell r="E331" t="str">
            <v>8338512761</v>
          </cell>
        </row>
        <row r="332">
          <cell r="C332" t="str">
            <v>Szalainé Szeili Katalin</v>
          </cell>
          <cell r="D332" t="str">
            <v>SzalainéSzeiliKatalin</v>
          </cell>
          <cell r="E332" t="str">
            <v>8417004319</v>
          </cell>
        </row>
        <row r="333">
          <cell r="C333" t="str">
            <v>Számfira-Turupoli Nóra</v>
          </cell>
          <cell r="D333" t="str">
            <v>Számfira-TurupoliNóra</v>
          </cell>
          <cell r="E333" t="str">
            <v>8415041640</v>
          </cell>
        </row>
        <row r="334">
          <cell r="C334" t="str">
            <v>Szanyi Imre István</v>
          </cell>
          <cell r="D334" t="str">
            <v>SzanyiImreIstván</v>
          </cell>
          <cell r="E334" t="str">
            <v>8355040880</v>
          </cell>
        </row>
        <row r="335">
          <cell r="C335" t="str">
            <v>Szokolikné Kalmár Judit</v>
          </cell>
          <cell r="D335" t="str">
            <v>SzokoliknéKalmárJudit</v>
          </cell>
          <cell r="E335" t="str">
            <v>8418862165</v>
          </cell>
        </row>
        <row r="336">
          <cell r="C336" t="str">
            <v>Szommerné Kiss Erzsébet</v>
          </cell>
          <cell r="D336" t="str">
            <v>SzommernéKissErzsébet</v>
          </cell>
          <cell r="E336" t="str">
            <v>8375633437</v>
          </cell>
        </row>
        <row r="337">
          <cell r="C337" t="str">
            <v>Szőkéné Vizi Gabriella</v>
          </cell>
          <cell r="D337" t="str">
            <v>SzőkénéViziGabriella</v>
          </cell>
          <cell r="E337" t="str">
            <v>8396416036</v>
          </cell>
        </row>
        <row r="338">
          <cell r="C338" t="str">
            <v>Csiszárné Szőnyi Olga</v>
          </cell>
          <cell r="D338" t="str">
            <v>CsiszárnéSzőnyiOlga</v>
          </cell>
          <cell r="E338" t="str">
            <v>8404371083</v>
          </cell>
        </row>
        <row r="339">
          <cell r="C339" t="str">
            <v>Szüszenstein Ferenc</v>
          </cell>
          <cell r="D339" t="str">
            <v>SzüszensteinFerenc</v>
          </cell>
          <cell r="E339" t="str">
            <v>8421461990</v>
          </cell>
        </row>
        <row r="340">
          <cell r="C340" t="str">
            <v>Torma Roland</v>
          </cell>
          <cell r="D340" t="str">
            <v>TormaRoland</v>
          </cell>
          <cell r="E340" t="str">
            <v>8397324542</v>
          </cell>
        </row>
        <row r="341">
          <cell r="C341" t="str">
            <v>Torma-Paluska Ágnes</v>
          </cell>
          <cell r="D341" t="str">
            <v>Torma-PaluskaÁgnes</v>
          </cell>
          <cell r="E341" t="str">
            <v>8408180045</v>
          </cell>
        </row>
        <row r="342">
          <cell r="C342" t="str">
            <v>Tóth Beáta</v>
          </cell>
          <cell r="D342" t="str">
            <v>TóthBeáta</v>
          </cell>
          <cell r="E342" t="str">
            <v>8374203714</v>
          </cell>
        </row>
        <row r="343">
          <cell r="C343" t="str">
            <v>Tóth Éva</v>
          </cell>
          <cell r="D343" t="str">
            <v>TóthÉva</v>
          </cell>
          <cell r="E343" t="str">
            <v>8426450946</v>
          </cell>
        </row>
        <row r="344">
          <cell r="C344" t="str">
            <v>Tóth Gábor</v>
          </cell>
          <cell r="D344" t="str">
            <v>TóthGábor</v>
          </cell>
          <cell r="E344" t="str">
            <v>8379480910</v>
          </cell>
        </row>
        <row r="345">
          <cell r="C345" t="str">
            <v>Tóthné Rapali Beatrix</v>
          </cell>
          <cell r="D345" t="str">
            <v>TóthnéRapaliBeatrix</v>
          </cell>
          <cell r="E345" t="str">
            <v>8401873142</v>
          </cell>
        </row>
        <row r="346">
          <cell r="C346" t="str">
            <v>Vajda Tünde Gabriella</v>
          </cell>
          <cell r="D346" t="str">
            <v>VajdaTündeGabriella</v>
          </cell>
          <cell r="E346" t="str">
            <v>8357793207</v>
          </cell>
        </row>
        <row r="347">
          <cell r="C347" t="str">
            <v>Vámosi Réka Mária</v>
          </cell>
          <cell r="D347" t="str">
            <v>VámosiRékaMária</v>
          </cell>
          <cell r="E347" t="str">
            <v>8414381804</v>
          </cell>
        </row>
        <row r="348">
          <cell r="C348" t="str">
            <v>Varga Beáta</v>
          </cell>
          <cell r="D348" t="str">
            <v>VargaBeáta</v>
          </cell>
          <cell r="E348" t="str">
            <v>8419842826</v>
          </cell>
        </row>
        <row r="349">
          <cell r="C349" t="str">
            <v>Varga Zoltán</v>
          </cell>
          <cell r="D349" t="str">
            <v>VargaZoltán</v>
          </cell>
          <cell r="E349" t="str">
            <v>8393701074</v>
          </cell>
        </row>
        <row r="350">
          <cell r="C350" t="str">
            <v>Vargáné Hajda Tímea</v>
          </cell>
          <cell r="D350" t="str">
            <v>VargánéHajdaTímea</v>
          </cell>
          <cell r="E350" t="str">
            <v>8400535464</v>
          </cell>
        </row>
        <row r="351">
          <cell r="C351" t="str">
            <v>Verbó Hedvig Éva</v>
          </cell>
          <cell r="D351" t="str">
            <v>VerbóHedvigÉva</v>
          </cell>
          <cell r="E351" t="str">
            <v>8386094052</v>
          </cell>
        </row>
        <row r="352">
          <cell r="C352" t="str">
            <v>Veresné Biró Tímea</v>
          </cell>
          <cell r="D352" t="str">
            <v>VeresnéBiróTímea</v>
          </cell>
          <cell r="E352" t="str">
            <v>8422492644</v>
          </cell>
        </row>
        <row r="353">
          <cell r="C353" t="str">
            <v>Viczina Balázs</v>
          </cell>
          <cell r="D353" t="str">
            <v>ViczinaBalázs</v>
          </cell>
          <cell r="E353" t="str">
            <v>8416513058</v>
          </cell>
        </row>
        <row r="354">
          <cell r="C354" t="str">
            <v>Vida Attila</v>
          </cell>
          <cell r="D354" t="str">
            <v>VidaAttila</v>
          </cell>
          <cell r="E354" t="str">
            <v>8380550846</v>
          </cell>
        </row>
        <row r="355">
          <cell r="C355" t="str">
            <v>Winkler Szabolcs</v>
          </cell>
          <cell r="D355" t="str">
            <v>WinklerSzabolcs</v>
          </cell>
          <cell r="E355" t="str">
            <v>8397945369</v>
          </cell>
        </row>
        <row r="356">
          <cell r="C356" t="str">
            <v>Zsargó Szilvia</v>
          </cell>
          <cell r="D356" t="str">
            <v>ZsargóSzilvia</v>
          </cell>
          <cell r="E356" t="str">
            <v>8375101591</v>
          </cell>
        </row>
        <row r="357">
          <cell r="C357" t="str">
            <v>Zsiborács Andrea</v>
          </cell>
          <cell r="D357" t="str">
            <v>ZsiborácsAndrea</v>
          </cell>
          <cell r="E357" t="str">
            <v>8434440679</v>
          </cell>
        </row>
        <row r="358">
          <cell r="C358" t="str">
            <v>Zsiborács Judit</v>
          </cell>
          <cell r="D358" t="str">
            <v>ZsiborácsJudit</v>
          </cell>
          <cell r="E358" t="str">
            <v>8413841763</v>
          </cell>
        </row>
        <row r="359">
          <cell r="C359" t="str">
            <v>Zsilák Zoltán</v>
          </cell>
          <cell r="D359" t="str">
            <v>ZsilákZoltán</v>
          </cell>
          <cell r="E359" t="str">
            <v>8337512741</v>
          </cell>
        </row>
        <row r="360">
          <cell r="C360" t="str">
            <v>Zsirka Balázs</v>
          </cell>
          <cell r="D360" t="str">
            <v>ZsirkaBalázs</v>
          </cell>
          <cell r="E360" t="str">
            <v>8439131399</v>
          </cell>
        </row>
        <row r="361">
          <cell r="C361" t="str">
            <v>Csordás Anita</v>
          </cell>
          <cell r="D361" t="str">
            <v>CsordásAnita</v>
          </cell>
          <cell r="E361" t="str">
            <v>8441412952</v>
          </cell>
        </row>
        <row r="362">
          <cell r="C362" t="str">
            <v>Bertók-Kiss Judit Zsuzsanna</v>
          </cell>
          <cell r="D362" t="str">
            <v>Bertók-KissJuditZsuzsanna</v>
          </cell>
          <cell r="E362" t="str">
            <v>8408953524</v>
          </cell>
        </row>
        <row r="363">
          <cell r="C363" t="str">
            <v>Meiczinger Mónika</v>
          </cell>
          <cell r="D363" t="str">
            <v>MeiczingerMónika</v>
          </cell>
          <cell r="E363" t="str">
            <v>8412171462</v>
          </cell>
        </row>
        <row r="364">
          <cell r="C364" t="str">
            <v>Pekárdy Milán Péter</v>
          </cell>
          <cell r="D364" t="str">
            <v>PekárdyMilánPéter</v>
          </cell>
          <cell r="E364" t="str">
            <v>8443330120</v>
          </cell>
        </row>
        <row r="365">
          <cell r="C365" t="str">
            <v>Soósné Dr. Balczár Ida Anna</v>
          </cell>
          <cell r="D365" t="str">
            <v>SoósnéDr.BalczárIdaAnna</v>
          </cell>
          <cell r="E365" t="str">
            <v>8447501310</v>
          </cell>
        </row>
        <row r="366">
          <cell r="C366" t="str">
            <v>Kovács András</v>
          </cell>
          <cell r="D366" t="str">
            <v>KovácsAndrás</v>
          </cell>
          <cell r="E366" t="str">
            <v>8447570010</v>
          </cell>
        </row>
        <row r="367">
          <cell r="C367" t="str">
            <v>Koczka-Barabás Enikő</v>
          </cell>
          <cell r="D367" t="str">
            <v>Koczka-BarabásEnikő</v>
          </cell>
          <cell r="E367" t="str">
            <v>8446380846</v>
          </cell>
        </row>
        <row r="368">
          <cell r="C368" t="str">
            <v>Tomasek Szabina</v>
          </cell>
          <cell r="D368" t="str">
            <v>TomasekSzabina</v>
          </cell>
          <cell r="E368" t="str">
            <v>8450063418</v>
          </cell>
        </row>
        <row r="369">
          <cell r="C369" t="str">
            <v>Zadravecz Renáta</v>
          </cell>
          <cell r="D369" t="str">
            <v>ZadraveczRenáta</v>
          </cell>
          <cell r="E369" t="str">
            <v>8409494051</v>
          </cell>
        </row>
        <row r="370">
          <cell r="C370" t="str">
            <v>Nagy Viktória</v>
          </cell>
          <cell r="D370" t="str">
            <v>NagyViktória</v>
          </cell>
          <cell r="E370" t="str">
            <v>8437401119</v>
          </cell>
        </row>
        <row r="371">
          <cell r="C371" t="str">
            <v>Bakon Krisztián Attila</v>
          </cell>
          <cell r="D371" t="str">
            <v>BakonKrisztiánAttila</v>
          </cell>
          <cell r="E371" t="str">
            <v>8457461427</v>
          </cell>
        </row>
        <row r="372">
          <cell r="C372" t="str">
            <v>Sarkady Attila</v>
          </cell>
          <cell r="D372" t="str">
            <v>SarkadyAttila</v>
          </cell>
          <cell r="E372" t="str">
            <v>8395305044</v>
          </cell>
        </row>
        <row r="373">
          <cell r="C373" t="str">
            <v>Szöllőskei Anikó</v>
          </cell>
          <cell r="D373" t="str">
            <v>SzöllőskeiAnikó</v>
          </cell>
          <cell r="E373" t="str">
            <v>8392843355</v>
          </cell>
        </row>
        <row r="374">
          <cell r="C374" t="str">
            <v>Nagy Andrea Magda</v>
          </cell>
          <cell r="D374" t="str">
            <v>NagyAndreaMagda</v>
          </cell>
          <cell r="E374" t="str">
            <v>8433380907</v>
          </cell>
        </row>
        <row r="375">
          <cell r="C375" t="str">
            <v>Ábrahám Gyula</v>
          </cell>
          <cell r="D375" t="str">
            <v>ÁbrahámGyula</v>
          </cell>
          <cell r="E375" t="str">
            <v>8451322220</v>
          </cell>
        </row>
        <row r="376">
          <cell r="C376" t="str">
            <v>Nyári Zsófia</v>
          </cell>
          <cell r="D376" t="str">
            <v>NyáriZsófia</v>
          </cell>
          <cell r="E376" t="str">
            <v>8406634006</v>
          </cell>
        </row>
        <row r="377">
          <cell r="C377" t="str">
            <v>Eck-Varanka Bettina Mária</v>
          </cell>
          <cell r="D377" t="str">
            <v>Eck-VarankaBettinaMária</v>
          </cell>
          <cell r="E377" t="str">
            <v>8443570865</v>
          </cell>
        </row>
        <row r="378">
          <cell r="C378" t="str">
            <v>Hülberné Törő Vivien</v>
          </cell>
          <cell r="D378" t="str">
            <v>HülbernéTörőVivien</v>
          </cell>
          <cell r="E378" t="str">
            <v>8455343222</v>
          </cell>
        </row>
        <row r="379">
          <cell r="C379" t="str">
            <v>Lukács Zoltán</v>
          </cell>
          <cell r="D379" t="str">
            <v>LukácsZoltán</v>
          </cell>
          <cell r="E379" t="str">
            <v>8339973762</v>
          </cell>
        </row>
        <row r="380">
          <cell r="C380" t="str">
            <v>Mihalics Bálint</v>
          </cell>
          <cell r="D380" t="str">
            <v>MihalicsBálint</v>
          </cell>
          <cell r="E380" t="str">
            <v>8432843334</v>
          </cell>
        </row>
        <row r="381">
          <cell r="C381" t="str">
            <v>György Norbert</v>
          </cell>
          <cell r="D381" t="str">
            <v>GyörgyNorbert</v>
          </cell>
          <cell r="E381" t="str">
            <v>8455681152</v>
          </cell>
        </row>
        <row r="382">
          <cell r="C382" t="str">
            <v>Kulcsár Gvendolin</v>
          </cell>
          <cell r="D382" t="str">
            <v>KulcsárGvendolin</v>
          </cell>
          <cell r="E382" t="str">
            <v>8479172010</v>
          </cell>
        </row>
        <row r="383">
          <cell r="C383" t="str">
            <v>Hajdu Eszter</v>
          </cell>
          <cell r="D383" t="str">
            <v>HajduEszter</v>
          </cell>
          <cell r="E383" t="str">
            <v>8448060083</v>
          </cell>
        </row>
        <row r="384">
          <cell r="C384" t="str">
            <v>Gyurikáné Luteránus Éva</v>
          </cell>
          <cell r="D384" t="str">
            <v>GyurikánéLuteránusÉva</v>
          </cell>
          <cell r="E384" t="str">
            <v>8440460899</v>
          </cell>
        </row>
        <row r="385">
          <cell r="C385" t="str">
            <v>Csillag Éva</v>
          </cell>
          <cell r="D385" t="str">
            <v>CsillagÉva</v>
          </cell>
          <cell r="E385" t="str">
            <v>8418110333</v>
          </cell>
        </row>
        <row r="386">
          <cell r="C386" t="str">
            <v>Konka Boglárka</v>
          </cell>
          <cell r="D386" t="str">
            <v>KonkaBoglárka</v>
          </cell>
          <cell r="E386" t="str">
            <v>8450130646</v>
          </cell>
        </row>
        <row r="387">
          <cell r="C387" t="str">
            <v>Kovács Noémi</v>
          </cell>
          <cell r="D387" t="str">
            <v>KovácsNoémi</v>
          </cell>
          <cell r="E387" t="str">
            <v>8460780449</v>
          </cell>
        </row>
        <row r="388">
          <cell r="C388" t="str">
            <v>Süle Péter</v>
          </cell>
          <cell r="D388" t="str">
            <v>SülePéter</v>
          </cell>
          <cell r="E388" t="str">
            <v>8428810354</v>
          </cell>
        </row>
        <row r="389">
          <cell r="C389" t="str">
            <v>Kelemen Judit</v>
          </cell>
          <cell r="D389" t="str">
            <v>KelemenJudit</v>
          </cell>
          <cell r="E389" t="str">
            <v>8419021393</v>
          </cell>
        </row>
        <row r="390">
          <cell r="C390" t="str">
            <v>Fehérvölgyi Szabolcs</v>
          </cell>
          <cell r="D390" t="str">
            <v>FehérvölgyiSzabolcs</v>
          </cell>
          <cell r="E390" t="str">
            <v>8399020796</v>
          </cell>
        </row>
        <row r="391">
          <cell r="C391" t="str">
            <v>Decsi Péter</v>
          </cell>
          <cell r="D391" t="str">
            <v>DecsiPéter</v>
          </cell>
          <cell r="E391" t="str">
            <v>8447580458</v>
          </cell>
        </row>
        <row r="392">
          <cell r="C392" t="str">
            <v>Zaránd Szilvia</v>
          </cell>
          <cell r="D392" t="str">
            <v>ZarándSzilvia</v>
          </cell>
          <cell r="E392" t="str">
            <v>8458760452</v>
          </cell>
        </row>
        <row r="393">
          <cell r="C393" t="str">
            <v>Kigyós Tamás Attila</v>
          </cell>
          <cell r="D393" t="str">
            <v>KigyósTamásAttila</v>
          </cell>
          <cell r="E393" t="str">
            <v>8431812710</v>
          </cell>
        </row>
        <row r="394">
          <cell r="C394" t="str">
            <v>Gajdics Rita</v>
          </cell>
          <cell r="D394" t="str">
            <v>GajdicsRita</v>
          </cell>
          <cell r="E394" t="str">
            <v>8433111434</v>
          </cell>
        </row>
        <row r="395">
          <cell r="C395" t="str">
            <v>Rózsenberszki Tamás</v>
          </cell>
          <cell r="D395" t="str">
            <v>RózsenberszkiTamás</v>
          </cell>
          <cell r="E395" t="str">
            <v>8442990062</v>
          </cell>
        </row>
        <row r="396">
          <cell r="C396" t="str">
            <v>Deér Loránd</v>
          </cell>
          <cell r="D396" t="str">
            <v>DeérLoránd</v>
          </cell>
          <cell r="E396" t="str">
            <v>8452690312</v>
          </cell>
        </row>
        <row r="397">
          <cell r="C397" t="str">
            <v>Márton Zoltán</v>
          </cell>
          <cell r="D397" t="str">
            <v>MártonZoltán</v>
          </cell>
          <cell r="E397" t="str">
            <v>8427202695</v>
          </cell>
        </row>
        <row r="398">
          <cell r="C398" t="str">
            <v>Ivanics Liliána</v>
          </cell>
          <cell r="D398" t="str">
            <v>IvanicsLiliána</v>
          </cell>
          <cell r="E398" t="str">
            <v>8394092071</v>
          </cell>
        </row>
        <row r="399">
          <cell r="C399" t="str">
            <v>Zima Andrea</v>
          </cell>
          <cell r="D399" t="str">
            <v>ZimaAndrea</v>
          </cell>
          <cell r="E399" t="str">
            <v>8424091655</v>
          </cell>
        </row>
        <row r="400">
          <cell r="C400" t="str">
            <v>Rappné Tóth Andrea</v>
          </cell>
          <cell r="D400" t="str">
            <v>RappnéTóthAndrea</v>
          </cell>
          <cell r="E400" t="str">
            <v>8351331759</v>
          </cell>
        </row>
        <row r="401">
          <cell r="C401" t="str">
            <v>Kellerné Kovács Dominika</v>
          </cell>
          <cell r="D401" t="str">
            <v>KellernéKovácsDominika</v>
          </cell>
          <cell r="E401" t="str">
            <v>8440551258</v>
          </cell>
        </row>
        <row r="402">
          <cell r="C402" t="str">
            <v>Annus Gábor</v>
          </cell>
          <cell r="D402" t="str">
            <v>AnnusGábor</v>
          </cell>
          <cell r="E402" t="str">
            <v>8366723038</v>
          </cell>
        </row>
        <row r="403">
          <cell r="C403" t="str">
            <v>Ratting Gergely</v>
          </cell>
          <cell r="D403" t="str">
            <v>RattingGergely</v>
          </cell>
          <cell r="E403" t="str">
            <v>8443481749</v>
          </cell>
        </row>
        <row r="404">
          <cell r="C404" t="str">
            <v>Járvás Gábor</v>
          </cell>
          <cell r="D404" t="str">
            <v>JárvásGábor</v>
          </cell>
          <cell r="E404" t="str">
            <v>8422871416</v>
          </cell>
        </row>
        <row r="405">
          <cell r="C405" t="str">
            <v>Jankó Dóra</v>
          </cell>
          <cell r="D405" t="str">
            <v>JankóDóra</v>
          </cell>
          <cell r="E405" t="str">
            <v>8425711185</v>
          </cell>
        </row>
        <row r="406">
          <cell r="C406" t="str">
            <v>Éles András</v>
          </cell>
          <cell r="D406" t="str">
            <v>ÉlesAndrás</v>
          </cell>
          <cell r="E406" t="str">
            <v>8454831525</v>
          </cell>
        </row>
        <row r="407">
          <cell r="C407" t="str">
            <v>Leitold Dániel</v>
          </cell>
          <cell r="D407" t="str">
            <v>LeitoldDániel</v>
          </cell>
          <cell r="E407" t="str">
            <v>8451860338</v>
          </cell>
        </row>
        <row r="408">
          <cell r="C408" t="str">
            <v>Pózna Anna Ibolya</v>
          </cell>
          <cell r="D408" t="str">
            <v>PóznaAnnaIbolya</v>
          </cell>
          <cell r="E408" t="str">
            <v>8457261002</v>
          </cell>
        </row>
        <row r="409">
          <cell r="C409" t="str">
            <v>Bálint Roland</v>
          </cell>
          <cell r="D409" t="str">
            <v>BálintRoland</v>
          </cell>
          <cell r="E409" t="str">
            <v>8448900545</v>
          </cell>
        </row>
        <row r="410">
          <cell r="C410" t="str">
            <v>Nagy Róbert</v>
          </cell>
          <cell r="D410" t="str">
            <v>NagyRóbert</v>
          </cell>
          <cell r="E410" t="str">
            <v>8446950472</v>
          </cell>
        </row>
        <row r="411">
          <cell r="C411" t="str">
            <v>Maszarek Henrik</v>
          </cell>
          <cell r="D411" t="str">
            <v>MaszarekHenrik</v>
          </cell>
          <cell r="E411" t="str">
            <v>8388983024</v>
          </cell>
        </row>
        <row r="412">
          <cell r="C412" t="str">
            <v>Harasztiné Hargitai Réka</v>
          </cell>
          <cell r="D412" t="str">
            <v>HarasztinéHargitaiRéka</v>
          </cell>
          <cell r="E412" t="str">
            <v>8446483645</v>
          </cell>
        </row>
        <row r="413">
          <cell r="C413" t="str">
            <v>Molnár Miklós</v>
          </cell>
          <cell r="D413" t="str">
            <v>MolnárMiklós</v>
          </cell>
          <cell r="E413" t="str">
            <v>8419653322</v>
          </cell>
        </row>
        <row r="414">
          <cell r="C414" t="str">
            <v>Guba Sándor</v>
          </cell>
          <cell r="D414" t="str">
            <v>GubaSándor</v>
          </cell>
          <cell r="E414" t="str">
            <v>8442600442</v>
          </cell>
        </row>
        <row r="415">
          <cell r="C415" t="str">
            <v>Zsirkáné Dr.Fónagy Orsolya</v>
          </cell>
          <cell r="D415" t="str">
            <v>ZsirkánéDr.FónagyOrsolya</v>
          </cell>
          <cell r="E415" t="str">
            <v>8448413687</v>
          </cell>
        </row>
        <row r="416">
          <cell r="C416" t="str">
            <v>Tábori Ferenc</v>
          </cell>
          <cell r="D416" t="str">
            <v>TáboriFerenc</v>
          </cell>
          <cell r="E416" t="str">
            <v>8431303115</v>
          </cell>
        </row>
        <row r="417">
          <cell r="C417" t="str">
            <v>Orosz Ákos</v>
          </cell>
          <cell r="D417" t="str">
            <v>OroszÁkos</v>
          </cell>
          <cell r="E417" t="str">
            <v>8452020228</v>
          </cell>
        </row>
        <row r="418">
          <cell r="C418" t="str">
            <v>Csontos Balázs</v>
          </cell>
          <cell r="D418" t="str">
            <v>CsontosBalázs</v>
          </cell>
          <cell r="E418" t="str">
            <v>8433700847</v>
          </cell>
        </row>
        <row r="419">
          <cell r="C419" t="str">
            <v>Zsiborács Henrik</v>
          </cell>
          <cell r="D419" t="str">
            <v>ZsiborácsHenrik</v>
          </cell>
          <cell r="E419" t="str">
            <v>8444651087</v>
          </cell>
        </row>
        <row r="420">
          <cell r="C420" t="str">
            <v>Ollé János</v>
          </cell>
          <cell r="D420" t="str">
            <v>OlléJános</v>
          </cell>
          <cell r="E420" t="str">
            <v>8396574812</v>
          </cell>
        </row>
        <row r="421">
          <cell r="C421" t="str">
            <v>Trájer Attila János</v>
          </cell>
          <cell r="D421" t="str">
            <v>TrájerAttilaJános</v>
          </cell>
          <cell r="E421" t="str">
            <v>8426440355</v>
          </cell>
        </row>
        <row r="422">
          <cell r="C422" t="str">
            <v>Pilinszki-Pék Dorottya</v>
          </cell>
          <cell r="D422" t="str">
            <v>Pilinszki-PékDorottya</v>
          </cell>
          <cell r="E422" t="str">
            <v>8409092557</v>
          </cell>
        </row>
        <row r="423">
          <cell r="C423" t="str">
            <v>Gombás-Pataki Éva</v>
          </cell>
          <cell r="D423" t="str">
            <v>Gombás-PatakiÉva</v>
          </cell>
          <cell r="E423" t="str">
            <v>8335673411</v>
          </cell>
        </row>
        <row r="424">
          <cell r="C424" t="str">
            <v>Pekker Péter</v>
          </cell>
          <cell r="D424" t="str">
            <v>PekkerPéter</v>
          </cell>
          <cell r="E424" t="str">
            <v>8418640162</v>
          </cell>
        </row>
        <row r="425">
          <cell r="C425" t="str">
            <v>Varga Béla</v>
          </cell>
          <cell r="D425" t="str">
            <v>VargaBéla</v>
          </cell>
          <cell r="E425" t="str">
            <v>8450390338</v>
          </cell>
        </row>
        <row r="426">
          <cell r="C426" t="str">
            <v>Nagy Bianka</v>
          </cell>
          <cell r="D426" t="str">
            <v>NagyBianka</v>
          </cell>
          <cell r="E426" t="str">
            <v>8461870093</v>
          </cell>
        </row>
        <row r="427">
          <cell r="C427" t="str">
            <v>Imre Kornélia</v>
          </cell>
          <cell r="D427" t="str">
            <v>ImreKornélia</v>
          </cell>
          <cell r="E427" t="str">
            <v>8407742120</v>
          </cell>
        </row>
        <row r="428">
          <cell r="C428" t="str">
            <v>Poór Zoltán Ferenc</v>
          </cell>
          <cell r="D428" t="str">
            <v>PoórZoltánFerenc</v>
          </cell>
          <cell r="E428" t="str">
            <v>8334462786</v>
          </cell>
        </row>
        <row r="429">
          <cell r="C429" t="str">
            <v>Bálint Adrienn</v>
          </cell>
          <cell r="D429" t="str">
            <v>BálintAdrienn</v>
          </cell>
          <cell r="E429" t="str">
            <v>8424450205</v>
          </cell>
        </row>
        <row r="430">
          <cell r="C430" t="str">
            <v>Jakab Miklós</v>
          </cell>
          <cell r="D430" t="str">
            <v>JakabMiklós</v>
          </cell>
          <cell r="E430" t="str">
            <v>8462721202</v>
          </cell>
        </row>
        <row r="431">
          <cell r="C431" t="str">
            <v>Simon József</v>
          </cell>
          <cell r="D431" t="str">
            <v>SimonJózsef</v>
          </cell>
          <cell r="E431" t="str">
            <v>8442692398</v>
          </cell>
        </row>
        <row r="432">
          <cell r="C432" t="str">
            <v>Kovács Barbara</v>
          </cell>
          <cell r="D432" t="str">
            <v>KovácsBarbara</v>
          </cell>
          <cell r="E432" t="str">
            <v>8429333843</v>
          </cell>
        </row>
        <row r="433">
          <cell r="C433" t="str">
            <v>Kiss Zsolt László</v>
          </cell>
          <cell r="D433" t="str">
            <v>KissZsoltLászló</v>
          </cell>
          <cell r="E433" t="str">
            <v>8441310858</v>
          </cell>
        </row>
        <row r="434">
          <cell r="C434" t="str">
            <v>Orbán Zsuzsanna</v>
          </cell>
          <cell r="D434" t="str">
            <v>OrbánZsuzsanna</v>
          </cell>
          <cell r="E434" t="str">
            <v>8396360162</v>
          </cell>
        </row>
        <row r="435">
          <cell r="C435" t="str">
            <v>Hajba-Horváth Eszter</v>
          </cell>
          <cell r="D435" t="str">
            <v>Hajba-HorváthEszter</v>
          </cell>
          <cell r="E435" t="str">
            <v>8426043291</v>
          </cell>
        </row>
        <row r="436">
          <cell r="C436" t="str">
            <v>Tudós Gábor</v>
          </cell>
          <cell r="D436" t="str">
            <v>TudósGábor</v>
          </cell>
          <cell r="E436" t="str">
            <v>8420632767</v>
          </cell>
        </row>
        <row r="437">
          <cell r="C437" t="str">
            <v>Kristofics Adél</v>
          </cell>
          <cell r="D437" t="str">
            <v>KristoficsAdél</v>
          </cell>
          <cell r="E437" t="str">
            <v>8459230287</v>
          </cell>
        </row>
        <row r="438">
          <cell r="C438" t="str">
            <v>Parapatics Andrea</v>
          </cell>
          <cell r="D438" t="str">
            <v>ParapaticsAndrea</v>
          </cell>
          <cell r="E438" t="str">
            <v>8436690672</v>
          </cell>
        </row>
        <row r="439">
          <cell r="C439" t="str">
            <v>Baum Krisztina</v>
          </cell>
          <cell r="D439" t="str">
            <v>BaumKrisztina</v>
          </cell>
          <cell r="E439" t="str">
            <v>8452590628</v>
          </cell>
        </row>
        <row r="440">
          <cell r="C440" t="str">
            <v>Schrenk Veronika Ágnes</v>
          </cell>
          <cell r="D440" t="str">
            <v>SchrenkVeronikaÁgnes</v>
          </cell>
          <cell r="E440" t="str">
            <v>8411173119</v>
          </cell>
        </row>
        <row r="441">
          <cell r="C441" t="str">
            <v>Jancsek-Turóczi Beatrix</v>
          </cell>
          <cell r="D441" t="str">
            <v>Jancsek-TurócziBeatrix</v>
          </cell>
          <cell r="E441" t="str">
            <v>8433840320</v>
          </cell>
        </row>
        <row r="442">
          <cell r="C442" t="str">
            <v>Császár Zsófia</v>
          </cell>
          <cell r="D442" t="str">
            <v>CsászárZsófia</v>
          </cell>
          <cell r="E442" t="str">
            <v>8455030704</v>
          </cell>
        </row>
        <row r="443">
          <cell r="C443" t="str">
            <v>Simon-Stőger Lilla Rita</v>
          </cell>
          <cell r="D443" t="str">
            <v>Simon-StőgerLillaRita</v>
          </cell>
          <cell r="E443" t="str">
            <v>8452330308</v>
          </cell>
        </row>
        <row r="444">
          <cell r="C444" t="str">
            <v>Boleraczki Miklós</v>
          </cell>
          <cell r="D444" t="str">
            <v>BoleraczkiMiklós</v>
          </cell>
          <cell r="E444" t="str">
            <v>8420711640</v>
          </cell>
        </row>
        <row r="445">
          <cell r="C445" t="str">
            <v>Konrád Naomi</v>
          </cell>
          <cell r="D445" t="str">
            <v>KonrádNaomi</v>
          </cell>
          <cell r="E445" t="str">
            <v>8456232890</v>
          </cell>
        </row>
        <row r="446">
          <cell r="C446" t="str">
            <v>Kovács Lívia</v>
          </cell>
          <cell r="D446" t="str">
            <v>KovácsLívia</v>
          </cell>
          <cell r="E446" t="str">
            <v>8379181603</v>
          </cell>
        </row>
        <row r="447">
          <cell r="C447" t="str">
            <v>Marton Zsuzsanna</v>
          </cell>
          <cell r="D447" t="str">
            <v>MartonZsuzsanna</v>
          </cell>
          <cell r="E447" t="str">
            <v>8445951254</v>
          </cell>
        </row>
        <row r="448">
          <cell r="C448" t="str">
            <v>Steinbachné Hajmásy Gyöngyi</v>
          </cell>
          <cell r="D448" t="str">
            <v>SteinbachnéHajmásyGyöngyi</v>
          </cell>
          <cell r="E448" t="str">
            <v>8440181078</v>
          </cell>
        </row>
        <row r="449">
          <cell r="C449" t="str">
            <v>Szabó Renáta</v>
          </cell>
          <cell r="D449" t="str">
            <v>SzabóRenáta</v>
          </cell>
          <cell r="E449" t="str">
            <v>8415171048</v>
          </cell>
        </row>
        <row r="450">
          <cell r="C450" t="str">
            <v>Megyeri Lóránt</v>
          </cell>
          <cell r="D450" t="str">
            <v>MegyeriLóránt</v>
          </cell>
          <cell r="E450" t="str">
            <v>8425000386</v>
          </cell>
        </row>
        <row r="451">
          <cell r="C451" t="str">
            <v>Berta Kinga Manuéla</v>
          </cell>
          <cell r="D451" t="str">
            <v>BertaKingaManuéla</v>
          </cell>
          <cell r="E451" t="str">
            <v>8440692994</v>
          </cell>
        </row>
        <row r="452">
          <cell r="C452" t="str">
            <v>Pitás Viktória</v>
          </cell>
          <cell r="D452" t="str">
            <v>PitásViktória</v>
          </cell>
          <cell r="E452" t="str">
            <v>8430420215</v>
          </cell>
        </row>
        <row r="453">
          <cell r="C453" t="str">
            <v>Bocsor Anikó</v>
          </cell>
          <cell r="D453" t="str">
            <v>BocsorAnikó</v>
          </cell>
          <cell r="E453" t="str">
            <v>8433713434</v>
          </cell>
        </row>
        <row r="454">
          <cell r="C454" t="str">
            <v>Kállay-Kiss Krisztina</v>
          </cell>
          <cell r="D454" t="str">
            <v>Kállay-KissKrisztina</v>
          </cell>
          <cell r="E454" t="str">
            <v>8454431039</v>
          </cell>
        </row>
        <row r="455">
          <cell r="C455" t="str">
            <v>Bognár Judit</v>
          </cell>
          <cell r="D455" t="str">
            <v>BognárJudit</v>
          </cell>
          <cell r="E455" t="str">
            <v>8438912923</v>
          </cell>
        </row>
        <row r="456">
          <cell r="C456" t="str">
            <v>Pataki Zsolt András</v>
          </cell>
          <cell r="D456" t="str">
            <v>PatakiZsoltAndrás</v>
          </cell>
          <cell r="E456" t="str">
            <v>8408011464</v>
          </cell>
        </row>
        <row r="457">
          <cell r="C457" t="str">
            <v>Horváthné Deák Emese</v>
          </cell>
          <cell r="D457" t="str">
            <v>HorváthnéDeákEmese</v>
          </cell>
          <cell r="E457" t="str">
            <v>8418153059</v>
          </cell>
        </row>
        <row r="458">
          <cell r="C458" t="str">
            <v>Simon Nikoletta</v>
          </cell>
          <cell r="D458" t="str">
            <v>SimonNikoletta</v>
          </cell>
          <cell r="E458" t="str">
            <v>8431123648</v>
          </cell>
        </row>
        <row r="459">
          <cell r="C459" t="str">
            <v>Kelemen-Cserta Eszter</v>
          </cell>
          <cell r="D459" t="str">
            <v>Kelemen-CsertaEszter</v>
          </cell>
          <cell r="E459" t="str">
            <v>8459141144</v>
          </cell>
        </row>
        <row r="460">
          <cell r="C460" t="str">
            <v>Bobek-Nagy Janka</v>
          </cell>
          <cell r="D460" t="str">
            <v>Bobek-NagyJanka</v>
          </cell>
          <cell r="E460" t="str">
            <v>8452830645</v>
          </cell>
        </row>
        <row r="461">
          <cell r="C461" t="str">
            <v>Szombat Szabina</v>
          </cell>
          <cell r="D461" t="str">
            <v>SzombatSzabina</v>
          </cell>
          <cell r="E461" t="str">
            <v>8473392310</v>
          </cell>
        </row>
        <row r="462">
          <cell r="C462" t="str">
            <v>Rotter Dóra</v>
          </cell>
          <cell r="D462" t="str">
            <v>RotterDóra</v>
          </cell>
          <cell r="E462" t="str">
            <v>8464480210</v>
          </cell>
        </row>
        <row r="463">
          <cell r="C463" t="str">
            <v>Kerstner Máté</v>
          </cell>
          <cell r="D463" t="str">
            <v>KerstnerMáté</v>
          </cell>
          <cell r="E463" t="str">
            <v>8469560212</v>
          </cell>
        </row>
        <row r="464">
          <cell r="C464" t="str">
            <v>Hegedűs Miklós</v>
          </cell>
          <cell r="D464" t="str">
            <v>HegedűsMiklós</v>
          </cell>
          <cell r="E464" t="str">
            <v>8442631402</v>
          </cell>
        </row>
        <row r="465">
          <cell r="C465" t="str">
            <v>Shahrokhi Amin</v>
          </cell>
          <cell r="D465" t="str">
            <v>ShahrokhiAmin</v>
          </cell>
          <cell r="E465" t="str">
            <v>8435565130</v>
          </cell>
        </row>
        <row r="466">
          <cell r="C466" t="str">
            <v>Körmendi Marianna Terézia</v>
          </cell>
          <cell r="D466" t="str">
            <v>KörmendiMariannaTerézia</v>
          </cell>
          <cell r="E466" t="str">
            <v>8348612807</v>
          </cell>
        </row>
        <row r="467">
          <cell r="C467" t="str">
            <v>Király Edit</v>
          </cell>
          <cell r="D467" t="str">
            <v>KirályEdit</v>
          </cell>
          <cell r="E467" t="str">
            <v>8467980052</v>
          </cell>
        </row>
        <row r="468">
          <cell r="C468" t="str">
            <v>Juvanziczné Zsovár Viktória</v>
          </cell>
          <cell r="D468" t="str">
            <v>JuvanzicznéZsovárViktória</v>
          </cell>
          <cell r="E468" t="str">
            <v>8446200813</v>
          </cell>
        </row>
        <row r="469">
          <cell r="C469" t="str">
            <v>Zsinka Viktória</v>
          </cell>
          <cell r="D469" t="str">
            <v>ZsinkaViktória</v>
          </cell>
          <cell r="E469" t="str">
            <v>8469970453</v>
          </cell>
        </row>
        <row r="470">
          <cell r="C470" t="str">
            <v>Troják Zsolt</v>
          </cell>
          <cell r="D470" t="str">
            <v>TrojákZsolt</v>
          </cell>
          <cell r="E470" t="str">
            <v>8388803441</v>
          </cell>
        </row>
        <row r="471">
          <cell r="C471" t="str">
            <v>Németh Edina</v>
          </cell>
          <cell r="D471" t="str">
            <v>NémethEdina</v>
          </cell>
          <cell r="E471" t="str">
            <v>8440150547</v>
          </cell>
        </row>
        <row r="472">
          <cell r="C472" t="str">
            <v>Szilágyi Péter Ferenc</v>
          </cell>
          <cell r="D472" t="str">
            <v>SzilágyiPéterFerenc</v>
          </cell>
          <cell r="E472" t="str">
            <v>8413364175</v>
          </cell>
        </row>
        <row r="473">
          <cell r="C473" t="str">
            <v>Arany Zsuzsanna</v>
          </cell>
          <cell r="D473" t="str">
            <v>AranyZsuzsanna</v>
          </cell>
          <cell r="E473" t="str">
            <v>8399790605</v>
          </cell>
        </row>
        <row r="474">
          <cell r="C474" t="str">
            <v>Mikó Barbara</v>
          </cell>
          <cell r="D474" t="str">
            <v>MikóBarbara</v>
          </cell>
          <cell r="E474" t="str">
            <v>8452442041</v>
          </cell>
        </row>
        <row r="475">
          <cell r="C475" t="str">
            <v>Ringné Nyári Edina Ibolya</v>
          </cell>
          <cell r="D475" t="str">
            <v>RingnéNyáriEdinaIbolya</v>
          </cell>
          <cell r="E475" t="str">
            <v>8390823888</v>
          </cell>
        </row>
        <row r="476">
          <cell r="C476" t="str">
            <v>Tóth Ádám</v>
          </cell>
          <cell r="D476" t="str">
            <v>TóthÁdám</v>
          </cell>
          <cell r="E476" t="str">
            <v>8432463973</v>
          </cell>
        </row>
        <row r="477">
          <cell r="C477" t="str">
            <v>Fresneau Nolwenn</v>
          </cell>
          <cell r="D477" t="str">
            <v>FresneauNolwenn</v>
          </cell>
          <cell r="E477" t="str">
            <v>8442834311</v>
          </cell>
        </row>
        <row r="478">
          <cell r="C478" t="str">
            <v>Virthné Kemes Klára</v>
          </cell>
          <cell r="D478" t="str">
            <v>VirthnéKemesKlára</v>
          </cell>
          <cell r="E478" t="str">
            <v>8476922108</v>
          </cell>
        </row>
        <row r="479">
          <cell r="C479" t="str">
            <v>Komáromi Sándor</v>
          </cell>
          <cell r="D479" t="str">
            <v>KomáromiSándor</v>
          </cell>
          <cell r="E479" t="str">
            <v>8404660271</v>
          </cell>
        </row>
        <row r="480">
          <cell r="C480" t="str">
            <v>Farsang Róbert</v>
          </cell>
          <cell r="D480" t="str">
            <v>FarsangRóbert</v>
          </cell>
          <cell r="E480" t="str">
            <v>8460541932</v>
          </cell>
        </row>
        <row r="481">
          <cell r="C481" t="str">
            <v>Szakonyi Benedek</v>
          </cell>
          <cell r="D481" t="str">
            <v>SzakonyiBenedek</v>
          </cell>
          <cell r="E481" t="str">
            <v>8458270471</v>
          </cell>
        </row>
        <row r="482">
          <cell r="C482" t="str">
            <v>Kovács Róbert</v>
          </cell>
          <cell r="D482" t="str">
            <v>KovácsRóbert</v>
          </cell>
          <cell r="E482" t="str">
            <v>8404433356</v>
          </cell>
        </row>
        <row r="483">
          <cell r="C483" t="str">
            <v>Juhász Judit</v>
          </cell>
          <cell r="D483" t="str">
            <v>JuhászJudit</v>
          </cell>
          <cell r="E483" t="str">
            <v>8470592335</v>
          </cell>
        </row>
        <row r="484">
          <cell r="C484" t="str">
            <v>Szűcs Attila</v>
          </cell>
          <cell r="D484" t="str">
            <v>SzűcsAttila</v>
          </cell>
          <cell r="E484" t="str">
            <v>8388380893</v>
          </cell>
        </row>
        <row r="485">
          <cell r="C485" t="str">
            <v>Morva Péter</v>
          </cell>
          <cell r="D485" t="str">
            <v>MorvaPéter</v>
          </cell>
          <cell r="E485" t="str">
            <v>8396640327</v>
          </cell>
        </row>
        <row r="486">
          <cell r="C486" t="str">
            <v>Cseh Gréta</v>
          </cell>
          <cell r="D486" t="str">
            <v>CsehGréta</v>
          </cell>
          <cell r="E486" t="str">
            <v>8460153053</v>
          </cell>
        </row>
        <row r="487">
          <cell r="C487" t="str">
            <v>Fülöp Tamás</v>
          </cell>
          <cell r="D487" t="str">
            <v>FülöpTamás</v>
          </cell>
          <cell r="E487" t="str">
            <v>8422620510</v>
          </cell>
        </row>
        <row r="488">
          <cell r="C488" t="str">
            <v>Ruppert Tamás</v>
          </cell>
          <cell r="D488" t="str">
            <v>RuppertTamás</v>
          </cell>
          <cell r="E488" t="str">
            <v>8445023675</v>
          </cell>
        </row>
        <row r="489">
          <cell r="C489" t="str">
            <v>Horváth Dominik</v>
          </cell>
          <cell r="D489" t="str">
            <v>HorváthDominik</v>
          </cell>
          <cell r="E489" t="str">
            <v>8476162324</v>
          </cell>
        </row>
        <row r="490">
          <cell r="C490" t="str">
            <v>Korpáczi Eszter</v>
          </cell>
          <cell r="D490" t="str">
            <v>KorpácziEszter</v>
          </cell>
          <cell r="E490" t="str">
            <v>8408352725</v>
          </cell>
        </row>
        <row r="491">
          <cell r="C491" t="str">
            <v>Lengyel Edina</v>
          </cell>
          <cell r="D491" t="str">
            <v>LengyelEdina</v>
          </cell>
          <cell r="E491" t="str">
            <v>8434153491</v>
          </cell>
        </row>
        <row r="492">
          <cell r="C492" t="str">
            <v>Éles Barna Attila</v>
          </cell>
          <cell r="D492" t="str">
            <v>ÉlesBarnaAttila</v>
          </cell>
          <cell r="E492" t="str">
            <v>8359032394</v>
          </cell>
        </row>
        <row r="493">
          <cell r="C493" t="str">
            <v>Bertók Martin</v>
          </cell>
          <cell r="D493" t="str">
            <v>BertókMartin</v>
          </cell>
          <cell r="E493" t="str">
            <v>8482470434</v>
          </cell>
        </row>
        <row r="494">
          <cell r="C494" t="str">
            <v>Kiglics Norbert</v>
          </cell>
          <cell r="D494" t="str">
            <v>KiglicsNorbert</v>
          </cell>
          <cell r="E494" t="str">
            <v>8460750965</v>
          </cell>
        </row>
        <row r="495">
          <cell r="C495" t="str">
            <v>Lukács Diána</v>
          </cell>
          <cell r="D495" t="str">
            <v>LukácsDiána</v>
          </cell>
          <cell r="E495" t="str">
            <v>8444752533</v>
          </cell>
        </row>
        <row r="496">
          <cell r="C496" t="str">
            <v>Tóth Renáta</v>
          </cell>
          <cell r="D496" t="str">
            <v>TóthRenáta</v>
          </cell>
          <cell r="E496" t="str">
            <v>8408962612</v>
          </cell>
        </row>
        <row r="497">
          <cell r="C497" t="str">
            <v>Béresné Béndek Zsuzsanna</v>
          </cell>
          <cell r="D497" t="str">
            <v>BéresnéBéndekZsuzsanna</v>
          </cell>
          <cell r="E497" t="str">
            <v>8454831045</v>
          </cell>
        </row>
        <row r="498">
          <cell r="C498" t="str">
            <v>Papirovnyik Mónika Mária</v>
          </cell>
          <cell r="D498" t="str">
            <v>PapirovnyikMónikaMária</v>
          </cell>
          <cell r="E498" t="str">
            <v>8376974440</v>
          </cell>
        </row>
        <row r="499">
          <cell r="C499" t="str">
            <v>Csalódi Róbert</v>
          </cell>
          <cell r="D499" t="str">
            <v>CsalódiRóbert</v>
          </cell>
          <cell r="E499" t="str">
            <v>8472241629</v>
          </cell>
        </row>
        <row r="500">
          <cell r="C500" t="str">
            <v>Szépvölgyi Réka Katherine</v>
          </cell>
          <cell r="D500" t="str">
            <v>SzépvölgyiRékaKatherine</v>
          </cell>
          <cell r="E500" t="str">
            <v>8446302802</v>
          </cell>
        </row>
        <row r="501">
          <cell r="C501" t="str">
            <v>Bambek Magdolna</v>
          </cell>
          <cell r="D501" t="str">
            <v>BambekMagdolna</v>
          </cell>
          <cell r="E501" t="str">
            <v>8426341128</v>
          </cell>
        </row>
        <row r="502">
          <cell r="C502" t="str">
            <v>Balogh Diána</v>
          </cell>
          <cell r="D502" t="str">
            <v>BaloghDiána</v>
          </cell>
          <cell r="E502" t="str">
            <v>8408103296</v>
          </cell>
        </row>
        <row r="503">
          <cell r="C503" t="str">
            <v>Hülberné Beyer Éva Anna</v>
          </cell>
          <cell r="D503" t="str">
            <v>HülbernéBeyerÉvaAnna</v>
          </cell>
          <cell r="E503" t="str">
            <v>8427353219</v>
          </cell>
        </row>
        <row r="504">
          <cell r="C504" t="str">
            <v>Fitosné Boros Adrienn</v>
          </cell>
          <cell r="D504" t="str">
            <v>FitosnéBorosAdrienn</v>
          </cell>
          <cell r="E504" t="str">
            <v>8457050281</v>
          </cell>
        </row>
        <row r="505">
          <cell r="C505" t="str">
            <v>Kocsisné Pfeifer Éva</v>
          </cell>
          <cell r="D505" t="str">
            <v>KocsisnéPfeiferÉva</v>
          </cell>
          <cell r="E505" t="str">
            <v>8411870324</v>
          </cell>
        </row>
        <row r="506">
          <cell r="C506" t="str">
            <v>Németh Péter</v>
          </cell>
          <cell r="D506" t="str">
            <v>NémethPéter</v>
          </cell>
          <cell r="E506" t="str">
            <v>8405600728</v>
          </cell>
        </row>
        <row r="507">
          <cell r="C507" t="str">
            <v>Kertai László</v>
          </cell>
          <cell r="D507" t="str">
            <v>KertaiLászló</v>
          </cell>
          <cell r="E507" t="str">
            <v>8408141996</v>
          </cell>
        </row>
        <row r="508">
          <cell r="C508" t="str">
            <v>Szolga Szilárd</v>
          </cell>
          <cell r="D508" t="str">
            <v>SzolgaSzilárd</v>
          </cell>
          <cell r="E508" t="str">
            <v>8437320062</v>
          </cell>
        </row>
        <row r="509">
          <cell r="C509" t="str">
            <v>P Szabó Miklós</v>
          </cell>
          <cell r="D509" t="str">
            <v>PSzabóMiklós</v>
          </cell>
          <cell r="E509" t="str">
            <v>8355271106</v>
          </cell>
        </row>
        <row r="510">
          <cell r="C510" t="str">
            <v>Katona András Richárd</v>
          </cell>
          <cell r="D510" t="str">
            <v>KatonaAndrásRichárd</v>
          </cell>
          <cell r="E510" t="str">
            <v>8462260035</v>
          </cell>
        </row>
        <row r="511">
          <cell r="C511" t="str">
            <v>Csillingh Erika</v>
          </cell>
          <cell r="D511" t="str">
            <v>CsillinghErika</v>
          </cell>
          <cell r="E511" t="str">
            <v>8377610388</v>
          </cell>
        </row>
        <row r="512">
          <cell r="C512" t="str">
            <v>Formádi Katalin Klaudia</v>
          </cell>
          <cell r="D512" t="str">
            <v>FormádiKatalinKlaudia</v>
          </cell>
          <cell r="E512" t="str">
            <v>8389152959</v>
          </cell>
        </row>
        <row r="513">
          <cell r="C513" t="str">
            <v>Bencsik Andrea</v>
          </cell>
          <cell r="D513" t="str">
            <v>BencsikAndrea</v>
          </cell>
          <cell r="E513" t="str">
            <v>8326124451</v>
          </cell>
        </row>
        <row r="514">
          <cell r="C514" t="str">
            <v>Heinbach Nikoletta</v>
          </cell>
          <cell r="D514" t="str">
            <v>HeinbachNikoletta</v>
          </cell>
          <cell r="E514" t="str">
            <v>8421612808</v>
          </cell>
        </row>
        <row r="515">
          <cell r="C515" t="str">
            <v>Szabó-Tasner Dóra</v>
          </cell>
          <cell r="D515" t="str">
            <v>Szabó-TasnerDóra</v>
          </cell>
          <cell r="E515" t="str">
            <v>8437130026</v>
          </cell>
        </row>
        <row r="516">
          <cell r="C516" t="str">
            <v>Némethné Ticz Mónika</v>
          </cell>
          <cell r="D516" t="str">
            <v>NémethnéTiczMónika</v>
          </cell>
          <cell r="E516" t="str">
            <v>8450852021</v>
          </cell>
        </row>
        <row r="517">
          <cell r="C517" t="str">
            <v>Vizi István György</v>
          </cell>
          <cell r="D517" t="str">
            <v>ViziIstvánGyörgy</v>
          </cell>
          <cell r="E517" t="str">
            <v>8361092331</v>
          </cell>
        </row>
        <row r="518">
          <cell r="C518" t="str">
            <v>Lukács Pál Zoltán</v>
          </cell>
          <cell r="D518" t="str">
            <v>LukácsPálZoltán</v>
          </cell>
          <cell r="E518" t="str">
            <v>8380433149</v>
          </cell>
        </row>
        <row r="519">
          <cell r="C519" t="str">
            <v>Kruppa-Jakab Éva</v>
          </cell>
          <cell r="D519" t="str">
            <v>Kruppa-JakabÉva</v>
          </cell>
          <cell r="E519" t="str">
            <v>8417951342</v>
          </cell>
        </row>
        <row r="520">
          <cell r="C520" t="str">
            <v>Szerényi Dóra</v>
          </cell>
          <cell r="D520" t="str">
            <v>SzerényiDóra</v>
          </cell>
          <cell r="E520" t="str">
            <v>8464910525</v>
          </cell>
        </row>
        <row r="521">
          <cell r="C521" t="str">
            <v>Lakner Gabriella</v>
          </cell>
          <cell r="D521" t="str">
            <v>LaknerGabriella</v>
          </cell>
          <cell r="E521" t="str">
            <v>8416001936</v>
          </cell>
        </row>
        <row r="522">
          <cell r="C522" t="str">
            <v>Dobos Tibor</v>
          </cell>
          <cell r="D522" t="str">
            <v>DobosTibor</v>
          </cell>
          <cell r="E522" t="str">
            <v>8363194034</v>
          </cell>
        </row>
        <row r="523">
          <cell r="C523" t="str">
            <v>Barták Róbert</v>
          </cell>
          <cell r="D523" t="str">
            <v>BartákRóbert</v>
          </cell>
          <cell r="E523" t="str">
            <v>8348242694</v>
          </cell>
        </row>
        <row r="524">
          <cell r="C524" t="str">
            <v>Szénásy Márta Krisztina</v>
          </cell>
          <cell r="D524" t="str">
            <v>SzénásyMártaKrisztina</v>
          </cell>
          <cell r="E524" t="str">
            <v>8366333868</v>
          </cell>
        </row>
        <row r="525">
          <cell r="C525" t="str">
            <v>Hubert Nikolett</v>
          </cell>
          <cell r="D525" t="str">
            <v>HubertNikolett</v>
          </cell>
          <cell r="E525" t="str">
            <v>8469202529</v>
          </cell>
        </row>
        <row r="526">
          <cell r="C526" t="str">
            <v>Varga Ágnes</v>
          </cell>
          <cell r="D526" t="str">
            <v>VargaÁgnes</v>
          </cell>
          <cell r="E526" t="str">
            <v>8364533339</v>
          </cell>
        </row>
        <row r="527">
          <cell r="C527" t="str">
            <v>Káli Péter</v>
          </cell>
          <cell r="D527" t="str">
            <v>KáliPéter</v>
          </cell>
          <cell r="E527" t="str">
            <v>8471310406</v>
          </cell>
        </row>
        <row r="528">
          <cell r="C528" t="str">
            <v>Nánási Barbara</v>
          </cell>
          <cell r="D528" t="str">
            <v>NánásiBarbara</v>
          </cell>
          <cell r="E528" t="str">
            <v>8403794029</v>
          </cell>
        </row>
        <row r="529">
          <cell r="C529" t="str">
            <v>Herzog Csilla</v>
          </cell>
          <cell r="D529" t="str">
            <v>HerzogCsilla</v>
          </cell>
          <cell r="E529" t="str">
            <v>8372591652</v>
          </cell>
        </row>
        <row r="530">
          <cell r="C530" t="str">
            <v>Kovács Viola</v>
          </cell>
          <cell r="D530" t="str">
            <v>KovácsViola</v>
          </cell>
          <cell r="E530" t="str">
            <v>8421062379</v>
          </cell>
        </row>
        <row r="531">
          <cell r="C531" t="str">
            <v>Nagy Roland</v>
          </cell>
          <cell r="D531" t="str">
            <v>NagyRoland</v>
          </cell>
          <cell r="E531" t="str">
            <v>8476222777</v>
          </cell>
        </row>
        <row r="532">
          <cell r="C532" t="str">
            <v>Stáhl Anita Katalin</v>
          </cell>
          <cell r="D532" t="str">
            <v>StáhlAnitaKatalin</v>
          </cell>
          <cell r="E532" t="str">
            <v>8391050157</v>
          </cell>
        </row>
        <row r="533">
          <cell r="C533" t="str">
            <v>Katona László Gábor</v>
          </cell>
          <cell r="D533" t="str">
            <v>KatonaLászlóGábor</v>
          </cell>
          <cell r="E533" t="str">
            <v>8415246099</v>
          </cell>
        </row>
        <row r="534">
          <cell r="C534" t="str">
            <v>Ignácz Melinda</v>
          </cell>
          <cell r="D534" t="str">
            <v>IgnáczMelinda</v>
          </cell>
          <cell r="E534" t="str">
            <v>8404111863</v>
          </cell>
        </row>
        <row r="535">
          <cell r="C535" t="str">
            <v>Estélyi István</v>
          </cell>
          <cell r="D535" t="str">
            <v>EstélyiIstván</v>
          </cell>
          <cell r="E535" t="str">
            <v>8440864078</v>
          </cell>
        </row>
        <row r="536">
          <cell r="C536" t="str">
            <v>Máhr Tivadar</v>
          </cell>
          <cell r="D536" t="str">
            <v>MáhrTivadar</v>
          </cell>
          <cell r="E536" t="str">
            <v>8393461960</v>
          </cell>
        </row>
        <row r="537">
          <cell r="C537" t="str">
            <v>Zaránd Alina</v>
          </cell>
          <cell r="D537" t="str">
            <v>ZarándAlina</v>
          </cell>
          <cell r="E537" t="str">
            <v>8469240358</v>
          </cell>
        </row>
        <row r="538">
          <cell r="C538" t="str">
            <v>Földi Zsuzsanna</v>
          </cell>
          <cell r="D538" t="str">
            <v>FöldiZsuzsanna</v>
          </cell>
          <cell r="E538" t="str">
            <v>8401883954</v>
          </cell>
        </row>
        <row r="539">
          <cell r="C539" t="str">
            <v>Mészáros Attila</v>
          </cell>
          <cell r="D539" t="str">
            <v>MészárosAttila</v>
          </cell>
          <cell r="E539" t="str">
            <v>8384883114</v>
          </cell>
        </row>
        <row r="540">
          <cell r="C540" t="str">
            <v>Ódor-Hámori Ildikó</v>
          </cell>
          <cell r="D540" t="str">
            <v>Ódor-HámoriIldikó</v>
          </cell>
          <cell r="E540" t="str">
            <v>8418112433</v>
          </cell>
        </row>
        <row r="541">
          <cell r="C541" t="str">
            <v>Oláhné Dr. Horváth Borbála</v>
          </cell>
          <cell r="D541" t="str">
            <v>OláhnéDr.HorváthBorbála</v>
          </cell>
          <cell r="E541" t="str">
            <v>8457292900</v>
          </cell>
        </row>
        <row r="542">
          <cell r="C542" t="str">
            <v>Csákiné Dr. Tombácz Etelka</v>
          </cell>
          <cell r="D542" t="str">
            <v>CsákinéDr.TombáczEtelka</v>
          </cell>
          <cell r="E542" t="str">
            <v>8310892233</v>
          </cell>
        </row>
        <row r="543">
          <cell r="C543" t="str">
            <v>Adamcsik Orsolya</v>
          </cell>
          <cell r="D543" t="str">
            <v>AdamcsikOrsolya</v>
          </cell>
          <cell r="E543" t="str">
            <v>8468030554</v>
          </cell>
        </row>
        <row r="544">
          <cell r="C544" t="str">
            <v>Kulcsár Dániel</v>
          </cell>
          <cell r="D544" t="str">
            <v>KulcsárDániel</v>
          </cell>
          <cell r="E544" t="str">
            <v>8461011201</v>
          </cell>
        </row>
        <row r="545">
          <cell r="C545" t="str">
            <v>Hartyányi Máté</v>
          </cell>
          <cell r="D545" t="str">
            <v>HartyányiMáté</v>
          </cell>
          <cell r="E545" t="str">
            <v>8468170232</v>
          </cell>
        </row>
        <row r="546">
          <cell r="C546" t="str">
            <v>Bejczi Rebeka</v>
          </cell>
          <cell r="D546" t="str">
            <v>BejcziRebeka</v>
          </cell>
          <cell r="E546" t="str">
            <v>8471840170</v>
          </cell>
        </row>
        <row r="547">
          <cell r="C547" t="str">
            <v>Varga-Dani Barbara Zsuzsanna</v>
          </cell>
          <cell r="D547" t="str">
            <v>Varga-DaniBarbaraZsuzsanna</v>
          </cell>
          <cell r="E547" t="str">
            <v>8401243130</v>
          </cell>
        </row>
        <row r="548">
          <cell r="C548" t="str">
            <v>Guáth Gyula Norbertné</v>
          </cell>
          <cell r="D548" t="str">
            <v>GuáthGyulaNorbertné</v>
          </cell>
          <cell r="E548" t="str">
            <v>8394663109</v>
          </cell>
        </row>
        <row r="549">
          <cell r="C549" t="str">
            <v>Molnár-Pintér Eszter</v>
          </cell>
          <cell r="D549" t="str">
            <v>Molnár-PintérEszter</v>
          </cell>
          <cell r="E549" t="str">
            <v>8445181513</v>
          </cell>
        </row>
        <row r="550">
          <cell r="C550" t="str">
            <v>Thimm Andreas</v>
          </cell>
          <cell r="D550" t="str">
            <v>ThimmAndreas</v>
          </cell>
          <cell r="E550" t="str">
            <v>8361864555</v>
          </cell>
        </row>
        <row r="551">
          <cell r="C551" t="str">
            <v>Kovács Nikoletta</v>
          </cell>
          <cell r="D551" t="str">
            <v>KovácsNikoletta</v>
          </cell>
          <cell r="E551" t="str">
            <v>8450532272</v>
          </cell>
        </row>
        <row r="552">
          <cell r="C552" t="str">
            <v>Machalik-Hartman Beáta</v>
          </cell>
          <cell r="D552" t="str">
            <v>Machalik-HartmanBeáta</v>
          </cell>
          <cell r="E552" t="str">
            <v>8398334916</v>
          </cell>
        </row>
        <row r="553">
          <cell r="C553" t="str">
            <v>Mezőfi Nóra</v>
          </cell>
          <cell r="D553" t="str">
            <v>MezőfiNóra</v>
          </cell>
          <cell r="E553" t="str">
            <v>8434592517</v>
          </cell>
        </row>
        <row r="554">
          <cell r="C554" t="str">
            <v>Marton-Németh Gabriella</v>
          </cell>
          <cell r="D554" t="str">
            <v>Marton-NémethGabriella</v>
          </cell>
          <cell r="E554" t="str">
            <v>8437330769</v>
          </cell>
        </row>
        <row r="555">
          <cell r="C555" t="str">
            <v>Bazsó Rebeka</v>
          </cell>
          <cell r="D555" t="str">
            <v>BazsóRebeka</v>
          </cell>
          <cell r="E555" t="str">
            <v>8472250296</v>
          </cell>
        </row>
        <row r="556">
          <cell r="C556" t="str">
            <v>Czene Csilla</v>
          </cell>
          <cell r="D556" t="str">
            <v>CzeneCsilla</v>
          </cell>
          <cell r="E556" t="str">
            <v>8376733702</v>
          </cell>
        </row>
        <row r="557">
          <cell r="C557" t="str">
            <v>Zsargó Adrienn</v>
          </cell>
          <cell r="D557" t="str">
            <v>ZsargóAdrienn</v>
          </cell>
          <cell r="E557" t="str">
            <v>8460271463</v>
          </cell>
        </row>
        <row r="558">
          <cell r="C558" t="str">
            <v>Német Rajmund</v>
          </cell>
          <cell r="D558" t="str">
            <v>NémetRajmund</v>
          </cell>
          <cell r="E558" t="str">
            <v>8461383214</v>
          </cell>
        </row>
        <row r="559">
          <cell r="C559" t="str">
            <v>Krahling Klaudia</v>
          </cell>
          <cell r="D559" t="str">
            <v>KrahlingKlaudia</v>
          </cell>
          <cell r="E559" t="str">
            <v>8471932784</v>
          </cell>
        </row>
        <row r="560">
          <cell r="C560" t="str">
            <v>Bóna Áron</v>
          </cell>
          <cell r="D560" t="str">
            <v>BónaÁron</v>
          </cell>
          <cell r="E560" t="str">
            <v>8424970721</v>
          </cell>
        </row>
        <row r="561">
          <cell r="C561" t="str">
            <v>Sigmond Eszter</v>
          </cell>
          <cell r="D561" t="str">
            <v>SigmondEszter</v>
          </cell>
          <cell r="E561" t="str">
            <v>8378913287</v>
          </cell>
        </row>
        <row r="562">
          <cell r="C562" t="str">
            <v>Németh Eszter Júlia</v>
          </cell>
          <cell r="D562" t="str">
            <v>NémethEszterJúlia</v>
          </cell>
          <cell r="E562" t="str">
            <v>8473390040</v>
          </cell>
        </row>
        <row r="563">
          <cell r="C563" t="str">
            <v>Kozári Ildikó</v>
          </cell>
          <cell r="D563" t="str">
            <v>KozáriIldikó</v>
          </cell>
          <cell r="E563" t="str">
            <v>8386143789</v>
          </cell>
        </row>
        <row r="564">
          <cell r="C564" t="str">
            <v>Molnár Zsombor</v>
          </cell>
          <cell r="D564" t="str">
            <v>MolnárZsombor</v>
          </cell>
          <cell r="E564" t="str">
            <v>8466610820</v>
          </cell>
        </row>
        <row r="565">
          <cell r="C565" t="str">
            <v>Virág Lilla</v>
          </cell>
          <cell r="D565" t="str">
            <v>VirágLilla</v>
          </cell>
          <cell r="E565" t="str">
            <v>8457891952</v>
          </cell>
        </row>
        <row r="566">
          <cell r="C566" t="str">
            <v>Kummer Alex</v>
          </cell>
          <cell r="D566" t="str">
            <v>KummerAlex</v>
          </cell>
          <cell r="E566" t="str">
            <v>8456941492</v>
          </cell>
        </row>
        <row r="567">
          <cell r="C567" t="str">
            <v>Sziva Barnabás</v>
          </cell>
          <cell r="D567" t="str">
            <v>SzivaBarnabás</v>
          </cell>
          <cell r="E567" t="str">
            <v>8392221095</v>
          </cell>
        </row>
        <row r="568">
          <cell r="C568" t="str">
            <v>Dobozi Eszter Judit</v>
          </cell>
          <cell r="D568" t="str">
            <v>DoboziEszterJudit</v>
          </cell>
          <cell r="E568" t="str">
            <v>8399572616</v>
          </cell>
        </row>
        <row r="569">
          <cell r="C569" t="str">
            <v>Hőke Ferenc</v>
          </cell>
          <cell r="D569" t="str">
            <v>HőkeFerenc</v>
          </cell>
          <cell r="E569" t="str">
            <v>8459031489</v>
          </cell>
        </row>
        <row r="570">
          <cell r="C570" t="str">
            <v>Csányi-Tornyos Eszter</v>
          </cell>
          <cell r="D570" t="str">
            <v>Csányi-TornyosEszter</v>
          </cell>
          <cell r="E570" t="str">
            <v>8407774197</v>
          </cell>
        </row>
        <row r="571">
          <cell r="C571" t="str">
            <v>Csanádi Ágnes</v>
          </cell>
          <cell r="D571" t="str">
            <v>CsanádiÁgnes</v>
          </cell>
          <cell r="E571" t="str">
            <v>8329223957</v>
          </cell>
        </row>
        <row r="572">
          <cell r="C572" t="str">
            <v>Hornung Tamás Jenő</v>
          </cell>
          <cell r="D572" t="str">
            <v>HornungTamásJenő</v>
          </cell>
          <cell r="E572" t="str">
            <v>8331062841</v>
          </cell>
        </row>
        <row r="573">
          <cell r="C573" t="str">
            <v>Simon Győző</v>
          </cell>
          <cell r="D573" t="str">
            <v>SimonGyőző</v>
          </cell>
          <cell r="E573" t="str">
            <v>8334263570</v>
          </cell>
        </row>
        <row r="574">
          <cell r="C574" t="str">
            <v>Gáspár László</v>
          </cell>
          <cell r="D574" t="str">
            <v>GáspárLászló</v>
          </cell>
          <cell r="E574" t="str">
            <v>8335033226</v>
          </cell>
        </row>
        <row r="575">
          <cell r="C575" t="str">
            <v>Jámbor Balázs Róbert</v>
          </cell>
          <cell r="D575" t="str">
            <v>JámborBalázsRóbert</v>
          </cell>
          <cell r="E575" t="str">
            <v>8340433393</v>
          </cell>
        </row>
        <row r="576">
          <cell r="C576" t="str">
            <v>Biró Ferenc</v>
          </cell>
          <cell r="D576" t="str">
            <v>BiróFerenc</v>
          </cell>
          <cell r="E576" t="str">
            <v>8346702302</v>
          </cell>
        </row>
        <row r="577">
          <cell r="C577" t="str">
            <v>Szőke Irén</v>
          </cell>
          <cell r="D577" t="str">
            <v>SzőkeIrén</v>
          </cell>
          <cell r="E577" t="str">
            <v>8347162905</v>
          </cell>
        </row>
        <row r="578">
          <cell r="C578" t="str">
            <v>Klinger Jánosné</v>
          </cell>
          <cell r="D578" t="str">
            <v>KlingerJánosné</v>
          </cell>
          <cell r="E578" t="str">
            <v>8347962146</v>
          </cell>
        </row>
        <row r="579">
          <cell r="C579" t="str">
            <v>László Tamás</v>
          </cell>
          <cell r="D579" t="str">
            <v>LászlóTamás</v>
          </cell>
          <cell r="E579" t="str">
            <v>8355333578</v>
          </cell>
        </row>
        <row r="580">
          <cell r="C580" t="str">
            <v>Bérces Edit</v>
          </cell>
          <cell r="D580" t="str">
            <v>BércesEdit</v>
          </cell>
          <cell r="E580" t="str">
            <v>8355642937</v>
          </cell>
        </row>
        <row r="581">
          <cell r="C581" t="str">
            <v>Palányi Ildikó</v>
          </cell>
          <cell r="D581" t="str">
            <v>PalányiIldikó</v>
          </cell>
          <cell r="E581" t="str">
            <v>8360023166</v>
          </cell>
        </row>
        <row r="582">
          <cell r="C582" t="str">
            <v>Vadvári Tibor</v>
          </cell>
          <cell r="D582" t="str">
            <v>VadváriTibor</v>
          </cell>
          <cell r="E582" t="str">
            <v>8360112924</v>
          </cell>
        </row>
        <row r="583">
          <cell r="C583" t="str">
            <v>Antal Csabáné</v>
          </cell>
          <cell r="D583" t="str">
            <v>AntalCsabáné</v>
          </cell>
          <cell r="E583" t="str">
            <v>8361381112</v>
          </cell>
        </row>
        <row r="584">
          <cell r="C584" t="str">
            <v>Szabó Géza Tibor</v>
          </cell>
          <cell r="D584" t="str">
            <v>SzabóGézaTibor</v>
          </cell>
          <cell r="E584" t="str">
            <v>8362422726</v>
          </cell>
        </row>
        <row r="585">
          <cell r="C585" t="str">
            <v>Fehér Erika</v>
          </cell>
          <cell r="D585" t="str">
            <v>FehérErika</v>
          </cell>
          <cell r="E585" t="str">
            <v>8362921579</v>
          </cell>
        </row>
        <row r="586">
          <cell r="C586" t="str">
            <v>Nagyné Halász Zsuzsanna</v>
          </cell>
          <cell r="D586" t="str">
            <v>NagynéHalászZsuzsanna</v>
          </cell>
          <cell r="E586" t="str">
            <v>8363643505</v>
          </cell>
        </row>
        <row r="587">
          <cell r="C587" t="str">
            <v>Dömők Miklósné</v>
          </cell>
          <cell r="D587" t="str">
            <v>DömőkMiklósné</v>
          </cell>
          <cell r="E587" t="str">
            <v>8366693341</v>
          </cell>
        </row>
        <row r="588">
          <cell r="C588" t="str">
            <v>Gerencsér Györgyné</v>
          </cell>
          <cell r="D588" t="str">
            <v>GerencsérGyörgyné</v>
          </cell>
          <cell r="E588" t="str">
            <v>8368910234</v>
          </cell>
        </row>
        <row r="589">
          <cell r="C589" t="str">
            <v>Virágh Andrea</v>
          </cell>
          <cell r="D589" t="str">
            <v>VirághAndrea</v>
          </cell>
          <cell r="E589" t="str">
            <v>8373774033</v>
          </cell>
        </row>
        <row r="590">
          <cell r="C590" t="str">
            <v>Góczán Judit</v>
          </cell>
          <cell r="D590" t="str">
            <v>GóczánJudit</v>
          </cell>
          <cell r="E590" t="str">
            <v>8387024724</v>
          </cell>
        </row>
        <row r="591">
          <cell r="C591" t="str">
            <v>Antal Anita</v>
          </cell>
          <cell r="D591" t="str">
            <v>AntalAnita</v>
          </cell>
          <cell r="E591" t="str">
            <v>8401914213</v>
          </cell>
        </row>
        <row r="592">
          <cell r="C592" t="str">
            <v>Torma Roland</v>
          </cell>
          <cell r="D592" t="str">
            <v>TormaRoland</v>
          </cell>
          <cell r="E592" t="str">
            <v>8406992026</v>
          </cell>
        </row>
        <row r="593">
          <cell r="C593" t="str">
            <v>László András</v>
          </cell>
          <cell r="D593" t="str">
            <v>LászlóAndrás</v>
          </cell>
          <cell r="E593" t="str">
            <v>8407780618</v>
          </cell>
        </row>
        <row r="594">
          <cell r="C594" t="str">
            <v>Badics Albert</v>
          </cell>
          <cell r="D594" t="str">
            <v>BadicsAlbert</v>
          </cell>
          <cell r="E594" t="str">
            <v>8411453715</v>
          </cell>
        </row>
        <row r="595">
          <cell r="C595" t="str">
            <v>Szelesné Szőke Judit</v>
          </cell>
          <cell r="D595" t="str">
            <v>SzelesnéSzőkeJudit</v>
          </cell>
          <cell r="E595" t="str">
            <v>8411521834</v>
          </cell>
        </row>
        <row r="596">
          <cell r="C596" t="str">
            <v>Szabó Péter</v>
          </cell>
          <cell r="D596" t="str">
            <v>SzabóPéter</v>
          </cell>
          <cell r="E596" t="str">
            <v>8417903070</v>
          </cell>
        </row>
        <row r="597">
          <cell r="C597" t="str">
            <v>Egyed Róbert</v>
          </cell>
          <cell r="D597" t="str">
            <v>EgyedRóbert</v>
          </cell>
          <cell r="E597" t="str">
            <v>8418523018</v>
          </cell>
        </row>
        <row r="598">
          <cell r="C598" t="str">
            <v>Tibákné Nyirati Katalin</v>
          </cell>
          <cell r="D598" t="str">
            <v>TibáknéNyiratiKatalin</v>
          </cell>
          <cell r="E598" t="str">
            <v>8420351687</v>
          </cell>
        </row>
        <row r="599">
          <cell r="C599" t="str">
            <v>Bicsák Richárd</v>
          </cell>
          <cell r="D599" t="str">
            <v>BicsákRichárd</v>
          </cell>
          <cell r="E599" t="str">
            <v>8432283533</v>
          </cell>
        </row>
        <row r="600">
          <cell r="C600" t="str">
            <v>Horváth Veronika</v>
          </cell>
          <cell r="D600" t="str">
            <v>HorváthVeronika</v>
          </cell>
          <cell r="E600" t="str">
            <v>8438330428</v>
          </cell>
        </row>
        <row r="601">
          <cell r="C601" t="str">
            <v>Márkus Mónika</v>
          </cell>
          <cell r="D601" t="str">
            <v>MárkusMónika</v>
          </cell>
          <cell r="E601" t="str">
            <v>8441091919</v>
          </cell>
        </row>
        <row r="602">
          <cell r="C602" t="str">
            <v>Varga Petra</v>
          </cell>
          <cell r="D602" t="str">
            <v>VargaPetra</v>
          </cell>
          <cell r="E602" t="str">
            <v>8442761829</v>
          </cell>
        </row>
        <row r="603">
          <cell r="C603" t="str">
            <v>Németh Krisztina</v>
          </cell>
          <cell r="D603" t="str">
            <v>NémethKrisztina</v>
          </cell>
          <cell r="E603" t="str">
            <v>8446122928</v>
          </cell>
        </row>
        <row r="604">
          <cell r="C604" t="str">
            <v>Horváth- Keibl Aliz</v>
          </cell>
          <cell r="D604" t="str">
            <v>Horváth-KeiblAliz</v>
          </cell>
          <cell r="E604" t="str">
            <v>8446882825</v>
          </cell>
        </row>
        <row r="605">
          <cell r="C605" t="str">
            <v>Gombócz Antal</v>
          </cell>
          <cell r="D605" t="str">
            <v>GombóczAntal</v>
          </cell>
          <cell r="E605" t="str">
            <v>8449600928</v>
          </cell>
        </row>
        <row r="606">
          <cell r="C606" t="str">
            <v>Lukács-Gaál Eszter</v>
          </cell>
          <cell r="D606" t="str">
            <v>Lukács-GaálEszter</v>
          </cell>
          <cell r="E606" t="str">
            <v>8453751919</v>
          </cell>
        </row>
        <row r="607">
          <cell r="C607" t="str">
            <v>Szabó Csaba</v>
          </cell>
          <cell r="D607" t="str">
            <v>SzabóCsaba</v>
          </cell>
          <cell r="E607" t="str">
            <v>8365902559</v>
          </cell>
        </row>
        <row r="608">
          <cell r="C608" t="str">
            <v>Tóth Balázs</v>
          </cell>
          <cell r="D608" t="str">
            <v>TóthBalázs</v>
          </cell>
          <cell r="E608" t="str">
            <v>8446400413</v>
          </cell>
        </row>
        <row r="609">
          <cell r="C609" t="str">
            <v>Szekér Ármin</v>
          </cell>
          <cell r="D609" t="str">
            <v>SzekérÁrmin</v>
          </cell>
          <cell r="E609" t="str">
            <v>8474010640</v>
          </cell>
        </row>
        <row r="610">
          <cell r="C610" t="str">
            <v>Pálfy Angelika</v>
          </cell>
          <cell r="D610" t="str">
            <v>PálfyAngelika</v>
          </cell>
          <cell r="E610" t="str">
            <v>8390832461</v>
          </cell>
        </row>
        <row r="611">
          <cell r="C611" t="str">
            <v>Hadászi Ágnes Melinda</v>
          </cell>
          <cell r="D611" t="str">
            <v>HadásziÁgnesMelinda</v>
          </cell>
          <cell r="E611" t="str">
            <v>8367553926</v>
          </cell>
        </row>
        <row r="612">
          <cell r="C612" t="str">
            <v>Balaton János</v>
          </cell>
          <cell r="D612" t="str">
            <v>BalatonJános</v>
          </cell>
          <cell r="E612" t="str">
            <v>8360630372</v>
          </cell>
        </row>
        <row r="613">
          <cell r="C613" t="str">
            <v>Csorvási-György Petra</v>
          </cell>
          <cell r="D613" t="str">
            <v>Csorvási-GyörgyPetra</v>
          </cell>
          <cell r="E613" t="str">
            <v>8459483118</v>
          </cell>
        </row>
        <row r="614">
          <cell r="C614" t="str">
            <v>Holczinger Melinda</v>
          </cell>
          <cell r="D614" t="str">
            <v>HolczingerMelinda</v>
          </cell>
          <cell r="E614" t="str">
            <v>8396663947</v>
          </cell>
        </row>
        <row r="615">
          <cell r="C615" t="str">
            <v>Németh István</v>
          </cell>
          <cell r="D615" t="str">
            <v>NémethIstván</v>
          </cell>
          <cell r="E615" t="str">
            <v>8382191150</v>
          </cell>
        </row>
        <row r="616">
          <cell r="C616" t="str">
            <v>Kovács Gábor</v>
          </cell>
          <cell r="D616" t="str">
            <v>KovácsGábor</v>
          </cell>
          <cell r="E616" t="str">
            <v>8363073083</v>
          </cell>
        </row>
        <row r="617">
          <cell r="C617" t="str">
            <v>Czvetkó Tímea</v>
          </cell>
          <cell r="D617" t="str">
            <v>CzvetkóTímea</v>
          </cell>
          <cell r="E617" t="str">
            <v>8477853010</v>
          </cell>
        </row>
        <row r="618">
          <cell r="C618" t="str">
            <v>Katona Attila Imre</v>
          </cell>
          <cell r="D618" t="str">
            <v>KatonaAttilaImre</v>
          </cell>
          <cell r="E618" t="str">
            <v>8449770939</v>
          </cell>
        </row>
        <row r="619">
          <cell r="C619" t="str">
            <v>Liska Fanny</v>
          </cell>
          <cell r="D619" t="str">
            <v>LiskaFanny</v>
          </cell>
          <cell r="E619" t="str">
            <v>8456630403</v>
          </cell>
        </row>
        <row r="620">
          <cell r="C620" t="str">
            <v>Szokoli Kitti</v>
          </cell>
          <cell r="D620" t="str">
            <v>SzokoliKitti</v>
          </cell>
          <cell r="E620" t="str">
            <v>8439851952</v>
          </cell>
        </row>
        <row r="621">
          <cell r="C621" t="str">
            <v>Pekkerné Menyhárt Adrienn</v>
          </cell>
          <cell r="D621" t="str">
            <v>PekkernéMenyhártAdrienn</v>
          </cell>
          <cell r="E621" t="str">
            <v>8429253254</v>
          </cell>
        </row>
        <row r="622">
          <cell r="C622" t="str">
            <v>Maász Gábor</v>
          </cell>
          <cell r="D622" t="str">
            <v>MaászGábor</v>
          </cell>
          <cell r="E622" t="str">
            <v>8437480957</v>
          </cell>
        </row>
        <row r="623">
          <cell r="C623" t="str">
            <v>Maászné Zrínyi Zita</v>
          </cell>
          <cell r="D623" t="str">
            <v>MaásznéZrínyiZita</v>
          </cell>
          <cell r="E623" t="str">
            <v>8442082794</v>
          </cell>
        </row>
        <row r="624">
          <cell r="C624" t="str">
            <v>Tóth-Farsang Evelin</v>
          </cell>
          <cell r="D624" t="str">
            <v>Tóth-FarsangEvelin</v>
          </cell>
          <cell r="E624" t="str">
            <v>8447772748</v>
          </cell>
        </row>
        <row r="625">
          <cell r="C625" t="str">
            <v>Dabronaki Priszinger Krisztina Éva</v>
          </cell>
          <cell r="D625" t="str">
            <v>DabronakiPriszingerKrisztinaÉva</v>
          </cell>
          <cell r="E625" t="str">
            <v>8415300263</v>
          </cell>
        </row>
        <row r="626">
          <cell r="C626" t="str">
            <v>Imre Nóra</v>
          </cell>
          <cell r="D626" t="str">
            <v>ImreNóra</v>
          </cell>
          <cell r="E626" t="str">
            <v>8391833836</v>
          </cell>
        </row>
        <row r="627">
          <cell r="C627" t="str">
            <v>Horváth Virág</v>
          </cell>
          <cell r="D627" t="str">
            <v>HorváthVirág</v>
          </cell>
          <cell r="E627" t="str">
            <v>8464342063</v>
          </cell>
        </row>
        <row r="628">
          <cell r="C628" t="str">
            <v>Balatoni Mónika</v>
          </cell>
          <cell r="D628" t="str">
            <v>BalatoniMónika</v>
          </cell>
          <cell r="E628" t="str">
            <v>8382053971</v>
          </cell>
        </row>
        <row r="629">
          <cell r="C629" t="str">
            <v>Kocsis Andrea</v>
          </cell>
          <cell r="D629" t="str">
            <v>KocsisAndrea</v>
          </cell>
          <cell r="E629" t="str">
            <v>8360241228</v>
          </cell>
        </row>
        <row r="630">
          <cell r="C630" t="str">
            <v>Kujbusné Kovács Rita</v>
          </cell>
          <cell r="D630" t="str">
            <v>KujbusnéKovácsRita</v>
          </cell>
          <cell r="E630" t="str">
            <v>8381284139</v>
          </cell>
        </row>
        <row r="631">
          <cell r="C631" t="str">
            <v>Vincze Ernő</v>
          </cell>
          <cell r="D631" t="str">
            <v>VinczeErnő</v>
          </cell>
          <cell r="E631" t="str">
            <v>8435150860</v>
          </cell>
        </row>
        <row r="632">
          <cell r="C632" t="str">
            <v>Kozma Dorottya Edina</v>
          </cell>
          <cell r="D632" t="str">
            <v>KozmaDorottyaEdina</v>
          </cell>
          <cell r="E632" t="str">
            <v>8453283079</v>
          </cell>
        </row>
        <row r="633">
          <cell r="C633" t="str">
            <v>Petrinic Irena</v>
          </cell>
          <cell r="D633" t="str">
            <v>PetrinicIrena</v>
          </cell>
          <cell r="E633" t="str">
            <v>8387485616</v>
          </cell>
        </row>
        <row r="634">
          <cell r="C634" t="str">
            <v>Auer Felícia</v>
          </cell>
          <cell r="D634" t="str">
            <v>AuerFelícia</v>
          </cell>
          <cell r="E634" t="str">
            <v>8468362336</v>
          </cell>
        </row>
        <row r="635">
          <cell r="C635" t="str">
            <v>Pekárik Dávid</v>
          </cell>
          <cell r="D635" t="str">
            <v>PekárikDávid</v>
          </cell>
          <cell r="E635" t="str">
            <v>8465090238</v>
          </cell>
        </row>
        <row r="636">
          <cell r="C636" t="str">
            <v>Bella Dániel</v>
          </cell>
          <cell r="D636" t="str">
            <v>BellaDániel</v>
          </cell>
          <cell r="E636" t="str">
            <v>8459273199</v>
          </cell>
        </row>
        <row r="637">
          <cell r="C637" t="str">
            <v>Tóth Bernadett</v>
          </cell>
          <cell r="D637" t="str">
            <v>TóthBernadett</v>
          </cell>
          <cell r="E637" t="str">
            <v>8452851529</v>
          </cell>
        </row>
        <row r="638">
          <cell r="C638" t="str">
            <v>Farkas Péter</v>
          </cell>
          <cell r="D638" t="str">
            <v>FarkasPéter</v>
          </cell>
          <cell r="E638" t="str">
            <v>8400125053</v>
          </cell>
        </row>
        <row r="639">
          <cell r="C639" t="str">
            <v>Kerekesné Csordás Eszter</v>
          </cell>
          <cell r="D639" t="str">
            <v>KerekesnéCsordásEszter</v>
          </cell>
          <cell r="E639" t="str">
            <v>8447572374</v>
          </cell>
        </row>
        <row r="640">
          <cell r="C640" t="str">
            <v>Szakács Szabolcs</v>
          </cell>
          <cell r="D640" t="str">
            <v>SzakácsSzabolcs</v>
          </cell>
          <cell r="E640" t="str">
            <v>8447632261</v>
          </cell>
        </row>
        <row r="641">
          <cell r="C641" t="str">
            <v>Kaszáné Csehi Diána</v>
          </cell>
          <cell r="D641" t="str">
            <v>KaszánéCsehiDiána</v>
          </cell>
          <cell r="E641" t="str">
            <v>8397883924</v>
          </cell>
        </row>
        <row r="642">
          <cell r="C642" t="str">
            <v>Szabó László</v>
          </cell>
          <cell r="D642" t="str">
            <v>SzabóLászló</v>
          </cell>
          <cell r="E642" t="str">
            <v>8354930351</v>
          </cell>
        </row>
        <row r="643">
          <cell r="C643" t="str">
            <v>Fodor Sándor</v>
          </cell>
          <cell r="D643" t="str">
            <v>FodorSándor</v>
          </cell>
          <cell r="E643" t="str">
            <v>8470832808</v>
          </cell>
        </row>
        <row r="644">
          <cell r="C644" t="str">
            <v>Balog Annamária</v>
          </cell>
          <cell r="D644" t="str">
            <v>BalogAnnamária</v>
          </cell>
          <cell r="E644" t="str">
            <v>8463041248</v>
          </cell>
        </row>
        <row r="645">
          <cell r="C645" t="str">
            <v>Vonderviszt Lajos</v>
          </cell>
          <cell r="D645" t="str">
            <v>VondervisztLajos</v>
          </cell>
          <cell r="E645" t="str">
            <v>8347262403</v>
          </cell>
        </row>
        <row r="646">
          <cell r="C646" t="str">
            <v>Varga Kende Lőrinc</v>
          </cell>
          <cell r="D646" t="str">
            <v>VargaKendeLőrinc</v>
          </cell>
          <cell r="E646" t="str">
            <v>8443273798</v>
          </cell>
        </row>
        <row r="647">
          <cell r="C647" t="str">
            <v>Fehér Norbert</v>
          </cell>
          <cell r="D647" t="str">
            <v>FehérNorbert</v>
          </cell>
          <cell r="E647" t="str">
            <v>8392061268</v>
          </cell>
        </row>
        <row r="648">
          <cell r="C648" t="str">
            <v>Mihalik Bendegúz</v>
          </cell>
          <cell r="D648" t="str">
            <v>MihalikBendegúz</v>
          </cell>
          <cell r="E648" t="str">
            <v>8451324509</v>
          </cell>
        </row>
        <row r="649">
          <cell r="C649" t="str">
            <v>Rádli Richárd Bence</v>
          </cell>
          <cell r="D649" t="str">
            <v>RádliRichárdBence</v>
          </cell>
          <cell r="E649" t="str">
            <v>8463660355</v>
          </cell>
        </row>
        <row r="650">
          <cell r="C650" t="str">
            <v>Varga Ákos</v>
          </cell>
          <cell r="D650" t="str">
            <v>VargaÁkos</v>
          </cell>
          <cell r="E650" t="str">
            <v>8474940427</v>
          </cell>
        </row>
        <row r="651">
          <cell r="C651" t="str">
            <v>Csima-Ihász Tímea</v>
          </cell>
          <cell r="D651" t="str">
            <v>Csima-IhászTímea</v>
          </cell>
          <cell r="E651" t="str">
            <v>8412103416</v>
          </cell>
        </row>
        <row r="652">
          <cell r="C652" t="str">
            <v>Józsa László</v>
          </cell>
          <cell r="D652" t="str">
            <v>JózsaLászló</v>
          </cell>
          <cell r="E652" t="str">
            <v>8341603020</v>
          </cell>
        </row>
        <row r="653">
          <cell r="C653" t="str">
            <v>Jakab Bálint</v>
          </cell>
          <cell r="D653" t="str">
            <v>JakabBálint</v>
          </cell>
          <cell r="E653" t="str">
            <v>8462701147</v>
          </cell>
        </row>
        <row r="654">
          <cell r="C654" t="str">
            <v>Leveles László</v>
          </cell>
          <cell r="D654" t="str">
            <v>LevelesLászló</v>
          </cell>
          <cell r="E654" t="str">
            <v>8384415307</v>
          </cell>
        </row>
        <row r="655">
          <cell r="C655" t="str">
            <v>Gál Henrietta</v>
          </cell>
          <cell r="D655" t="str">
            <v>GálHenrietta</v>
          </cell>
          <cell r="E655" t="str">
            <v>8476082037</v>
          </cell>
        </row>
        <row r="656">
          <cell r="C656" t="str">
            <v>Darányi András Pál</v>
          </cell>
          <cell r="D656" t="str">
            <v>DarányiAndrásPál</v>
          </cell>
          <cell r="E656" t="str">
            <v>8461660684</v>
          </cell>
        </row>
        <row r="657">
          <cell r="C657" t="str">
            <v>Zsiborács Henrik</v>
          </cell>
          <cell r="D657" t="str">
            <v>ZsiborácsHenrik</v>
          </cell>
          <cell r="E657" t="str">
            <v>8332374189</v>
          </cell>
        </row>
        <row r="658">
          <cell r="C658" t="str">
            <v>Szecsődi-Guti Mária</v>
          </cell>
          <cell r="D658" t="str">
            <v>Szecsődi-GutiMária</v>
          </cell>
          <cell r="E658" t="str">
            <v>8441923213</v>
          </cell>
        </row>
        <row r="659">
          <cell r="C659" t="str">
            <v>Tóth Benedek</v>
          </cell>
          <cell r="D659" t="str">
            <v>TóthBenedek</v>
          </cell>
          <cell r="E659" t="str">
            <v>8401954231</v>
          </cell>
        </row>
        <row r="660">
          <cell r="C660" t="str">
            <v>Strack Flórián</v>
          </cell>
          <cell r="D660" t="str">
            <v>StrackFlórián</v>
          </cell>
          <cell r="E660" t="str">
            <v>8456510645</v>
          </cell>
        </row>
        <row r="661">
          <cell r="C661" t="str">
            <v>Kántor Szilvia</v>
          </cell>
          <cell r="D661" t="str">
            <v>KántorSzilvia</v>
          </cell>
          <cell r="E661" t="str">
            <v>8456992658</v>
          </cell>
        </row>
        <row r="662">
          <cell r="C662" t="str">
            <v>Czene Adrienn</v>
          </cell>
          <cell r="D662" t="str">
            <v>CzeneAdrienn</v>
          </cell>
          <cell r="E662" t="str">
            <v>8469340409</v>
          </cell>
        </row>
        <row r="663">
          <cell r="C663" t="str">
            <v>Kucserka Tamás</v>
          </cell>
          <cell r="D663" t="str">
            <v>KucserkaTamás</v>
          </cell>
          <cell r="E663" t="str">
            <v>8425661145</v>
          </cell>
        </row>
        <row r="664">
          <cell r="C664" t="str">
            <v>Kis-Simon Tünde</v>
          </cell>
          <cell r="D664" t="str">
            <v>Kis-SimonTünde</v>
          </cell>
          <cell r="E664" t="str">
            <v>8430140549</v>
          </cell>
        </row>
        <row r="665">
          <cell r="C665" t="str">
            <v>Léber Adrienn</v>
          </cell>
          <cell r="D665" t="str">
            <v>LéberAdrienn</v>
          </cell>
          <cell r="E665" t="str">
            <v>8427861834</v>
          </cell>
        </row>
        <row r="666">
          <cell r="C666" t="str">
            <v>Kajtár Tímea</v>
          </cell>
          <cell r="D666" t="str">
            <v>KajtárTímea</v>
          </cell>
          <cell r="E666" t="str">
            <v>8392460766</v>
          </cell>
        </row>
        <row r="667">
          <cell r="C667" t="str">
            <v>Dienes Ágota Viktória</v>
          </cell>
          <cell r="D667" t="str">
            <v>DienesÁgotaViktória</v>
          </cell>
          <cell r="E667" t="str">
            <v>8443541296</v>
          </cell>
        </row>
        <row r="668">
          <cell r="C668" t="str">
            <v>Darida Zsuzsa</v>
          </cell>
          <cell r="D668" t="str">
            <v>DaridaZsuzsa</v>
          </cell>
          <cell r="E668" t="str">
            <v>8395723636</v>
          </cell>
        </row>
        <row r="669">
          <cell r="C669" t="str">
            <v>Keller Viktória Petra</v>
          </cell>
          <cell r="D669" t="str">
            <v>KellerViktóriaPetra</v>
          </cell>
          <cell r="E669" t="str">
            <v>8399494542</v>
          </cell>
        </row>
        <row r="670">
          <cell r="C670" t="str">
            <v>Ipkovich Ádám</v>
          </cell>
          <cell r="D670" t="str">
            <v>IpkovichÁdám</v>
          </cell>
          <cell r="E670" t="str">
            <v>8486570808</v>
          </cell>
        </row>
        <row r="671">
          <cell r="C671" t="str">
            <v>Staubné Balás Rita</v>
          </cell>
          <cell r="D671" t="str">
            <v>StaubnéBalásRita</v>
          </cell>
          <cell r="E671" t="str">
            <v>8431501502</v>
          </cell>
        </row>
        <row r="672">
          <cell r="C672" t="str">
            <v>Melich Dóra</v>
          </cell>
          <cell r="D672" t="str">
            <v>MelichDóra</v>
          </cell>
          <cell r="E672" t="str">
            <v>8470952773</v>
          </cell>
        </row>
        <row r="673">
          <cell r="C673" t="str">
            <v>Fodor Fruzsina</v>
          </cell>
          <cell r="D673" t="str">
            <v>FodorFruzsina</v>
          </cell>
          <cell r="E673" t="str">
            <v>8479830956</v>
          </cell>
        </row>
        <row r="674">
          <cell r="C674" t="str">
            <v>Komáromy Péter</v>
          </cell>
          <cell r="D674" t="str">
            <v>KomáromyPéter</v>
          </cell>
          <cell r="E674" t="str">
            <v>8353902435</v>
          </cell>
        </row>
        <row r="675">
          <cell r="C675" t="str">
            <v>Simon Georgina Judit</v>
          </cell>
          <cell r="D675" t="str">
            <v>SimonGeorginaJudit</v>
          </cell>
          <cell r="E675" t="str">
            <v>8447622487</v>
          </cell>
        </row>
        <row r="676">
          <cell r="C676" t="str">
            <v>Benedek Ágnes</v>
          </cell>
          <cell r="D676" t="str">
            <v>BenedekÁgnes</v>
          </cell>
          <cell r="E676" t="str">
            <v>8429410953</v>
          </cell>
        </row>
        <row r="677">
          <cell r="C677" t="str">
            <v>Balás-Nyitrai Barbara</v>
          </cell>
          <cell r="D677" t="str">
            <v>Balás-NyitraiBarbara</v>
          </cell>
          <cell r="E677" t="str">
            <v>8440121865</v>
          </cell>
        </row>
        <row r="678">
          <cell r="C678" t="str">
            <v>Kesserű Péter</v>
          </cell>
          <cell r="D678" t="str">
            <v>KesserűPéter</v>
          </cell>
          <cell r="E678" t="str">
            <v>8386020911</v>
          </cell>
        </row>
        <row r="679">
          <cell r="C679" t="str">
            <v>Fekete Dzsenifer</v>
          </cell>
          <cell r="D679" t="str">
            <v>FeketeDzsenifer</v>
          </cell>
          <cell r="E679" t="str">
            <v>8470991035</v>
          </cell>
        </row>
        <row r="680">
          <cell r="C680" t="str">
            <v>Tóth Krisztina Tímea</v>
          </cell>
          <cell r="D680" t="str">
            <v>TóthKrisztinaTímea</v>
          </cell>
          <cell r="E680" t="str">
            <v>8461583191</v>
          </cell>
        </row>
        <row r="681">
          <cell r="C681" t="str">
            <v>Mészáros András</v>
          </cell>
          <cell r="D681" t="str">
            <v>MészárosAndrás</v>
          </cell>
          <cell r="E681" t="str">
            <v>8424321014</v>
          </cell>
        </row>
        <row r="682">
          <cell r="C682" t="str">
            <v>Török Nikolett</v>
          </cell>
          <cell r="D682" t="str">
            <v>TörökNikolett</v>
          </cell>
          <cell r="E682" t="str">
            <v>8445893076</v>
          </cell>
        </row>
        <row r="683">
          <cell r="C683" t="str">
            <v>Hanis Dávid</v>
          </cell>
          <cell r="D683" t="str">
            <v>HanisDávid</v>
          </cell>
          <cell r="E683" t="str">
            <v>8462731127</v>
          </cell>
        </row>
        <row r="684">
          <cell r="C684" t="str">
            <v>Kámán András</v>
          </cell>
          <cell r="D684" t="str">
            <v>KámánAndrás</v>
          </cell>
          <cell r="E684" t="str">
            <v>8472472035</v>
          </cell>
        </row>
        <row r="685">
          <cell r="C685" t="str">
            <v>Szekér Vivien</v>
          </cell>
          <cell r="D685" t="str">
            <v>SzekérVivien</v>
          </cell>
          <cell r="E685" t="str">
            <v>8457043838</v>
          </cell>
        </row>
        <row r="686">
          <cell r="C686" t="str">
            <v>Tábori Margit</v>
          </cell>
          <cell r="D686" t="str">
            <v>TáboriMargit</v>
          </cell>
          <cell r="E686" t="str">
            <v>8400143507</v>
          </cell>
        </row>
        <row r="687">
          <cell r="C687" t="str">
            <v>Tóth Zsanett</v>
          </cell>
          <cell r="D687" t="str">
            <v>TóthZsanett</v>
          </cell>
          <cell r="E687" t="str">
            <v>8479521163</v>
          </cell>
        </row>
        <row r="688">
          <cell r="C688" t="str">
            <v>Szili-Fodor Dóra</v>
          </cell>
          <cell r="D688" t="str">
            <v>Szili-FodorDóra</v>
          </cell>
          <cell r="E688" t="str">
            <v>8404893268</v>
          </cell>
        </row>
        <row r="689">
          <cell r="C689" t="str">
            <v>Szabó István</v>
          </cell>
          <cell r="D689" t="str">
            <v>SzabóIstván</v>
          </cell>
          <cell r="E689" t="str">
            <v>8405900829</v>
          </cell>
        </row>
        <row r="690">
          <cell r="C690" t="str">
            <v>Afshar Naeimeh</v>
          </cell>
          <cell r="D690" t="str">
            <v>AfsharNaeimeh</v>
          </cell>
          <cell r="E690" t="str">
            <v>8415364997</v>
          </cell>
        </row>
        <row r="691">
          <cell r="C691" t="str">
            <v>Töreki Stefánia Matild</v>
          </cell>
          <cell r="D691" t="str">
            <v>TörekiStefániaMatild</v>
          </cell>
          <cell r="E691" t="str">
            <v>8371850115</v>
          </cell>
        </row>
        <row r="692">
          <cell r="C692" t="str">
            <v>Szóka Orsolya</v>
          </cell>
          <cell r="D692" t="str">
            <v>SzókaOrsolya</v>
          </cell>
          <cell r="E692" t="str">
            <v>8450030404</v>
          </cell>
        </row>
        <row r="693">
          <cell r="C693" t="str">
            <v>Nagy Antal</v>
          </cell>
          <cell r="D693" t="str">
            <v>NagyAntal</v>
          </cell>
          <cell r="E693" t="str">
            <v>8439382790</v>
          </cell>
        </row>
        <row r="694">
          <cell r="C694" t="str">
            <v>Balaicz Zoltánné</v>
          </cell>
          <cell r="D694" t="str">
            <v>BalaiczZoltánné</v>
          </cell>
          <cell r="E694" t="str">
            <v>8401383412</v>
          </cell>
        </row>
        <row r="695">
          <cell r="C695" t="str">
            <v>Stavans Anat</v>
          </cell>
          <cell r="D695" t="str">
            <v>StavansAnat</v>
          </cell>
          <cell r="E695" t="str">
            <v>8332495547</v>
          </cell>
        </row>
        <row r="696">
          <cell r="C696" t="str">
            <v>Sepsi Éva</v>
          </cell>
          <cell r="D696" t="str">
            <v>SepsiÉva</v>
          </cell>
          <cell r="E696" t="str">
            <v>8412310314</v>
          </cell>
        </row>
        <row r="697">
          <cell r="C697" t="str">
            <v>Koók László</v>
          </cell>
          <cell r="D697" t="str">
            <v>KoókLászló</v>
          </cell>
          <cell r="E697" t="str">
            <v>8454981969</v>
          </cell>
        </row>
        <row r="698">
          <cell r="C698" t="str">
            <v>Kovács Melinda</v>
          </cell>
          <cell r="D698" t="str">
            <v>KovácsMelinda</v>
          </cell>
          <cell r="E698" t="str">
            <v>8401664799</v>
          </cell>
        </row>
        <row r="699">
          <cell r="C699" t="str">
            <v>Kovács-Németh Lilla</v>
          </cell>
          <cell r="D699" t="str">
            <v>Kovács-NémethLilla</v>
          </cell>
          <cell r="E699" t="str">
            <v>8442550232</v>
          </cell>
        </row>
        <row r="700">
          <cell r="C700" t="str">
            <v>Bereczki Péter Gábor</v>
          </cell>
          <cell r="D700" t="str">
            <v>BereczkiPéterGábor</v>
          </cell>
          <cell r="E700" t="str">
            <v>8419890081</v>
          </cell>
        </row>
        <row r="701">
          <cell r="C701" t="str">
            <v>Balog Andrea</v>
          </cell>
          <cell r="D701" t="str">
            <v>BalogAndrea</v>
          </cell>
          <cell r="E701" t="str">
            <v>8400614186</v>
          </cell>
        </row>
        <row r="702">
          <cell r="C702" t="str">
            <v>Szabóné Dr. Ravasz Bernadett</v>
          </cell>
          <cell r="D702" t="str">
            <v>SzabónéDr.RavaszBernadett</v>
          </cell>
          <cell r="E702" t="str">
            <v>8303113313</v>
          </cell>
        </row>
        <row r="703">
          <cell r="C703" t="str">
            <v>Estélyi-Tala Nóra</v>
          </cell>
          <cell r="D703" t="str">
            <v>Estélyi-TalaNóra</v>
          </cell>
          <cell r="E703" t="str">
            <v>8450163250</v>
          </cell>
        </row>
        <row r="704">
          <cell r="C704" t="str">
            <v>Guzsvinecz Tibor</v>
          </cell>
          <cell r="D704" t="str">
            <v>GuzsvineczTibor</v>
          </cell>
          <cell r="E704" t="str">
            <v>8456000604</v>
          </cell>
        </row>
        <row r="705">
          <cell r="C705" t="str">
            <v>Szűcs Judit</v>
          </cell>
          <cell r="D705" t="str">
            <v>SzűcsJudit</v>
          </cell>
          <cell r="E705" t="str">
            <v>8456852562</v>
          </cell>
        </row>
        <row r="706">
          <cell r="C706" t="str">
            <v>Kondor Dóra</v>
          </cell>
          <cell r="D706" t="str">
            <v>KondorDóra</v>
          </cell>
          <cell r="E706" t="str">
            <v>8477941602</v>
          </cell>
        </row>
        <row r="707">
          <cell r="C707" t="str">
            <v>Bujna Hajnalka</v>
          </cell>
          <cell r="D707" t="str">
            <v>BujnaHajnalka</v>
          </cell>
          <cell r="E707" t="str">
            <v>8422550644</v>
          </cell>
        </row>
        <row r="708">
          <cell r="C708" t="str">
            <v>Pós Adrienn</v>
          </cell>
          <cell r="D708" t="str">
            <v>PósAdrienn</v>
          </cell>
          <cell r="E708" t="str">
            <v>8471190532</v>
          </cell>
        </row>
        <row r="709">
          <cell r="C709" t="str">
            <v>Czeglédi-Kelemen Angéla</v>
          </cell>
          <cell r="D709" t="str">
            <v>Czeglédi-KelemenAngéla</v>
          </cell>
          <cell r="E709" t="str">
            <v>8430310738</v>
          </cell>
        </row>
        <row r="710">
          <cell r="C710" t="str">
            <v>Németh Gábor István</v>
          </cell>
          <cell r="D710" t="str">
            <v>NémethGáborIstván</v>
          </cell>
          <cell r="E710" t="str">
            <v>8473952286</v>
          </cell>
        </row>
        <row r="711">
          <cell r="C711" t="str">
            <v>Lukács Tamás Csaba</v>
          </cell>
          <cell r="D711" t="str">
            <v>LukácsTamásCsaba</v>
          </cell>
          <cell r="E711" t="str">
            <v>8355672534</v>
          </cell>
        </row>
        <row r="712">
          <cell r="C712" t="str">
            <v>Tulézi-Lukácsi Kitti</v>
          </cell>
          <cell r="D712" t="str">
            <v>Tulézi-LukácsiKitti</v>
          </cell>
          <cell r="E712" t="str">
            <v>8479450444</v>
          </cell>
        </row>
        <row r="713">
          <cell r="C713" t="str">
            <v>Opicz Ágnes</v>
          </cell>
          <cell r="D713" t="str">
            <v>OpiczÁgnes</v>
          </cell>
          <cell r="E713" t="str">
            <v>8365593564</v>
          </cell>
        </row>
        <row r="714">
          <cell r="C714" t="str">
            <v>Bogdán Tamás</v>
          </cell>
          <cell r="D714" t="str">
            <v>BogdánTamás</v>
          </cell>
          <cell r="E714" t="str">
            <v>8350852550</v>
          </cell>
        </row>
        <row r="715">
          <cell r="C715" t="str">
            <v>Betlehemné Marton Ildikó</v>
          </cell>
          <cell r="D715" t="str">
            <v>BetlehemnéMartonIldikó</v>
          </cell>
          <cell r="E715" t="str">
            <v>8353391902</v>
          </cell>
        </row>
        <row r="716">
          <cell r="C716" t="str">
            <v>Takács Líviusz</v>
          </cell>
          <cell r="D716" t="str">
            <v>TakácsLíviusz</v>
          </cell>
          <cell r="E716" t="str">
            <v>8443042931</v>
          </cell>
        </row>
        <row r="717">
          <cell r="C717" t="str">
            <v>Waldinger Anett</v>
          </cell>
          <cell r="D717" t="str">
            <v>WaldingerAnett</v>
          </cell>
          <cell r="E717" t="str">
            <v>8453660115</v>
          </cell>
        </row>
        <row r="718">
          <cell r="C718" t="str">
            <v>Németh Richárd</v>
          </cell>
          <cell r="D718" t="str">
            <v>NémethRichárd</v>
          </cell>
          <cell r="E718" t="str">
            <v>8449114357</v>
          </cell>
        </row>
        <row r="719">
          <cell r="C719" t="str">
            <v>Kandár Attila</v>
          </cell>
          <cell r="D719" t="str">
            <v>KandárAttila</v>
          </cell>
          <cell r="E719" t="str">
            <v>8428730148</v>
          </cell>
        </row>
        <row r="720">
          <cell r="C720" t="str">
            <v>Péntek Imre</v>
          </cell>
          <cell r="D720" t="str">
            <v>PéntekImre</v>
          </cell>
          <cell r="E720" t="str">
            <v>8439311400</v>
          </cell>
        </row>
        <row r="721">
          <cell r="C721" t="str">
            <v>Juhász Mária Dóra</v>
          </cell>
          <cell r="D721" t="str">
            <v>JuhászMáriaDóra</v>
          </cell>
          <cell r="E721" t="str">
            <v>8388670670</v>
          </cell>
        </row>
        <row r="722">
          <cell r="C722" t="str">
            <v>Szabó Zsolt</v>
          </cell>
          <cell r="D722" t="str">
            <v>SzabóZsolt</v>
          </cell>
          <cell r="E722" t="str">
            <v>8377233223</v>
          </cell>
        </row>
        <row r="723">
          <cell r="C723" t="str">
            <v>Vuk Attila Lajos</v>
          </cell>
          <cell r="D723" t="str">
            <v>VukAttilaLajos</v>
          </cell>
          <cell r="E723" t="str">
            <v>8375352837</v>
          </cell>
        </row>
        <row r="724">
          <cell r="C724" t="str">
            <v>Beregszászi Csaba</v>
          </cell>
          <cell r="D724" t="str">
            <v>BeregszásziCsaba</v>
          </cell>
          <cell r="E724" t="str">
            <v>8358032285</v>
          </cell>
        </row>
        <row r="725">
          <cell r="C725" t="str">
            <v>Kandárné Molnár Jusztina</v>
          </cell>
          <cell r="D725" t="str">
            <v>KandárnéMolnárJusztina</v>
          </cell>
          <cell r="E725" t="str">
            <v>8436493206</v>
          </cell>
        </row>
        <row r="726">
          <cell r="C726" t="str">
            <v>Pancsa Katalin</v>
          </cell>
          <cell r="D726" t="str">
            <v>PancsaKatalin</v>
          </cell>
          <cell r="E726" t="str">
            <v>8440502516</v>
          </cell>
        </row>
        <row r="727">
          <cell r="C727" t="str">
            <v>Szatmári Sándor</v>
          </cell>
          <cell r="D727" t="str">
            <v>SzatmáriSándor</v>
          </cell>
          <cell r="E727" t="str">
            <v>8397073647</v>
          </cell>
        </row>
        <row r="728">
          <cell r="C728" t="str">
            <v>Pálinkás Roland</v>
          </cell>
          <cell r="D728" t="str">
            <v>PálinkásRoland</v>
          </cell>
          <cell r="E728" t="str">
            <v>8451490050</v>
          </cell>
        </row>
        <row r="729">
          <cell r="C729" t="str">
            <v>Andor Balázs</v>
          </cell>
          <cell r="D729" t="str">
            <v>AndorBalázs</v>
          </cell>
          <cell r="E729" t="str">
            <v>8438973132</v>
          </cell>
        </row>
        <row r="730">
          <cell r="C730" t="str">
            <v>Király András</v>
          </cell>
          <cell r="D730" t="str">
            <v>KirályAndrás</v>
          </cell>
          <cell r="E730" t="str">
            <v>8434170299</v>
          </cell>
        </row>
        <row r="731">
          <cell r="C731" t="str">
            <v>Sánta Zoltán</v>
          </cell>
          <cell r="D731" t="str">
            <v>SántaZoltán</v>
          </cell>
          <cell r="E731" t="str">
            <v>8377113341</v>
          </cell>
        </row>
        <row r="732">
          <cell r="C732" t="str">
            <v>Urbán Katalin</v>
          </cell>
          <cell r="D732" t="str">
            <v>UrbánKatalin</v>
          </cell>
          <cell r="E732" t="str">
            <v>8378243737</v>
          </cell>
        </row>
        <row r="733">
          <cell r="C733" t="str">
            <v>Horváth-Auer Fanni Olivia</v>
          </cell>
          <cell r="D733" t="str">
            <v>Horváth-AuerFanniOlivia</v>
          </cell>
          <cell r="E733" t="str">
            <v>8465163111</v>
          </cell>
        </row>
        <row r="734">
          <cell r="C734" t="str">
            <v>Lepsényi István</v>
          </cell>
          <cell r="D734" t="str">
            <v>LepsényiIstván</v>
          </cell>
          <cell r="E734" t="str">
            <v>8318834208</v>
          </cell>
        </row>
        <row r="735">
          <cell r="C735" t="str">
            <v>Görög Mihály</v>
          </cell>
          <cell r="D735" t="str">
            <v>GörögMihály</v>
          </cell>
          <cell r="E735" t="str">
            <v>8309423470</v>
          </cell>
        </row>
        <row r="736">
          <cell r="C736" t="str">
            <v>Halász Gergely Lajos</v>
          </cell>
          <cell r="D736" t="str">
            <v>HalászGergelyLajos</v>
          </cell>
          <cell r="E736" t="str">
            <v>8484210146</v>
          </cell>
        </row>
        <row r="737">
          <cell r="C737" t="str">
            <v>Csendes Viktória Flóra</v>
          </cell>
          <cell r="D737" t="str">
            <v>CsendesViktóriaFlóra</v>
          </cell>
          <cell r="E737" t="str">
            <v>8464521502</v>
          </cell>
        </row>
        <row r="738">
          <cell r="C738" t="str">
            <v>Tran Tuan Anh</v>
          </cell>
          <cell r="D738" t="str">
            <v>TranTuanAnh</v>
          </cell>
          <cell r="E738" t="str">
            <v>8459943798</v>
          </cell>
        </row>
        <row r="739">
          <cell r="C739" t="str">
            <v>Szőke Georgina</v>
          </cell>
          <cell r="D739" t="str">
            <v>SzőkeGeorgina</v>
          </cell>
          <cell r="E739" t="str">
            <v>8481051845</v>
          </cell>
        </row>
        <row r="740">
          <cell r="C740" t="str">
            <v>László Veronika</v>
          </cell>
          <cell r="D740" t="str">
            <v>LászlóVeronika</v>
          </cell>
          <cell r="E740" t="str">
            <v>8465210845</v>
          </cell>
        </row>
        <row r="741">
          <cell r="C741" t="str">
            <v>Salamon Antal</v>
          </cell>
          <cell r="D741" t="str">
            <v>SalamonAntal</v>
          </cell>
          <cell r="E741" t="str">
            <v>8358303319</v>
          </cell>
        </row>
        <row r="742">
          <cell r="C742" t="str">
            <v>Pálfi Ivett</v>
          </cell>
          <cell r="D742" t="str">
            <v>PálfiIvett</v>
          </cell>
          <cell r="E742" t="str">
            <v>8466090657</v>
          </cell>
        </row>
        <row r="743">
          <cell r="C743" t="str">
            <v>Németh-Fábián Réka</v>
          </cell>
          <cell r="D743" t="str">
            <v>Németh-FábiánRéka</v>
          </cell>
          <cell r="E743" t="str">
            <v>8442350756</v>
          </cell>
        </row>
        <row r="744">
          <cell r="C744" t="str">
            <v>Kovácsné Nagy Antónia</v>
          </cell>
          <cell r="D744" t="str">
            <v>KovácsnéNagyAntónia</v>
          </cell>
          <cell r="E744" t="str">
            <v>8367733835</v>
          </cell>
        </row>
        <row r="745">
          <cell r="C745" t="str">
            <v>Szalontai-Liszkai Nikoletta</v>
          </cell>
          <cell r="D745" t="str">
            <v>Szalontai-LiszkaiNikoletta</v>
          </cell>
          <cell r="E745" t="str">
            <v>8422850095</v>
          </cell>
        </row>
        <row r="746">
          <cell r="C746" t="str">
            <v>Karakai Tünde</v>
          </cell>
          <cell r="D746" t="str">
            <v>KarakaiTünde</v>
          </cell>
          <cell r="E746" t="str">
            <v>8392743369</v>
          </cell>
        </row>
        <row r="747">
          <cell r="C747" t="str">
            <v>Sikné Czank Nóra</v>
          </cell>
          <cell r="D747" t="str">
            <v>SiknéCzankNóra</v>
          </cell>
          <cell r="E747" t="str">
            <v>8446450216</v>
          </cell>
        </row>
        <row r="748">
          <cell r="C748" t="str">
            <v>Kandó Kata Életke</v>
          </cell>
          <cell r="D748" t="str">
            <v>KandóKataÉletke</v>
          </cell>
          <cell r="E748" t="str">
            <v>8474110068</v>
          </cell>
        </row>
        <row r="749">
          <cell r="C749" t="str">
            <v>Selmeczi Judit</v>
          </cell>
          <cell r="D749" t="str">
            <v>SelmecziJudit</v>
          </cell>
          <cell r="E749" t="str">
            <v>8462660505</v>
          </cell>
        </row>
        <row r="750">
          <cell r="C750" t="str">
            <v>Nagy Attila Árpád</v>
          </cell>
          <cell r="D750" t="str">
            <v>NagyAttilaÁrpád</v>
          </cell>
          <cell r="E750" t="str">
            <v>8457462482</v>
          </cell>
        </row>
        <row r="751">
          <cell r="C751" t="str">
            <v>Hardy András György</v>
          </cell>
          <cell r="D751" t="str">
            <v>HardyAndrásGyörgy</v>
          </cell>
          <cell r="E751" t="str">
            <v>8341122936</v>
          </cell>
        </row>
        <row r="752">
          <cell r="C752" t="str">
            <v>Sipos Nikolett</v>
          </cell>
          <cell r="D752" t="str">
            <v>SiposNikolett</v>
          </cell>
          <cell r="E752" t="str">
            <v>8464281692</v>
          </cell>
        </row>
        <row r="753">
          <cell r="C753" t="str">
            <v>Mák Lilla</v>
          </cell>
          <cell r="D753" t="str">
            <v>MákLilla</v>
          </cell>
          <cell r="E753" t="str">
            <v>8462140455</v>
          </cell>
        </row>
        <row r="754">
          <cell r="C754" t="str">
            <v>Szigetvári Zsolt</v>
          </cell>
          <cell r="D754" t="str">
            <v>SzigetváriZsolt</v>
          </cell>
          <cell r="E754" t="str">
            <v>8374523034</v>
          </cell>
        </row>
        <row r="755">
          <cell r="C755" t="str">
            <v>Németh László</v>
          </cell>
          <cell r="D755" t="str">
            <v>NémethLászló</v>
          </cell>
          <cell r="E755" t="str">
            <v>8469820931</v>
          </cell>
        </row>
        <row r="756">
          <cell r="C756" t="str">
            <v>Szalai Gréta</v>
          </cell>
          <cell r="D756" t="str">
            <v>SzalaiGréta</v>
          </cell>
          <cell r="E756" t="str">
            <v>8488690673</v>
          </cell>
        </row>
        <row r="757">
          <cell r="C757" t="str">
            <v>Patkósné Böle Renáta</v>
          </cell>
          <cell r="D757" t="str">
            <v>PatkósnéBöleRenáta</v>
          </cell>
          <cell r="E757" t="str">
            <v>8448150856</v>
          </cell>
        </row>
        <row r="758">
          <cell r="C758" t="str">
            <v>Sántha-Malomsoki Ágnes</v>
          </cell>
          <cell r="D758" t="str">
            <v>Sántha-MalomsokiÁgnes</v>
          </cell>
          <cell r="E758" t="str">
            <v>8411764036</v>
          </cell>
        </row>
        <row r="759">
          <cell r="C759" t="str">
            <v>Gnitiev Sergei</v>
          </cell>
          <cell r="D759" t="str">
            <v>GnitievSergei</v>
          </cell>
          <cell r="E759" t="str">
            <v>8464484135</v>
          </cell>
        </row>
        <row r="760">
          <cell r="C760" t="str">
            <v>Saghir Aamir</v>
          </cell>
          <cell r="D760" t="str">
            <v>SaghirAamir</v>
          </cell>
          <cell r="E760" t="str">
            <v>8427273789</v>
          </cell>
        </row>
        <row r="761">
          <cell r="C761" t="str">
            <v>Fülöp Zsófia</v>
          </cell>
          <cell r="D761" t="str">
            <v>FülöpZsófia</v>
          </cell>
          <cell r="E761" t="str">
            <v>8427800118</v>
          </cell>
        </row>
        <row r="762">
          <cell r="C762" t="str">
            <v>Ihász Petra</v>
          </cell>
          <cell r="D762" t="str">
            <v>IhászPetra</v>
          </cell>
          <cell r="E762" t="str">
            <v>8459391582</v>
          </cell>
        </row>
        <row r="763">
          <cell r="C763" t="str">
            <v>Hanich Szabolcs</v>
          </cell>
          <cell r="D763" t="str">
            <v>HanichSzabolcs</v>
          </cell>
          <cell r="E763" t="str">
            <v>8396355045</v>
          </cell>
        </row>
        <row r="764">
          <cell r="C764" t="str">
            <v>Püspök Krisztián</v>
          </cell>
          <cell r="D764" t="str">
            <v>PüspökKrisztián</v>
          </cell>
          <cell r="E764" t="str">
            <v>8484400956</v>
          </cell>
        </row>
        <row r="765">
          <cell r="C765" t="str">
            <v>Osváth Erzsébet</v>
          </cell>
          <cell r="D765" t="str">
            <v>OsváthErzsébet</v>
          </cell>
          <cell r="E765" t="str">
            <v>8477182833</v>
          </cell>
        </row>
        <row r="766">
          <cell r="C766" t="str">
            <v>Palotai Nándor</v>
          </cell>
          <cell r="D766" t="str">
            <v>PalotaiNándor</v>
          </cell>
          <cell r="E766" t="str">
            <v>8423311996</v>
          </cell>
        </row>
        <row r="767">
          <cell r="C767" t="str">
            <v>Vipler Nikolett</v>
          </cell>
          <cell r="D767" t="str">
            <v>ViplerNikolett</v>
          </cell>
          <cell r="E767" t="str">
            <v>8463713424</v>
          </cell>
        </row>
        <row r="768">
          <cell r="C768" t="str">
            <v>Dési Ádám Dániel</v>
          </cell>
          <cell r="D768" t="str">
            <v>DésiÁdámDániel</v>
          </cell>
          <cell r="E768" t="str">
            <v>8453561745</v>
          </cell>
        </row>
        <row r="769">
          <cell r="C769" t="str">
            <v>Joó István</v>
          </cell>
          <cell r="D769" t="str">
            <v>JoóIstván</v>
          </cell>
          <cell r="E769" t="str">
            <v>8427691262</v>
          </cell>
        </row>
        <row r="770">
          <cell r="C770" t="str">
            <v>Katits Etelka Éva</v>
          </cell>
          <cell r="D770" t="str">
            <v>KatitsEtelkaÉva</v>
          </cell>
          <cell r="E770" t="str">
            <v>8356123089</v>
          </cell>
        </row>
        <row r="771">
          <cell r="C771" t="str">
            <v>Hegedűs Géza József</v>
          </cell>
          <cell r="D771" t="str">
            <v>HegedűsGézaJózsef</v>
          </cell>
          <cell r="E771" t="str">
            <v>8336430938</v>
          </cell>
        </row>
        <row r="772">
          <cell r="C772" t="str">
            <v>Kopházi-Molnár Erzsébet</v>
          </cell>
          <cell r="D772" t="str">
            <v>Kopházi-MolnárErzsébet</v>
          </cell>
          <cell r="E772" t="str">
            <v>8361542329</v>
          </cell>
        </row>
        <row r="773">
          <cell r="C773" t="str">
            <v>Ignácz Kristóf</v>
          </cell>
          <cell r="D773" t="str">
            <v>IgnáczKristóf</v>
          </cell>
          <cell r="E773" t="str">
            <v>8488731965</v>
          </cell>
        </row>
        <row r="774">
          <cell r="C774" t="str">
            <v>Katona Richárd</v>
          </cell>
          <cell r="D774" t="str">
            <v>KatonaRichárd</v>
          </cell>
          <cell r="E774" t="str">
            <v>8462144000</v>
          </cell>
        </row>
        <row r="775">
          <cell r="C775" t="str">
            <v>Kerkai Károly</v>
          </cell>
          <cell r="D775" t="str">
            <v>KerkaiKároly</v>
          </cell>
          <cell r="E775" t="str">
            <v>8376910663</v>
          </cell>
        </row>
        <row r="776">
          <cell r="C776" t="str">
            <v>Soltész Péter</v>
          </cell>
          <cell r="D776" t="str">
            <v>SoltészPéter</v>
          </cell>
          <cell r="E776" t="str">
            <v>8388700855</v>
          </cell>
        </row>
        <row r="777">
          <cell r="C777" t="str">
            <v>Jambrich Attila</v>
          </cell>
          <cell r="D777" t="str">
            <v>JambrichAttila</v>
          </cell>
          <cell r="E777" t="str">
            <v>8409362279</v>
          </cell>
        </row>
        <row r="778">
          <cell r="C778" t="str">
            <v>Nagy László</v>
          </cell>
          <cell r="D778" t="str">
            <v>NagyLászló</v>
          </cell>
          <cell r="E778" t="str">
            <v>8459972100</v>
          </cell>
        </row>
        <row r="779">
          <cell r="C779" t="str">
            <v>Simon Ivett Alexandra</v>
          </cell>
          <cell r="D779" t="str">
            <v>SimonIvettAlexandra</v>
          </cell>
          <cell r="E779" t="str">
            <v>8484211363</v>
          </cell>
        </row>
        <row r="780">
          <cell r="C780" t="str">
            <v>Lukács Éva</v>
          </cell>
          <cell r="D780" t="str">
            <v>LukácsÉva</v>
          </cell>
          <cell r="E780" t="str">
            <v>8354163245</v>
          </cell>
        </row>
        <row r="781">
          <cell r="C781" t="str">
            <v>Bokor Barbara</v>
          </cell>
          <cell r="D781" t="str">
            <v>BokorBarbara</v>
          </cell>
          <cell r="E781" t="str">
            <v>8486210135</v>
          </cell>
        </row>
        <row r="782">
          <cell r="C782" t="str">
            <v>Fehér Balázs</v>
          </cell>
          <cell r="D782" t="str">
            <v>FehérBalázs</v>
          </cell>
          <cell r="E782" t="str">
            <v>8396372314</v>
          </cell>
        </row>
        <row r="783">
          <cell r="C783" t="str">
            <v>Égler András</v>
          </cell>
          <cell r="D783" t="str">
            <v>ÉglerAndrás</v>
          </cell>
          <cell r="E783" t="str">
            <v>8445122509</v>
          </cell>
        </row>
        <row r="784">
          <cell r="C784" t="str">
            <v>Barczikay Zsuzsanna</v>
          </cell>
          <cell r="D784" t="str">
            <v>BarczikayZsuzsanna</v>
          </cell>
          <cell r="E784" t="str">
            <v>8383022344</v>
          </cell>
        </row>
        <row r="785">
          <cell r="C785" t="str">
            <v>Földháziné Császár Edit</v>
          </cell>
          <cell r="D785" t="str">
            <v>FöldházinéCsászárEdit</v>
          </cell>
          <cell r="E785" t="str">
            <v>8424651286</v>
          </cell>
        </row>
        <row r="786">
          <cell r="C786" t="str">
            <v>Zámbó Anikó</v>
          </cell>
          <cell r="D786" t="str">
            <v>ZámbóAnikó</v>
          </cell>
          <cell r="E786" t="str">
            <v>8347131562</v>
          </cell>
        </row>
        <row r="787">
          <cell r="C787" t="str">
            <v>Grósz-Csillag Judit</v>
          </cell>
          <cell r="D787" t="str">
            <v>Grósz-CsillagJudit</v>
          </cell>
          <cell r="E787" t="str">
            <v>8439431996</v>
          </cell>
        </row>
        <row r="788">
          <cell r="C788" t="str">
            <v>Kiss Nikoletta</v>
          </cell>
          <cell r="D788" t="str">
            <v>KissNikoletta</v>
          </cell>
          <cell r="E788" t="str">
            <v>8405152067</v>
          </cell>
        </row>
        <row r="789">
          <cell r="C789" t="str">
            <v>Wolf Andrea</v>
          </cell>
          <cell r="D789" t="str">
            <v>WolfAndrea</v>
          </cell>
          <cell r="E789" t="str">
            <v>8375201448</v>
          </cell>
        </row>
        <row r="790">
          <cell r="C790" t="str">
            <v>Kegyes Tamás</v>
          </cell>
          <cell r="D790" t="str">
            <v>KegyesTamás</v>
          </cell>
          <cell r="E790" t="str">
            <v>8419883549</v>
          </cell>
        </row>
        <row r="791">
          <cell r="C791" t="str">
            <v>Szalai Dóra</v>
          </cell>
          <cell r="D791" t="str">
            <v>SzalaiDóra</v>
          </cell>
          <cell r="E791" t="str">
            <v>8438460151</v>
          </cell>
        </row>
        <row r="792">
          <cell r="C792" t="str">
            <v>Fekete Dániel</v>
          </cell>
          <cell r="D792" t="str">
            <v>FeketeDániel</v>
          </cell>
          <cell r="E792" t="str">
            <v>8463240089</v>
          </cell>
        </row>
        <row r="793">
          <cell r="C793" t="str">
            <v>Fejes Róbert</v>
          </cell>
          <cell r="D793" t="str">
            <v>FejesRóbert</v>
          </cell>
          <cell r="E793" t="str">
            <v>8396230846</v>
          </cell>
        </row>
        <row r="794">
          <cell r="C794" t="str">
            <v>Béni István</v>
          </cell>
          <cell r="D794" t="str">
            <v>BéniIstván</v>
          </cell>
          <cell r="E794" t="str">
            <v>8350332492</v>
          </cell>
        </row>
        <row r="795">
          <cell r="C795" t="str">
            <v>Pálfi Géza</v>
          </cell>
          <cell r="D795" t="str">
            <v>PálfiGéza</v>
          </cell>
          <cell r="E795" t="str">
            <v>8386391111</v>
          </cell>
        </row>
        <row r="796">
          <cell r="C796" t="str">
            <v>Weier Zsuzsanna</v>
          </cell>
          <cell r="D796" t="str">
            <v>WeierZsuzsanna</v>
          </cell>
          <cell r="E796" t="str">
            <v>8455631996</v>
          </cell>
        </row>
        <row r="797">
          <cell r="C797" t="str">
            <v>Fejes Judit Katalin</v>
          </cell>
          <cell r="D797" t="str">
            <v>FejesJuditKatalin</v>
          </cell>
          <cell r="E797" t="str">
            <v>8386874112</v>
          </cell>
        </row>
        <row r="798">
          <cell r="C798" t="str">
            <v>Shypul Olga</v>
          </cell>
          <cell r="D798" t="str">
            <v>ShypulOlga</v>
          </cell>
          <cell r="E798" t="str">
            <v>8403497016</v>
          </cell>
        </row>
        <row r="799">
          <cell r="C799" t="str">
            <v>Gittáné Székely Magdolna</v>
          </cell>
          <cell r="D799" t="str">
            <v>GittánéSzékelyMagdolna</v>
          </cell>
          <cell r="E799" t="str">
            <v>8398834293</v>
          </cell>
        </row>
        <row r="800">
          <cell r="C800" t="str">
            <v>Talián-Szalai Renáta</v>
          </cell>
          <cell r="D800" t="str">
            <v>Talián-SzalaiRenáta</v>
          </cell>
          <cell r="E800" t="str">
            <v>8453170231</v>
          </cell>
        </row>
        <row r="801">
          <cell r="C801" t="str">
            <v>Bodó Réka</v>
          </cell>
          <cell r="D801" t="str">
            <v>BodóRéka</v>
          </cell>
          <cell r="E801" t="str">
            <v>8404423393</v>
          </cell>
        </row>
        <row r="802">
          <cell r="C802" t="str">
            <v>Pilipár Tímea</v>
          </cell>
          <cell r="D802" t="str">
            <v>PilipárTímea</v>
          </cell>
          <cell r="E802" t="str">
            <v>8423111202</v>
          </cell>
        </row>
        <row r="803">
          <cell r="C803" t="str">
            <v>Ipkovich Bálint</v>
          </cell>
          <cell r="D803" t="str">
            <v>IpkovichBálint</v>
          </cell>
          <cell r="E803" t="str">
            <v>8473223225</v>
          </cell>
        </row>
        <row r="804">
          <cell r="C804" t="str">
            <v>Pityó Gábor</v>
          </cell>
          <cell r="D804" t="str">
            <v>PityóGábor</v>
          </cell>
          <cell r="E804" t="str">
            <v>8408270109</v>
          </cell>
        </row>
        <row r="805">
          <cell r="C805" t="str">
            <v>Egyed Ildikó</v>
          </cell>
          <cell r="D805" t="str">
            <v>EgyedIldikó</v>
          </cell>
          <cell r="E805" t="str">
            <v>8406632178</v>
          </cell>
        </row>
        <row r="806">
          <cell r="C806" t="str">
            <v>Varga-Szabó Szilvia</v>
          </cell>
          <cell r="D806" t="str">
            <v>Varga-SzabóSzilvia</v>
          </cell>
          <cell r="E806" t="str">
            <v>8450510813</v>
          </cell>
        </row>
        <row r="807">
          <cell r="C807" t="str">
            <v>Kalauz-Simon Veronika</v>
          </cell>
          <cell r="D807" t="str">
            <v>Kalauz-SimonVeronika</v>
          </cell>
          <cell r="E807" t="str">
            <v>8420560138</v>
          </cell>
        </row>
        <row r="808">
          <cell r="C808" t="str">
            <v>Őze Csilla</v>
          </cell>
          <cell r="D808" t="str">
            <v>ŐzeCsilla</v>
          </cell>
          <cell r="E808" t="str">
            <v>8474341183</v>
          </cell>
        </row>
        <row r="809">
          <cell r="C809" t="str">
            <v>Kornaizel Gábor</v>
          </cell>
          <cell r="D809" t="str">
            <v>KornaizelGábor</v>
          </cell>
          <cell r="E809" t="str">
            <v>8428023395</v>
          </cell>
        </row>
        <row r="810">
          <cell r="C810" t="str">
            <v>Balogh László</v>
          </cell>
          <cell r="D810" t="str">
            <v>BaloghLászló</v>
          </cell>
          <cell r="E810" t="str">
            <v>8477071462</v>
          </cell>
        </row>
        <row r="811">
          <cell r="C811" t="str">
            <v>László Andrea Tamara</v>
          </cell>
          <cell r="D811" t="str">
            <v>LászlóAndreaTamara</v>
          </cell>
          <cell r="E811" t="str">
            <v>8477230684</v>
          </cell>
        </row>
        <row r="812">
          <cell r="C812" t="str">
            <v>Merics-Károlyi Melinda</v>
          </cell>
          <cell r="D812" t="str">
            <v>Merics-KárolyiMelinda</v>
          </cell>
          <cell r="E812" t="str">
            <v>8427710135</v>
          </cell>
        </row>
        <row r="813">
          <cell r="C813" t="str">
            <v>Matlári Andrea</v>
          </cell>
          <cell r="D813" t="str">
            <v>MatláriAndrea</v>
          </cell>
          <cell r="E813" t="str">
            <v>8418461764</v>
          </cell>
        </row>
        <row r="814">
          <cell r="C814" t="str">
            <v>Voronko Iryna</v>
          </cell>
          <cell r="D814" t="str">
            <v>VoronkoIryna</v>
          </cell>
          <cell r="E814" t="str">
            <v>8437704251</v>
          </cell>
        </row>
        <row r="815">
          <cell r="C815" t="str">
            <v>Reider Anikó</v>
          </cell>
          <cell r="D815" t="str">
            <v>ReiderAnikó</v>
          </cell>
          <cell r="E815" t="str">
            <v>8422403099</v>
          </cell>
        </row>
        <row r="816">
          <cell r="C816" t="str">
            <v>Lengyel Bálint Bence</v>
          </cell>
          <cell r="D816" t="str">
            <v>LengyelBálintBence</v>
          </cell>
          <cell r="E816" t="str">
            <v>8490422486</v>
          </cell>
        </row>
        <row r="817">
          <cell r="C817" t="str">
            <v>Csite-Balogh Éva</v>
          </cell>
          <cell r="D817" t="str">
            <v>Csite-BaloghÉva</v>
          </cell>
          <cell r="E817" t="str">
            <v>8412820428</v>
          </cell>
        </row>
        <row r="818">
          <cell r="C818" t="str">
            <v>Bankó Péter</v>
          </cell>
          <cell r="D818" t="str">
            <v>BankóPéter</v>
          </cell>
          <cell r="E818" t="str">
            <v>8438901476</v>
          </cell>
        </row>
        <row r="819">
          <cell r="C819" t="str">
            <v>Szabó Zsófia</v>
          </cell>
          <cell r="D819" t="str">
            <v>SzabóZsófia</v>
          </cell>
          <cell r="E819" t="str">
            <v>8490251584</v>
          </cell>
        </row>
        <row r="820">
          <cell r="C820" t="str">
            <v>Makida László</v>
          </cell>
          <cell r="D820" t="str">
            <v>MakidaLászló</v>
          </cell>
          <cell r="E820" t="str">
            <v>8437290244</v>
          </cell>
        </row>
        <row r="821">
          <cell r="C821" t="str">
            <v>Klein Alex</v>
          </cell>
          <cell r="D821" t="str">
            <v>KleinAlex</v>
          </cell>
          <cell r="E821" t="str">
            <v>8491580409</v>
          </cell>
        </row>
        <row r="822">
          <cell r="C822" t="str">
            <v>Zsuga-Biró Rita</v>
          </cell>
          <cell r="D822" t="str">
            <v>Zsuga-BiróRita</v>
          </cell>
          <cell r="E822" t="str">
            <v>8439390491</v>
          </cell>
        </row>
        <row r="823">
          <cell r="C823" t="str">
            <v>Nagyné Balázs Adrienn Erzsébet</v>
          </cell>
          <cell r="D823" t="str">
            <v>NagynéBalázsAdriennErzsébet</v>
          </cell>
          <cell r="E823" t="str">
            <v>8408291289</v>
          </cell>
        </row>
        <row r="824">
          <cell r="C824" t="str">
            <v>Török Rebeka</v>
          </cell>
          <cell r="D824" t="str">
            <v>TörökRebeka</v>
          </cell>
          <cell r="E824" t="str">
            <v>8476102356</v>
          </cell>
        </row>
        <row r="825">
          <cell r="C825" t="str">
            <v>Bényász Gábor</v>
          </cell>
          <cell r="D825" t="str">
            <v>BényászGábor</v>
          </cell>
          <cell r="E825" t="str">
            <v>8413223210</v>
          </cell>
        </row>
        <row r="826">
          <cell r="C826" t="str">
            <v>Varga Noémi</v>
          </cell>
          <cell r="D826" t="str">
            <v>VargaNoémi</v>
          </cell>
          <cell r="E826" t="str">
            <v>8494880098</v>
          </cell>
        </row>
        <row r="827">
          <cell r="C827" t="str">
            <v>Molnár Ágnes</v>
          </cell>
          <cell r="D827" t="str">
            <v>MolnárÁgnes</v>
          </cell>
          <cell r="E827" t="str">
            <v>8349722673</v>
          </cell>
        </row>
        <row r="828">
          <cell r="C828" t="str">
            <v>Czikkelyné Dr. Ágh Nóra</v>
          </cell>
          <cell r="D828" t="str">
            <v>CzikkelynéDr.ÁghNóra</v>
          </cell>
          <cell r="E828" t="str">
            <v>8451441513</v>
          </cell>
        </row>
        <row r="829">
          <cell r="C829" t="str">
            <v>Nyirő-Kósa Ilona</v>
          </cell>
          <cell r="D829" t="str">
            <v>Nyirő-KósaIlona</v>
          </cell>
          <cell r="E829" t="str">
            <v>8420512370</v>
          </cell>
        </row>
        <row r="830">
          <cell r="C830" t="str">
            <v>Hoffer András</v>
          </cell>
          <cell r="D830" t="str">
            <v>HofferAndrás</v>
          </cell>
          <cell r="E830" t="str">
            <v>8399513814</v>
          </cell>
        </row>
        <row r="831">
          <cell r="C831" t="str">
            <v>Jóna István</v>
          </cell>
          <cell r="D831" t="str">
            <v>JónaIstván</v>
          </cell>
          <cell r="E831" t="str">
            <v>8402940218</v>
          </cell>
        </row>
        <row r="832">
          <cell r="C832" t="str">
            <v>Gyarmati Ildikó Tímea</v>
          </cell>
          <cell r="D832" t="str">
            <v>GyarmatiIldikóTímea</v>
          </cell>
          <cell r="E832" t="str">
            <v>8476082282</v>
          </cell>
        </row>
        <row r="833">
          <cell r="C833" t="str">
            <v>Tóth Krisztián</v>
          </cell>
          <cell r="D833" t="str">
            <v>TóthKrisztián</v>
          </cell>
          <cell r="E833" t="str">
            <v>8472050033</v>
          </cell>
        </row>
        <row r="834">
          <cell r="C834" t="str">
            <v>Kiss József</v>
          </cell>
          <cell r="D834" t="str">
            <v>KissJózsef</v>
          </cell>
          <cell r="E834" t="str">
            <v>8412650174</v>
          </cell>
        </row>
        <row r="835">
          <cell r="C835" t="str">
            <v>Brand Ádám</v>
          </cell>
          <cell r="D835" t="str">
            <v>BrandÁdám</v>
          </cell>
          <cell r="E835" t="str">
            <v>8463320732</v>
          </cell>
        </row>
        <row r="836">
          <cell r="C836" t="str">
            <v>Osváth Ferenc Ménrót</v>
          </cell>
          <cell r="D836" t="str">
            <v>OsváthFerencMénrót</v>
          </cell>
          <cell r="E836" t="str">
            <v>8452993811</v>
          </cell>
        </row>
        <row r="837">
          <cell r="C837" t="str">
            <v>Pavlik Tamás</v>
          </cell>
          <cell r="D837" t="str">
            <v>PavlikTamás</v>
          </cell>
          <cell r="E837" t="str">
            <v>8394030483</v>
          </cell>
        </row>
        <row r="838">
          <cell r="C838" t="str">
            <v>Perjés István András</v>
          </cell>
          <cell r="D838" t="str">
            <v>PerjésIstvánAndrás</v>
          </cell>
          <cell r="E838" t="str">
            <v>8359472858</v>
          </cell>
        </row>
        <row r="839">
          <cell r="C839" t="str">
            <v>Juhász Imre</v>
          </cell>
          <cell r="D839" t="str">
            <v>JuhászImre</v>
          </cell>
          <cell r="E839" t="str">
            <v>8403430604</v>
          </cell>
        </row>
        <row r="840">
          <cell r="C840" t="str">
            <v>Szentmiklósi Beáta</v>
          </cell>
          <cell r="D840" t="str">
            <v>SzentmiklósiBeáta</v>
          </cell>
          <cell r="E840" t="str">
            <v>8390771837</v>
          </cell>
        </row>
        <row r="841">
          <cell r="C841" t="str">
            <v>Ottroba Alexandra</v>
          </cell>
          <cell r="D841" t="str">
            <v>OttrobaAlexandra</v>
          </cell>
          <cell r="E841" t="str">
            <v>8475032443</v>
          </cell>
        </row>
        <row r="842">
          <cell r="C842" t="str">
            <v>Annusné Nagy Rózsa</v>
          </cell>
          <cell r="D842" t="str">
            <v>AnnusnéNagyRózsa</v>
          </cell>
          <cell r="E842" t="str">
            <v>8385943714</v>
          </cell>
        </row>
        <row r="843">
          <cell r="C843" t="str">
            <v>Bari Ferenc</v>
          </cell>
          <cell r="D843" t="str">
            <v>BariFerenc</v>
          </cell>
          <cell r="E843" t="str">
            <v>8320203163</v>
          </cell>
        </row>
        <row r="844">
          <cell r="C844" t="str">
            <v>Salamon Attila</v>
          </cell>
          <cell r="D844" t="str">
            <v>SalamonAttila</v>
          </cell>
          <cell r="E844" t="str">
            <v>8470681206</v>
          </cell>
        </row>
        <row r="845">
          <cell r="C845" t="str">
            <v>Gerencsér Attiláné</v>
          </cell>
          <cell r="D845" t="str">
            <v>GerencsérAttiláné</v>
          </cell>
          <cell r="E845" t="str">
            <v>8354561240</v>
          </cell>
        </row>
        <row r="846">
          <cell r="C846" t="str">
            <v>Molnár Nikoletta</v>
          </cell>
          <cell r="D846" t="str">
            <v>MolnárNikoletta</v>
          </cell>
          <cell r="E846" t="str">
            <v>8456720208</v>
          </cell>
        </row>
        <row r="847">
          <cell r="C847" t="str">
            <v>Kádár Judit Ágnes</v>
          </cell>
          <cell r="D847" t="str">
            <v>KádárJuditÁgnes</v>
          </cell>
          <cell r="E847" t="str">
            <v>8368811929</v>
          </cell>
        </row>
        <row r="848">
          <cell r="C848" t="str">
            <v>Nagy Levente Antal</v>
          </cell>
          <cell r="D848" t="str">
            <v>NagyLeventeAntal</v>
          </cell>
          <cell r="E848" t="str">
            <v>8470432028</v>
          </cell>
        </row>
        <row r="849">
          <cell r="C849" t="str">
            <v>Szabó Zoltán</v>
          </cell>
          <cell r="D849" t="str">
            <v>SzabóZoltán</v>
          </cell>
          <cell r="E849" t="str">
            <v>8428693250</v>
          </cell>
        </row>
        <row r="850">
          <cell r="C850" t="str">
            <v>Cseh András</v>
          </cell>
          <cell r="D850" t="str">
            <v>CsehAndrás</v>
          </cell>
          <cell r="E850" t="str">
            <v>8420971286</v>
          </cell>
        </row>
        <row r="851">
          <cell r="C851" t="str">
            <v>Molnárné Lakics Eszter</v>
          </cell>
          <cell r="D851" t="str">
            <v>MolnárnéLakicsEszter</v>
          </cell>
          <cell r="E851" t="str">
            <v>8430180605</v>
          </cell>
        </row>
        <row r="852">
          <cell r="C852" t="str">
            <v>Szabó-Hren Judit</v>
          </cell>
          <cell r="D852" t="str">
            <v>Szabó-HrenJudit</v>
          </cell>
          <cell r="E852" t="str">
            <v>8426710921</v>
          </cell>
        </row>
        <row r="853">
          <cell r="C853" t="str">
            <v>Ispán Dávid</v>
          </cell>
          <cell r="D853" t="str">
            <v>IspánDávid</v>
          </cell>
          <cell r="E853" t="str">
            <v>8460470792</v>
          </cell>
        </row>
        <row r="854">
          <cell r="C854" t="str">
            <v>Darabos Kíra</v>
          </cell>
          <cell r="D854" t="str">
            <v>DarabosKíra</v>
          </cell>
          <cell r="E854" t="str">
            <v>8481950971</v>
          </cell>
        </row>
        <row r="855">
          <cell r="C855" t="str">
            <v>Hiezl Kitti</v>
          </cell>
          <cell r="D855" t="str">
            <v>HiezlKitti</v>
          </cell>
          <cell r="E855" t="str">
            <v>8450510597</v>
          </cell>
        </row>
        <row r="856">
          <cell r="C856" t="str">
            <v>Kocsis Ferenc Bence</v>
          </cell>
          <cell r="D856" t="str">
            <v>KocsisFerencBence</v>
          </cell>
          <cell r="E856" t="str">
            <v>8480502614</v>
          </cell>
        </row>
        <row r="857">
          <cell r="C857" t="str">
            <v>Grebely Gergely</v>
          </cell>
          <cell r="D857" t="str">
            <v>GrebelyGergely</v>
          </cell>
          <cell r="E857" t="str">
            <v>8431133368</v>
          </cell>
        </row>
        <row r="858">
          <cell r="C858" t="str">
            <v>Szijártó Áron</v>
          </cell>
          <cell r="D858" t="str">
            <v>SzijártóÁron</v>
          </cell>
          <cell r="E858" t="str">
            <v>8463030467</v>
          </cell>
        </row>
        <row r="859">
          <cell r="C859" t="str">
            <v>Medgyes Krisztián</v>
          </cell>
          <cell r="D859" t="str">
            <v>MedgyesKrisztián</v>
          </cell>
          <cell r="E859" t="str">
            <v>8419321990</v>
          </cell>
        </row>
        <row r="860">
          <cell r="C860" t="str">
            <v>Kiss Gábor Antal</v>
          </cell>
          <cell r="D860" t="str">
            <v>KissGáborAntal</v>
          </cell>
          <cell r="E860" t="str">
            <v>8410762048</v>
          </cell>
        </row>
        <row r="861">
          <cell r="C861" t="str">
            <v>Nagy Gábor</v>
          </cell>
          <cell r="D861" t="str">
            <v>NagyGábor</v>
          </cell>
          <cell r="E861" t="str">
            <v>8421490664</v>
          </cell>
        </row>
        <row r="862">
          <cell r="C862" t="str">
            <v>Bedők Sándor</v>
          </cell>
          <cell r="D862" t="str">
            <v>BedőkSándor</v>
          </cell>
          <cell r="E862" t="str">
            <v>8347313725</v>
          </cell>
        </row>
        <row r="863">
          <cell r="C863" t="str">
            <v>Goswami Angshuman Robin</v>
          </cell>
          <cell r="D863" t="str">
            <v>GoswamiAngshumanRobin</v>
          </cell>
          <cell r="E863" t="str">
            <v>8466444890</v>
          </cell>
        </row>
        <row r="864">
          <cell r="C864" t="str">
            <v>Szendi Sándor</v>
          </cell>
          <cell r="D864" t="str">
            <v>SzendiSándor</v>
          </cell>
          <cell r="E864" t="str">
            <v>8351943711</v>
          </cell>
        </row>
        <row r="865">
          <cell r="C865" t="str">
            <v>Kulcsár Tamás Jenő</v>
          </cell>
          <cell r="D865" t="str">
            <v>KulcsárTamásJenő</v>
          </cell>
          <cell r="E865" t="str">
            <v>8343912519</v>
          </cell>
        </row>
        <row r="866">
          <cell r="C866" t="str">
            <v>Kovács Márk</v>
          </cell>
          <cell r="D866" t="str">
            <v>KovácsMárk</v>
          </cell>
          <cell r="E866" t="str">
            <v>8388883704</v>
          </cell>
        </row>
        <row r="867">
          <cell r="C867" t="str">
            <v>Schné Mónika</v>
          </cell>
          <cell r="D867" t="str">
            <v>SchnéMónika</v>
          </cell>
          <cell r="E867" t="str">
            <v>8400542681</v>
          </cell>
        </row>
        <row r="868">
          <cell r="C868" t="str">
            <v>Sarkadi Zsófia Judit</v>
          </cell>
          <cell r="D868" t="str">
            <v>SarkadiZsófiaJudit</v>
          </cell>
          <cell r="E868" t="str">
            <v>8458452669</v>
          </cell>
        </row>
        <row r="869">
          <cell r="C869" t="str">
            <v>Oláh Regina Xénia</v>
          </cell>
          <cell r="D869" t="str">
            <v>OláhReginaXénia</v>
          </cell>
          <cell r="E869" t="str">
            <v>8469850865</v>
          </cell>
        </row>
        <row r="870">
          <cell r="C870" t="str">
            <v>Szentirmai Péter</v>
          </cell>
          <cell r="D870" t="str">
            <v>SzentirmaiPéter</v>
          </cell>
          <cell r="E870" t="str">
            <v>8453471932</v>
          </cell>
        </row>
        <row r="871">
          <cell r="C871" t="str">
            <v>Bosnyák-Simon Nikolett</v>
          </cell>
          <cell r="D871" t="str">
            <v>Bosnyák-SimonNikolett</v>
          </cell>
          <cell r="E871" t="str">
            <v>8455371226</v>
          </cell>
        </row>
        <row r="872">
          <cell r="C872" t="str">
            <v>Szarka Dóra</v>
          </cell>
          <cell r="D872" t="str">
            <v>SzarkaDóra</v>
          </cell>
          <cell r="E872" t="str">
            <v>8461551931</v>
          </cell>
        </row>
        <row r="873">
          <cell r="C873" t="str">
            <v>Tudósné Ódor Eszter</v>
          </cell>
          <cell r="D873" t="str">
            <v>TudósnéÓdorEszter</v>
          </cell>
          <cell r="E873" t="str">
            <v>8442950087</v>
          </cell>
        </row>
        <row r="874">
          <cell r="C874" t="str">
            <v>Gyöngyössy Bence Boldizsár</v>
          </cell>
          <cell r="D874" t="str">
            <v>GyöngyössyBenceBoldizsár</v>
          </cell>
          <cell r="E874" t="str">
            <v>8486551374</v>
          </cell>
        </row>
        <row r="875">
          <cell r="C875" t="str">
            <v>Ukshini Florinda</v>
          </cell>
          <cell r="D875" t="str">
            <v>UkshiniFlorinda</v>
          </cell>
          <cell r="E875" t="str">
            <v>8495413558</v>
          </cell>
        </row>
        <row r="876">
          <cell r="C876" t="str">
            <v>Strausz-Bognár Dóra</v>
          </cell>
          <cell r="D876" t="str">
            <v>Strausz-BognárDóra</v>
          </cell>
          <cell r="E876" t="str">
            <v>8447040690</v>
          </cell>
        </row>
        <row r="877">
          <cell r="C877" t="str">
            <v>Shabbir Salman</v>
          </cell>
          <cell r="D877" t="str">
            <v>ShabbirSalman</v>
          </cell>
          <cell r="E877" t="str">
            <v>8469944800</v>
          </cell>
        </row>
        <row r="878">
          <cell r="C878" t="str">
            <v>Fux Marcell</v>
          </cell>
          <cell r="D878" t="str">
            <v>FuxMarcell</v>
          </cell>
          <cell r="E878" t="str">
            <v>8479381701</v>
          </cell>
        </row>
        <row r="879">
          <cell r="C879" t="str">
            <v>Uddin Imran</v>
          </cell>
          <cell r="D879" t="str">
            <v>UddinImran</v>
          </cell>
          <cell r="E879" t="str">
            <v>8413776155</v>
          </cell>
        </row>
        <row r="880">
          <cell r="C880" t="str">
            <v>Székely Katalin</v>
          </cell>
          <cell r="D880" t="str">
            <v>SzékelyKatalin</v>
          </cell>
          <cell r="E880" t="str">
            <v>8406323299</v>
          </cell>
        </row>
        <row r="881">
          <cell r="C881" t="str">
            <v>Török Ádám</v>
          </cell>
          <cell r="D881" t="str">
            <v>TörökÁdám</v>
          </cell>
          <cell r="E881" t="str">
            <v>8313412607</v>
          </cell>
        </row>
        <row r="882">
          <cell r="C882" t="str">
            <v>Gadár László</v>
          </cell>
          <cell r="D882" t="str">
            <v>GadárLászló</v>
          </cell>
          <cell r="E882" t="str">
            <v>8408982311</v>
          </cell>
        </row>
        <row r="883">
          <cell r="C883" t="str">
            <v>Bodor-Kurucz Nóra</v>
          </cell>
          <cell r="D883" t="str">
            <v>Bodor-KuruczNóra</v>
          </cell>
          <cell r="E883" t="str">
            <v>8431623594</v>
          </cell>
        </row>
        <row r="884">
          <cell r="C884" t="str">
            <v>Kiss Gyula</v>
          </cell>
          <cell r="D884" t="str">
            <v>KissGyula</v>
          </cell>
          <cell r="E884" t="str">
            <v>8364962566</v>
          </cell>
        </row>
        <row r="885">
          <cell r="C885" t="str">
            <v>Horváth László</v>
          </cell>
          <cell r="D885" t="str">
            <v>HorváthLászló</v>
          </cell>
          <cell r="E885" t="str">
            <v>8447262901</v>
          </cell>
        </row>
        <row r="886">
          <cell r="C886" t="str">
            <v>Márvány Gabriella</v>
          </cell>
          <cell r="D886" t="str">
            <v>MárványGabriella</v>
          </cell>
          <cell r="E886" t="str">
            <v>8425542162</v>
          </cell>
        </row>
        <row r="887">
          <cell r="C887" t="str">
            <v>Álmos Levente</v>
          </cell>
          <cell r="D887" t="str">
            <v>ÁlmosLevente</v>
          </cell>
          <cell r="E887" t="str">
            <v>8405792082</v>
          </cell>
        </row>
        <row r="888">
          <cell r="C888" t="str">
            <v>Baumholczer Eszter</v>
          </cell>
          <cell r="D888" t="str">
            <v>BaumholczerEszter</v>
          </cell>
          <cell r="E888" t="str">
            <v>8451130208</v>
          </cell>
        </row>
        <row r="889">
          <cell r="C889" t="str">
            <v>Spanics Ildikó</v>
          </cell>
          <cell r="D889" t="str">
            <v>SpanicsIldikó</v>
          </cell>
          <cell r="E889" t="str">
            <v>8388331809</v>
          </cell>
        </row>
        <row r="890">
          <cell r="C890" t="str">
            <v>Huszár Róbert</v>
          </cell>
          <cell r="D890" t="str">
            <v>HuszárRóbert</v>
          </cell>
          <cell r="E890" t="str">
            <v>8445211609</v>
          </cell>
        </row>
        <row r="891">
          <cell r="C891" t="str">
            <v>Kasianova Alisa</v>
          </cell>
          <cell r="D891" t="str">
            <v>KasianovaAlisa</v>
          </cell>
          <cell r="E891" t="str">
            <v>8478392939</v>
          </cell>
        </row>
        <row r="892">
          <cell r="C892" t="str">
            <v>Tarcsay Bálint Levente</v>
          </cell>
          <cell r="D892" t="str">
            <v>TarcsayBálintLevente</v>
          </cell>
          <cell r="E892" t="str">
            <v>8469983482</v>
          </cell>
        </row>
        <row r="893">
          <cell r="C893" t="str">
            <v>Jarjabka Éva Erzsébet</v>
          </cell>
          <cell r="D893" t="str">
            <v>JarjabkaÉvaErzsébet</v>
          </cell>
          <cell r="E893" t="str">
            <v>8483760827</v>
          </cell>
        </row>
        <row r="894">
          <cell r="C894" t="str">
            <v>Bántay László</v>
          </cell>
          <cell r="D894" t="str">
            <v>BántayLászló</v>
          </cell>
          <cell r="E894" t="str">
            <v>8423862720</v>
          </cell>
        </row>
        <row r="895">
          <cell r="C895" t="str">
            <v>Szarka Bettina Ildikó</v>
          </cell>
          <cell r="D895" t="str">
            <v>SzarkaBettinaIldikó</v>
          </cell>
          <cell r="E895" t="str">
            <v>8483771608</v>
          </cell>
        </row>
        <row r="896">
          <cell r="C896" t="str">
            <v>Mózes Krisztina</v>
          </cell>
          <cell r="D896" t="str">
            <v>MózesKrisztina</v>
          </cell>
          <cell r="E896" t="str">
            <v>8492451181</v>
          </cell>
        </row>
        <row r="897">
          <cell r="C897" t="str">
            <v>Tóth Eliza</v>
          </cell>
          <cell r="D897" t="str">
            <v>TóthEliza</v>
          </cell>
          <cell r="E897" t="str">
            <v>8485702417</v>
          </cell>
        </row>
        <row r="898">
          <cell r="C898" t="str">
            <v>Demény Bence</v>
          </cell>
          <cell r="D898" t="str">
            <v>DeményBence</v>
          </cell>
          <cell r="E898" t="str">
            <v>8486631289</v>
          </cell>
        </row>
        <row r="899">
          <cell r="C899" t="str">
            <v>Kiglics Krisztina</v>
          </cell>
          <cell r="D899" t="str">
            <v>KiglicsKrisztina</v>
          </cell>
          <cell r="E899" t="str">
            <v>8467950226</v>
          </cell>
        </row>
        <row r="900">
          <cell r="C900" t="str">
            <v>Dégi Melánia</v>
          </cell>
          <cell r="D900" t="str">
            <v>DégiMelánia</v>
          </cell>
          <cell r="E900" t="str">
            <v>8482040391</v>
          </cell>
        </row>
        <row r="901">
          <cell r="C901" t="str">
            <v>Meszlényi Armand</v>
          </cell>
          <cell r="D901" t="str">
            <v>MeszlényiArmand</v>
          </cell>
          <cell r="E901" t="str">
            <v>8485391136</v>
          </cell>
        </row>
        <row r="902">
          <cell r="C902" t="str">
            <v>Kocsor Péter Ernő</v>
          </cell>
          <cell r="D902" t="str">
            <v>KocsorPéterErnő</v>
          </cell>
          <cell r="E902" t="str">
            <v>8485451619</v>
          </cell>
        </row>
        <row r="903">
          <cell r="C903" t="str">
            <v>Vörös Bálint</v>
          </cell>
          <cell r="D903" t="str">
            <v>VörösBálint</v>
          </cell>
          <cell r="E903" t="str">
            <v>8485500210</v>
          </cell>
        </row>
        <row r="904">
          <cell r="C904" t="str">
            <v>Gugolya Mónika</v>
          </cell>
          <cell r="D904" t="str">
            <v>GugolyaMónika</v>
          </cell>
          <cell r="E904" t="str">
            <v>8488862237</v>
          </cell>
        </row>
        <row r="905">
          <cell r="C905" t="str">
            <v>Szabó Ádám</v>
          </cell>
          <cell r="D905" t="str">
            <v>SzabóÁdám</v>
          </cell>
          <cell r="E905" t="str">
            <v>8486171679</v>
          </cell>
        </row>
        <row r="906">
          <cell r="C906" t="str">
            <v>Török Petra</v>
          </cell>
          <cell r="D906" t="str">
            <v>TörökPetra</v>
          </cell>
          <cell r="E906" t="str">
            <v>8486560063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7"/>
  <sheetViews>
    <sheetView tabSelected="1" topLeftCell="D1" zoomScaleNormal="100" workbookViewId="0">
      <pane ySplit="5" topLeftCell="A147" activePane="bottomLeft" state="frozen"/>
      <selection pane="bottomLeft" activeCell="S1" sqref="S1"/>
    </sheetView>
  </sheetViews>
  <sheetFormatPr defaultRowHeight="15" outlineLevelRow="1" x14ac:dyDescent="0.25"/>
  <cols>
    <col min="1" max="1" width="33.7109375" customWidth="1"/>
    <col min="2" max="2" width="19.7109375" bestFit="1" customWidth="1"/>
    <col min="3" max="3" width="11.85546875" bestFit="1" customWidth="1"/>
    <col min="4" max="4" width="14.710937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4.42578125" bestFit="1" customWidth="1"/>
    <col min="16" max="16" width="14.7109375" bestFit="1" customWidth="1"/>
    <col min="17" max="17" width="13.140625" customWidth="1"/>
    <col min="18" max="19" width="13.5703125" style="98" customWidth="1"/>
    <col min="20" max="20" width="9.5703125" style="92" bestFit="1" customWidth="1"/>
    <col min="21" max="21" width="10.85546875" customWidth="1"/>
    <col min="22" max="22" width="11.42578125" customWidth="1"/>
    <col min="23" max="23" width="11.5703125" customWidth="1"/>
  </cols>
  <sheetData>
    <row r="1" spans="1:24" x14ac:dyDescent="0.25">
      <c r="A1" t="s">
        <v>164</v>
      </c>
      <c r="C1" t="s">
        <v>210</v>
      </c>
      <c r="D1" t="s">
        <v>211</v>
      </c>
      <c r="E1" t="s">
        <v>166</v>
      </c>
      <c r="L1" s="2" t="s">
        <v>161</v>
      </c>
      <c r="M1" s="2" t="s">
        <v>162</v>
      </c>
      <c r="S1" s="98" t="s">
        <v>165</v>
      </c>
      <c r="X1" t="s">
        <v>212</v>
      </c>
    </row>
    <row r="2" spans="1:24" ht="18.75" x14ac:dyDescent="0.3">
      <c r="A2" s="169" t="s">
        <v>126</v>
      </c>
      <c r="B2" s="169"/>
      <c r="C2" s="169"/>
      <c r="D2" s="169"/>
      <c r="E2" s="169"/>
      <c r="F2" s="25"/>
      <c r="N2" s="128"/>
      <c r="O2" s="129"/>
      <c r="P2" s="129"/>
      <c r="T2" s="21"/>
      <c r="U2" s="149" t="e">
        <f>IF(VLOOKUP($S2,'Havi béradatok'!$B:$E,2,FALSE)=E2,"EGYEZIK","HIBÁS")</f>
        <v>#N/A</v>
      </c>
      <c r="V2" s="163" t="e">
        <f>VLOOKUP($S2,'Havi béradatok'!$B:$E,3,FALSE)-G2</f>
        <v>#N/A</v>
      </c>
      <c r="W2" s="164" t="e">
        <f>VLOOKUP($S2,'Havi béradatok'!$B:$E,4,FALSE)-H2</f>
        <v>#N/A</v>
      </c>
    </row>
    <row r="3" spans="1:24" ht="15" customHeight="1" x14ac:dyDescent="0.25">
      <c r="A3" s="75" t="s">
        <v>0</v>
      </c>
      <c r="B3" s="76"/>
      <c r="C3" s="76"/>
      <c r="D3" s="76" t="s">
        <v>132</v>
      </c>
      <c r="E3" s="76" t="s">
        <v>23</v>
      </c>
      <c r="F3" s="77"/>
      <c r="G3" s="78" t="s">
        <v>24</v>
      </c>
      <c r="H3" s="130"/>
      <c r="I3" s="79" t="s">
        <v>25</v>
      </c>
      <c r="J3" s="79" t="s">
        <v>61</v>
      </c>
      <c r="K3" s="79" t="s">
        <v>62</v>
      </c>
      <c r="L3" s="79"/>
      <c r="M3" s="79"/>
      <c r="N3" s="79"/>
      <c r="O3" s="80" t="s">
        <v>26</v>
      </c>
      <c r="P3" s="130" t="s">
        <v>58</v>
      </c>
      <c r="Q3" s="122"/>
      <c r="R3" s="79" t="s">
        <v>42</v>
      </c>
      <c r="S3" s="79"/>
      <c r="T3" s="104"/>
      <c r="U3" s="150"/>
      <c r="V3" s="150"/>
      <c r="W3" s="150"/>
    </row>
    <row r="4" spans="1:24" ht="24.75" customHeight="1" x14ac:dyDescent="0.25">
      <c r="A4" s="81" t="s">
        <v>27</v>
      </c>
      <c r="B4" s="73" t="s">
        <v>1</v>
      </c>
      <c r="C4" s="73" t="s">
        <v>4</v>
      </c>
      <c r="D4" s="73" t="s">
        <v>133</v>
      </c>
      <c r="E4" s="73" t="s">
        <v>28</v>
      </c>
      <c r="F4" s="26" t="s">
        <v>9</v>
      </c>
      <c r="G4" s="82" t="s">
        <v>29</v>
      </c>
      <c r="H4" s="131" t="s">
        <v>158</v>
      </c>
      <c r="I4" s="83" t="s">
        <v>30</v>
      </c>
      <c r="J4" s="83" t="s">
        <v>26</v>
      </c>
      <c r="K4" s="84" t="s">
        <v>2</v>
      </c>
      <c r="L4" s="85" t="s">
        <v>12</v>
      </c>
      <c r="M4" s="85" t="s">
        <v>31</v>
      </c>
      <c r="N4" s="85" t="s">
        <v>48</v>
      </c>
      <c r="O4" s="86" t="s">
        <v>32</v>
      </c>
      <c r="P4" s="131" t="s">
        <v>59</v>
      </c>
      <c r="Q4" s="123" t="s">
        <v>57</v>
      </c>
      <c r="R4" s="84" t="s">
        <v>43</v>
      </c>
      <c r="S4" s="84" t="s">
        <v>155</v>
      </c>
      <c r="T4" s="105"/>
      <c r="U4" s="151" t="s">
        <v>160</v>
      </c>
      <c r="V4" s="151" t="s">
        <v>161</v>
      </c>
      <c r="W4" s="151" t="s">
        <v>162</v>
      </c>
    </row>
    <row r="5" spans="1:24" ht="18.75" customHeight="1" x14ac:dyDescent="0.25">
      <c r="A5" s="87" t="s">
        <v>33</v>
      </c>
      <c r="B5" s="74"/>
      <c r="C5" s="74" t="s">
        <v>34</v>
      </c>
      <c r="D5" s="74" t="s">
        <v>134</v>
      </c>
      <c r="E5" s="74" t="s">
        <v>35</v>
      </c>
      <c r="F5" s="27"/>
      <c r="G5" s="88" t="s">
        <v>36</v>
      </c>
      <c r="H5" s="132" t="s">
        <v>159</v>
      </c>
      <c r="I5" s="89" t="s">
        <v>37</v>
      </c>
      <c r="J5" s="89"/>
      <c r="K5" s="90"/>
      <c r="L5" s="89" t="s">
        <v>38</v>
      </c>
      <c r="M5" s="89" t="s">
        <v>39</v>
      </c>
      <c r="N5" s="89" t="s">
        <v>49</v>
      </c>
      <c r="O5" s="91" t="s">
        <v>40</v>
      </c>
      <c r="P5" s="132" t="s">
        <v>60</v>
      </c>
      <c r="Q5" s="124"/>
      <c r="R5" s="90" t="s">
        <v>44</v>
      </c>
      <c r="S5" s="90" t="s">
        <v>156</v>
      </c>
      <c r="T5" s="106" t="s">
        <v>41</v>
      </c>
      <c r="U5" s="152" t="s">
        <v>163</v>
      </c>
      <c r="V5" s="152" t="s">
        <v>163</v>
      </c>
      <c r="W5" s="152" t="s">
        <v>163</v>
      </c>
    </row>
    <row r="6" spans="1:24" ht="15" customHeight="1" x14ac:dyDescent="0.25">
      <c r="A6" s="3"/>
      <c r="B6" s="1"/>
      <c r="C6" s="4"/>
      <c r="D6" s="4"/>
      <c r="E6" s="3"/>
      <c r="F6" s="3"/>
      <c r="G6" s="7"/>
      <c r="H6" s="7"/>
      <c r="I6" s="161" t="e">
        <f>K6/J6</f>
        <v>#DIV/0!</v>
      </c>
      <c r="J6" s="6"/>
      <c r="K6" s="6"/>
      <c r="L6" s="141" t="e">
        <f>ROUND(G6*I6,0)</f>
        <v>#DIV/0!</v>
      </c>
      <c r="M6" s="10" t="e">
        <f>ROUND(L6*P6,0)</f>
        <v>#DIV/0!</v>
      </c>
      <c r="N6" s="137" t="e">
        <f>SUM(L6:M6)/Monitoring!$B$20</f>
        <v>#DIV/0!</v>
      </c>
      <c r="O6" s="11" t="e">
        <f>I6-#REF!</f>
        <v>#DIV/0!</v>
      </c>
      <c r="P6" s="11">
        <v>0.13</v>
      </c>
      <c r="Q6" s="125"/>
      <c r="R6" s="99"/>
      <c r="S6" s="99"/>
      <c r="T6" s="21"/>
    </row>
    <row r="7" spans="1:24" s="12" customFormat="1" x14ac:dyDescent="0.25">
      <c r="A7" s="3" t="s">
        <v>115</v>
      </c>
      <c r="B7" s="1" t="s">
        <v>87</v>
      </c>
      <c r="C7" s="4" t="s">
        <v>63</v>
      </c>
      <c r="D7" s="4" t="s">
        <v>85</v>
      </c>
      <c r="E7" s="3" t="s">
        <v>116</v>
      </c>
      <c r="F7" s="3" t="s">
        <v>10</v>
      </c>
      <c r="G7" s="7">
        <v>693584</v>
      </c>
      <c r="H7" s="7">
        <f>ROUND(G7*P7,0)</f>
        <v>90166</v>
      </c>
      <c r="I7" s="161">
        <f>K7/J7</f>
        <v>0.14615384615384616</v>
      </c>
      <c r="J7" s="6">
        <v>130</v>
      </c>
      <c r="K7" s="6">
        <v>19</v>
      </c>
      <c r="L7" s="141">
        <v>96960</v>
      </c>
      <c r="M7" s="10">
        <f>ROUND(L7*P7,0)</f>
        <v>12605</v>
      </c>
      <c r="N7" s="137">
        <f>SUM(L7:M7)/Monitoring!$B$20</f>
        <v>296.00162096447389</v>
      </c>
      <c r="O7" s="11">
        <f>I7-L7/G7</f>
        <v>6.3582337983131565E-3</v>
      </c>
      <c r="P7" s="11">
        <v>0.13</v>
      </c>
      <c r="Q7" s="125"/>
      <c r="R7" s="99" t="s">
        <v>83</v>
      </c>
      <c r="S7" s="99"/>
      <c r="T7" s="107">
        <v>2</v>
      </c>
    </row>
    <row r="8" spans="1:24" s="12" customFormat="1" x14ac:dyDescent="0.25">
      <c r="A8" s="3" t="s">
        <v>115</v>
      </c>
      <c r="B8" s="1" t="s">
        <v>87</v>
      </c>
      <c r="C8" s="4" t="s">
        <v>64</v>
      </c>
      <c r="D8" s="4" t="s">
        <v>85</v>
      </c>
      <c r="E8" s="3" t="s">
        <v>116</v>
      </c>
      <c r="F8" s="3" t="s">
        <v>10</v>
      </c>
      <c r="G8" s="7">
        <v>693584</v>
      </c>
      <c r="H8" s="7">
        <f t="shared" ref="H8:H110" si="0">ROUND(G8*P8,0)</f>
        <v>90166</v>
      </c>
      <c r="I8" s="161">
        <f t="shared" ref="I8:I10" si="1">K8/J8</f>
        <v>0.14615384615384616</v>
      </c>
      <c r="J8" s="6">
        <v>130</v>
      </c>
      <c r="K8" s="6">
        <v>19</v>
      </c>
      <c r="L8" s="141">
        <v>96960</v>
      </c>
      <c r="M8" s="10">
        <f t="shared" ref="M8:M10" si="2">ROUND(L8*P8,0)</f>
        <v>12605</v>
      </c>
      <c r="N8" s="137">
        <f>SUM(L8:M8)/Monitoring!$B$20</f>
        <v>296.00162096447389</v>
      </c>
      <c r="O8" s="11">
        <f t="shared" ref="O8:O10" si="3">I8-L8/G8</f>
        <v>6.3582337983131565E-3</v>
      </c>
      <c r="P8" s="11">
        <v>0.13</v>
      </c>
      <c r="Q8" s="125"/>
      <c r="R8" s="99" t="s">
        <v>83</v>
      </c>
      <c r="S8" s="99"/>
      <c r="T8" s="107">
        <v>3</v>
      </c>
    </row>
    <row r="9" spans="1:24" s="12" customFormat="1" x14ac:dyDescent="0.25">
      <c r="A9" s="3" t="s">
        <v>115</v>
      </c>
      <c r="B9" s="1" t="s">
        <v>87</v>
      </c>
      <c r="C9" s="4" t="s">
        <v>65</v>
      </c>
      <c r="D9" s="4" t="s">
        <v>85</v>
      </c>
      <c r="E9" s="3" t="s">
        <v>116</v>
      </c>
      <c r="F9" s="3" t="s">
        <v>10</v>
      </c>
      <c r="G9" s="7">
        <v>693584</v>
      </c>
      <c r="H9" s="7">
        <f t="shared" si="0"/>
        <v>90166</v>
      </c>
      <c r="I9" s="161">
        <f t="shared" si="1"/>
        <v>0.14615384615384616</v>
      </c>
      <c r="J9" s="6">
        <v>130</v>
      </c>
      <c r="K9" s="6">
        <v>19</v>
      </c>
      <c r="L9" s="141">
        <v>96960</v>
      </c>
      <c r="M9" s="10">
        <f t="shared" si="2"/>
        <v>12605</v>
      </c>
      <c r="N9" s="137">
        <f>SUM(L9:M9)/Monitoring!$B$20</f>
        <v>296.00162096447389</v>
      </c>
      <c r="O9" s="11">
        <f t="shared" si="3"/>
        <v>6.3582337983131565E-3</v>
      </c>
      <c r="P9" s="11">
        <v>0.13</v>
      </c>
      <c r="Q9" s="125"/>
      <c r="R9" s="99" t="s">
        <v>83</v>
      </c>
      <c r="S9" s="99"/>
      <c r="T9" s="107">
        <v>2</v>
      </c>
    </row>
    <row r="10" spans="1:24" s="12" customFormat="1" x14ac:dyDescent="0.25">
      <c r="A10" s="3" t="s">
        <v>115</v>
      </c>
      <c r="B10" s="1" t="s">
        <v>87</v>
      </c>
      <c r="C10" s="4" t="s">
        <v>66</v>
      </c>
      <c r="D10" s="4" t="s">
        <v>85</v>
      </c>
      <c r="E10" s="3" t="s">
        <v>116</v>
      </c>
      <c r="F10" s="3" t="s">
        <v>10</v>
      </c>
      <c r="G10" s="7">
        <v>693584</v>
      </c>
      <c r="H10" s="7">
        <f t="shared" si="0"/>
        <v>90166</v>
      </c>
      <c r="I10" s="161">
        <f t="shared" si="1"/>
        <v>0.14615384615384616</v>
      </c>
      <c r="J10" s="6">
        <v>130</v>
      </c>
      <c r="K10" s="6">
        <v>19</v>
      </c>
      <c r="L10" s="141">
        <v>96960</v>
      </c>
      <c r="M10" s="10">
        <f t="shared" si="2"/>
        <v>12605</v>
      </c>
      <c r="N10" s="137">
        <f>SUM(L10:M10)/Monitoring!$B$20</f>
        <v>296.00162096447389</v>
      </c>
      <c r="O10" s="11">
        <f t="shared" si="3"/>
        <v>6.3582337983131565E-3</v>
      </c>
      <c r="P10" s="11">
        <v>0.13</v>
      </c>
      <c r="Q10" s="125"/>
      <c r="R10" s="99" t="s">
        <v>83</v>
      </c>
      <c r="S10" s="99"/>
      <c r="T10" s="107">
        <v>3</v>
      </c>
    </row>
    <row r="11" spans="1:24" s="12" customFormat="1" x14ac:dyDescent="0.25">
      <c r="A11" s="3" t="s">
        <v>115</v>
      </c>
      <c r="B11" s="1" t="s">
        <v>87</v>
      </c>
      <c r="C11" s="4" t="s">
        <v>67</v>
      </c>
      <c r="D11" s="4" t="s">
        <v>85</v>
      </c>
      <c r="E11" s="3" t="s">
        <v>116</v>
      </c>
      <c r="F11" s="3" t="s">
        <v>10</v>
      </c>
      <c r="G11" s="7">
        <v>768784</v>
      </c>
      <c r="H11" s="7">
        <f t="shared" si="0"/>
        <v>99942</v>
      </c>
      <c r="I11" s="161">
        <f t="shared" ref="I11" si="4">K11/J11</f>
        <v>0.12643678160919541</v>
      </c>
      <c r="J11" s="6">
        <v>174</v>
      </c>
      <c r="K11" s="6">
        <v>22</v>
      </c>
      <c r="L11" s="141">
        <v>96960</v>
      </c>
      <c r="M11" s="10">
        <f t="shared" ref="M11" si="5">ROUND(L11*P11,0)</f>
        <v>12605</v>
      </c>
      <c r="N11" s="137">
        <f>SUM(L11:M11)/Monitoring!$B$20</f>
        <v>296.00162096447389</v>
      </c>
      <c r="O11" s="11">
        <f t="shared" ref="O11" si="6">I11-L11/G11</f>
        <v>3.1553038648526877E-4</v>
      </c>
      <c r="P11" s="11">
        <v>0.13</v>
      </c>
      <c r="Q11" s="125">
        <v>44740</v>
      </c>
      <c r="R11" s="99" t="s">
        <v>83</v>
      </c>
      <c r="S11" s="99"/>
      <c r="T11" s="107">
        <v>3</v>
      </c>
    </row>
    <row r="12" spans="1:24" s="12" customFormat="1" x14ac:dyDescent="0.25">
      <c r="A12" s="3" t="s">
        <v>115</v>
      </c>
      <c r="B12" s="1" t="s">
        <v>87</v>
      </c>
      <c r="C12" s="4" t="s">
        <v>68</v>
      </c>
      <c r="D12" s="4" t="s">
        <v>85</v>
      </c>
      <c r="E12" s="3" t="s">
        <v>116</v>
      </c>
      <c r="F12" s="3" t="s">
        <v>10</v>
      </c>
      <c r="G12" s="7">
        <v>601657</v>
      </c>
      <c r="H12" s="7">
        <f t="shared" si="0"/>
        <v>78215</v>
      </c>
      <c r="I12" s="161">
        <f t="shared" ref="I12" si="7">K12/J12</f>
        <v>0.12643678160919541</v>
      </c>
      <c r="J12" s="6">
        <v>174</v>
      </c>
      <c r="K12" s="6">
        <v>22</v>
      </c>
      <c r="L12" s="141">
        <v>96960</v>
      </c>
      <c r="M12" s="10">
        <f t="shared" ref="M12" si="8">ROUND(L12*P12,0)</f>
        <v>12605</v>
      </c>
      <c r="N12" s="137">
        <f>SUM(L12:M12)/Monitoring!$B$20</f>
        <v>296.00162096447389</v>
      </c>
      <c r="O12" s="11">
        <f t="shared" ref="O12" si="9">I12-L12/G12</f>
        <v>-3.471816215444401E-2</v>
      </c>
      <c r="P12" s="11">
        <v>0.13</v>
      </c>
      <c r="Q12" s="125">
        <v>44740</v>
      </c>
      <c r="R12" s="99" t="s">
        <v>83</v>
      </c>
      <c r="S12" s="99"/>
      <c r="T12" s="107">
        <v>3</v>
      </c>
    </row>
    <row r="13" spans="1:24" s="12" customFormat="1" x14ac:dyDescent="0.25">
      <c r="A13" s="3" t="s">
        <v>115</v>
      </c>
      <c r="B13" s="1" t="s">
        <v>88</v>
      </c>
      <c r="C13" s="4" t="s">
        <v>69</v>
      </c>
      <c r="D13" s="4" t="s">
        <v>85</v>
      </c>
      <c r="E13" s="3" t="s">
        <v>116</v>
      </c>
      <c r="F13" s="3" t="s">
        <v>10</v>
      </c>
      <c r="G13" s="7">
        <v>829392</v>
      </c>
      <c r="H13" s="7">
        <f t="shared" si="0"/>
        <v>107821</v>
      </c>
      <c r="I13" s="161">
        <f t="shared" ref="I13" si="10">K13/J13</f>
        <v>6.3218390804597707E-2</v>
      </c>
      <c r="J13" s="6">
        <v>174</v>
      </c>
      <c r="K13" s="6">
        <v>11</v>
      </c>
      <c r="L13" s="141">
        <v>48480</v>
      </c>
      <c r="M13" s="10">
        <f t="shared" ref="M13" si="11">ROUND(L13*P13,0)</f>
        <v>6302</v>
      </c>
      <c r="N13" s="137">
        <f>SUM(L13:M13)/Monitoring!$B$20</f>
        <v>147.99945967850871</v>
      </c>
      <c r="O13" s="11">
        <f t="shared" ref="O13" si="12">I13-L13/G13</f>
        <v>4.7659340652030646E-3</v>
      </c>
      <c r="P13" s="11">
        <v>0.13</v>
      </c>
      <c r="Q13" s="125">
        <v>44789</v>
      </c>
      <c r="R13" s="99" t="s">
        <v>83</v>
      </c>
      <c r="S13" s="99"/>
      <c r="T13" s="107">
        <v>3</v>
      </c>
    </row>
    <row r="14" spans="1:24" s="12" customFormat="1" x14ac:dyDescent="0.25">
      <c r="A14" s="3" t="s">
        <v>115</v>
      </c>
      <c r="B14" s="1" t="s">
        <v>88</v>
      </c>
      <c r="C14" s="4" t="s">
        <v>72</v>
      </c>
      <c r="D14" s="4" t="s">
        <v>85</v>
      </c>
      <c r="E14" s="3" t="s">
        <v>116</v>
      </c>
      <c r="F14" s="3" t="s">
        <v>10</v>
      </c>
      <c r="G14" s="7">
        <v>829392</v>
      </c>
      <c r="H14" s="7">
        <f t="shared" si="0"/>
        <v>107821</v>
      </c>
      <c r="I14" s="161">
        <f t="shared" ref="I14" si="13">K14/J14</f>
        <v>6.3218390804597707E-2</v>
      </c>
      <c r="J14" s="6">
        <v>174</v>
      </c>
      <c r="K14" s="6">
        <v>11</v>
      </c>
      <c r="L14" s="141">
        <v>48480</v>
      </c>
      <c r="M14" s="10">
        <f t="shared" ref="M14" si="14">ROUND(L14*P14,0)</f>
        <v>6302</v>
      </c>
      <c r="N14" s="137">
        <f>SUM(L14:M14)/Monitoring!$B$20</f>
        <v>147.99945967850871</v>
      </c>
      <c r="O14" s="11">
        <f t="shared" ref="O14" si="15">I14-L14/G14</f>
        <v>4.7659340652030646E-3</v>
      </c>
      <c r="P14" s="11">
        <v>0.13</v>
      </c>
      <c r="Q14" s="125">
        <v>44789</v>
      </c>
      <c r="R14" s="99" t="s">
        <v>83</v>
      </c>
      <c r="S14" s="99"/>
      <c r="T14" s="107">
        <v>2</v>
      </c>
    </row>
    <row r="15" spans="1:24" s="12" customFormat="1" x14ac:dyDescent="0.25">
      <c r="A15" s="3" t="s">
        <v>115</v>
      </c>
      <c r="B15" s="1" t="s">
        <v>88</v>
      </c>
      <c r="C15" s="4" t="s">
        <v>73</v>
      </c>
      <c r="D15" s="4" t="s">
        <v>85</v>
      </c>
      <c r="E15" s="3" t="s">
        <v>116</v>
      </c>
      <c r="F15" s="3" t="s">
        <v>10</v>
      </c>
      <c r="G15" s="7">
        <v>834392</v>
      </c>
      <c r="H15" s="7">
        <f t="shared" si="0"/>
        <v>108471</v>
      </c>
      <c r="I15" s="161">
        <f t="shared" ref="I15" si="16">K15/J15</f>
        <v>6.3218390804597707E-2</v>
      </c>
      <c r="J15" s="6">
        <v>174</v>
      </c>
      <c r="K15" s="6">
        <v>11</v>
      </c>
      <c r="L15" s="141">
        <v>48480</v>
      </c>
      <c r="M15" s="10">
        <f t="shared" ref="M15" si="17">ROUND(L15*P15,0)</f>
        <v>6302</v>
      </c>
      <c r="N15" s="137">
        <f>SUM(L15:M15)/Monitoring!$B$20</f>
        <v>147.99945967850871</v>
      </c>
      <c r="O15" s="11">
        <f t="shared" ref="O15" si="18">I15-L15/G15</f>
        <v>5.1162038229392096E-3</v>
      </c>
      <c r="P15" s="11">
        <v>0.13</v>
      </c>
      <c r="Q15" s="125">
        <v>44858</v>
      </c>
      <c r="R15" s="99" t="s">
        <v>83</v>
      </c>
      <c r="S15" s="99" t="str">
        <f>VLOOKUP(A15,[1]Sheet1!$C:$E,3,FALSE)</f>
        <v>8424680057</v>
      </c>
      <c r="T15" s="107">
        <v>2</v>
      </c>
      <c r="U15" s="149" t="e">
        <v>#N/A</v>
      </c>
      <c r="V15" s="149" t="e">
        <v>#N/A</v>
      </c>
      <c r="W15" s="149" t="e">
        <v>#N/A</v>
      </c>
    </row>
    <row r="16" spans="1:24" s="12" customFormat="1" x14ac:dyDescent="0.25">
      <c r="A16" s="3" t="s">
        <v>115</v>
      </c>
      <c r="B16" s="1" t="s">
        <v>88</v>
      </c>
      <c r="C16" s="4" t="s">
        <v>74</v>
      </c>
      <c r="D16" s="4" t="s">
        <v>85</v>
      </c>
      <c r="E16" s="3" t="s">
        <v>116</v>
      </c>
      <c r="F16" s="3" t="s">
        <v>10</v>
      </c>
      <c r="G16" s="7">
        <v>914390</v>
      </c>
      <c r="H16" s="7">
        <f t="shared" si="0"/>
        <v>118871</v>
      </c>
      <c r="I16" s="161">
        <f t="shared" ref="I16" si="19">K16/J16</f>
        <v>5.7471264367816091E-2</v>
      </c>
      <c r="J16" s="6">
        <v>174</v>
      </c>
      <c r="K16" s="6">
        <v>10</v>
      </c>
      <c r="L16" s="141">
        <v>48480</v>
      </c>
      <c r="M16" s="10">
        <f t="shared" ref="M16" si="20">ROUND(L16*P16,0)</f>
        <v>6302</v>
      </c>
      <c r="N16" s="137">
        <f>SUM(L16:M16)/Monitoring!$B$20</f>
        <v>147.99945967850871</v>
      </c>
      <c r="O16" s="11">
        <f t="shared" ref="O16" si="21">I16-L16/G16</f>
        <v>4.4523118420885591E-3</v>
      </c>
      <c r="P16" s="11">
        <v>0.13</v>
      </c>
      <c r="Q16" s="125">
        <v>44890</v>
      </c>
      <c r="R16" s="99" t="s">
        <v>83</v>
      </c>
      <c r="S16" s="99" t="str">
        <f>VLOOKUP(A16,[1]Sheet1!$C:$E,3,FALSE)</f>
        <v>8424680057</v>
      </c>
      <c r="T16" s="107">
        <v>2</v>
      </c>
      <c r="U16" s="149" t="s">
        <v>189</v>
      </c>
      <c r="V16" s="149" t="s">
        <v>190</v>
      </c>
      <c r="W16" s="149" t="s">
        <v>190</v>
      </c>
    </row>
    <row r="17" spans="1:23" s="12" customFormat="1" x14ac:dyDescent="0.25">
      <c r="A17" s="3" t="s">
        <v>115</v>
      </c>
      <c r="B17" s="1" t="s">
        <v>88</v>
      </c>
      <c r="C17" s="4" t="s">
        <v>75</v>
      </c>
      <c r="D17" s="4" t="s">
        <v>85</v>
      </c>
      <c r="E17" s="3" t="s">
        <v>116</v>
      </c>
      <c r="F17" s="3" t="s">
        <v>10</v>
      </c>
      <c r="G17" s="7">
        <v>964192</v>
      </c>
      <c r="H17" s="7">
        <f t="shared" si="0"/>
        <v>125345</v>
      </c>
      <c r="I17" s="161">
        <f t="shared" ref="I17" si="22">K17/J17</f>
        <v>5.1724137931034482E-2</v>
      </c>
      <c r="J17" s="6">
        <v>174</v>
      </c>
      <c r="K17" s="6">
        <v>9</v>
      </c>
      <c r="L17" s="141">
        <v>48480</v>
      </c>
      <c r="M17" s="10">
        <f t="shared" ref="M17" si="23">ROUND(L17*P17,0)</f>
        <v>6302</v>
      </c>
      <c r="N17" s="137">
        <f>SUM(L17:M17)/Monitoring!$B$20</f>
        <v>147.99945967850871</v>
      </c>
      <c r="O17" s="11">
        <f t="shared" ref="O17" si="24">I17-L17/G17</f>
        <v>1.443695861405199E-3</v>
      </c>
      <c r="P17" s="11">
        <v>0.13</v>
      </c>
      <c r="Q17" s="125">
        <v>44945</v>
      </c>
      <c r="R17" s="99" t="s">
        <v>83</v>
      </c>
      <c r="S17" s="99" t="str">
        <f>VLOOKUP(A17,[1]Sheet1!$C:$E,3,FALSE)</f>
        <v>8424680057</v>
      </c>
      <c r="T17" s="107">
        <v>2</v>
      </c>
      <c r="U17" s="12" t="s">
        <v>189</v>
      </c>
      <c r="V17" s="12">
        <v>0</v>
      </c>
      <c r="W17" s="12">
        <v>0</v>
      </c>
    </row>
    <row r="18" spans="1:23" s="12" customFormat="1" x14ac:dyDescent="0.25">
      <c r="A18" s="3" t="s">
        <v>115</v>
      </c>
      <c r="B18" s="1" t="s">
        <v>88</v>
      </c>
      <c r="C18" s="4" t="s">
        <v>76</v>
      </c>
      <c r="D18" s="4" t="s">
        <v>85</v>
      </c>
      <c r="E18" s="3" t="s">
        <v>116</v>
      </c>
      <c r="F18" s="3" t="s">
        <v>10</v>
      </c>
      <c r="G18" s="7">
        <v>964192</v>
      </c>
      <c r="H18" s="7">
        <f t="shared" ref="H18" si="25">ROUND(G18*P18,0)</f>
        <v>125345</v>
      </c>
      <c r="I18" s="161">
        <f t="shared" ref="I18" si="26">K18/J18</f>
        <v>5.1724137931034482E-2</v>
      </c>
      <c r="J18" s="6">
        <v>174</v>
      </c>
      <c r="K18" s="6">
        <v>9</v>
      </c>
      <c r="L18" s="141">
        <v>48480</v>
      </c>
      <c r="M18" s="10">
        <f t="shared" ref="M18" si="27">ROUND(L18*P18,0)</f>
        <v>6302</v>
      </c>
      <c r="N18" s="137">
        <f>SUM(L18:M18)/Monitoring!$B$20</f>
        <v>147.99945967850871</v>
      </c>
      <c r="O18" s="11">
        <f t="shared" ref="O18" si="28">I18-L18/G18</f>
        <v>1.443695861405199E-3</v>
      </c>
      <c r="P18" s="11">
        <v>0.13</v>
      </c>
      <c r="Q18" s="125">
        <v>44960</v>
      </c>
      <c r="R18" s="99" t="s">
        <v>83</v>
      </c>
      <c r="S18" s="99" t="str">
        <f>VLOOKUP(A18,[1]Sheet1!$C:$E,3,FALSE)</f>
        <v>8424680057</v>
      </c>
      <c r="T18" s="107">
        <v>1</v>
      </c>
      <c r="U18" s="12" t="e">
        <f>IF(VLOOKUP($S18,'Havi béradatok'!$B:$E,2,FALSE)=E18,"EGYEZIK","HIBÁS")</f>
        <v>#N/A</v>
      </c>
      <c r="V18" s="12" t="e">
        <f>VLOOKUP($S18,'Havi béradatok'!$B:$E,3,FALSE)-G18</f>
        <v>#N/A</v>
      </c>
      <c r="W18" s="12" t="e">
        <f>VLOOKUP($S18,'Havi béradatok'!$B:$E,4,FALSE)-H18</f>
        <v>#N/A</v>
      </c>
    </row>
    <row r="19" spans="1:23" s="12" customFormat="1" ht="15" customHeight="1" x14ac:dyDescent="0.25">
      <c r="A19" s="3" t="s">
        <v>117</v>
      </c>
      <c r="B19" s="1" t="s">
        <v>87</v>
      </c>
      <c r="C19" s="4" t="s">
        <v>63</v>
      </c>
      <c r="D19" s="4" t="s">
        <v>85</v>
      </c>
      <c r="E19" s="3" t="s">
        <v>81</v>
      </c>
      <c r="F19" s="3" t="s">
        <v>10</v>
      </c>
      <c r="G19" s="7">
        <v>938780</v>
      </c>
      <c r="H19" s="7">
        <f t="shared" si="0"/>
        <v>122041</v>
      </c>
      <c r="I19" s="161">
        <f t="shared" ref="I19" si="29">K19/J19</f>
        <v>0.13218390804597702</v>
      </c>
      <c r="J19" s="6">
        <v>174</v>
      </c>
      <c r="K19" s="6">
        <v>23</v>
      </c>
      <c r="L19" s="141">
        <v>121200</v>
      </c>
      <c r="M19" s="10">
        <f t="shared" ref="M19" si="30">ROUND(L19*P19,0)</f>
        <v>15756</v>
      </c>
      <c r="N19" s="137">
        <f>SUM(L19:M19)/Monitoring!$B$20</f>
        <v>370.00135080372826</v>
      </c>
      <c r="O19" s="11">
        <f t="shared" ref="O19" si="31">I19-L19/G19</f>
        <v>3.0801776725135899E-3</v>
      </c>
      <c r="P19" s="11">
        <v>0.13</v>
      </c>
      <c r="Q19" s="125"/>
      <c r="R19" s="99" t="s">
        <v>83</v>
      </c>
      <c r="S19" s="99"/>
      <c r="T19" s="107">
        <v>2</v>
      </c>
    </row>
    <row r="20" spans="1:23" s="12" customFormat="1" ht="15" customHeight="1" x14ac:dyDescent="0.25">
      <c r="A20" s="3" t="s">
        <v>117</v>
      </c>
      <c r="B20" s="1" t="s">
        <v>87</v>
      </c>
      <c r="C20" s="4" t="s">
        <v>64</v>
      </c>
      <c r="D20" s="4" t="s">
        <v>85</v>
      </c>
      <c r="E20" s="3" t="s">
        <v>81</v>
      </c>
      <c r="F20" s="3" t="s">
        <v>10</v>
      </c>
      <c r="G20" s="7">
        <v>938779</v>
      </c>
      <c r="H20" s="7">
        <f t="shared" si="0"/>
        <v>122041</v>
      </c>
      <c r="I20" s="161">
        <f t="shared" ref="I20:I21" si="32">K20/J20</f>
        <v>0.13218390804597702</v>
      </c>
      <c r="J20" s="6">
        <v>174</v>
      </c>
      <c r="K20" s="6">
        <v>23</v>
      </c>
      <c r="L20" s="141">
        <v>121200</v>
      </c>
      <c r="M20" s="10">
        <f t="shared" ref="M20:M21" si="33">ROUND(L20*P20,0)</f>
        <v>15756</v>
      </c>
      <c r="N20" s="137">
        <f>SUM(L20:M20)/Monitoring!$B$20</f>
        <v>370.00135080372826</v>
      </c>
      <c r="O20" s="11">
        <f t="shared" ref="O20:O21" si="34">I20-L20/G20</f>
        <v>3.0800401494859297E-3</v>
      </c>
      <c r="P20" s="11">
        <v>0.13</v>
      </c>
      <c r="Q20" s="125"/>
      <c r="R20" s="99" t="s">
        <v>83</v>
      </c>
      <c r="S20" s="99"/>
      <c r="T20" s="107">
        <v>3</v>
      </c>
    </row>
    <row r="21" spans="1:23" s="12" customFormat="1" ht="15" customHeight="1" x14ac:dyDescent="0.25">
      <c r="A21" s="3" t="s">
        <v>117</v>
      </c>
      <c r="B21" s="1" t="s">
        <v>87</v>
      </c>
      <c r="C21" s="4" t="s">
        <v>65</v>
      </c>
      <c r="D21" s="4" t="s">
        <v>85</v>
      </c>
      <c r="E21" s="3" t="s">
        <v>81</v>
      </c>
      <c r="F21" s="3" t="s">
        <v>10</v>
      </c>
      <c r="G21" s="7">
        <v>973780</v>
      </c>
      <c r="H21" s="7">
        <f t="shared" si="0"/>
        <v>126591</v>
      </c>
      <c r="I21" s="161">
        <f t="shared" si="32"/>
        <v>0.12643678160919541</v>
      </c>
      <c r="J21" s="6">
        <v>174</v>
      </c>
      <c r="K21" s="6">
        <v>22</v>
      </c>
      <c r="L21" s="141">
        <v>121200</v>
      </c>
      <c r="M21" s="10">
        <f t="shared" si="33"/>
        <v>15756</v>
      </c>
      <c r="N21" s="137">
        <f>SUM(L21:M21)/Monitoring!$B$20</f>
        <v>370.00135080372826</v>
      </c>
      <c r="O21" s="11">
        <f t="shared" si="34"/>
        <v>1.9733504440451743E-3</v>
      </c>
      <c r="P21" s="11">
        <v>0.13</v>
      </c>
      <c r="Q21" s="125">
        <v>44680</v>
      </c>
      <c r="R21" s="99" t="s">
        <v>83</v>
      </c>
      <c r="S21" s="99"/>
      <c r="T21" s="107">
        <v>2</v>
      </c>
    </row>
    <row r="22" spans="1:23" s="12" customFormat="1" ht="15" customHeight="1" x14ac:dyDescent="0.25">
      <c r="A22" s="3" t="s">
        <v>117</v>
      </c>
      <c r="B22" s="1" t="s">
        <v>87</v>
      </c>
      <c r="C22" s="4" t="s">
        <v>66</v>
      </c>
      <c r="D22" s="4" t="s">
        <v>85</v>
      </c>
      <c r="E22" s="3" t="s">
        <v>81</v>
      </c>
      <c r="F22" s="3" t="s">
        <v>10</v>
      </c>
      <c r="G22" s="7">
        <v>973780</v>
      </c>
      <c r="H22" s="7">
        <f t="shared" si="0"/>
        <v>126591</v>
      </c>
      <c r="I22" s="161">
        <f t="shared" ref="I22:I24" si="35">K22/J22</f>
        <v>0.12643678160919541</v>
      </c>
      <c r="J22" s="6">
        <v>174</v>
      </c>
      <c r="K22" s="6">
        <v>22</v>
      </c>
      <c r="L22" s="141">
        <v>121200</v>
      </c>
      <c r="M22" s="10">
        <f t="shared" ref="M22:M24" si="36">ROUND(L22*P22,0)</f>
        <v>15756</v>
      </c>
      <c r="N22" s="137">
        <f>SUM(L22:M22)/Monitoring!$B$20</f>
        <v>370.00135080372826</v>
      </c>
      <c r="O22" s="11">
        <f t="shared" ref="O22:O24" si="37">I22-L22/G22</f>
        <v>1.9733504440451743E-3</v>
      </c>
      <c r="P22" s="11">
        <v>0.13</v>
      </c>
      <c r="Q22" s="125">
        <v>44680</v>
      </c>
      <c r="R22" s="99" t="s">
        <v>83</v>
      </c>
      <c r="S22" s="99"/>
      <c r="T22" s="107">
        <v>3</v>
      </c>
    </row>
    <row r="23" spans="1:23" s="12" customFormat="1" ht="15" customHeight="1" x14ac:dyDescent="0.25">
      <c r="A23" s="3" t="s">
        <v>117</v>
      </c>
      <c r="B23" s="1" t="s">
        <v>87</v>
      </c>
      <c r="C23" s="4" t="s">
        <v>67</v>
      </c>
      <c r="D23" s="4" t="s">
        <v>85</v>
      </c>
      <c r="E23" s="3" t="s">
        <v>81</v>
      </c>
      <c r="F23" s="3" t="s">
        <v>10</v>
      </c>
      <c r="G23" s="7">
        <v>973780</v>
      </c>
      <c r="H23" s="7">
        <f t="shared" si="0"/>
        <v>126591</v>
      </c>
      <c r="I23" s="161">
        <f t="shared" si="35"/>
        <v>0.12643678160919541</v>
      </c>
      <c r="J23" s="6">
        <v>174</v>
      </c>
      <c r="K23" s="6">
        <v>22</v>
      </c>
      <c r="L23" s="141">
        <v>121200</v>
      </c>
      <c r="M23" s="10">
        <f t="shared" si="36"/>
        <v>15756</v>
      </c>
      <c r="N23" s="137">
        <f>SUM(L23:M23)/Monitoring!$B$20</f>
        <v>370.00135080372826</v>
      </c>
      <c r="O23" s="11">
        <f t="shared" si="37"/>
        <v>1.9733504440451743E-3</v>
      </c>
      <c r="P23" s="11">
        <v>0.13</v>
      </c>
      <c r="Q23" s="125">
        <v>44680</v>
      </c>
      <c r="R23" s="99" t="s">
        <v>83</v>
      </c>
      <c r="S23" s="99"/>
      <c r="T23" s="107">
        <v>3</v>
      </c>
    </row>
    <row r="24" spans="1:23" s="12" customFormat="1" ht="15" customHeight="1" x14ac:dyDescent="0.25">
      <c r="A24" s="3" t="s">
        <v>117</v>
      </c>
      <c r="B24" s="1" t="s">
        <v>87</v>
      </c>
      <c r="C24" s="4" t="s">
        <v>68</v>
      </c>
      <c r="D24" s="4" t="s">
        <v>85</v>
      </c>
      <c r="E24" s="3" t="s">
        <v>81</v>
      </c>
      <c r="F24" s="3" t="s">
        <v>10</v>
      </c>
      <c r="G24" s="7">
        <v>846765</v>
      </c>
      <c r="H24" s="7">
        <f t="shared" si="0"/>
        <v>110079</v>
      </c>
      <c r="I24" s="161">
        <f t="shared" si="35"/>
        <v>0.12643678160919541</v>
      </c>
      <c r="J24" s="6">
        <v>174</v>
      </c>
      <c r="K24" s="6">
        <v>22</v>
      </c>
      <c r="L24" s="141">
        <v>107062</v>
      </c>
      <c r="M24" s="10">
        <f t="shared" si="36"/>
        <v>13918</v>
      </c>
      <c r="N24" s="137">
        <f>SUM(L24:M24)/Monitoring!$B$20</f>
        <v>326.84047007969747</v>
      </c>
      <c r="O24" s="11">
        <f t="shared" si="37"/>
        <v>2.8506056620747344E-7</v>
      </c>
      <c r="P24" s="11">
        <v>0.13</v>
      </c>
      <c r="Q24" s="125">
        <v>44680</v>
      </c>
      <c r="R24" s="99" t="s">
        <v>83</v>
      </c>
      <c r="S24" s="99"/>
      <c r="T24" s="107">
        <v>3</v>
      </c>
    </row>
    <row r="25" spans="1:23" s="12" customFormat="1" ht="15" customHeight="1" x14ac:dyDescent="0.25">
      <c r="A25" s="3" t="s">
        <v>117</v>
      </c>
      <c r="B25" s="1" t="s">
        <v>88</v>
      </c>
      <c r="C25" s="4" t="s">
        <v>69</v>
      </c>
      <c r="D25" s="4" t="s">
        <v>85</v>
      </c>
      <c r="E25" s="3" t="s">
        <v>81</v>
      </c>
      <c r="F25" s="3" t="s">
        <v>10</v>
      </c>
      <c r="G25" s="7">
        <v>909692</v>
      </c>
      <c r="H25" s="7">
        <f t="shared" si="0"/>
        <v>118260</v>
      </c>
      <c r="I25" s="161">
        <f t="shared" ref="I25" si="38">K25/J25</f>
        <v>5.7471264367816091E-2</v>
      </c>
      <c r="J25" s="6">
        <v>174</v>
      </c>
      <c r="K25" s="6">
        <v>10</v>
      </c>
      <c r="L25" s="141">
        <v>48480</v>
      </c>
      <c r="M25" s="10">
        <f t="shared" ref="M25" si="39">ROUND(L25*P25,0)</f>
        <v>6302</v>
      </c>
      <c r="N25" s="137">
        <f>SUM(L25:M25)/Monitoring!$B$20</f>
        <v>147.99945967850871</v>
      </c>
      <c r="O25" s="11">
        <f t="shared" ref="O25" si="40">I25-L25/G25</f>
        <v>4.1785015425961289E-3</v>
      </c>
      <c r="P25" s="11">
        <v>0.13</v>
      </c>
      <c r="Q25" s="125">
        <v>44771</v>
      </c>
      <c r="R25" s="99" t="s">
        <v>83</v>
      </c>
      <c r="S25" s="99"/>
      <c r="T25" s="107">
        <v>3</v>
      </c>
    </row>
    <row r="26" spans="1:23" s="12" customFormat="1" ht="15" customHeight="1" x14ac:dyDescent="0.25">
      <c r="A26" s="3" t="s">
        <v>117</v>
      </c>
      <c r="B26" s="1" t="s">
        <v>88</v>
      </c>
      <c r="C26" s="4" t="s">
        <v>72</v>
      </c>
      <c r="D26" s="4" t="s">
        <v>85</v>
      </c>
      <c r="E26" s="3" t="s">
        <v>81</v>
      </c>
      <c r="F26" s="3" t="s">
        <v>10</v>
      </c>
      <c r="G26" s="7">
        <v>909692</v>
      </c>
      <c r="H26" s="7">
        <f t="shared" si="0"/>
        <v>118260</v>
      </c>
      <c r="I26" s="161">
        <f t="shared" ref="I26:I29" si="41">K26/J26</f>
        <v>5.7471264367816091E-2</v>
      </c>
      <c r="J26" s="6">
        <v>174</v>
      </c>
      <c r="K26" s="6">
        <v>10</v>
      </c>
      <c r="L26" s="141">
        <v>48480</v>
      </c>
      <c r="M26" s="10">
        <f t="shared" ref="M26:M29" si="42">ROUND(L26*P26,0)</f>
        <v>6302</v>
      </c>
      <c r="N26" s="137">
        <f>SUM(L26:M26)/Monitoring!$B$20</f>
        <v>147.99945967850871</v>
      </c>
      <c r="O26" s="11">
        <f t="shared" ref="O26:O29" si="43">I26-L26/G26</f>
        <v>4.1785015425961289E-3</v>
      </c>
      <c r="P26" s="11">
        <v>0.13</v>
      </c>
      <c r="Q26" s="125">
        <v>44771</v>
      </c>
      <c r="R26" s="99" t="s">
        <v>83</v>
      </c>
      <c r="S26" s="99"/>
      <c r="T26" s="107">
        <v>2</v>
      </c>
    </row>
    <row r="27" spans="1:23" s="12" customFormat="1" ht="15" customHeight="1" x14ac:dyDescent="0.25">
      <c r="A27" s="3" t="s">
        <v>117</v>
      </c>
      <c r="B27" s="1" t="s">
        <v>88</v>
      </c>
      <c r="C27" s="4" t="s">
        <v>73</v>
      </c>
      <c r="D27" s="4" t="s">
        <v>85</v>
      </c>
      <c r="E27" s="3" t="s">
        <v>81</v>
      </c>
      <c r="F27" s="3" t="s">
        <v>10</v>
      </c>
      <c r="G27" s="7">
        <v>909692</v>
      </c>
      <c r="H27" s="7">
        <f t="shared" si="0"/>
        <v>118260</v>
      </c>
      <c r="I27" s="161">
        <f t="shared" si="41"/>
        <v>5.7471264367816091E-2</v>
      </c>
      <c r="J27" s="6">
        <v>174</v>
      </c>
      <c r="K27" s="6">
        <v>10</v>
      </c>
      <c r="L27" s="141">
        <v>48480</v>
      </c>
      <c r="M27" s="10">
        <f t="shared" si="42"/>
        <v>6302</v>
      </c>
      <c r="N27" s="137">
        <f>SUM(L27:M27)/Monitoring!$B$20</f>
        <v>147.99945967850871</v>
      </c>
      <c r="O27" s="11">
        <f t="shared" si="43"/>
        <v>4.1785015425961289E-3</v>
      </c>
      <c r="P27" s="11">
        <v>0.13</v>
      </c>
      <c r="Q27" s="125">
        <v>44771</v>
      </c>
      <c r="R27" s="99" t="s">
        <v>83</v>
      </c>
      <c r="S27" s="99" t="str">
        <f>VLOOKUP(A27,[1]Sheet1!$C:$E,3,FALSE)</f>
        <v>8389152959</v>
      </c>
      <c r="T27" s="107">
        <v>2</v>
      </c>
      <c r="U27" s="149" t="e">
        <v>#N/A</v>
      </c>
      <c r="V27" s="149" t="e">
        <v>#N/A</v>
      </c>
      <c r="W27" s="149" t="e">
        <v>#N/A</v>
      </c>
    </row>
    <row r="28" spans="1:23" s="12" customFormat="1" ht="15" customHeight="1" x14ac:dyDescent="0.25">
      <c r="A28" s="3" t="s">
        <v>117</v>
      </c>
      <c r="B28" s="1" t="s">
        <v>88</v>
      </c>
      <c r="C28" s="4" t="s">
        <v>74</v>
      </c>
      <c r="D28" s="4" t="s">
        <v>85</v>
      </c>
      <c r="E28" s="3" t="s">
        <v>81</v>
      </c>
      <c r="F28" s="3" t="s">
        <v>10</v>
      </c>
      <c r="G28" s="7">
        <v>909692</v>
      </c>
      <c r="H28" s="7">
        <f t="shared" si="0"/>
        <v>118260</v>
      </c>
      <c r="I28" s="161">
        <f t="shared" si="41"/>
        <v>5.7471264367816091E-2</v>
      </c>
      <c r="J28" s="6">
        <v>174</v>
      </c>
      <c r="K28" s="6">
        <v>10</v>
      </c>
      <c r="L28" s="141">
        <v>48480</v>
      </c>
      <c r="M28" s="10">
        <f t="shared" si="42"/>
        <v>6302</v>
      </c>
      <c r="N28" s="137">
        <f>SUM(L28:M28)/Monitoring!$B$20</f>
        <v>147.99945967850871</v>
      </c>
      <c r="O28" s="11">
        <f t="shared" si="43"/>
        <v>4.1785015425961289E-3</v>
      </c>
      <c r="P28" s="11">
        <v>0.13</v>
      </c>
      <c r="Q28" s="125">
        <v>44771</v>
      </c>
      <c r="R28" s="99" t="s">
        <v>83</v>
      </c>
      <c r="S28" s="99" t="str">
        <f>VLOOKUP(A28,[1]Sheet1!$C:$E,3,FALSE)</f>
        <v>8389152959</v>
      </c>
      <c r="T28" s="107">
        <v>2</v>
      </c>
      <c r="U28" s="149" t="s">
        <v>189</v>
      </c>
      <c r="V28" s="149" t="s">
        <v>190</v>
      </c>
      <c r="W28" s="149" t="s">
        <v>190</v>
      </c>
    </row>
    <row r="29" spans="1:23" s="12" customFormat="1" ht="15" customHeight="1" x14ac:dyDescent="0.25">
      <c r="A29" s="3" t="s">
        <v>117</v>
      </c>
      <c r="B29" s="1" t="s">
        <v>88</v>
      </c>
      <c r="C29" s="4" t="s">
        <v>75</v>
      </c>
      <c r="D29" s="4" t="s">
        <v>85</v>
      </c>
      <c r="E29" s="3" t="s">
        <v>81</v>
      </c>
      <c r="F29" s="3" t="s">
        <v>10</v>
      </c>
      <c r="G29" s="7">
        <v>964292</v>
      </c>
      <c r="H29" s="7">
        <f t="shared" si="0"/>
        <v>125358</v>
      </c>
      <c r="I29" s="161">
        <f t="shared" si="41"/>
        <v>5.1724137931034482E-2</v>
      </c>
      <c r="J29" s="6">
        <v>174</v>
      </c>
      <c r="K29" s="6">
        <v>9</v>
      </c>
      <c r="L29" s="141">
        <v>48480</v>
      </c>
      <c r="M29" s="10">
        <f t="shared" si="42"/>
        <v>6302</v>
      </c>
      <c r="N29" s="137">
        <f>SUM(L29:M29)/Monitoring!$B$20</f>
        <v>147.99945967850871</v>
      </c>
      <c r="O29" s="11">
        <f t="shared" si="43"/>
        <v>1.4489100954825987E-3</v>
      </c>
      <c r="P29" s="11">
        <v>0.13</v>
      </c>
      <c r="Q29" s="125">
        <v>44936</v>
      </c>
      <c r="R29" s="99" t="s">
        <v>83</v>
      </c>
      <c r="S29" s="99" t="str">
        <f>VLOOKUP(A29,[1]Sheet1!$C:$E,3,FALSE)</f>
        <v>8389152959</v>
      </c>
      <c r="T29" s="107">
        <v>2</v>
      </c>
      <c r="U29" s="12" t="s">
        <v>189</v>
      </c>
      <c r="V29" s="12">
        <v>0</v>
      </c>
      <c r="W29" s="12">
        <v>0</v>
      </c>
    </row>
    <row r="30" spans="1:23" s="12" customFormat="1" ht="15" customHeight="1" x14ac:dyDescent="0.25">
      <c r="A30" s="3" t="s">
        <v>117</v>
      </c>
      <c r="B30" s="1" t="s">
        <v>88</v>
      </c>
      <c r="C30" s="4" t="s">
        <v>76</v>
      </c>
      <c r="D30" s="4" t="s">
        <v>85</v>
      </c>
      <c r="E30" s="3" t="s">
        <v>81</v>
      </c>
      <c r="F30" s="3" t="s">
        <v>10</v>
      </c>
      <c r="G30" s="7">
        <v>964292</v>
      </c>
      <c r="H30" s="7">
        <f t="shared" ref="H30" si="44">ROUND(G30*P30,0)</f>
        <v>125358</v>
      </c>
      <c r="I30" s="161">
        <f t="shared" ref="I30" si="45">K30/J30</f>
        <v>5.1724137931034482E-2</v>
      </c>
      <c r="J30" s="6">
        <v>174</v>
      </c>
      <c r="K30" s="6">
        <v>9</v>
      </c>
      <c r="L30" s="141">
        <v>48480</v>
      </c>
      <c r="M30" s="10">
        <f t="shared" ref="M30" si="46">ROUND(L30*P30,0)</f>
        <v>6302</v>
      </c>
      <c r="N30" s="137">
        <f>SUM(L30:M30)/Monitoring!$B$20</f>
        <v>147.99945967850871</v>
      </c>
      <c r="O30" s="11">
        <f t="shared" ref="O30" si="47">I30-L30/G30</f>
        <v>1.4489100954825987E-3</v>
      </c>
      <c r="P30" s="11">
        <v>0.13</v>
      </c>
      <c r="Q30" s="125">
        <v>44936</v>
      </c>
      <c r="R30" s="99" t="s">
        <v>83</v>
      </c>
      <c r="S30" s="99" t="str">
        <f>VLOOKUP(A30,[1]Sheet1!$C:$E,3,FALSE)</f>
        <v>8389152959</v>
      </c>
      <c r="T30" s="107">
        <v>1</v>
      </c>
      <c r="U30" s="12" t="str">
        <f>IF(VLOOKUP($S30,'Havi béradatok'!$B:$E,2,FALSE)=E30,"EGYEZIK","HIBÁS")</f>
        <v>EGYEZIK</v>
      </c>
      <c r="V30" s="12">
        <f>VLOOKUP($S30,'Havi béradatok'!$B:$E,3,FALSE)-G30</f>
        <v>-30912</v>
      </c>
      <c r="W30" s="12">
        <f>VLOOKUP($S30,'Havi béradatok'!$B:$E,4,FALSE)-H30</f>
        <v>-4019</v>
      </c>
    </row>
    <row r="31" spans="1:23" s="12" customFormat="1" ht="15" customHeight="1" x14ac:dyDescent="0.25">
      <c r="A31" s="3" t="s">
        <v>117</v>
      </c>
      <c r="B31" s="1" t="s">
        <v>88</v>
      </c>
      <c r="C31" s="4" t="s">
        <v>77</v>
      </c>
      <c r="D31" s="4" t="s">
        <v>85</v>
      </c>
      <c r="E31" s="3" t="s">
        <v>81</v>
      </c>
      <c r="F31" s="3" t="s">
        <v>10</v>
      </c>
      <c r="G31" s="7">
        <v>933380</v>
      </c>
      <c r="H31" s="7">
        <f t="shared" ref="H31" si="48">ROUND(G31*P31,0)</f>
        <v>121339</v>
      </c>
      <c r="I31" s="161">
        <f t="shared" ref="I31" si="49">K31/J31</f>
        <v>5.7471264367816091E-2</v>
      </c>
      <c r="J31" s="6">
        <v>174</v>
      </c>
      <c r="K31" s="6">
        <v>10</v>
      </c>
      <c r="L31" s="141">
        <v>48480</v>
      </c>
      <c r="M31" s="10">
        <f t="shared" ref="M31" si="50">ROUND(L31*P31,0)</f>
        <v>6302</v>
      </c>
      <c r="N31" s="137">
        <f>SUM(L31:M31)/Monitoring!$B$20</f>
        <v>147.99945967850871</v>
      </c>
      <c r="O31" s="11">
        <f t="shared" ref="O31" si="51">I31-L31/G31</f>
        <v>5.5310042379654381E-3</v>
      </c>
      <c r="P31" s="11">
        <v>0.13</v>
      </c>
      <c r="Q31" s="125">
        <v>44984</v>
      </c>
      <c r="R31" s="99" t="s">
        <v>83</v>
      </c>
      <c r="S31" s="99" t="str">
        <f>VLOOKUP(A31,[1]Sheet1!$C:$E,3,FALSE)</f>
        <v>8389152959</v>
      </c>
      <c r="T31" s="107">
        <v>1</v>
      </c>
      <c r="U31" s="12" t="str">
        <f>IF(VLOOKUP($S31,'Havi béradatok'!$B:$E,2,FALSE)=E31,"EGYEZIK","HIBÁS")</f>
        <v>EGYEZIK</v>
      </c>
      <c r="V31" s="12">
        <f>VLOOKUP($S31,'Havi béradatok'!$B:$E,3,FALSE)-G31</f>
        <v>0</v>
      </c>
      <c r="W31" s="12">
        <f>VLOOKUP($S31,'Havi béradatok'!$B:$E,4,FALSE)-H31</f>
        <v>0</v>
      </c>
    </row>
    <row r="32" spans="1:23" s="12" customFormat="1" ht="15" customHeight="1" x14ac:dyDescent="0.25">
      <c r="A32" s="3" t="s">
        <v>117</v>
      </c>
      <c r="B32" s="1" t="s">
        <v>88</v>
      </c>
      <c r="C32" s="4" t="s">
        <v>78</v>
      </c>
      <c r="D32" s="4" t="s">
        <v>85</v>
      </c>
      <c r="E32" s="3" t="s">
        <v>81</v>
      </c>
      <c r="F32" s="3" t="s">
        <v>14</v>
      </c>
      <c r="G32" s="7">
        <v>933380</v>
      </c>
      <c r="H32" s="7">
        <f t="shared" ref="H32:H36" si="52">ROUND(G32*P32,0)</f>
        <v>121339</v>
      </c>
      <c r="I32" s="161">
        <f t="shared" ref="I32:I36" si="53">K32/J32</f>
        <v>5.7471264367816091E-2</v>
      </c>
      <c r="J32" s="6">
        <v>174</v>
      </c>
      <c r="K32" s="6">
        <v>10</v>
      </c>
      <c r="L32" s="141">
        <v>48480</v>
      </c>
      <c r="M32" s="10">
        <f t="shared" ref="M32:M36" si="54">ROUND(L32*P32,0)</f>
        <v>6302</v>
      </c>
      <c r="N32" s="137">
        <f>SUM(L32:M32)/Monitoring!$B$20</f>
        <v>147.99945967850871</v>
      </c>
      <c r="O32" s="11">
        <f t="shared" ref="O32:O36" si="55">I32-L32/G32</f>
        <v>5.5310042379654381E-3</v>
      </c>
      <c r="P32" s="11">
        <v>0.13</v>
      </c>
      <c r="Q32" s="125">
        <v>44984</v>
      </c>
      <c r="R32" s="99" t="s">
        <v>83</v>
      </c>
      <c r="S32" s="99" t="str">
        <f>VLOOKUP(A32,[1]Sheet1!$C:$E,3,FALSE)</f>
        <v>8389152959</v>
      </c>
      <c r="T32" s="107"/>
    </row>
    <row r="33" spans="1:23" s="12" customFormat="1" ht="15" customHeight="1" x14ac:dyDescent="0.25">
      <c r="A33" s="3" t="s">
        <v>117</v>
      </c>
      <c r="B33" s="1" t="s">
        <v>88</v>
      </c>
      <c r="C33" s="4" t="s">
        <v>79</v>
      </c>
      <c r="D33" s="4" t="s">
        <v>85</v>
      </c>
      <c r="E33" s="3" t="s">
        <v>81</v>
      </c>
      <c r="F33" s="3" t="s">
        <v>14</v>
      </c>
      <c r="G33" s="7">
        <v>933380</v>
      </c>
      <c r="H33" s="7">
        <f t="shared" si="52"/>
        <v>121339</v>
      </c>
      <c r="I33" s="161">
        <f t="shared" si="53"/>
        <v>5.7471264367816091E-2</v>
      </c>
      <c r="J33" s="6">
        <v>174</v>
      </c>
      <c r="K33" s="6">
        <v>10</v>
      </c>
      <c r="L33" s="141">
        <v>48480</v>
      </c>
      <c r="M33" s="10">
        <f t="shared" si="54"/>
        <v>6302</v>
      </c>
      <c r="N33" s="137">
        <f>SUM(L33:M33)/Monitoring!$B$20</f>
        <v>147.99945967850871</v>
      </c>
      <c r="O33" s="11">
        <f t="shared" si="55"/>
        <v>5.5310042379654381E-3</v>
      </c>
      <c r="P33" s="11">
        <v>0.13</v>
      </c>
      <c r="Q33" s="125">
        <v>44984</v>
      </c>
      <c r="R33" s="99" t="s">
        <v>83</v>
      </c>
      <c r="S33" s="99" t="str">
        <f>VLOOKUP(A33,[1]Sheet1!$C:$E,3,FALSE)</f>
        <v>8389152959</v>
      </c>
      <c r="T33" s="107"/>
    </row>
    <row r="34" spans="1:23" s="12" customFormat="1" ht="15" customHeight="1" x14ac:dyDescent="0.25">
      <c r="A34" s="3" t="s">
        <v>117</v>
      </c>
      <c r="B34" s="1" t="s">
        <v>88</v>
      </c>
      <c r="C34" s="4" t="s">
        <v>93</v>
      </c>
      <c r="D34" s="4" t="s">
        <v>85</v>
      </c>
      <c r="E34" s="3" t="s">
        <v>81</v>
      </c>
      <c r="F34" s="3" t="s">
        <v>14</v>
      </c>
      <c r="G34" s="7">
        <v>933380</v>
      </c>
      <c r="H34" s="7">
        <f t="shared" si="52"/>
        <v>121339</v>
      </c>
      <c r="I34" s="161">
        <f t="shared" si="53"/>
        <v>5.7471264367816091E-2</v>
      </c>
      <c r="J34" s="6">
        <v>174</v>
      </c>
      <c r="K34" s="6">
        <v>10</v>
      </c>
      <c r="L34" s="141">
        <v>48480</v>
      </c>
      <c r="M34" s="10">
        <f t="shared" si="54"/>
        <v>6302</v>
      </c>
      <c r="N34" s="137">
        <f>SUM(L34:M34)/Monitoring!$B$20</f>
        <v>147.99945967850871</v>
      </c>
      <c r="O34" s="11">
        <f t="shared" si="55"/>
        <v>5.5310042379654381E-3</v>
      </c>
      <c r="P34" s="11">
        <v>0.13</v>
      </c>
      <c r="Q34" s="125">
        <v>44984</v>
      </c>
      <c r="R34" s="99" t="s">
        <v>83</v>
      </c>
      <c r="S34" s="99" t="str">
        <f>VLOOKUP(A34,[1]Sheet1!$C:$E,3,FALSE)</f>
        <v>8389152959</v>
      </c>
      <c r="T34" s="107"/>
    </row>
    <row r="35" spans="1:23" s="12" customFormat="1" ht="15" customHeight="1" x14ac:dyDescent="0.25">
      <c r="A35" s="3" t="s">
        <v>117</v>
      </c>
      <c r="B35" s="1" t="s">
        <v>88</v>
      </c>
      <c r="C35" s="4" t="s">
        <v>94</v>
      </c>
      <c r="D35" s="4" t="s">
        <v>85</v>
      </c>
      <c r="E35" s="3" t="s">
        <v>81</v>
      </c>
      <c r="F35" s="3" t="s">
        <v>14</v>
      </c>
      <c r="G35" s="7">
        <v>933380</v>
      </c>
      <c r="H35" s="7">
        <f t="shared" si="52"/>
        <v>121339</v>
      </c>
      <c r="I35" s="161">
        <f t="shared" si="53"/>
        <v>5.7471264367816091E-2</v>
      </c>
      <c r="J35" s="6">
        <v>174</v>
      </c>
      <c r="K35" s="6">
        <v>10</v>
      </c>
      <c r="L35" s="141">
        <v>48480</v>
      </c>
      <c r="M35" s="10">
        <f t="shared" si="54"/>
        <v>6302</v>
      </c>
      <c r="N35" s="137">
        <f>SUM(L35:M35)/Monitoring!$B$20</f>
        <v>147.99945967850871</v>
      </c>
      <c r="O35" s="11">
        <f t="shared" si="55"/>
        <v>5.5310042379654381E-3</v>
      </c>
      <c r="P35" s="11">
        <v>0.13</v>
      </c>
      <c r="Q35" s="125">
        <v>44984</v>
      </c>
      <c r="R35" s="99" t="s">
        <v>83</v>
      </c>
      <c r="S35" s="99" t="str">
        <f>VLOOKUP(A35,[1]Sheet1!$C:$E,3,FALSE)</f>
        <v>8389152959</v>
      </c>
      <c r="T35" s="107"/>
    </row>
    <row r="36" spans="1:23" s="12" customFormat="1" ht="15" customHeight="1" x14ac:dyDescent="0.25">
      <c r="A36" s="3" t="s">
        <v>117</v>
      </c>
      <c r="B36" s="1" t="s">
        <v>89</v>
      </c>
      <c r="C36" s="4" t="s">
        <v>77</v>
      </c>
      <c r="D36" s="4" t="s">
        <v>85</v>
      </c>
      <c r="E36" s="3" t="s">
        <v>81</v>
      </c>
      <c r="F36" s="3" t="s">
        <v>10</v>
      </c>
      <c r="G36" s="7">
        <v>933380</v>
      </c>
      <c r="H36" s="7">
        <f t="shared" si="52"/>
        <v>121339</v>
      </c>
      <c r="I36" s="161">
        <f t="shared" si="53"/>
        <v>8.0459770114942528E-2</v>
      </c>
      <c r="J36" s="6">
        <v>174</v>
      </c>
      <c r="K36" s="6">
        <v>14</v>
      </c>
      <c r="L36" s="141">
        <v>72720</v>
      </c>
      <c r="M36" s="10">
        <f t="shared" si="54"/>
        <v>9454</v>
      </c>
      <c r="N36" s="137">
        <f>SUM(L36:M36)/Monitoring!$B$20</f>
        <v>222.00189112521952</v>
      </c>
      <c r="O36" s="11">
        <f t="shared" si="55"/>
        <v>2.5493799201665585E-3</v>
      </c>
      <c r="P36" s="11">
        <v>0.13</v>
      </c>
      <c r="Q36" s="125">
        <v>44984</v>
      </c>
      <c r="R36" s="99" t="s">
        <v>83</v>
      </c>
      <c r="S36" s="99" t="str">
        <f>VLOOKUP(A36,[1]Sheet1!$C:$E,3,FALSE)</f>
        <v>8389152959</v>
      </c>
      <c r="T36" s="107">
        <v>1</v>
      </c>
      <c r="U36" s="12" t="str">
        <f>IF(VLOOKUP($S36,'Havi béradatok'!$B:$E,2,FALSE)=E36,"EGYEZIK","HIBÁS")</f>
        <v>EGYEZIK</v>
      </c>
      <c r="V36" s="12">
        <f>VLOOKUP($S36,'Havi béradatok'!$B:$E,3,FALSE)-G36</f>
        <v>0</v>
      </c>
      <c r="W36" s="12">
        <f>VLOOKUP($S36,'Havi béradatok'!$B:$E,4,FALSE)-H36</f>
        <v>0</v>
      </c>
    </row>
    <row r="37" spans="1:23" s="12" customFormat="1" ht="15" customHeight="1" x14ac:dyDescent="0.25">
      <c r="A37" s="3" t="s">
        <v>117</v>
      </c>
      <c r="B37" s="1" t="s">
        <v>89</v>
      </c>
      <c r="C37" s="4" t="s">
        <v>78</v>
      </c>
      <c r="D37" s="4" t="s">
        <v>85</v>
      </c>
      <c r="E37" s="3" t="s">
        <v>81</v>
      </c>
      <c r="F37" s="3" t="s">
        <v>14</v>
      </c>
      <c r="G37" s="7">
        <v>933380</v>
      </c>
      <c r="H37" s="7">
        <f t="shared" ref="H37:H40" si="56">ROUND(G37*P37,0)</f>
        <v>121339</v>
      </c>
      <c r="I37" s="161">
        <f t="shared" ref="I37:I40" si="57">K37/J37</f>
        <v>8.0459770114942528E-2</v>
      </c>
      <c r="J37" s="6">
        <v>174</v>
      </c>
      <c r="K37" s="6">
        <v>14</v>
      </c>
      <c r="L37" s="141">
        <v>72720</v>
      </c>
      <c r="M37" s="10">
        <f t="shared" ref="M37:M40" si="58">ROUND(L37*P37,0)</f>
        <v>9454</v>
      </c>
      <c r="N37" s="137">
        <f>SUM(L37:M37)/Monitoring!$B$20</f>
        <v>222.00189112521952</v>
      </c>
      <c r="O37" s="11">
        <f t="shared" ref="O37:O40" si="59">I37-L37/G37</f>
        <v>2.5493799201665585E-3</v>
      </c>
      <c r="P37" s="11">
        <v>0.13</v>
      </c>
      <c r="Q37" s="125">
        <v>44984</v>
      </c>
      <c r="R37" s="99" t="s">
        <v>83</v>
      </c>
      <c r="S37" s="99" t="str">
        <f>VLOOKUP(A37,[1]Sheet1!$C:$E,3,FALSE)</f>
        <v>8389152959</v>
      </c>
      <c r="T37" s="107"/>
    </row>
    <row r="38" spans="1:23" s="12" customFormat="1" ht="15" customHeight="1" x14ac:dyDescent="0.25">
      <c r="A38" s="3" t="s">
        <v>117</v>
      </c>
      <c r="B38" s="1" t="s">
        <v>89</v>
      </c>
      <c r="C38" s="4" t="s">
        <v>79</v>
      </c>
      <c r="D38" s="4" t="s">
        <v>85</v>
      </c>
      <c r="E38" s="3" t="s">
        <v>81</v>
      </c>
      <c r="F38" s="3" t="s">
        <v>14</v>
      </c>
      <c r="G38" s="7">
        <v>933380</v>
      </c>
      <c r="H38" s="7">
        <f t="shared" si="56"/>
        <v>121339</v>
      </c>
      <c r="I38" s="161">
        <f t="shared" si="57"/>
        <v>8.0459770114942528E-2</v>
      </c>
      <c r="J38" s="6">
        <v>174</v>
      </c>
      <c r="K38" s="6">
        <v>14</v>
      </c>
      <c r="L38" s="141">
        <v>72720</v>
      </c>
      <c r="M38" s="10">
        <f t="shared" si="58"/>
        <v>9454</v>
      </c>
      <c r="N38" s="137">
        <f>SUM(L38:M38)/Monitoring!$B$20</f>
        <v>222.00189112521952</v>
      </c>
      <c r="O38" s="11">
        <f t="shared" si="59"/>
        <v>2.5493799201665585E-3</v>
      </c>
      <c r="P38" s="11">
        <v>0.13</v>
      </c>
      <c r="Q38" s="125">
        <v>44984</v>
      </c>
      <c r="R38" s="99" t="s">
        <v>83</v>
      </c>
      <c r="S38" s="99" t="str">
        <f>VLOOKUP(A38,[1]Sheet1!$C:$E,3,FALSE)</f>
        <v>8389152959</v>
      </c>
      <c r="T38" s="107"/>
    </row>
    <row r="39" spans="1:23" s="12" customFormat="1" ht="15" customHeight="1" x14ac:dyDescent="0.25">
      <c r="A39" s="3" t="s">
        <v>117</v>
      </c>
      <c r="B39" s="1" t="s">
        <v>89</v>
      </c>
      <c r="C39" s="4" t="s">
        <v>93</v>
      </c>
      <c r="D39" s="4" t="s">
        <v>85</v>
      </c>
      <c r="E39" s="3" t="s">
        <v>81</v>
      </c>
      <c r="F39" s="3" t="s">
        <v>14</v>
      </c>
      <c r="G39" s="7">
        <v>933380</v>
      </c>
      <c r="H39" s="7">
        <f t="shared" si="56"/>
        <v>121339</v>
      </c>
      <c r="I39" s="161">
        <f t="shared" si="57"/>
        <v>8.0459770114942528E-2</v>
      </c>
      <c r="J39" s="6">
        <v>174</v>
      </c>
      <c r="K39" s="6">
        <v>14</v>
      </c>
      <c r="L39" s="141">
        <v>72720</v>
      </c>
      <c r="M39" s="10">
        <f t="shared" si="58"/>
        <v>9454</v>
      </c>
      <c r="N39" s="137">
        <f>SUM(L39:M39)/Monitoring!$B$20</f>
        <v>222.00189112521952</v>
      </c>
      <c r="O39" s="11">
        <f t="shared" si="59"/>
        <v>2.5493799201665585E-3</v>
      </c>
      <c r="P39" s="11">
        <v>0.13</v>
      </c>
      <c r="Q39" s="125">
        <v>44984</v>
      </c>
      <c r="R39" s="99" t="s">
        <v>83</v>
      </c>
      <c r="S39" s="99" t="str">
        <f>VLOOKUP(A39,[1]Sheet1!$C:$E,3,FALSE)</f>
        <v>8389152959</v>
      </c>
      <c r="T39" s="107"/>
    </row>
    <row r="40" spans="1:23" s="12" customFormat="1" ht="15" customHeight="1" x14ac:dyDescent="0.25">
      <c r="A40" s="3" t="s">
        <v>117</v>
      </c>
      <c r="B40" s="1" t="s">
        <v>89</v>
      </c>
      <c r="C40" s="4" t="s">
        <v>94</v>
      </c>
      <c r="D40" s="4" t="s">
        <v>85</v>
      </c>
      <c r="E40" s="3" t="s">
        <v>81</v>
      </c>
      <c r="F40" s="3" t="s">
        <v>14</v>
      </c>
      <c r="G40" s="7">
        <v>933380</v>
      </c>
      <c r="H40" s="7">
        <f t="shared" si="56"/>
        <v>121339</v>
      </c>
      <c r="I40" s="161">
        <f t="shared" si="57"/>
        <v>8.0459770114942528E-2</v>
      </c>
      <c r="J40" s="6">
        <v>174</v>
      </c>
      <c r="K40" s="6">
        <v>14</v>
      </c>
      <c r="L40" s="141">
        <v>72720</v>
      </c>
      <c r="M40" s="10">
        <f t="shared" si="58"/>
        <v>9454</v>
      </c>
      <c r="N40" s="137">
        <f>SUM(L40:M40)/Monitoring!$B$20</f>
        <v>222.00189112521952</v>
      </c>
      <c r="O40" s="11">
        <f t="shared" si="59"/>
        <v>2.5493799201665585E-3</v>
      </c>
      <c r="P40" s="11">
        <v>0.13</v>
      </c>
      <c r="Q40" s="125">
        <v>44984</v>
      </c>
      <c r="R40" s="99" t="s">
        <v>83</v>
      </c>
      <c r="S40" s="99" t="str">
        <f>VLOOKUP(A40,[1]Sheet1!$C:$E,3,FALSE)</f>
        <v>8389152959</v>
      </c>
      <c r="T40" s="107"/>
    </row>
    <row r="41" spans="1:23" s="12" customFormat="1" ht="15" customHeight="1" x14ac:dyDescent="0.25">
      <c r="A41" s="3" t="s">
        <v>122</v>
      </c>
      <c r="B41" s="1" t="s">
        <v>45</v>
      </c>
      <c r="C41" s="4" t="s">
        <v>63</v>
      </c>
      <c r="D41" s="4" t="s">
        <v>85</v>
      </c>
      <c r="E41" s="3" t="s">
        <v>84</v>
      </c>
      <c r="F41" s="3" t="s">
        <v>10</v>
      </c>
      <c r="G41" s="7">
        <v>640425</v>
      </c>
      <c r="H41" s="7">
        <f t="shared" si="0"/>
        <v>83255</v>
      </c>
      <c r="I41" s="161">
        <f t="shared" ref="I41" si="60">K41/J41</f>
        <v>8.0459770114942528E-2</v>
      </c>
      <c r="J41" s="6">
        <v>174</v>
      </c>
      <c r="K41" s="6">
        <v>14</v>
      </c>
      <c r="L41" s="141">
        <v>50000</v>
      </c>
      <c r="M41" s="10">
        <f t="shared" ref="M41" si="61">ROUND(L41*P41,0)</f>
        <v>6500</v>
      </c>
      <c r="N41" s="137">
        <f>SUM(L41:M41)/Monitoring!$B$20</f>
        <v>152.64082128866676</v>
      </c>
      <c r="O41" s="11">
        <f t="shared" ref="O41" si="62">I41-L41/G41</f>
        <v>2.3866155691331103E-3</v>
      </c>
      <c r="P41" s="11">
        <v>0.13</v>
      </c>
      <c r="Q41" s="125"/>
      <c r="R41" s="99" t="s">
        <v>83</v>
      </c>
      <c r="S41" s="99"/>
      <c r="T41" s="107">
        <v>2</v>
      </c>
    </row>
    <row r="42" spans="1:23" s="12" customFormat="1" ht="15" customHeight="1" x14ac:dyDescent="0.25">
      <c r="A42" s="3" t="s">
        <v>122</v>
      </c>
      <c r="B42" s="1" t="s">
        <v>45</v>
      </c>
      <c r="C42" s="4" t="s">
        <v>64</v>
      </c>
      <c r="D42" s="4" t="s">
        <v>85</v>
      </c>
      <c r="E42" s="3" t="s">
        <v>84</v>
      </c>
      <c r="F42" s="3" t="s">
        <v>10</v>
      </c>
      <c r="G42" s="7">
        <v>640425</v>
      </c>
      <c r="H42" s="7">
        <f t="shared" si="0"/>
        <v>83255</v>
      </c>
      <c r="I42" s="161">
        <f t="shared" ref="I42:I59" si="63">K42/J42</f>
        <v>8.0459770114942528E-2</v>
      </c>
      <c r="J42" s="6">
        <v>174</v>
      </c>
      <c r="K42" s="6">
        <v>14</v>
      </c>
      <c r="L42" s="141">
        <v>50000</v>
      </c>
      <c r="M42" s="10">
        <f t="shared" ref="M42:M59" si="64">ROUND(L42*P42,0)</f>
        <v>6500</v>
      </c>
      <c r="N42" s="137">
        <f>SUM(L42:M42)/Monitoring!$B$20</f>
        <v>152.64082128866676</v>
      </c>
      <c r="O42" s="11">
        <f t="shared" ref="O42:O59" si="65">I42-L42/G42</f>
        <v>2.3866155691331103E-3</v>
      </c>
      <c r="P42" s="11">
        <v>0.13</v>
      </c>
      <c r="Q42" s="125"/>
      <c r="R42" s="99" t="s">
        <v>83</v>
      </c>
      <c r="S42" s="99"/>
      <c r="T42" s="107">
        <v>3</v>
      </c>
    </row>
    <row r="43" spans="1:23" s="12" customFormat="1" ht="15" customHeight="1" x14ac:dyDescent="0.25">
      <c r="A43" s="3" t="s">
        <v>122</v>
      </c>
      <c r="B43" s="1" t="s">
        <v>45</v>
      </c>
      <c r="C43" s="4" t="s">
        <v>65</v>
      </c>
      <c r="D43" s="4" t="s">
        <v>85</v>
      </c>
      <c r="E43" s="3" t="s">
        <v>84</v>
      </c>
      <c r="F43" s="3" t="s">
        <v>10</v>
      </c>
      <c r="G43" s="7">
        <v>680425</v>
      </c>
      <c r="H43" s="7">
        <f t="shared" si="0"/>
        <v>88455</v>
      </c>
      <c r="I43" s="161">
        <f t="shared" si="63"/>
        <v>7.4712643678160925E-2</v>
      </c>
      <c r="J43" s="6">
        <v>174</v>
      </c>
      <c r="K43" s="6">
        <v>13</v>
      </c>
      <c r="L43" s="141">
        <v>50000</v>
      </c>
      <c r="M43" s="10">
        <f t="shared" si="64"/>
        <v>6500</v>
      </c>
      <c r="N43" s="137">
        <f>SUM(L43:M43)/Monitoring!$B$20</f>
        <v>152.64082128866676</v>
      </c>
      <c r="O43" s="11">
        <f t="shared" si="65"/>
        <v>1.2291590913218187E-3</v>
      </c>
      <c r="P43" s="11">
        <v>0.13</v>
      </c>
      <c r="Q43" s="125">
        <v>44694</v>
      </c>
      <c r="R43" s="99" t="s">
        <v>83</v>
      </c>
      <c r="S43" s="99"/>
      <c r="T43" s="107">
        <v>2</v>
      </c>
    </row>
    <row r="44" spans="1:23" s="12" customFormat="1" ht="15" customHeight="1" x14ac:dyDescent="0.25">
      <c r="A44" s="3" t="s">
        <v>122</v>
      </c>
      <c r="B44" s="1" t="s">
        <v>45</v>
      </c>
      <c r="C44" s="4" t="s">
        <v>66</v>
      </c>
      <c r="D44" s="4" t="s">
        <v>85</v>
      </c>
      <c r="E44" s="3" t="s">
        <v>84</v>
      </c>
      <c r="F44" s="3" t="s">
        <v>10</v>
      </c>
      <c r="G44" s="7">
        <v>630425</v>
      </c>
      <c r="H44" s="7">
        <f t="shared" si="0"/>
        <v>81955</v>
      </c>
      <c r="I44" s="161">
        <f t="shared" ref="I44" si="66">K44/J44</f>
        <v>8.0459770114942528E-2</v>
      </c>
      <c r="J44" s="6">
        <v>174</v>
      </c>
      <c r="K44" s="6">
        <v>14</v>
      </c>
      <c r="L44" s="141">
        <v>50000</v>
      </c>
      <c r="M44" s="10">
        <f t="shared" ref="M44" si="67">ROUND(L44*P44,0)</f>
        <v>6500</v>
      </c>
      <c r="N44" s="137">
        <f>SUM(L44:M44)/Monitoring!$B$20</f>
        <v>152.64082128866676</v>
      </c>
      <c r="O44" s="11">
        <f t="shared" ref="O44" si="68">I44-L44/G44</f>
        <v>1.1481945904947277E-3</v>
      </c>
      <c r="P44" s="11">
        <v>0.13</v>
      </c>
      <c r="Q44" s="125">
        <v>44707</v>
      </c>
      <c r="R44" s="99" t="s">
        <v>83</v>
      </c>
      <c r="S44" s="99"/>
      <c r="T44" s="107">
        <v>3</v>
      </c>
    </row>
    <row r="45" spans="1:23" s="12" customFormat="1" ht="15" customHeight="1" x14ac:dyDescent="0.25">
      <c r="A45" s="3" t="s">
        <v>122</v>
      </c>
      <c r="B45" s="1" t="s">
        <v>45</v>
      </c>
      <c r="C45" s="4" t="s">
        <v>67</v>
      </c>
      <c r="D45" s="4" t="s">
        <v>85</v>
      </c>
      <c r="E45" s="3" t="s">
        <v>84</v>
      </c>
      <c r="F45" s="3" t="s">
        <v>10</v>
      </c>
      <c r="G45" s="7">
        <v>690425</v>
      </c>
      <c r="H45" s="7">
        <f t="shared" si="0"/>
        <v>89755</v>
      </c>
      <c r="I45" s="161">
        <f t="shared" ref="I45" si="69">K45/J45</f>
        <v>7.4712643678160925E-2</v>
      </c>
      <c r="J45" s="6">
        <v>174</v>
      </c>
      <c r="K45" s="6">
        <v>13</v>
      </c>
      <c r="L45" s="141">
        <v>50000</v>
      </c>
      <c r="M45" s="10">
        <f t="shared" ref="M45" si="70">ROUND(L45*P45,0)</f>
        <v>6500</v>
      </c>
      <c r="N45" s="137">
        <f>SUM(L45:M45)/Monitoring!$B$20</f>
        <v>152.64082128866676</v>
      </c>
      <c r="O45" s="11">
        <f t="shared" ref="O45" si="71">I45-L45/G45</f>
        <v>2.2934815678665454E-3</v>
      </c>
      <c r="P45" s="11">
        <v>0.13</v>
      </c>
      <c r="Q45" s="125">
        <v>44739</v>
      </c>
      <c r="R45" s="99" t="s">
        <v>83</v>
      </c>
      <c r="S45" s="99"/>
      <c r="T45" s="107">
        <v>3</v>
      </c>
    </row>
    <row r="46" spans="1:23" s="12" customFormat="1" ht="15" customHeight="1" x14ac:dyDescent="0.25">
      <c r="A46" s="3" t="s">
        <v>122</v>
      </c>
      <c r="B46" s="1" t="s">
        <v>45</v>
      </c>
      <c r="C46" s="4" t="s">
        <v>68</v>
      </c>
      <c r="D46" s="4" t="s">
        <v>85</v>
      </c>
      <c r="E46" s="3" t="s">
        <v>84</v>
      </c>
      <c r="F46" s="3" t="s">
        <v>10</v>
      </c>
      <c r="G46" s="7">
        <v>600370</v>
      </c>
      <c r="H46" s="7">
        <f t="shared" si="0"/>
        <v>78048</v>
      </c>
      <c r="I46" s="161">
        <f t="shared" ref="I46" si="72">K46/J46</f>
        <v>7.4712643678160925E-2</v>
      </c>
      <c r="J46" s="6">
        <v>174</v>
      </c>
      <c r="K46" s="6">
        <v>13</v>
      </c>
      <c r="L46" s="141">
        <v>44855</v>
      </c>
      <c r="M46" s="10">
        <f t="shared" ref="M46" si="73">ROUND(L46*P46,0)</f>
        <v>5831</v>
      </c>
      <c r="N46" s="137">
        <f>SUM(L46:M46)/Monitoring!$B$20</f>
        <v>136.93367553694449</v>
      </c>
      <c r="O46" s="11">
        <f t="shared" ref="O46" si="74">I46-L46/G46</f>
        <v>3.8290563730836169E-7</v>
      </c>
      <c r="P46" s="11">
        <v>0.13</v>
      </c>
      <c r="Q46" s="125">
        <v>44739</v>
      </c>
      <c r="R46" s="99" t="s">
        <v>83</v>
      </c>
      <c r="S46" s="99"/>
      <c r="T46" s="107">
        <v>3</v>
      </c>
    </row>
    <row r="47" spans="1:23" s="12" customFormat="1" ht="15" customHeight="1" x14ac:dyDescent="0.25">
      <c r="A47" s="3" t="s">
        <v>122</v>
      </c>
      <c r="B47" s="1" t="s">
        <v>45</v>
      </c>
      <c r="C47" s="4" t="s">
        <v>69</v>
      </c>
      <c r="D47" s="4" t="s">
        <v>85</v>
      </c>
      <c r="E47" s="3" t="s">
        <v>84</v>
      </c>
      <c r="F47" s="3" t="s">
        <v>10</v>
      </c>
      <c r="G47" s="7">
        <v>690424</v>
      </c>
      <c r="H47" s="7">
        <f t="shared" si="0"/>
        <v>89755</v>
      </c>
      <c r="I47" s="161">
        <f t="shared" ref="I47" si="75">K47/J47</f>
        <v>7.4712643678160925E-2</v>
      </c>
      <c r="J47" s="6">
        <v>174</v>
      </c>
      <c r="K47" s="6">
        <v>13</v>
      </c>
      <c r="L47" s="141">
        <v>50000</v>
      </c>
      <c r="M47" s="10">
        <f t="shared" ref="M47" si="76">ROUND(L47*P47,0)</f>
        <v>6500</v>
      </c>
      <c r="N47" s="137">
        <f>SUM(L47:M47)/Monitoring!$B$20</f>
        <v>152.64082128866676</v>
      </c>
      <c r="O47" s="11">
        <f t="shared" ref="O47" si="77">I47-L47/G47</f>
        <v>2.2933766770138059E-3</v>
      </c>
      <c r="P47" s="11">
        <v>0.13</v>
      </c>
      <c r="Q47" s="125">
        <v>44788</v>
      </c>
      <c r="R47" s="99" t="s">
        <v>83</v>
      </c>
      <c r="S47" s="99"/>
      <c r="T47" s="107">
        <v>3</v>
      </c>
    </row>
    <row r="48" spans="1:23" s="12" customFormat="1" ht="15" customHeight="1" x14ac:dyDescent="0.25">
      <c r="A48" s="3" t="s">
        <v>122</v>
      </c>
      <c r="B48" s="1" t="s">
        <v>45</v>
      </c>
      <c r="C48" s="4" t="s">
        <v>72</v>
      </c>
      <c r="D48" s="4" t="s">
        <v>85</v>
      </c>
      <c r="E48" s="3" t="s">
        <v>84</v>
      </c>
      <c r="F48" s="3" t="s">
        <v>10</v>
      </c>
      <c r="G48" s="7">
        <v>690425</v>
      </c>
      <c r="H48" s="7">
        <f t="shared" si="0"/>
        <v>89755</v>
      </c>
      <c r="I48" s="161">
        <f t="shared" ref="I48" si="78">K48/J48</f>
        <v>7.4712643678160925E-2</v>
      </c>
      <c r="J48" s="6">
        <v>174</v>
      </c>
      <c r="K48" s="6">
        <v>13</v>
      </c>
      <c r="L48" s="141">
        <v>50000</v>
      </c>
      <c r="M48" s="10">
        <f t="shared" ref="M48" si="79">ROUND(L48*P48,0)</f>
        <v>6500</v>
      </c>
      <c r="N48" s="137">
        <f>SUM(L48:M48)/Monitoring!$B$20</f>
        <v>152.64082128866676</v>
      </c>
      <c r="O48" s="11">
        <f t="shared" ref="O48" si="80">I48-L48/G48</f>
        <v>2.2934815678665454E-3</v>
      </c>
      <c r="P48" s="11">
        <v>0.13</v>
      </c>
      <c r="Q48" s="125">
        <v>44788</v>
      </c>
      <c r="R48" s="99" t="s">
        <v>83</v>
      </c>
      <c r="S48" s="99"/>
      <c r="T48" s="107">
        <v>2</v>
      </c>
    </row>
    <row r="49" spans="1:23" s="12" customFormat="1" ht="15" customHeight="1" x14ac:dyDescent="0.25">
      <c r="A49" s="3" t="s">
        <v>122</v>
      </c>
      <c r="B49" s="1" t="s">
        <v>45</v>
      </c>
      <c r="C49" s="4" t="s">
        <v>73</v>
      </c>
      <c r="D49" s="4" t="s">
        <v>85</v>
      </c>
      <c r="E49" s="3" t="s">
        <v>84</v>
      </c>
      <c r="F49" s="3" t="s">
        <v>10</v>
      </c>
      <c r="G49" s="7">
        <v>698999</v>
      </c>
      <c r="H49" s="7">
        <f t="shared" si="0"/>
        <v>90870</v>
      </c>
      <c r="I49" s="161">
        <f t="shared" ref="I49" si="81">K49/J49</f>
        <v>7.4712643678160925E-2</v>
      </c>
      <c r="J49" s="6">
        <v>174</v>
      </c>
      <c r="K49" s="6">
        <v>13</v>
      </c>
      <c r="L49" s="141">
        <v>50000</v>
      </c>
      <c r="M49" s="10">
        <f t="shared" ref="M49" si="82">ROUND(L49*P49,0)</f>
        <v>6500</v>
      </c>
      <c r="N49" s="137">
        <f>SUM(L49:M49)/Monitoring!$B$20</f>
        <v>152.64082128866676</v>
      </c>
      <c r="O49" s="11">
        <f t="shared" ref="O49" si="83">I49-L49/G49</f>
        <v>3.181783118989881E-3</v>
      </c>
      <c r="P49" s="11">
        <v>0.13</v>
      </c>
      <c r="Q49" s="125">
        <v>44854</v>
      </c>
      <c r="R49" s="99" t="s">
        <v>83</v>
      </c>
      <c r="S49" s="99" t="str">
        <f>VLOOKUP(A49,[1]Sheet1!$C:$E,3,FALSE)</f>
        <v>8426803148</v>
      </c>
      <c r="T49" s="107">
        <v>2</v>
      </c>
      <c r="U49" s="149" t="e">
        <v>#N/A</v>
      </c>
      <c r="V49" s="149" t="e">
        <v>#N/A</v>
      </c>
      <c r="W49" s="149" t="e">
        <v>#N/A</v>
      </c>
    </row>
    <row r="50" spans="1:23" s="12" customFormat="1" ht="15" customHeight="1" x14ac:dyDescent="0.25">
      <c r="A50" s="3" t="s">
        <v>122</v>
      </c>
      <c r="B50" s="1" t="s">
        <v>45</v>
      </c>
      <c r="C50" s="4" t="s">
        <v>74</v>
      </c>
      <c r="D50" s="4" t="s">
        <v>85</v>
      </c>
      <c r="E50" s="3" t="s">
        <v>84</v>
      </c>
      <c r="F50" s="3" t="s">
        <v>10</v>
      </c>
      <c r="G50" s="7">
        <v>699000</v>
      </c>
      <c r="H50" s="7">
        <f t="shared" si="0"/>
        <v>90870</v>
      </c>
      <c r="I50" s="161">
        <f t="shared" ref="I50" si="84">K50/J50</f>
        <v>7.4712643678160925E-2</v>
      </c>
      <c r="J50" s="6">
        <v>174</v>
      </c>
      <c r="K50" s="6">
        <v>13</v>
      </c>
      <c r="L50" s="141">
        <v>50000</v>
      </c>
      <c r="M50" s="10">
        <f t="shared" ref="M50" si="85">ROUND(L50*P50,0)</f>
        <v>6500</v>
      </c>
      <c r="N50" s="137">
        <f>SUM(L50:M50)/Monitoring!$B$20</f>
        <v>152.64082128866676</v>
      </c>
      <c r="O50" s="11">
        <f t="shared" ref="O50" si="86">I50-L50/G50</f>
        <v>3.1818854521237228E-3</v>
      </c>
      <c r="P50" s="11">
        <v>0.13</v>
      </c>
      <c r="Q50" s="125">
        <v>44854</v>
      </c>
      <c r="R50" s="99" t="s">
        <v>83</v>
      </c>
      <c r="S50" s="99" t="str">
        <f>VLOOKUP(A50,[1]Sheet1!$C:$E,3,FALSE)</f>
        <v>8426803148</v>
      </c>
      <c r="T50" s="107">
        <v>2</v>
      </c>
      <c r="U50" s="149" t="s">
        <v>189</v>
      </c>
      <c r="V50" s="149" t="s">
        <v>190</v>
      </c>
      <c r="W50" s="149" t="s">
        <v>190</v>
      </c>
    </row>
    <row r="51" spans="1:23" s="12" customFormat="1" ht="15" customHeight="1" x14ac:dyDescent="0.25">
      <c r="A51" s="3" t="s">
        <v>122</v>
      </c>
      <c r="B51" s="1" t="s">
        <v>45</v>
      </c>
      <c r="C51" s="4" t="s">
        <v>75</v>
      </c>
      <c r="D51" s="4" t="s">
        <v>85</v>
      </c>
      <c r="E51" s="3" t="s">
        <v>84</v>
      </c>
      <c r="F51" s="3" t="s">
        <v>10</v>
      </c>
      <c r="G51" s="7">
        <v>760829</v>
      </c>
      <c r="H51" s="7">
        <f t="shared" ref="H51" si="87">ROUND(G51*P51,0)</f>
        <v>98908</v>
      </c>
      <c r="I51" s="161">
        <f t="shared" ref="I51" si="88">K51/J51</f>
        <v>6.8965517241379309E-2</v>
      </c>
      <c r="J51" s="6">
        <v>174</v>
      </c>
      <c r="K51" s="6">
        <v>12</v>
      </c>
      <c r="L51" s="141">
        <v>50000</v>
      </c>
      <c r="M51" s="10">
        <f t="shared" ref="M51" si="89">ROUND(L51*P51,0)</f>
        <v>6500</v>
      </c>
      <c r="N51" s="137">
        <f>SUM(L51:M51)/Monitoring!$B$20</f>
        <v>152.64082128866676</v>
      </c>
      <c r="O51" s="11">
        <f t="shared" ref="O51" si="90">I51-L51/G51</f>
        <v>3.2477278300924173E-3</v>
      </c>
      <c r="P51" s="11">
        <v>0.13</v>
      </c>
      <c r="Q51" s="125">
        <v>44936</v>
      </c>
      <c r="R51" s="99" t="s">
        <v>83</v>
      </c>
      <c r="S51" s="99" t="str">
        <f>VLOOKUP(A51,[1]Sheet1!$C:$E,3,FALSE)</f>
        <v>8426803148</v>
      </c>
      <c r="T51" s="107">
        <v>2</v>
      </c>
      <c r="U51" s="12" t="s">
        <v>189</v>
      </c>
      <c r="V51" s="12">
        <v>0</v>
      </c>
      <c r="W51" s="12">
        <v>0</v>
      </c>
    </row>
    <row r="52" spans="1:23" s="12" customFormat="1" ht="15" customHeight="1" x14ac:dyDescent="0.25">
      <c r="A52" s="3" t="s">
        <v>122</v>
      </c>
      <c r="B52" s="1" t="s">
        <v>45</v>
      </c>
      <c r="C52" s="4" t="s">
        <v>76</v>
      </c>
      <c r="D52" s="4" t="s">
        <v>85</v>
      </c>
      <c r="E52" s="3" t="s">
        <v>84</v>
      </c>
      <c r="F52" s="3" t="s">
        <v>10</v>
      </c>
      <c r="G52" s="7">
        <v>760829</v>
      </c>
      <c r="H52" s="7">
        <f t="shared" ref="H52" si="91">ROUND(G52*P52,0)</f>
        <v>98908</v>
      </c>
      <c r="I52" s="161">
        <f t="shared" ref="I52" si="92">K52/J52</f>
        <v>6.8965517241379309E-2</v>
      </c>
      <c r="J52" s="6">
        <v>174</v>
      </c>
      <c r="K52" s="6">
        <v>12</v>
      </c>
      <c r="L52" s="141">
        <v>50000</v>
      </c>
      <c r="M52" s="10">
        <f t="shared" ref="M52" si="93">ROUND(L52*P52,0)</f>
        <v>6500</v>
      </c>
      <c r="N52" s="137">
        <f>SUM(L52:M52)/Monitoring!$B$20</f>
        <v>152.64082128866676</v>
      </c>
      <c r="O52" s="11">
        <f t="shared" ref="O52" si="94">I52-L52/G52</f>
        <v>3.2477278300924173E-3</v>
      </c>
      <c r="P52" s="11">
        <v>0.13</v>
      </c>
      <c r="Q52" s="125">
        <v>44936</v>
      </c>
      <c r="R52" s="99" t="s">
        <v>83</v>
      </c>
      <c r="S52" s="99" t="str">
        <f>VLOOKUP(A52,[1]Sheet1!$C:$E,3,FALSE)</f>
        <v>8426803148</v>
      </c>
      <c r="T52" s="107">
        <v>1</v>
      </c>
      <c r="U52" s="12" t="str">
        <f>IF(VLOOKUP($S52,'Havi béradatok'!$B:$E,2,FALSE)=E52,"EGYEZIK","HIBÁS")</f>
        <v>EGYEZIK</v>
      </c>
      <c r="V52" s="12">
        <f>VLOOKUP($S52,'Havi béradatok'!$B:$E,3,FALSE)-G52</f>
        <v>-24000</v>
      </c>
      <c r="W52" s="12">
        <f>VLOOKUP($S52,'Havi béradatok'!$B:$E,4,FALSE)-H52</f>
        <v>-3120</v>
      </c>
    </row>
    <row r="53" spans="1:23" s="12" customFormat="1" ht="15" customHeight="1" x14ac:dyDescent="0.25">
      <c r="A53" s="3" t="s">
        <v>122</v>
      </c>
      <c r="B53" s="1" t="s">
        <v>45</v>
      </c>
      <c r="C53" s="4" t="s">
        <v>77</v>
      </c>
      <c r="D53" s="4" t="s">
        <v>85</v>
      </c>
      <c r="E53" s="3" t="s">
        <v>84</v>
      </c>
      <c r="F53" s="3" t="s">
        <v>10</v>
      </c>
      <c r="G53" s="7">
        <v>736829</v>
      </c>
      <c r="H53" s="7">
        <f t="shared" ref="H53" si="95">ROUND(G53*P53,0)</f>
        <v>95788</v>
      </c>
      <c r="I53" s="161">
        <f t="shared" ref="I53" si="96">K53/J53</f>
        <v>6.8965517241379309E-2</v>
      </c>
      <c r="J53" s="6">
        <v>174</v>
      </c>
      <c r="K53" s="6">
        <v>12</v>
      </c>
      <c r="L53" s="141">
        <v>50816</v>
      </c>
      <c r="M53" s="10">
        <f t="shared" ref="M53" si="97">ROUND(L53*P53,0)</f>
        <v>6606</v>
      </c>
      <c r="N53" s="137">
        <f>SUM(L53:M53)/Monitoring!$B$20</f>
        <v>155.13170336350129</v>
      </c>
      <c r="O53" s="11">
        <f t="shared" ref="O53" si="98">I53-L53/G53</f>
        <v>-2.8079317145046634E-7</v>
      </c>
      <c r="P53" s="11">
        <v>0.13</v>
      </c>
      <c r="Q53" s="125">
        <v>44991</v>
      </c>
      <c r="R53" s="99" t="s">
        <v>83</v>
      </c>
      <c r="S53" s="99" t="str">
        <f>VLOOKUP(A53,[1]Sheet1!$C:$E,3,FALSE)</f>
        <v>8426803148</v>
      </c>
      <c r="T53" s="107">
        <v>1</v>
      </c>
      <c r="U53" s="12" t="str">
        <f>IF(VLOOKUP($S53,'Havi béradatok'!$B:$E,2,FALSE)=E53,"EGYEZIK","HIBÁS")</f>
        <v>EGYEZIK</v>
      </c>
      <c r="V53" s="12">
        <f>VLOOKUP($S53,'Havi béradatok'!$B:$E,3,FALSE)-G53</f>
        <v>0</v>
      </c>
      <c r="W53" s="12">
        <f>VLOOKUP($S53,'Havi béradatok'!$B:$E,4,FALSE)-H53</f>
        <v>0</v>
      </c>
    </row>
    <row r="54" spans="1:23" s="12" customFormat="1" ht="15" customHeight="1" x14ac:dyDescent="0.25">
      <c r="A54" s="3" t="s">
        <v>122</v>
      </c>
      <c r="B54" s="1" t="s">
        <v>45</v>
      </c>
      <c r="C54" s="4" t="s">
        <v>78</v>
      </c>
      <c r="D54" s="4" t="s">
        <v>85</v>
      </c>
      <c r="E54" s="3" t="s">
        <v>84</v>
      </c>
      <c r="F54" s="3" t="s">
        <v>14</v>
      </c>
      <c r="G54" s="7">
        <v>736829</v>
      </c>
      <c r="H54" s="7">
        <f t="shared" ref="H54:H58" si="99">ROUND(G54*P54,0)</f>
        <v>95788</v>
      </c>
      <c r="I54" s="161">
        <f t="shared" ref="I54:I58" si="100">K54/J54</f>
        <v>6.8965517241379309E-2</v>
      </c>
      <c r="J54" s="6">
        <v>174</v>
      </c>
      <c r="K54" s="6">
        <v>12</v>
      </c>
      <c r="L54" s="141">
        <v>50816</v>
      </c>
      <c r="M54" s="10">
        <f t="shared" ref="M54:M58" si="101">ROUND(L54*P54,0)</f>
        <v>6606</v>
      </c>
      <c r="N54" s="137">
        <f>SUM(L54:M54)/Monitoring!$B$20</f>
        <v>155.13170336350129</v>
      </c>
      <c r="O54" s="11">
        <f t="shared" ref="O54:O58" si="102">I54-L54/G54</f>
        <v>-2.8079317145046634E-7</v>
      </c>
      <c r="P54" s="11">
        <v>0.13</v>
      </c>
      <c r="Q54" s="125">
        <v>44991</v>
      </c>
      <c r="R54" s="99" t="s">
        <v>83</v>
      </c>
      <c r="S54" s="99" t="str">
        <f>VLOOKUP(A54,[1]Sheet1!$C:$E,3,FALSE)</f>
        <v>8426803148</v>
      </c>
      <c r="T54" s="107"/>
    </row>
    <row r="55" spans="1:23" s="12" customFormat="1" ht="15" customHeight="1" x14ac:dyDescent="0.25">
      <c r="A55" s="3" t="s">
        <v>122</v>
      </c>
      <c r="B55" s="1" t="s">
        <v>45</v>
      </c>
      <c r="C55" s="4" t="s">
        <v>79</v>
      </c>
      <c r="D55" s="4" t="s">
        <v>85</v>
      </c>
      <c r="E55" s="3" t="s">
        <v>84</v>
      </c>
      <c r="F55" s="3" t="s">
        <v>14</v>
      </c>
      <c r="G55" s="7">
        <v>736829</v>
      </c>
      <c r="H55" s="7">
        <f t="shared" si="99"/>
        <v>95788</v>
      </c>
      <c r="I55" s="161">
        <f t="shared" si="100"/>
        <v>6.8965517241379309E-2</v>
      </c>
      <c r="J55" s="6">
        <v>174</v>
      </c>
      <c r="K55" s="6">
        <v>12</v>
      </c>
      <c r="L55" s="141">
        <v>50816</v>
      </c>
      <c r="M55" s="10">
        <f t="shared" si="101"/>
        <v>6606</v>
      </c>
      <c r="N55" s="137">
        <f>SUM(L55:M55)/Monitoring!$B$20</f>
        <v>155.13170336350129</v>
      </c>
      <c r="O55" s="11">
        <f t="shared" si="102"/>
        <v>-2.8079317145046634E-7</v>
      </c>
      <c r="P55" s="11">
        <v>0.13</v>
      </c>
      <c r="Q55" s="125">
        <v>44991</v>
      </c>
      <c r="R55" s="99" t="s">
        <v>83</v>
      </c>
      <c r="S55" s="99" t="str">
        <f>VLOOKUP(A55,[1]Sheet1!$C:$E,3,FALSE)</f>
        <v>8426803148</v>
      </c>
      <c r="T55" s="107"/>
    </row>
    <row r="56" spans="1:23" s="12" customFormat="1" ht="15" customHeight="1" x14ac:dyDescent="0.25">
      <c r="A56" s="3" t="s">
        <v>122</v>
      </c>
      <c r="B56" s="1" t="s">
        <v>45</v>
      </c>
      <c r="C56" s="4" t="s">
        <v>93</v>
      </c>
      <c r="D56" s="4" t="s">
        <v>85</v>
      </c>
      <c r="E56" s="3" t="s">
        <v>84</v>
      </c>
      <c r="F56" s="3" t="s">
        <v>14</v>
      </c>
      <c r="G56" s="7">
        <v>736829</v>
      </c>
      <c r="H56" s="7">
        <f t="shared" si="99"/>
        <v>95788</v>
      </c>
      <c r="I56" s="161">
        <f t="shared" si="100"/>
        <v>6.8965517241379309E-2</v>
      </c>
      <c r="J56" s="6">
        <v>174</v>
      </c>
      <c r="K56" s="6">
        <v>12</v>
      </c>
      <c r="L56" s="141">
        <v>50816</v>
      </c>
      <c r="M56" s="10">
        <f t="shared" si="101"/>
        <v>6606</v>
      </c>
      <c r="N56" s="137">
        <f>SUM(L56:M56)/Monitoring!$B$20</f>
        <v>155.13170336350129</v>
      </c>
      <c r="O56" s="11">
        <f t="shared" si="102"/>
        <v>-2.8079317145046634E-7</v>
      </c>
      <c r="P56" s="11">
        <v>0.13</v>
      </c>
      <c r="Q56" s="125">
        <v>44991</v>
      </c>
      <c r="R56" s="99" t="s">
        <v>83</v>
      </c>
      <c r="S56" s="99" t="str">
        <f>VLOOKUP(A56,[1]Sheet1!$C:$E,3,FALSE)</f>
        <v>8426803148</v>
      </c>
      <c r="T56" s="107"/>
    </row>
    <row r="57" spans="1:23" s="12" customFormat="1" ht="15" customHeight="1" x14ac:dyDescent="0.25">
      <c r="A57" s="3" t="s">
        <v>122</v>
      </c>
      <c r="B57" s="1" t="s">
        <v>45</v>
      </c>
      <c r="C57" s="4" t="s">
        <v>94</v>
      </c>
      <c r="D57" s="4" t="s">
        <v>85</v>
      </c>
      <c r="E57" s="3" t="s">
        <v>84</v>
      </c>
      <c r="F57" s="3" t="s">
        <v>14</v>
      </c>
      <c r="G57" s="7">
        <v>736829</v>
      </c>
      <c r="H57" s="7">
        <f t="shared" si="99"/>
        <v>95788</v>
      </c>
      <c r="I57" s="161">
        <f t="shared" si="100"/>
        <v>6.8965517241379309E-2</v>
      </c>
      <c r="J57" s="6">
        <v>174</v>
      </c>
      <c r="K57" s="6">
        <v>12</v>
      </c>
      <c r="L57" s="141">
        <v>50816</v>
      </c>
      <c r="M57" s="10">
        <f t="shared" si="101"/>
        <v>6606</v>
      </c>
      <c r="N57" s="137">
        <f>SUM(L57:M57)/Monitoring!$B$20</f>
        <v>155.13170336350129</v>
      </c>
      <c r="O57" s="11">
        <f t="shared" si="102"/>
        <v>-2.8079317145046634E-7</v>
      </c>
      <c r="P57" s="11">
        <v>0.13</v>
      </c>
      <c r="Q57" s="125">
        <v>44991</v>
      </c>
      <c r="R57" s="99" t="s">
        <v>83</v>
      </c>
      <c r="S57" s="99" t="str">
        <f>VLOOKUP(A57,[1]Sheet1!$C:$E,3,FALSE)</f>
        <v>8426803148</v>
      </c>
      <c r="T57" s="107"/>
    </row>
    <row r="58" spans="1:23" s="12" customFormat="1" ht="15" customHeight="1" x14ac:dyDescent="0.25">
      <c r="A58" s="3" t="s">
        <v>122</v>
      </c>
      <c r="B58" s="1" t="s">
        <v>45</v>
      </c>
      <c r="C58" s="4" t="s">
        <v>95</v>
      </c>
      <c r="D58" s="4" t="s">
        <v>85</v>
      </c>
      <c r="E58" s="3" t="s">
        <v>84</v>
      </c>
      <c r="F58" s="3" t="s">
        <v>14</v>
      </c>
      <c r="G58" s="7">
        <v>736829</v>
      </c>
      <c r="H58" s="7">
        <f t="shared" si="99"/>
        <v>95788</v>
      </c>
      <c r="I58" s="161">
        <f t="shared" si="100"/>
        <v>6.8965517241379309E-2</v>
      </c>
      <c r="J58" s="6">
        <v>174</v>
      </c>
      <c r="K58" s="6">
        <v>12</v>
      </c>
      <c r="L58" s="141">
        <v>50816</v>
      </c>
      <c r="M58" s="10">
        <f t="shared" si="101"/>
        <v>6606</v>
      </c>
      <c r="N58" s="137">
        <f>SUM(L58:M58)/Monitoring!$B$20</f>
        <v>155.13170336350129</v>
      </c>
      <c r="O58" s="11">
        <f t="shared" si="102"/>
        <v>-2.8079317145046634E-7</v>
      </c>
      <c r="P58" s="11">
        <v>0.13</v>
      </c>
      <c r="Q58" s="125">
        <v>44991</v>
      </c>
      <c r="R58" s="99" t="s">
        <v>83</v>
      </c>
      <c r="S58" s="99" t="str">
        <f>VLOOKUP(A58,[1]Sheet1!$C:$E,3,FALSE)</f>
        <v>8426803148</v>
      </c>
      <c r="T58" s="107"/>
    </row>
    <row r="59" spans="1:23" s="12" customFormat="1" ht="15" customHeight="1" x14ac:dyDescent="0.25">
      <c r="A59" s="3" t="s">
        <v>130</v>
      </c>
      <c r="B59" s="1" t="s">
        <v>87</v>
      </c>
      <c r="C59" s="4" t="s">
        <v>64</v>
      </c>
      <c r="D59" s="4" t="s">
        <v>85</v>
      </c>
      <c r="E59" s="3" t="s">
        <v>116</v>
      </c>
      <c r="F59" s="3" t="s">
        <v>10</v>
      </c>
      <c r="G59" s="7">
        <v>598784</v>
      </c>
      <c r="H59" s="7">
        <f t="shared" si="0"/>
        <v>77842</v>
      </c>
      <c r="I59" s="161">
        <f t="shared" si="63"/>
        <v>0.16666666666666666</v>
      </c>
      <c r="J59" s="6">
        <v>174</v>
      </c>
      <c r="K59" s="6">
        <v>29</v>
      </c>
      <c r="L59" s="141">
        <v>96960</v>
      </c>
      <c r="M59" s="10">
        <f t="shared" si="64"/>
        <v>12605</v>
      </c>
      <c r="N59" s="137">
        <f>SUM(L59:M59)/Monitoring!$B$20</f>
        <v>296.00162096447389</v>
      </c>
      <c r="O59" s="11">
        <f t="shared" si="65"/>
        <v>4.7384922331480672E-3</v>
      </c>
      <c r="P59" s="11">
        <v>0.13</v>
      </c>
      <c r="Q59" s="125">
        <v>44663</v>
      </c>
      <c r="R59" s="99" t="s">
        <v>83</v>
      </c>
      <c r="S59" s="99"/>
      <c r="T59" s="107">
        <v>3</v>
      </c>
    </row>
    <row r="60" spans="1:23" s="12" customFormat="1" ht="15" customHeight="1" x14ac:dyDescent="0.25">
      <c r="A60" s="3" t="s">
        <v>130</v>
      </c>
      <c r="B60" s="1" t="s">
        <v>87</v>
      </c>
      <c r="C60" s="4" t="s">
        <v>65</v>
      </c>
      <c r="D60" s="4" t="s">
        <v>85</v>
      </c>
      <c r="E60" s="3" t="s">
        <v>116</v>
      </c>
      <c r="F60" s="3" t="s">
        <v>10</v>
      </c>
      <c r="G60" s="7">
        <v>598784</v>
      </c>
      <c r="H60" s="7">
        <f t="shared" si="0"/>
        <v>77842</v>
      </c>
      <c r="I60" s="161">
        <f t="shared" ref="I60:I61" si="103">K60/J60</f>
        <v>0.16666666666666666</v>
      </c>
      <c r="J60" s="6">
        <v>174</v>
      </c>
      <c r="K60" s="6">
        <v>29</v>
      </c>
      <c r="L60" s="141">
        <v>96960</v>
      </c>
      <c r="M60" s="10">
        <f t="shared" ref="M60:M61" si="104">ROUND(L60*P60,0)</f>
        <v>12605</v>
      </c>
      <c r="N60" s="137">
        <f>SUM(L60:M60)/Monitoring!$B$20</f>
        <v>296.00162096447389</v>
      </c>
      <c r="O60" s="11">
        <f t="shared" ref="O60:O61" si="105">I60-L60/G60</f>
        <v>4.7384922331480672E-3</v>
      </c>
      <c r="P60" s="11">
        <v>0.13</v>
      </c>
      <c r="Q60" s="125">
        <v>44663</v>
      </c>
      <c r="R60" s="99" t="s">
        <v>83</v>
      </c>
      <c r="S60" s="99"/>
      <c r="T60" s="107">
        <v>2</v>
      </c>
    </row>
    <row r="61" spans="1:23" s="12" customFormat="1" ht="15" customHeight="1" x14ac:dyDescent="0.25">
      <c r="A61" s="3" t="s">
        <v>130</v>
      </c>
      <c r="B61" s="1" t="s">
        <v>87</v>
      </c>
      <c r="C61" s="4" t="s">
        <v>66</v>
      </c>
      <c r="D61" s="4" t="s">
        <v>85</v>
      </c>
      <c r="E61" s="3" t="s">
        <v>116</v>
      </c>
      <c r="F61" s="3" t="s">
        <v>10</v>
      </c>
      <c r="G61" s="7">
        <v>598783</v>
      </c>
      <c r="H61" s="7">
        <f t="shared" si="0"/>
        <v>77842</v>
      </c>
      <c r="I61" s="161">
        <f t="shared" si="103"/>
        <v>0.16666666666666666</v>
      </c>
      <c r="J61" s="6">
        <v>174</v>
      </c>
      <c r="K61" s="6">
        <v>29</v>
      </c>
      <c r="L61" s="141">
        <v>96960</v>
      </c>
      <c r="M61" s="10">
        <f t="shared" si="104"/>
        <v>12605</v>
      </c>
      <c r="N61" s="137">
        <f>SUM(L61:M61)/Monitoring!$B$20</f>
        <v>296.00162096447389</v>
      </c>
      <c r="O61" s="11">
        <f t="shared" si="105"/>
        <v>4.7382218043375557E-3</v>
      </c>
      <c r="P61" s="11">
        <v>0.13</v>
      </c>
      <c r="Q61" s="125">
        <v>44663</v>
      </c>
      <c r="R61" s="99" t="s">
        <v>83</v>
      </c>
      <c r="S61" s="99"/>
      <c r="T61" s="107">
        <v>3</v>
      </c>
    </row>
    <row r="62" spans="1:23" s="12" customFormat="1" ht="15" customHeight="1" x14ac:dyDescent="0.25">
      <c r="A62" s="3" t="s">
        <v>130</v>
      </c>
      <c r="B62" s="1" t="s">
        <v>87</v>
      </c>
      <c r="C62" s="4" t="s">
        <v>67</v>
      </c>
      <c r="D62" s="4" t="s">
        <v>85</v>
      </c>
      <c r="E62" s="3" t="s">
        <v>116</v>
      </c>
      <c r="F62" s="3" t="s">
        <v>10</v>
      </c>
      <c r="G62" s="7">
        <v>538175</v>
      </c>
      <c r="H62" s="7">
        <f t="shared" si="0"/>
        <v>69963</v>
      </c>
      <c r="I62" s="161">
        <f t="shared" ref="I62" si="106">K62/J62</f>
        <v>0.27586206896551724</v>
      </c>
      <c r="J62" s="6">
        <v>174</v>
      </c>
      <c r="K62" s="6">
        <v>48</v>
      </c>
      <c r="L62" s="141">
        <v>145440</v>
      </c>
      <c r="M62" s="10">
        <f t="shared" ref="M62" si="107">ROUND(L62*P62,0)</f>
        <v>18907</v>
      </c>
      <c r="N62" s="137">
        <f>SUM(L62:M62)/Monitoring!$B$20</f>
        <v>444.00108064298263</v>
      </c>
      <c r="O62" s="11">
        <f t="shared" ref="O62" si="108">I62-L62/G62</f>
        <v>5.6154019891619389E-3</v>
      </c>
      <c r="P62" s="11">
        <v>0.13</v>
      </c>
      <c r="Q62" s="125">
        <v>44741</v>
      </c>
      <c r="R62" s="99" t="s">
        <v>83</v>
      </c>
      <c r="S62" s="99"/>
      <c r="T62" s="107">
        <v>3</v>
      </c>
    </row>
    <row r="63" spans="1:23" s="12" customFormat="1" ht="15" customHeight="1" x14ac:dyDescent="0.25">
      <c r="A63" s="3" t="s">
        <v>130</v>
      </c>
      <c r="B63" s="1" t="s">
        <v>87</v>
      </c>
      <c r="C63" s="4" t="s">
        <v>68</v>
      </c>
      <c r="D63" s="4" t="s">
        <v>85</v>
      </c>
      <c r="E63" s="3" t="s">
        <v>116</v>
      </c>
      <c r="F63" s="3" t="s">
        <v>10</v>
      </c>
      <c r="G63" s="7">
        <v>467979</v>
      </c>
      <c r="H63" s="7">
        <f t="shared" si="0"/>
        <v>60837</v>
      </c>
      <c r="I63" s="161">
        <f t="shared" ref="I63:I69" si="109">K63/J63</f>
        <v>0.27586206896551724</v>
      </c>
      <c r="J63" s="6">
        <v>174</v>
      </c>
      <c r="K63" s="6">
        <v>48</v>
      </c>
      <c r="L63" s="141">
        <v>129098</v>
      </c>
      <c r="M63" s="10">
        <f t="shared" ref="M63:M69" si="110">ROUND(L63*P63,0)</f>
        <v>16783</v>
      </c>
      <c r="N63" s="137">
        <f>SUM(L63:M63)/Monitoring!$B$20</f>
        <v>394.11319735242472</v>
      </c>
      <c r="O63" s="11">
        <f t="shared" ref="O63:O69" si="111">I63-L63/G63</f>
        <v>-7.3684414514385566E-7</v>
      </c>
      <c r="P63" s="11">
        <v>0.13</v>
      </c>
      <c r="Q63" s="125">
        <v>44741</v>
      </c>
      <c r="R63" s="99" t="s">
        <v>83</v>
      </c>
      <c r="S63" s="99"/>
      <c r="T63" s="107">
        <v>3</v>
      </c>
    </row>
    <row r="64" spans="1:23" s="12" customFormat="1" ht="15" customHeight="1" x14ac:dyDescent="0.25">
      <c r="A64" s="3" t="s">
        <v>130</v>
      </c>
      <c r="B64" s="1" t="s">
        <v>88</v>
      </c>
      <c r="C64" s="4" t="s">
        <v>69</v>
      </c>
      <c r="D64" s="4" t="s">
        <v>85</v>
      </c>
      <c r="E64" s="3" t="s">
        <v>116</v>
      </c>
      <c r="F64" s="3" t="s">
        <v>10</v>
      </c>
      <c r="G64" s="7">
        <v>499392</v>
      </c>
      <c r="H64" s="7">
        <f t="shared" si="0"/>
        <v>64921</v>
      </c>
      <c r="I64" s="161">
        <f t="shared" ref="I64" si="112">K64/J64</f>
        <v>9.7701149425287362E-2</v>
      </c>
      <c r="J64" s="6">
        <v>174</v>
      </c>
      <c r="K64" s="6">
        <v>17</v>
      </c>
      <c r="L64" s="141">
        <v>48480</v>
      </c>
      <c r="M64" s="10">
        <f t="shared" ref="M64" si="113">ROUND(L64*P64,0)</f>
        <v>6302</v>
      </c>
      <c r="N64" s="137">
        <f>SUM(L64:M64)/Monitoring!$B$20</f>
        <v>147.99945967850871</v>
      </c>
      <c r="O64" s="11">
        <f t="shared" ref="O64" si="114">I64-L64/G64</f>
        <v>6.2310252025084278E-4</v>
      </c>
      <c r="P64" s="11">
        <v>0.13</v>
      </c>
      <c r="Q64" s="125">
        <v>44789</v>
      </c>
      <c r="R64" s="99" t="s">
        <v>83</v>
      </c>
      <c r="S64" s="99"/>
      <c r="T64" s="107">
        <v>3</v>
      </c>
    </row>
    <row r="65" spans="1:23" s="12" customFormat="1" ht="15" customHeight="1" x14ac:dyDescent="0.25">
      <c r="A65" s="3" t="s">
        <v>130</v>
      </c>
      <c r="B65" s="1" t="s">
        <v>88</v>
      </c>
      <c r="C65" s="4" t="s">
        <v>72</v>
      </c>
      <c r="D65" s="4" t="s">
        <v>85</v>
      </c>
      <c r="E65" s="3" t="s">
        <v>116</v>
      </c>
      <c r="F65" s="3" t="s">
        <v>10</v>
      </c>
      <c r="G65" s="7">
        <v>499392</v>
      </c>
      <c r="H65" s="7">
        <f t="shared" si="0"/>
        <v>64921</v>
      </c>
      <c r="I65" s="161">
        <f t="shared" ref="I65:I68" si="115">K65/J65</f>
        <v>9.7701149425287362E-2</v>
      </c>
      <c r="J65" s="6">
        <v>174</v>
      </c>
      <c r="K65" s="6">
        <v>17</v>
      </c>
      <c r="L65" s="141">
        <v>48480</v>
      </c>
      <c r="M65" s="10">
        <f t="shared" ref="M65:M68" si="116">ROUND(L65*P65,0)</f>
        <v>6302</v>
      </c>
      <c r="N65" s="137">
        <f>SUM(L65:M65)/Monitoring!$B$20</f>
        <v>147.99945967850871</v>
      </c>
      <c r="O65" s="11">
        <f t="shared" ref="O65:O68" si="117">I65-L65/G65</f>
        <v>6.2310252025084278E-4</v>
      </c>
      <c r="P65" s="11">
        <v>0.13</v>
      </c>
      <c r="Q65" s="125">
        <v>44789</v>
      </c>
      <c r="R65" s="99" t="s">
        <v>83</v>
      </c>
      <c r="S65" s="99"/>
      <c r="T65" s="107">
        <v>2</v>
      </c>
    </row>
    <row r="66" spans="1:23" s="12" customFormat="1" ht="15" customHeight="1" x14ac:dyDescent="0.25">
      <c r="A66" s="3" t="s">
        <v>130</v>
      </c>
      <c r="B66" s="1" t="s">
        <v>88</v>
      </c>
      <c r="C66" s="4" t="s">
        <v>73</v>
      </c>
      <c r="D66" s="4" t="s">
        <v>85</v>
      </c>
      <c r="E66" s="3" t="s">
        <v>116</v>
      </c>
      <c r="F66" s="3" t="s">
        <v>10</v>
      </c>
      <c r="G66" s="7">
        <v>499392</v>
      </c>
      <c r="H66" s="7">
        <f t="shared" si="0"/>
        <v>64921</v>
      </c>
      <c r="I66" s="161">
        <f t="shared" si="115"/>
        <v>9.7701149425287362E-2</v>
      </c>
      <c r="J66" s="6">
        <v>174</v>
      </c>
      <c r="K66" s="6">
        <v>17</v>
      </c>
      <c r="L66" s="141">
        <v>48480</v>
      </c>
      <c r="M66" s="10">
        <f t="shared" si="116"/>
        <v>6302</v>
      </c>
      <c r="N66" s="137">
        <f>SUM(L66:M66)/Monitoring!$B$20</f>
        <v>147.99945967850871</v>
      </c>
      <c r="O66" s="11">
        <f t="shared" si="117"/>
        <v>6.2310252025084278E-4</v>
      </c>
      <c r="P66" s="11">
        <v>0.13</v>
      </c>
      <c r="Q66" s="125">
        <v>44789</v>
      </c>
      <c r="R66" s="99" t="s">
        <v>83</v>
      </c>
      <c r="S66" s="99" t="str">
        <f>VLOOKUP(A66,[1]Sheet1!$C:$E,3,FALSE)</f>
        <v>8456992658</v>
      </c>
      <c r="T66" s="107">
        <v>2</v>
      </c>
      <c r="U66" s="149" t="e">
        <v>#N/A</v>
      </c>
      <c r="V66" s="149" t="e">
        <v>#N/A</v>
      </c>
      <c r="W66" s="149" t="e">
        <v>#N/A</v>
      </c>
    </row>
    <row r="67" spans="1:23" s="12" customFormat="1" ht="15" customHeight="1" x14ac:dyDescent="0.25">
      <c r="A67" s="3" t="s">
        <v>130</v>
      </c>
      <c r="B67" s="1" t="s">
        <v>88</v>
      </c>
      <c r="C67" s="4" t="s">
        <v>74</v>
      </c>
      <c r="D67" s="4" t="s">
        <v>85</v>
      </c>
      <c r="E67" s="3" t="s">
        <v>116</v>
      </c>
      <c r="F67" s="3" t="s">
        <v>10</v>
      </c>
      <c r="G67" s="7">
        <v>499392</v>
      </c>
      <c r="H67" s="7">
        <f t="shared" si="0"/>
        <v>64921</v>
      </c>
      <c r="I67" s="161">
        <f t="shared" si="115"/>
        <v>9.7701149425287362E-2</v>
      </c>
      <c r="J67" s="6">
        <v>174</v>
      </c>
      <c r="K67" s="6">
        <v>17</v>
      </c>
      <c r="L67" s="141">
        <v>48480</v>
      </c>
      <c r="M67" s="10">
        <f t="shared" si="116"/>
        <v>6302</v>
      </c>
      <c r="N67" s="137">
        <f>SUM(L67:M67)/Monitoring!$B$20</f>
        <v>147.99945967850871</v>
      </c>
      <c r="O67" s="11">
        <f t="shared" si="117"/>
        <v>6.2310252025084278E-4</v>
      </c>
      <c r="P67" s="11">
        <v>0.13</v>
      </c>
      <c r="Q67" s="125">
        <v>44789</v>
      </c>
      <c r="R67" s="99" t="s">
        <v>83</v>
      </c>
      <c r="S67" s="99" t="str">
        <f>VLOOKUP(A67,[1]Sheet1!$C:$E,3,FALSE)</f>
        <v>8456992658</v>
      </c>
      <c r="T67" s="107">
        <v>2</v>
      </c>
      <c r="U67" s="149" t="s">
        <v>189</v>
      </c>
      <c r="V67" s="149" t="s">
        <v>190</v>
      </c>
      <c r="W67" s="149" t="s">
        <v>190</v>
      </c>
    </row>
    <row r="68" spans="1:23" s="12" customFormat="1" ht="15" customHeight="1" x14ac:dyDescent="0.25">
      <c r="A68" s="3" t="s">
        <v>130</v>
      </c>
      <c r="B68" s="1" t="s">
        <v>88</v>
      </c>
      <c r="C68" s="4" t="s">
        <v>75</v>
      </c>
      <c r="D68" s="4" t="s">
        <v>85</v>
      </c>
      <c r="E68" s="3" t="s">
        <v>116</v>
      </c>
      <c r="F68" s="3" t="s">
        <v>10</v>
      </c>
      <c r="G68" s="7">
        <v>349550</v>
      </c>
      <c r="H68" s="7">
        <f t="shared" si="0"/>
        <v>45442</v>
      </c>
      <c r="I68" s="161">
        <f t="shared" si="115"/>
        <v>9.1954022988505746E-2</v>
      </c>
      <c r="J68" s="6">
        <v>174</v>
      </c>
      <c r="K68" s="6">
        <v>16</v>
      </c>
      <c r="L68" s="141">
        <v>48480</v>
      </c>
      <c r="M68" s="10">
        <f t="shared" si="116"/>
        <v>6302</v>
      </c>
      <c r="N68" s="137">
        <f>SUM(L68:M68)/Monitoring!$B$20</f>
        <v>147.99945967850871</v>
      </c>
      <c r="O68" s="11">
        <f t="shared" si="117"/>
        <v>-4.6738581789065425E-2</v>
      </c>
      <c r="P68" s="11">
        <v>0.13</v>
      </c>
      <c r="Q68" s="125">
        <v>44944</v>
      </c>
      <c r="R68" s="99" t="s">
        <v>83</v>
      </c>
      <c r="S68" s="99" t="str">
        <f>VLOOKUP(A68,[1]Sheet1!$C:$E,3,FALSE)</f>
        <v>8456992658</v>
      </c>
      <c r="T68" s="107">
        <v>2</v>
      </c>
      <c r="U68" s="12" t="s">
        <v>189</v>
      </c>
      <c r="V68" s="12">
        <v>0</v>
      </c>
      <c r="W68" s="12">
        <v>0</v>
      </c>
    </row>
    <row r="69" spans="1:23" s="12" customFormat="1" ht="15" customHeight="1" x14ac:dyDescent="0.25">
      <c r="A69" s="3" t="s">
        <v>140</v>
      </c>
      <c r="B69" s="1" t="s">
        <v>88</v>
      </c>
      <c r="C69" s="4" t="s">
        <v>69</v>
      </c>
      <c r="D69" s="4" t="s">
        <v>85</v>
      </c>
      <c r="E69" s="3" t="s">
        <v>82</v>
      </c>
      <c r="F69" s="3" t="s">
        <v>10</v>
      </c>
      <c r="G69" s="7">
        <v>684371</v>
      </c>
      <c r="H69" s="7">
        <f t="shared" si="0"/>
        <v>88968</v>
      </c>
      <c r="I69" s="161">
        <f t="shared" si="109"/>
        <v>5.7471264367816091E-2</v>
      </c>
      <c r="J69" s="6">
        <v>174</v>
      </c>
      <c r="K69" s="6">
        <v>10</v>
      </c>
      <c r="L69" s="141">
        <v>36032</v>
      </c>
      <c r="M69" s="10">
        <f t="shared" si="110"/>
        <v>4684</v>
      </c>
      <c r="N69" s="137">
        <f>SUM(L69:M69)/Monitoring!$B$20</f>
        <v>109.99864919627178</v>
      </c>
      <c r="O69" s="11">
        <f t="shared" si="111"/>
        <v>4.8214589260308638E-3</v>
      </c>
      <c r="P69" s="11">
        <v>0.13</v>
      </c>
      <c r="Q69" s="125">
        <v>44788</v>
      </c>
      <c r="R69" s="99" t="s">
        <v>83</v>
      </c>
      <c r="S69" s="99"/>
      <c r="T69" s="107">
        <v>3</v>
      </c>
    </row>
    <row r="70" spans="1:23" s="12" customFormat="1" ht="15" customHeight="1" x14ac:dyDescent="0.25">
      <c r="A70" s="3" t="s">
        <v>140</v>
      </c>
      <c r="B70" s="1" t="s">
        <v>88</v>
      </c>
      <c r="C70" s="4" t="s">
        <v>72</v>
      </c>
      <c r="D70" s="4" t="s">
        <v>85</v>
      </c>
      <c r="E70" s="3" t="s">
        <v>82</v>
      </c>
      <c r="F70" s="3" t="s">
        <v>10</v>
      </c>
      <c r="G70" s="7">
        <v>684371</v>
      </c>
      <c r="H70" s="7">
        <f t="shared" si="0"/>
        <v>88968</v>
      </c>
      <c r="I70" s="161">
        <f t="shared" ref="I70:I71" si="118">K70/J70</f>
        <v>5.7471264367816091E-2</v>
      </c>
      <c r="J70" s="6">
        <v>174</v>
      </c>
      <c r="K70" s="6">
        <v>10</v>
      </c>
      <c r="L70" s="141">
        <v>36032</v>
      </c>
      <c r="M70" s="10">
        <f t="shared" ref="M70:M71" si="119">ROUND(L70*P70,0)</f>
        <v>4684</v>
      </c>
      <c r="N70" s="137">
        <f>SUM(L70:M70)/Monitoring!$B$20</f>
        <v>109.99864919627178</v>
      </c>
      <c r="O70" s="11">
        <f t="shared" ref="O70:O71" si="120">I70-L70/G70</f>
        <v>4.8214589260308638E-3</v>
      </c>
      <c r="P70" s="11">
        <v>0.13</v>
      </c>
      <c r="Q70" s="125">
        <v>44788</v>
      </c>
      <c r="R70" s="99" t="s">
        <v>83</v>
      </c>
      <c r="S70" s="99"/>
      <c r="T70" s="107">
        <v>2</v>
      </c>
    </row>
    <row r="71" spans="1:23" s="12" customFormat="1" ht="15" customHeight="1" x14ac:dyDescent="0.25">
      <c r="A71" s="3" t="s">
        <v>140</v>
      </c>
      <c r="B71" s="1" t="s">
        <v>88</v>
      </c>
      <c r="C71" s="4" t="s">
        <v>73</v>
      </c>
      <c r="D71" s="4" t="s">
        <v>85</v>
      </c>
      <c r="E71" s="3" t="s">
        <v>82</v>
      </c>
      <c r="F71" s="3" t="s">
        <v>10</v>
      </c>
      <c r="G71" s="7">
        <v>684370</v>
      </c>
      <c r="H71" s="7">
        <f t="shared" si="0"/>
        <v>88968</v>
      </c>
      <c r="I71" s="161">
        <f t="shared" si="118"/>
        <v>5.7471264367816091E-2</v>
      </c>
      <c r="J71" s="6">
        <v>174</v>
      </c>
      <c r="K71" s="6">
        <v>10</v>
      </c>
      <c r="L71" s="141">
        <v>36032</v>
      </c>
      <c r="M71" s="10">
        <f t="shared" si="119"/>
        <v>4684</v>
      </c>
      <c r="N71" s="137">
        <f>SUM(L71:M71)/Monitoring!$B$20</f>
        <v>109.99864919627178</v>
      </c>
      <c r="O71" s="11">
        <f t="shared" si="120"/>
        <v>4.8213819942462405E-3</v>
      </c>
      <c r="P71" s="11">
        <v>0.13</v>
      </c>
      <c r="Q71" s="125">
        <v>44788</v>
      </c>
      <c r="R71" s="99" t="s">
        <v>83</v>
      </c>
      <c r="S71" s="99" t="str">
        <f>VLOOKUP(A71,[1]Sheet1!$C:$E,3,FALSE)</f>
        <v>8414452523</v>
      </c>
      <c r="T71" s="107">
        <v>2</v>
      </c>
      <c r="U71" s="149" t="e">
        <v>#N/A</v>
      </c>
      <c r="V71" s="149" t="e">
        <v>#N/A</v>
      </c>
      <c r="W71" s="149" t="e">
        <v>#N/A</v>
      </c>
    </row>
    <row r="72" spans="1:23" s="12" customFormat="1" ht="15" customHeight="1" x14ac:dyDescent="0.25">
      <c r="A72" s="3" t="s">
        <v>140</v>
      </c>
      <c r="B72" s="1" t="s">
        <v>88</v>
      </c>
      <c r="C72" s="4" t="s">
        <v>74</v>
      </c>
      <c r="D72" s="4" t="s">
        <v>85</v>
      </c>
      <c r="E72" s="3" t="s">
        <v>82</v>
      </c>
      <c r="F72" s="3" t="s">
        <v>10</v>
      </c>
      <c r="G72" s="7">
        <v>674371</v>
      </c>
      <c r="H72" s="7">
        <f t="shared" si="0"/>
        <v>87668</v>
      </c>
      <c r="I72" s="161">
        <f t="shared" ref="I72" si="121">K72/J72</f>
        <v>5.7471264367816091E-2</v>
      </c>
      <c r="J72" s="6">
        <v>174</v>
      </c>
      <c r="K72" s="6">
        <v>10</v>
      </c>
      <c r="L72" s="141">
        <v>36032</v>
      </c>
      <c r="M72" s="10">
        <f t="shared" ref="M72" si="122">ROUND(L72*P72,0)</f>
        <v>4684</v>
      </c>
      <c r="N72" s="137">
        <f>SUM(L72:M72)/Monitoring!$B$20</f>
        <v>109.99864919627178</v>
      </c>
      <c r="O72" s="11">
        <f t="shared" ref="O72" si="123">I72-L72/G72</f>
        <v>4.0407342886756778E-3</v>
      </c>
      <c r="P72" s="11">
        <v>0.13</v>
      </c>
      <c r="Q72" s="125">
        <v>44880</v>
      </c>
      <c r="R72" s="99" t="s">
        <v>83</v>
      </c>
      <c r="S72" s="99" t="str">
        <f>VLOOKUP(A72,[1]Sheet1!$C:$E,3,FALSE)</f>
        <v>8414452523</v>
      </c>
      <c r="T72" s="107">
        <v>2</v>
      </c>
      <c r="U72" s="149" t="s">
        <v>189</v>
      </c>
      <c r="V72" s="149" t="s">
        <v>190</v>
      </c>
      <c r="W72" s="149" t="s">
        <v>190</v>
      </c>
    </row>
    <row r="73" spans="1:23" s="12" customFormat="1" ht="15" customHeight="1" x14ac:dyDescent="0.25">
      <c r="A73" s="3" t="s">
        <v>140</v>
      </c>
      <c r="B73" s="1" t="s">
        <v>88</v>
      </c>
      <c r="C73" s="4" t="s">
        <v>75</v>
      </c>
      <c r="D73" s="4" t="s">
        <v>85</v>
      </c>
      <c r="E73" s="3" t="s">
        <v>82</v>
      </c>
      <c r="F73" s="3" t="s">
        <v>10</v>
      </c>
      <c r="G73" s="7">
        <v>718207</v>
      </c>
      <c r="H73" s="7">
        <f t="shared" si="0"/>
        <v>93367</v>
      </c>
      <c r="I73" s="161">
        <f t="shared" ref="I73" si="124">K73/J73</f>
        <v>5.1724137931034482E-2</v>
      </c>
      <c r="J73" s="6">
        <v>174</v>
      </c>
      <c r="K73" s="6">
        <v>9</v>
      </c>
      <c r="L73" s="141">
        <v>36032</v>
      </c>
      <c r="M73" s="10">
        <f t="shared" ref="M73" si="125">ROUND(L73*P73,0)</f>
        <v>4684</v>
      </c>
      <c r="N73" s="137">
        <f>SUM(L73:M73)/Monitoring!$B$20</f>
        <v>109.99864919627178</v>
      </c>
      <c r="O73" s="11">
        <f t="shared" ref="O73" si="126">I73-L73/G73</f>
        <v>1.5547577941101703E-3</v>
      </c>
      <c r="P73" s="11">
        <v>0.13</v>
      </c>
      <c r="Q73" s="125">
        <v>44932</v>
      </c>
      <c r="R73" s="99" t="s">
        <v>83</v>
      </c>
      <c r="S73" s="99" t="str">
        <f>VLOOKUP(A73,[1]Sheet1!$C:$E,3,FALSE)</f>
        <v>8414452523</v>
      </c>
      <c r="T73" s="107">
        <v>2</v>
      </c>
      <c r="U73" s="12" t="s">
        <v>189</v>
      </c>
      <c r="V73" s="12">
        <v>0</v>
      </c>
      <c r="W73" s="12">
        <v>0</v>
      </c>
    </row>
    <row r="74" spans="1:23" s="12" customFormat="1" ht="15" customHeight="1" x14ac:dyDescent="0.25">
      <c r="A74" s="3" t="s">
        <v>140</v>
      </c>
      <c r="B74" s="1" t="s">
        <v>88</v>
      </c>
      <c r="C74" s="4" t="s">
        <v>76</v>
      </c>
      <c r="D74" s="4" t="s">
        <v>85</v>
      </c>
      <c r="E74" s="3" t="s">
        <v>82</v>
      </c>
      <c r="F74" s="3" t="s">
        <v>10</v>
      </c>
      <c r="G74" s="7">
        <v>718207</v>
      </c>
      <c r="H74" s="7">
        <f t="shared" ref="H74" si="127">ROUND(G74*P74,0)</f>
        <v>93367</v>
      </c>
      <c r="I74" s="161">
        <f t="shared" ref="I74" si="128">K74/J74</f>
        <v>5.1724137931034482E-2</v>
      </c>
      <c r="J74" s="6">
        <v>174</v>
      </c>
      <c r="K74" s="6">
        <v>9</v>
      </c>
      <c r="L74" s="141">
        <v>36032</v>
      </c>
      <c r="M74" s="10">
        <f t="shared" ref="M74" si="129">ROUND(L74*P74,0)</f>
        <v>4684</v>
      </c>
      <c r="N74" s="137">
        <f>SUM(L74:M74)/Monitoring!$B$20</f>
        <v>109.99864919627178</v>
      </c>
      <c r="O74" s="11">
        <f t="shared" ref="O74" si="130">I74-L74/G74</f>
        <v>1.5547577941101703E-3</v>
      </c>
      <c r="P74" s="11">
        <v>0.13</v>
      </c>
      <c r="Q74" s="125">
        <v>44932</v>
      </c>
      <c r="R74" s="99" t="s">
        <v>83</v>
      </c>
      <c r="S74" s="99" t="str">
        <f>VLOOKUP(A74,[1]Sheet1!$C:$E,3,FALSE)</f>
        <v>8414452523</v>
      </c>
      <c r="T74" s="107">
        <v>1</v>
      </c>
      <c r="U74" s="12" t="str">
        <f>IF(VLOOKUP($S74,'Havi béradatok'!$B:$E,2,FALSE)=E74,"EGYEZIK","HIBÁS")</f>
        <v>EGYEZIK</v>
      </c>
      <c r="V74" s="12">
        <f>VLOOKUP($S74,'Havi béradatok'!$B:$E,3,FALSE)-G74</f>
        <v>8924</v>
      </c>
      <c r="W74" s="12">
        <f>VLOOKUP($S74,'Havi béradatok'!$B:$E,4,FALSE)-H74</f>
        <v>1160</v>
      </c>
    </row>
    <row r="75" spans="1:23" s="12" customFormat="1" ht="15" customHeight="1" x14ac:dyDescent="0.25">
      <c r="A75" s="3" t="s">
        <v>140</v>
      </c>
      <c r="B75" s="1" t="s">
        <v>88</v>
      </c>
      <c r="C75" s="4" t="s">
        <v>77</v>
      </c>
      <c r="D75" s="4" t="s">
        <v>85</v>
      </c>
      <c r="E75" s="3" t="s">
        <v>82</v>
      </c>
      <c r="F75" s="3" t="s">
        <v>10</v>
      </c>
      <c r="G75" s="7">
        <v>727131</v>
      </c>
      <c r="H75" s="7">
        <f t="shared" ref="H75" si="131">ROUND(G75*P75,0)</f>
        <v>94527</v>
      </c>
      <c r="I75" s="161">
        <f t="shared" ref="I75" si="132">K75/J75</f>
        <v>2.8735632183908046E-2</v>
      </c>
      <c r="J75" s="6">
        <v>174</v>
      </c>
      <c r="K75" s="6">
        <v>5</v>
      </c>
      <c r="L75" s="141">
        <v>18016</v>
      </c>
      <c r="M75" s="10">
        <f t="shared" ref="M75" si="133">ROUND(L75*P75,0)</f>
        <v>2342</v>
      </c>
      <c r="N75" s="137">
        <f>SUM(L75:M75)/Monitoring!$B$20</f>
        <v>54.999324598135892</v>
      </c>
      <c r="O75" s="11">
        <f t="shared" ref="O75" si="134">I75-L75/G75</f>
        <v>3.9588037994766311E-3</v>
      </c>
      <c r="P75" s="11">
        <v>0.13</v>
      </c>
      <c r="Q75" s="125">
        <v>44974</v>
      </c>
      <c r="R75" s="99" t="s">
        <v>83</v>
      </c>
      <c r="S75" s="99" t="str">
        <f>VLOOKUP(A75,[1]Sheet1!$C:$E,3,FALSE)</f>
        <v>8414452523</v>
      </c>
      <c r="T75" s="107">
        <v>1</v>
      </c>
      <c r="U75" s="12" t="str">
        <f>IF(VLOOKUP($S75,'Havi béradatok'!$B:$E,2,FALSE)=E75,"EGYEZIK","HIBÁS")</f>
        <v>EGYEZIK</v>
      </c>
      <c r="V75" s="12">
        <f>VLOOKUP($S75,'Havi béradatok'!$B:$E,3,FALSE)-G75</f>
        <v>0</v>
      </c>
      <c r="W75" s="12">
        <f>VLOOKUP($S75,'Havi béradatok'!$B:$E,4,FALSE)-H75</f>
        <v>0</v>
      </c>
    </row>
    <row r="76" spans="1:23" s="12" customFormat="1" ht="15" customHeight="1" x14ac:dyDescent="0.25">
      <c r="A76" s="3" t="s">
        <v>140</v>
      </c>
      <c r="B76" s="1" t="s">
        <v>88</v>
      </c>
      <c r="C76" s="4" t="s">
        <v>78</v>
      </c>
      <c r="D76" s="4" t="s">
        <v>85</v>
      </c>
      <c r="E76" s="3" t="s">
        <v>82</v>
      </c>
      <c r="F76" s="3" t="s">
        <v>14</v>
      </c>
      <c r="G76" s="7">
        <v>727132</v>
      </c>
      <c r="H76" s="7">
        <f t="shared" ref="H76:H80" si="135">ROUND(G76*P76,0)</f>
        <v>94527</v>
      </c>
      <c r="I76" s="161">
        <f t="shared" ref="I76:I80" si="136">K76/J76</f>
        <v>2.8735632183908046E-2</v>
      </c>
      <c r="J76" s="6">
        <v>174</v>
      </c>
      <c r="K76" s="6">
        <v>5</v>
      </c>
      <c r="L76" s="141">
        <v>18016</v>
      </c>
      <c r="M76" s="10">
        <f t="shared" ref="M76:M80" si="137">ROUND(L76*P76,0)</f>
        <v>2342</v>
      </c>
      <c r="N76" s="137">
        <f>SUM(L76:M76)/Monitoring!$B$20</f>
        <v>54.999324598135892</v>
      </c>
      <c r="O76" s="11">
        <f t="shared" ref="O76:O80" si="138">I76-L76/G76</f>
        <v>3.9588378742091181E-3</v>
      </c>
      <c r="P76" s="11">
        <v>0.13</v>
      </c>
      <c r="Q76" s="125">
        <v>44974</v>
      </c>
      <c r="R76" s="99" t="s">
        <v>83</v>
      </c>
      <c r="S76" s="99" t="str">
        <f>VLOOKUP(A76,[1]Sheet1!$C:$E,3,FALSE)</f>
        <v>8414452523</v>
      </c>
      <c r="T76" s="107"/>
    </row>
    <row r="77" spans="1:23" s="12" customFormat="1" ht="15" customHeight="1" x14ac:dyDescent="0.25">
      <c r="A77" s="3" t="s">
        <v>140</v>
      </c>
      <c r="B77" s="1" t="s">
        <v>88</v>
      </c>
      <c r="C77" s="4" t="s">
        <v>79</v>
      </c>
      <c r="D77" s="4" t="s">
        <v>85</v>
      </c>
      <c r="E77" s="3" t="s">
        <v>82</v>
      </c>
      <c r="F77" s="3" t="s">
        <v>14</v>
      </c>
      <c r="G77" s="7">
        <v>727132</v>
      </c>
      <c r="H77" s="7">
        <f t="shared" si="135"/>
        <v>94527</v>
      </c>
      <c r="I77" s="161">
        <f t="shared" si="136"/>
        <v>2.8735632183908046E-2</v>
      </c>
      <c r="J77" s="6">
        <v>174</v>
      </c>
      <c r="K77" s="6">
        <v>5</v>
      </c>
      <c r="L77" s="141">
        <v>18016</v>
      </c>
      <c r="M77" s="10">
        <f t="shared" si="137"/>
        <v>2342</v>
      </c>
      <c r="N77" s="137">
        <f>SUM(L77:M77)/Monitoring!$B$20</f>
        <v>54.999324598135892</v>
      </c>
      <c r="O77" s="11">
        <f t="shared" si="138"/>
        <v>3.9588378742091181E-3</v>
      </c>
      <c r="P77" s="11">
        <v>0.13</v>
      </c>
      <c r="Q77" s="125">
        <v>44974</v>
      </c>
      <c r="R77" s="99" t="s">
        <v>83</v>
      </c>
      <c r="S77" s="99" t="str">
        <f>VLOOKUP(A77,[1]Sheet1!$C:$E,3,FALSE)</f>
        <v>8414452523</v>
      </c>
      <c r="T77" s="107"/>
    </row>
    <row r="78" spans="1:23" s="12" customFormat="1" ht="15" customHeight="1" x14ac:dyDescent="0.25">
      <c r="A78" s="3" t="s">
        <v>140</v>
      </c>
      <c r="B78" s="1" t="s">
        <v>88</v>
      </c>
      <c r="C78" s="4" t="s">
        <v>93</v>
      </c>
      <c r="D78" s="4" t="s">
        <v>85</v>
      </c>
      <c r="E78" s="3" t="s">
        <v>82</v>
      </c>
      <c r="F78" s="3" t="s">
        <v>14</v>
      </c>
      <c r="G78" s="7">
        <v>727132</v>
      </c>
      <c r="H78" s="7">
        <f t="shared" si="135"/>
        <v>94527</v>
      </c>
      <c r="I78" s="161">
        <f t="shared" si="136"/>
        <v>2.8735632183908046E-2</v>
      </c>
      <c r="J78" s="6">
        <v>174</v>
      </c>
      <c r="K78" s="6">
        <v>5</v>
      </c>
      <c r="L78" s="141">
        <v>18016</v>
      </c>
      <c r="M78" s="10">
        <f t="shared" si="137"/>
        <v>2342</v>
      </c>
      <c r="N78" s="137">
        <f>SUM(L78:M78)/Monitoring!$B$20</f>
        <v>54.999324598135892</v>
      </c>
      <c r="O78" s="11">
        <f t="shared" si="138"/>
        <v>3.9588378742091181E-3</v>
      </c>
      <c r="P78" s="11">
        <v>0.13</v>
      </c>
      <c r="Q78" s="125">
        <v>44974</v>
      </c>
      <c r="R78" s="99" t="s">
        <v>83</v>
      </c>
      <c r="S78" s="99" t="str">
        <f>VLOOKUP(A78,[1]Sheet1!$C:$E,3,FALSE)</f>
        <v>8414452523</v>
      </c>
      <c r="T78" s="107"/>
    </row>
    <row r="79" spans="1:23" s="12" customFormat="1" ht="15" customHeight="1" x14ac:dyDescent="0.25">
      <c r="A79" s="3" t="s">
        <v>140</v>
      </c>
      <c r="B79" s="1" t="s">
        <v>88</v>
      </c>
      <c r="C79" s="4" t="s">
        <v>94</v>
      </c>
      <c r="D79" s="4" t="s">
        <v>85</v>
      </c>
      <c r="E79" s="3" t="s">
        <v>82</v>
      </c>
      <c r="F79" s="3" t="s">
        <v>14</v>
      </c>
      <c r="G79" s="7">
        <v>727132</v>
      </c>
      <c r="H79" s="7">
        <f t="shared" si="135"/>
        <v>94527</v>
      </c>
      <c r="I79" s="161">
        <f t="shared" si="136"/>
        <v>2.8735632183908046E-2</v>
      </c>
      <c r="J79" s="6">
        <v>174</v>
      </c>
      <c r="K79" s="6">
        <v>5</v>
      </c>
      <c r="L79" s="141">
        <v>18016</v>
      </c>
      <c r="M79" s="10">
        <f t="shared" si="137"/>
        <v>2342</v>
      </c>
      <c r="N79" s="137">
        <f>SUM(L79:M79)/Monitoring!$B$20</f>
        <v>54.999324598135892</v>
      </c>
      <c r="O79" s="11">
        <f t="shared" si="138"/>
        <v>3.9588378742091181E-3</v>
      </c>
      <c r="P79" s="11">
        <v>0.13</v>
      </c>
      <c r="Q79" s="125">
        <v>44974</v>
      </c>
      <c r="R79" s="99" t="s">
        <v>83</v>
      </c>
      <c r="S79" s="99" t="str">
        <f>VLOOKUP(A79,[1]Sheet1!$C:$E,3,FALSE)</f>
        <v>8414452523</v>
      </c>
      <c r="T79" s="107"/>
    </row>
    <row r="80" spans="1:23" s="12" customFormat="1" ht="15" customHeight="1" x14ac:dyDescent="0.25">
      <c r="A80" s="3" t="s">
        <v>140</v>
      </c>
      <c r="B80" s="1" t="s">
        <v>89</v>
      </c>
      <c r="C80" s="4" t="s">
        <v>77</v>
      </c>
      <c r="D80" s="4" t="s">
        <v>85</v>
      </c>
      <c r="E80" s="3" t="s">
        <v>82</v>
      </c>
      <c r="F80" s="3" t="s">
        <v>10</v>
      </c>
      <c r="G80" s="7">
        <v>727131</v>
      </c>
      <c r="H80" s="7">
        <f t="shared" si="135"/>
        <v>94527</v>
      </c>
      <c r="I80" s="161">
        <f t="shared" si="136"/>
        <v>2.8735632183908046E-2</v>
      </c>
      <c r="J80" s="6">
        <v>174</v>
      </c>
      <c r="K80" s="6">
        <v>5</v>
      </c>
      <c r="L80" s="141">
        <v>18016</v>
      </c>
      <c r="M80" s="10">
        <f t="shared" si="137"/>
        <v>2342</v>
      </c>
      <c r="N80" s="137">
        <f>SUM(L80:M80)/Monitoring!$B$20</f>
        <v>54.999324598135892</v>
      </c>
      <c r="O80" s="11">
        <f t="shared" si="138"/>
        <v>3.9588037994766311E-3</v>
      </c>
      <c r="P80" s="11">
        <v>0.13</v>
      </c>
      <c r="Q80" s="125">
        <v>44974</v>
      </c>
      <c r="R80" s="99" t="s">
        <v>83</v>
      </c>
      <c r="S80" s="99" t="str">
        <f>VLOOKUP(A80,[1]Sheet1!$C:$E,3,FALSE)</f>
        <v>8414452523</v>
      </c>
      <c r="T80" s="107">
        <v>1</v>
      </c>
      <c r="U80" s="12" t="str">
        <f>IF(VLOOKUP($S80,'Havi béradatok'!$B:$E,2,FALSE)=E80,"EGYEZIK","HIBÁS")</f>
        <v>EGYEZIK</v>
      </c>
      <c r="V80" s="12">
        <f>VLOOKUP($S80,'Havi béradatok'!$B:$E,3,FALSE)-G80</f>
        <v>0</v>
      </c>
      <c r="W80" s="12">
        <f>VLOOKUP($S80,'Havi béradatok'!$B:$E,4,FALSE)-H80</f>
        <v>0</v>
      </c>
    </row>
    <row r="81" spans="1:23" s="12" customFormat="1" ht="15" customHeight="1" x14ac:dyDescent="0.25">
      <c r="A81" s="3" t="s">
        <v>140</v>
      </c>
      <c r="B81" s="1" t="s">
        <v>89</v>
      </c>
      <c r="C81" s="4" t="s">
        <v>78</v>
      </c>
      <c r="D81" s="4" t="s">
        <v>85</v>
      </c>
      <c r="E81" s="3" t="s">
        <v>82</v>
      </c>
      <c r="F81" s="3" t="s">
        <v>14</v>
      </c>
      <c r="G81" s="7">
        <v>727132</v>
      </c>
      <c r="H81" s="7">
        <f t="shared" ref="H81:H84" si="139">ROUND(G81*P81,0)</f>
        <v>94527</v>
      </c>
      <c r="I81" s="161">
        <f t="shared" ref="I81:I84" si="140">K81/J81</f>
        <v>2.8735632183908046E-2</v>
      </c>
      <c r="J81" s="6">
        <v>174</v>
      </c>
      <c r="K81" s="6">
        <v>5</v>
      </c>
      <c r="L81" s="141">
        <v>18016</v>
      </c>
      <c r="M81" s="10">
        <f t="shared" ref="M81:M84" si="141">ROUND(L81*P81,0)</f>
        <v>2342</v>
      </c>
      <c r="N81" s="137">
        <f>SUM(L81:M81)/Monitoring!$B$20</f>
        <v>54.999324598135892</v>
      </c>
      <c r="O81" s="11">
        <f t="shared" ref="O81:O84" si="142">I81-L81/G81</f>
        <v>3.9588378742091181E-3</v>
      </c>
      <c r="P81" s="11">
        <v>0.13</v>
      </c>
      <c r="Q81" s="125">
        <v>44974</v>
      </c>
      <c r="R81" s="99" t="s">
        <v>83</v>
      </c>
      <c r="S81" s="99" t="str">
        <f>VLOOKUP(A81,[1]Sheet1!$C:$E,3,FALSE)</f>
        <v>8414452523</v>
      </c>
      <c r="T81" s="107"/>
    </row>
    <row r="82" spans="1:23" s="12" customFormat="1" ht="15" customHeight="1" x14ac:dyDescent="0.25">
      <c r="A82" s="3" t="s">
        <v>140</v>
      </c>
      <c r="B82" s="1" t="s">
        <v>89</v>
      </c>
      <c r="C82" s="4" t="s">
        <v>79</v>
      </c>
      <c r="D82" s="4" t="s">
        <v>85</v>
      </c>
      <c r="E82" s="3" t="s">
        <v>82</v>
      </c>
      <c r="F82" s="3" t="s">
        <v>14</v>
      </c>
      <c r="G82" s="7">
        <v>727132</v>
      </c>
      <c r="H82" s="7">
        <f t="shared" si="139"/>
        <v>94527</v>
      </c>
      <c r="I82" s="161">
        <f t="shared" si="140"/>
        <v>2.8735632183908046E-2</v>
      </c>
      <c r="J82" s="6">
        <v>174</v>
      </c>
      <c r="K82" s="6">
        <v>5</v>
      </c>
      <c r="L82" s="141">
        <v>18016</v>
      </c>
      <c r="M82" s="10">
        <f t="shared" si="141"/>
        <v>2342</v>
      </c>
      <c r="N82" s="137">
        <f>SUM(L82:M82)/Monitoring!$B$20</f>
        <v>54.999324598135892</v>
      </c>
      <c r="O82" s="11">
        <f t="shared" si="142"/>
        <v>3.9588378742091181E-3</v>
      </c>
      <c r="P82" s="11">
        <v>0.13</v>
      </c>
      <c r="Q82" s="125">
        <v>44974</v>
      </c>
      <c r="R82" s="99" t="s">
        <v>83</v>
      </c>
      <c r="S82" s="99" t="str">
        <f>VLOOKUP(A82,[1]Sheet1!$C:$E,3,FALSE)</f>
        <v>8414452523</v>
      </c>
      <c r="T82" s="107"/>
    </row>
    <row r="83" spans="1:23" s="12" customFormat="1" ht="15" customHeight="1" x14ac:dyDescent="0.25">
      <c r="A83" s="3" t="s">
        <v>140</v>
      </c>
      <c r="B83" s="1" t="s">
        <v>89</v>
      </c>
      <c r="C83" s="4" t="s">
        <v>93</v>
      </c>
      <c r="D83" s="4" t="s">
        <v>85</v>
      </c>
      <c r="E83" s="3" t="s">
        <v>82</v>
      </c>
      <c r="F83" s="3" t="s">
        <v>14</v>
      </c>
      <c r="G83" s="7">
        <v>727132</v>
      </c>
      <c r="H83" s="7">
        <f t="shared" si="139"/>
        <v>94527</v>
      </c>
      <c r="I83" s="161">
        <f t="shared" si="140"/>
        <v>2.8735632183908046E-2</v>
      </c>
      <c r="J83" s="6">
        <v>174</v>
      </c>
      <c r="K83" s="6">
        <v>5</v>
      </c>
      <c r="L83" s="141">
        <v>18016</v>
      </c>
      <c r="M83" s="10">
        <f t="shared" si="141"/>
        <v>2342</v>
      </c>
      <c r="N83" s="137">
        <f>SUM(L83:M83)/Monitoring!$B$20</f>
        <v>54.999324598135892</v>
      </c>
      <c r="O83" s="11">
        <f t="shared" si="142"/>
        <v>3.9588378742091181E-3</v>
      </c>
      <c r="P83" s="11">
        <v>0.13</v>
      </c>
      <c r="Q83" s="125">
        <v>44974</v>
      </c>
      <c r="R83" s="99" t="s">
        <v>83</v>
      </c>
      <c r="S83" s="99" t="str">
        <f>VLOOKUP(A83,[1]Sheet1!$C:$E,3,FALSE)</f>
        <v>8414452523</v>
      </c>
      <c r="T83" s="107"/>
    </row>
    <row r="84" spans="1:23" s="12" customFormat="1" ht="15" customHeight="1" x14ac:dyDescent="0.25">
      <c r="A84" s="3" t="s">
        <v>140</v>
      </c>
      <c r="B84" s="1" t="s">
        <v>89</v>
      </c>
      <c r="C84" s="4" t="s">
        <v>94</v>
      </c>
      <c r="D84" s="4" t="s">
        <v>85</v>
      </c>
      <c r="E84" s="3" t="s">
        <v>82</v>
      </c>
      <c r="F84" s="3" t="s">
        <v>14</v>
      </c>
      <c r="G84" s="7">
        <v>727132</v>
      </c>
      <c r="H84" s="7">
        <f t="shared" si="139"/>
        <v>94527</v>
      </c>
      <c r="I84" s="161">
        <f t="shared" si="140"/>
        <v>2.8735632183908046E-2</v>
      </c>
      <c r="J84" s="6">
        <v>174</v>
      </c>
      <c r="K84" s="6">
        <v>5</v>
      </c>
      <c r="L84" s="141">
        <v>18016</v>
      </c>
      <c r="M84" s="10">
        <f t="shared" si="141"/>
        <v>2342</v>
      </c>
      <c r="N84" s="137">
        <f>SUM(L84:M84)/Monitoring!$B$20</f>
        <v>54.999324598135892</v>
      </c>
      <c r="O84" s="11">
        <f t="shared" si="142"/>
        <v>3.9588378742091181E-3</v>
      </c>
      <c r="P84" s="11">
        <v>0.13</v>
      </c>
      <c r="Q84" s="125">
        <v>44974</v>
      </c>
      <c r="R84" s="99" t="s">
        <v>83</v>
      </c>
      <c r="S84" s="99" t="str">
        <f>VLOOKUP(A84,[1]Sheet1!$C:$E,3,FALSE)</f>
        <v>8414452523</v>
      </c>
      <c r="T84" s="107"/>
    </row>
    <row r="85" spans="1:23" s="12" customFormat="1" ht="15" customHeight="1" x14ac:dyDescent="0.25">
      <c r="A85" s="3" t="s">
        <v>118</v>
      </c>
      <c r="B85" s="1" t="s">
        <v>87</v>
      </c>
      <c r="C85" s="4" t="s">
        <v>63</v>
      </c>
      <c r="D85" s="4" t="s">
        <v>85</v>
      </c>
      <c r="E85" s="3" t="s">
        <v>119</v>
      </c>
      <c r="F85" s="3" t="s">
        <v>10</v>
      </c>
      <c r="G85" s="7">
        <v>1166931</v>
      </c>
      <c r="H85" s="7">
        <f t="shared" si="0"/>
        <v>151701</v>
      </c>
      <c r="I85" s="161">
        <f t="shared" ref="I85" si="143">K85/J85</f>
        <v>0.10919540229885058</v>
      </c>
      <c r="J85" s="6">
        <v>174</v>
      </c>
      <c r="K85" s="6">
        <v>19</v>
      </c>
      <c r="L85" s="141">
        <v>121200</v>
      </c>
      <c r="M85" s="10">
        <f t="shared" ref="M85" si="144">ROUND(L85*P85,0)</f>
        <v>15756</v>
      </c>
      <c r="N85" s="137">
        <f>SUM(L85:M85)/Monitoring!$B$20</f>
        <v>370.00135080372826</v>
      </c>
      <c r="O85" s="11">
        <f t="shared" ref="O85" si="145">I85-L85/G85</f>
        <v>5.3332202161053277E-3</v>
      </c>
      <c r="P85" s="11">
        <v>0.13</v>
      </c>
      <c r="Q85" s="125"/>
      <c r="R85" s="99" t="s">
        <v>83</v>
      </c>
      <c r="S85" s="99"/>
      <c r="T85" s="107">
        <v>2</v>
      </c>
    </row>
    <row r="86" spans="1:23" s="12" customFormat="1" ht="15" customHeight="1" x14ac:dyDescent="0.25">
      <c r="A86" s="3" t="s">
        <v>118</v>
      </c>
      <c r="B86" s="1" t="s">
        <v>87</v>
      </c>
      <c r="C86" s="4" t="s">
        <v>64</v>
      </c>
      <c r="D86" s="4" t="s">
        <v>85</v>
      </c>
      <c r="E86" s="3" t="s">
        <v>119</v>
      </c>
      <c r="F86" s="3" t="s">
        <v>10</v>
      </c>
      <c r="G86" s="7">
        <v>1166931</v>
      </c>
      <c r="H86" s="7">
        <f t="shared" si="0"/>
        <v>151701</v>
      </c>
      <c r="I86" s="161">
        <f t="shared" ref="I86:I88" si="146">K86/J86</f>
        <v>0.10919540229885058</v>
      </c>
      <c r="J86" s="6">
        <v>174</v>
      </c>
      <c r="K86" s="6">
        <v>19</v>
      </c>
      <c r="L86" s="141">
        <v>121200</v>
      </c>
      <c r="M86" s="10">
        <f t="shared" ref="M86:M88" si="147">ROUND(L86*P86,0)</f>
        <v>15756</v>
      </c>
      <c r="N86" s="137">
        <f>SUM(L86:M86)/Monitoring!$B$20</f>
        <v>370.00135080372826</v>
      </c>
      <c r="O86" s="11">
        <f t="shared" ref="O86:O88" si="148">I86-L86/G86</f>
        <v>5.3332202161053277E-3</v>
      </c>
      <c r="P86" s="11">
        <v>0.13</v>
      </c>
      <c r="Q86" s="125"/>
      <c r="R86" s="99" t="s">
        <v>83</v>
      </c>
      <c r="S86" s="99"/>
      <c r="T86" s="107">
        <v>3</v>
      </c>
    </row>
    <row r="87" spans="1:23" s="12" customFormat="1" ht="15" customHeight="1" x14ac:dyDescent="0.25">
      <c r="A87" s="3" t="s">
        <v>118</v>
      </c>
      <c r="B87" s="1" t="s">
        <v>87</v>
      </c>
      <c r="C87" s="4" t="s">
        <v>65</v>
      </c>
      <c r="D87" s="4" t="s">
        <v>85</v>
      </c>
      <c r="E87" s="3" t="s">
        <v>119</v>
      </c>
      <c r="F87" s="3" t="s">
        <v>10</v>
      </c>
      <c r="G87" s="7">
        <v>1166931</v>
      </c>
      <c r="H87" s="7">
        <f t="shared" si="0"/>
        <v>151701</v>
      </c>
      <c r="I87" s="161">
        <f t="shared" si="146"/>
        <v>0.10919540229885058</v>
      </c>
      <c r="J87" s="6">
        <v>174</v>
      </c>
      <c r="K87" s="6">
        <v>19</v>
      </c>
      <c r="L87" s="141">
        <v>121200</v>
      </c>
      <c r="M87" s="10">
        <f t="shared" si="147"/>
        <v>15756</v>
      </c>
      <c r="N87" s="137">
        <f>SUM(L87:M87)/Monitoring!$B$20</f>
        <v>370.00135080372826</v>
      </c>
      <c r="O87" s="11">
        <f t="shared" si="148"/>
        <v>5.3332202161053277E-3</v>
      </c>
      <c r="P87" s="11">
        <v>0.13</v>
      </c>
      <c r="Q87" s="125"/>
      <c r="R87" s="99" t="s">
        <v>83</v>
      </c>
      <c r="S87" s="99"/>
      <c r="T87" s="107">
        <v>2</v>
      </c>
    </row>
    <row r="88" spans="1:23" s="12" customFormat="1" ht="15" customHeight="1" x14ac:dyDescent="0.25">
      <c r="A88" s="3" t="s">
        <v>118</v>
      </c>
      <c r="B88" s="1" t="s">
        <v>87</v>
      </c>
      <c r="C88" s="4" t="s">
        <v>66</v>
      </c>
      <c r="D88" s="4" t="s">
        <v>85</v>
      </c>
      <c r="E88" s="3" t="s">
        <v>119</v>
      </c>
      <c r="F88" s="3" t="s">
        <v>10</v>
      </c>
      <c r="G88" s="7">
        <v>1166932</v>
      </c>
      <c r="H88" s="7">
        <f t="shared" si="0"/>
        <v>151701</v>
      </c>
      <c r="I88" s="161">
        <f t="shared" si="146"/>
        <v>0.10919540229885058</v>
      </c>
      <c r="J88" s="6">
        <v>174</v>
      </c>
      <c r="K88" s="6">
        <v>19</v>
      </c>
      <c r="L88" s="141">
        <v>121200</v>
      </c>
      <c r="M88" s="10">
        <f t="shared" si="147"/>
        <v>15756</v>
      </c>
      <c r="N88" s="137">
        <f>SUM(L88:M88)/Monitoring!$B$20</f>
        <v>370.00135080372826</v>
      </c>
      <c r="O88" s="11">
        <f t="shared" si="148"/>
        <v>5.3333092205906651E-3</v>
      </c>
      <c r="P88" s="11">
        <v>0.13</v>
      </c>
      <c r="Q88" s="125"/>
      <c r="R88" s="99" t="s">
        <v>83</v>
      </c>
      <c r="S88" s="99"/>
      <c r="T88" s="107">
        <v>3</v>
      </c>
    </row>
    <row r="89" spans="1:23" s="12" customFormat="1" ht="15" customHeight="1" x14ac:dyDescent="0.25">
      <c r="A89" s="3" t="s">
        <v>118</v>
      </c>
      <c r="B89" s="1" t="s">
        <v>87</v>
      </c>
      <c r="C89" s="4" t="s">
        <v>67</v>
      </c>
      <c r="D89" s="4" t="s">
        <v>85</v>
      </c>
      <c r="E89" s="3" t="s">
        <v>119</v>
      </c>
      <c r="F89" s="3" t="s">
        <v>10</v>
      </c>
      <c r="G89" s="7">
        <v>1192959</v>
      </c>
      <c r="H89" s="7">
        <f t="shared" si="0"/>
        <v>155085</v>
      </c>
      <c r="I89" s="161">
        <f t="shared" ref="I89" si="149">K89/J89</f>
        <v>0.10344827586206896</v>
      </c>
      <c r="J89" s="6">
        <v>174</v>
      </c>
      <c r="K89" s="6">
        <v>18</v>
      </c>
      <c r="L89" s="141">
        <v>121200</v>
      </c>
      <c r="M89" s="10">
        <f t="shared" ref="M89" si="150">ROUND(L89*P89,0)</f>
        <v>15756</v>
      </c>
      <c r="N89" s="137">
        <f>SUM(L89:M89)/Monitoring!$B$20</f>
        <v>370.00135080372826</v>
      </c>
      <c r="O89" s="11">
        <f t="shared" ref="O89" si="151">I89-L89/G89</f>
        <v>1.8521606560979315E-3</v>
      </c>
      <c r="P89" s="11">
        <v>0.13</v>
      </c>
      <c r="Q89" s="125">
        <v>44734</v>
      </c>
      <c r="R89" s="99" t="s">
        <v>83</v>
      </c>
      <c r="S89" s="99"/>
      <c r="T89" s="107">
        <v>3</v>
      </c>
      <c r="U89" s="99"/>
    </row>
    <row r="90" spans="1:23" s="12" customFormat="1" ht="15" customHeight="1" x14ac:dyDescent="0.25">
      <c r="A90" s="3" t="s">
        <v>118</v>
      </c>
      <c r="B90" s="1" t="s">
        <v>87</v>
      </c>
      <c r="C90" s="4" t="s">
        <v>68</v>
      </c>
      <c r="D90" s="4" t="s">
        <v>85</v>
      </c>
      <c r="E90" s="3" t="s">
        <v>119</v>
      </c>
      <c r="F90" s="3" t="s">
        <v>10</v>
      </c>
      <c r="G90" s="7">
        <v>1037356</v>
      </c>
      <c r="H90" s="7">
        <f t="shared" si="0"/>
        <v>134856</v>
      </c>
      <c r="I90" s="161">
        <f t="shared" ref="I90" si="152">K90/J90</f>
        <v>0.10344827586206896</v>
      </c>
      <c r="J90" s="6">
        <v>174</v>
      </c>
      <c r="K90" s="6">
        <v>18</v>
      </c>
      <c r="L90" s="141">
        <v>107313</v>
      </c>
      <c r="M90" s="10">
        <f t="shared" ref="M90" si="153">ROUND(L90*P90,0)</f>
        <v>13951</v>
      </c>
      <c r="N90" s="137">
        <f>SUM(L90:M90)/Monitoring!$B$20</f>
        <v>327.60772659732544</v>
      </c>
      <c r="O90" s="11">
        <f t="shared" ref="O90" si="154">I90-L90/G90</f>
        <v>-2.9916906789384523E-7</v>
      </c>
      <c r="P90" s="11">
        <v>0.13</v>
      </c>
      <c r="Q90" s="125">
        <v>44734</v>
      </c>
      <c r="R90" s="99" t="s">
        <v>83</v>
      </c>
      <c r="S90" s="99"/>
      <c r="T90" s="107">
        <v>3</v>
      </c>
    </row>
    <row r="91" spans="1:23" s="12" customFormat="1" ht="15" customHeight="1" x14ac:dyDescent="0.25">
      <c r="A91" s="3" t="s">
        <v>118</v>
      </c>
      <c r="B91" s="1" t="s">
        <v>88</v>
      </c>
      <c r="C91" s="4" t="s">
        <v>69</v>
      </c>
      <c r="D91" s="4" t="s">
        <v>85</v>
      </c>
      <c r="E91" s="3" t="s">
        <v>119</v>
      </c>
      <c r="F91" s="3" t="s">
        <v>10</v>
      </c>
      <c r="G91" s="7">
        <v>1183264</v>
      </c>
      <c r="H91" s="7">
        <f t="shared" si="0"/>
        <v>153824</v>
      </c>
      <c r="I91" s="161">
        <f t="shared" ref="I91" si="155">K91/J91</f>
        <v>8.6206896551724144E-2</v>
      </c>
      <c r="J91" s="6">
        <v>174</v>
      </c>
      <c r="K91" s="6">
        <v>15</v>
      </c>
      <c r="L91" s="141">
        <v>96960</v>
      </c>
      <c r="M91" s="10">
        <f t="shared" ref="M91" si="156">ROUND(L91*P91,0)</f>
        <v>12605</v>
      </c>
      <c r="N91" s="137">
        <f>SUM(L91:M91)/Monitoring!$B$20</f>
        <v>296.00162096447389</v>
      </c>
      <c r="O91" s="11">
        <f t="shared" ref="O91" si="157">I91-L91/G91</f>
        <v>4.2640672253861506E-3</v>
      </c>
      <c r="P91" s="11">
        <v>0.13</v>
      </c>
      <c r="Q91" s="125">
        <v>44804</v>
      </c>
      <c r="R91" s="99" t="s">
        <v>83</v>
      </c>
      <c r="S91" s="99"/>
      <c r="T91" s="107">
        <v>3</v>
      </c>
    </row>
    <row r="92" spans="1:23" s="12" customFormat="1" ht="15" customHeight="1" x14ac:dyDescent="0.25">
      <c r="A92" s="3" t="s">
        <v>118</v>
      </c>
      <c r="B92" s="1" t="s">
        <v>88</v>
      </c>
      <c r="C92" s="4" t="s">
        <v>72</v>
      </c>
      <c r="D92" s="4" t="s">
        <v>85</v>
      </c>
      <c r="E92" s="3" t="s">
        <v>119</v>
      </c>
      <c r="F92" s="3" t="s">
        <v>10</v>
      </c>
      <c r="G92" s="7">
        <v>1139883</v>
      </c>
      <c r="H92" s="7">
        <f t="shared" si="0"/>
        <v>148185</v>
      </c>
      <c r="I92" s="161">
        <f t="shared" ref="I92" si="158">K92/J92</f>
        <v>8.6206896551724144E-2</v>
      </c>
      <c r="J92" s="6">
        <v>174</v>
      </c>
      <c r="K92" s="6">
        <v>15</v>
      </c>
      <c r="L92" s="141">
        <v>96960</v>
      </c>
      <c r="M92" s="10">
        <f t="shared" ref="M92" si="159">ROUND(L92*P92,0)</f>
        <v>12605</v>
      </c>
      <c r="N92" s="137">
        <f>SUM(L92:M92)/Monitoring!$B$20</f>
        <v>296.00162096447389</v>
      </c>
      <c r="O92" s="11">
        <f t="shared" ref="O92" si="160">I92-L92/G92</f>
        <v>1.1455349909323814E-3</v>
      </c>
      <c r="P92" s="11">
        <v>0.13</v>
      </c>
      <c r="Q92" s="125">
        <v>44830</v>
      </c>
      <c r="R92" s="99" t="s">
        <v>83</v>
      </c>
      <c r="S92" s="99"/>
      <c r="T92" s="107">
        <v>2</v>
      </c>
    </row>
    <row r="93" spans="1:23" s="12" customFormat="1" ht="15" customHeight="1" x14ac:dyDescent="0.25">
      <c r="A93" s="3" t="s">
        <v>118</v>
      </c>
      <c r="B93" s="1" t="s">
        <v>88</v>
      </c>
      <c r="C93" s="4" t="s">
        <v>73</v>
      </c>
      <c r="D93" s="4" t="s">
        <v>85</v>
      </c>
      <c r="E93" s="3" t="s">
        <v>119</v>
      </c>
      <c r="F93" s="3" t="s">
        <v>10</v>
      </c>
      <c r="G93" s="7">
        <v>1139882</v>
      </c>
      <c r="H93" s="7">
        <f t="shared" si="0"/>
        <v>148185</v>
      </c>
      <c r="I93" s="161">
        <f t="shared" ref="I93:I94" si="161">K93/J93</f>
        <v>8.6206896551724144E-2</v>
      </c>
      <c r="J93" s="6">
        <v>174</v>
      </c>
      <c r="K93" s="6">
        <v>15</v>
      </c>
      <c r="L93" s="141">
        <v>96960</v>
      </c>
      <c r="M93" s="10">
        <f t="shared" ref="M93:M94" si="162">ROUND(L93*P93,0)</f>
        <v>12605</v>
      </c>
      <c r="N93" s="137">
        <f>SUM(L93:M93)/Monitoring!$B$20</f>
        <v>296.00162096447389</v>
      </c>
      <c r="O93" s="11">
        <f t="shared" ref="O93:O94" si="163">I93-L93/G93</f>
        <v>1.145460367978815E-3</v>
      </c>
      <c r="P93" s="11">
        <v>0.13</v>
      </c>
      <c r="Q93" s="125">
        <v>44830</v>
      </c>
      <c r="R93" s="99" t="s">
        <v>83</v>
      </c>
      <c r="S93" s="99" t="str">
        <f>VLOOKUP(A93,[1]Sheet1!$C:$E,3,FALSE)</f>
        <v>8393305691</v>
      </c>
      <c r="T93" s="107">
        <v>2</v>
      </c>
      <c r="U93" s="149" t="e">
        <v>#N/A</v>
      </c>
      <c r="V93" s="149" t="e">
        <v>#N/A</v>
      </c>
      <c r="W93" s="149" t="e">
        <v>#N/A</v>
      </c>
    </row>
    <row r="94" spans="1:23" s="12" customFormat="1" ht="15" customHeight="1" x14ac:dyDescent="0.25">
      <c r="A94" s="3" t="s">
        <v>118</v>
      </c>
      <c r="B94" s="1" t="s">
        <v>88</v>
      </c>
      <c r="C94" s="4" t="s">
        <v>74</v>
      </c>
      <c r="D94" s="4" t="s">
        <v>85</v>
      </c>
      <c r="E94" s="3" t="s">
        <v>119</v>
      </c>
      <c r="F94" s="3" t="s">
        <v>10</v>
      </c>
      <c r="G94" s="7">
        <v>1139884</v>
      </c>
      <c r="H94" s="7">
        <f t="shared" si="0"/>
        <v>148185</v>
      </c>
      <c r="I94" s="161">
        <f t="shared" si="161"/>
        <v>8.6206896551724144E-2</v>
      </c>
      <c r="J94" s="6">
        <v>174</v>
      </c>
      <c r="K94" s="6">
        <v>15</v>
      </c>
      <c r="L94" s="141">
        <v>96960</v>
      </c>
      <c r="M94" s="10">
        <f t="shared" si="162"/>
        <v>12605</v>
      </c>
      <c r="N94" s="137">
        <f>SUM(L94:M94)/Monitoring!$B$20</f>
        <v>296.00162096447389</v>
      </c>
      <c r="O94" s="11">
        <f t="shared" si="163"/>
        <v>1.1456096137550109E-3</v>
      </c>
      <c r="P94" s="11">
        <v>0.13</v>
      </c>
      <c r="Q94" s="125">
        <v>44830</v>
      </c>
      <c r="R94" s="99" t="s">
        <v>83</v>
      </c>
      <c r="S94" s="99" t="str">
        <f>VLOOKUP(A94,[1]Sheet1!$C:$E,3,FALSE)</f>
        <v>8393305691</v>
      </c>
      <c r="T94" s="107">
        <v>2</v>
      </c>
      <c r="U94" s="149" t="s">
        <v>189</v>
      </c>
      <c r="V94" s="149" t="s">
        <v>190</v>
      </c>
      <c r="W94" s="160" t="s">
        <v>190</v>
      </c>
    </row>
    <row r="95" spans="1:23" s="12" customFormat="1" ht="15" customHeight="1" x14ac:dyDescent="0.25">
      <c r="A95" s="3" t="s">
        <v>118</v>
      </c>
      <c r="B95" s="1" t="s">
        <v>88</v>
      </c>
      <c r="C95" s="4" t="s">
        <v>75</v>
      </c>
      <c r="D95" s="4" t="s">
        <v>85</v>
      </c>
      <c r="E95" s="3" t="s">
        <v>119</v>
      </c>
      <c r="F95" s="3" t="s">
        <v>10</v>
      </c>
      <c r="G95" s="7">
        <v>1208284</v>
      </c>
      <c r="H95" s="7">
        <f t="shared" ref="H95" si="164">ROUND(G95*P95,0)</f>
        <v>157077</v>
      </c>
      <c r="I95" s="161">
        <f t="shared" ref="I95" si="165">K95/J95</f>
        <v>8.0459770114942528E-2</v>
      </c>
      <c r="J95" s="6">
        <v>174</v>
      </c>
      <c r="K95" s="6">
        <v>14</v>
      </c>
      <c r="L95" s="141">
        <v>96960</v>
      </c>
      <c r="M95" s="10">
        <f t="shared" ref="M95" si="166">ROUND(L95*P95,0)</f>
        <v>12605</v>
      </c>
      <c r="N95" s="137">
        <f>SUM(L95:M95)/Monitoring!$B$20</f>
        <v>296.00162096447389</v>
      </c>
      <c r="O95" s="11">
        <f t="shared" ref="O95" si="167">I95-L95/G95</f>
        <v>2.13735242346344E-4</v>
      </c>
      <c r="P95" s="11">
        <v>0.13</v>
      </c>
      <c r="Q95" s="125">
        <v>44938</v>
      </c>
      <c r="R95" s="99" t="s">
        <v>83</v>
      </c>
      <c r="S95" s="99" t="str">
        <f>VLOOKUP(A95,[1]Sheet1!$C:$E,3,FALSE)</f>
        <v>8393305691</v>
      </c>
      <c r="T95" s="107">
        <v>2</v>
      </c>
      <c r="U95" s="12" t="s">
        <v>189</v>
      </c>
      <c r="V95" s="165">
        <v>1</v>
      </c>
      <c r="W95" s="12">
        <v>0</v>
      </c>
    </row>
    <row r="96" spans="1:23" s="12" customFormat="1" ht="15" customHeight="1" x14ac:dyDescent="0.25">
      <c r="A96" s="3" t="s">
        <v>118</v>
      </c>
      <c r="B96" s="1" t="s">
        <v>88</v>
      </c>
      <c r="C96" s="4" t="s">
        <v>76</v>
      </c>
      <c r="D96" s="4" t="s">
        <v>85</v>
      </c>
      <c r="E96" s="3" t="s">
        <v>119</v>
      </c>
      <c r="F96" s="3" t="s">
        <v>10</v>
      </c>
      <c r="G96" s="7">
        <v>1208284</v>
      </c>
      <c r="H96" s="7">
        <f t="shared" ref="H96:H97" si="168">ROUND(G96*P96,0)</f>
        <v>157077</v>
      </c>
      <c r="I96" s="161">
        <f t="shared" ref="I96:I97" si="169">K96/J96</f>
        <v>8.0459770114942528E-2</v>
      </c>
      <c r="J96" s="6">
        <v>174</v>
      </c>
      <c r="K96" s="6">
        <v>14</v>
      </c>
      <c r="L96" s="141">
        <v>96960</v>
      </c>
      <c r="M96" s="10">
        <f t="shared" ref="M96:M97" si="170">ROUND(L96*P96,0)</f>
        <v>12605</v>
      </c>
      <c r="N96" s="137">
        <f>SUM(L96:M96)/Monitoring!$B$20</f>
        <v>296.00162096447389</v>
      </c>
      <c r="O96" s="11">
        <f t="shared" ref="O96:O97" si="171">I96-L96/G96</f>
        <v>2.13735242346344E-4</v>
      </c>
      <c r="P96" s="11">
        <v>0.13</v>
      </c>
      <c r="Q96" s="125">
        <v>44938</v>
      </c>
      <c r="R96" s="99" t="s">
        <v>83</v>
      </c>
      <c r="S96" s="99" t="str">
        <f>VLOOKUP(A96,[1]Sheet1!$C:$E,3,FALSE)</f>
        <v>8393305691</v>
      </c>
      <c r="T96" s="107">
        <v>1</v>
      </c>
      <c r="U96" s="12" t="str">
        <f>IF(VLOOKUP($S96,'Havi béradatok'!$B:$E,2,FALSE)=E96,"EGYEZIK","HIBÁS")</f>
        <v>EGYEZIK</v>
      </c>
      <c r="V96" s="12">
        <f>VLOOKUP($S96,'Havi béradatok'!$B:$E,3,FALSE)-G96</f>
        <v>104392</v>
      </c>
      <c r="W96" s="12">
        <f>VLOOKUP($S96,'Havi béradatok'!$B:$E,4,FALSE)-H96</f>
        <v>13571</v>
      </c>
    </row>
    <row r="97" spans="1:23" s="12" customFormat="1" ht="15" customHeight="1" x14ac:dyDescent="0.25">
      <c r="A97" s="3" t="s">
        <v>118</v>
      </c>
      <c r="B97" s="1" t="s">
        <v>88</v>
      </c>
      <c r="C97" s="4" t="s">
        <v>77</v>
      </c>
      <c r="D97" s="4" t="s">
        <v>85</v>
      </c>
      <c r="E97" s="3" t="s">
        <v>119</v>
      </c>
      <c r="F97" s="3" t="s">
        <v>10</v>
      </c>
      <c r="G97" s="7">
        <v>1312676</v>
      </c>
      <c r="H97" s="7">
        <f t="shared" si="168"/>
        <v>170648</v>
      </c>
      <c r="I97" s="161">
        <f t="shared" si="169"/>
        <v>5.7471264367816091E-2</v>
      </c>
      <c r="J97" s="6">
        <v>174</v>
      </c>
      <c r="K97" s="6">
        <v>10</v>
      </c>
      <c r="L97" s="141">
        <v>72720</v>
      </c>
      <c r="M97" s="10">
        <f t="shared" si="170"/>
        <v>9454</v>
      </c>
      <c r="N97" s="137">
        <f>SUM(L97:M97)/Monitoring!$B$20</f>
        <v>222.00189112521952</v>
      </c>
      <c r="O97" s="11">
        <f t="shared" si="171"/>
        <v>2.0729787284046869E-3</v>
      </c>
      <c r="P97" s="11">
        <v>0.13</v>
      </c>
      <c r="Q97" s="125">
        <v>44974</v>
      </c>
      <c r="R97" s="99" t="s">
        <v>83</v>
      </c>
      <c r="S97" s="99" t="str">
        <f>VLOOKUP(A97,[1]Sheet1!$C:$E,3,FALSE)</f>
        <v>8393305691</v>
      </c>
      <c r="T97" s="107">
        <v>1</v>
      </c>
      <c r="U97" s="12" t="str">
        <f>IF(VLOOKUP($S97,'Havi béradatok'!$B:$E,2,FALSE)=E97,"EGYEZIK","HIBÁS")</f>
        <v>EGYEZIK</v>
      </c>
      <c r="V97" s="12">
        <f>VLOOKUP($S97,'Havi béradatok'!$B:$E,3,FALSE)-G97</f>
        <v>0</v>
      </c>
      <c r="W97" s="12">
        <f>VLOOKUP($S97,'Havi béradatok'!$B:$E,4,FALSE)-H97</f>
        <v>0</v>
      </c>
    </row>
    <row r="98" spans="1:23" s="12" customFormat="1" ht="15" customHeight="1" x14ac:dyDescent="0.25">
      <c r="A98" s="3" t="s">
        <v>118</v>
      </c>
      <c r="B98" s="1" t="s">
        <v>88</v>
      </c>
      <c r="C98" s="4" t="s">
        <v>78</v>
      </c>
      <c r="D98" s="4" t="s">
        <v>85</v>
      </c>
      <c r="E98" s="3" t="s">
        <v>119</v>
      </c>
      <c r="F98" s="3" t="s">
        <v>14</v>
      </c>
      <c r="G98" s="7">
        <v>1312676</v>
      </c>
      <c r="H98" s="7">
        <f t="shared" ref="H98:H100" si="172">ROUND(G98*P98,0)</f>
        <v>170648</v>
      </c>
      <c r="I98" s="161">
        <f t="shared" ref="I98:I100" si="173">K98/J98</f>
        <v>5.7471264367816091E-2</v>
      </c>
      <c r="J98" s="6">
        <v>174</v>
      </c>
      <c r="K98" s="6">
        <v>10</v>
      </c>
      <c r="L98" s="141">
        <v>72720</v>
      </c>
      <c r="M98" s="10">
        <f t="shared" ref="M98:M100" si="174">ROUND(L98*P98,0)</f>
        <v>9454</v>
      </c>
      <c r="N98" s="137">
        <f>SUM(L98:M98)/Monitoring!$B$20</f>
        <v>222.00189112521952</v>
      </c>
      <c r="O98" s="11">
        <f t="shared" ref="O98:O100" si="175">I98-L98/G98</f>
        <v>2.0729787284046869E-3</v>
      </c>
      <c r="P98" s="11">
        <v>0.13</v>
      </c>
      <c r="Q98" s="125">
        <v>44974</v>
      </c>
      <c r="R98" s="99" t="s">
        <v>83</v>
      </c>
      <c r="S98" s="99" t="str">
        <f>VLOOKUP(A98,[1]Sheet1!$C:$E,3,FALSE)</f>
        <v>8393305691</v>
      </c>
      <c r="T98" s="107"/>
    </row>
    <row r="99" spans="1:23" s="12" customFormat="1" ht="15" customHeight="1" x14ac:dyDescent="0.25">
      <c r="A99" s="3" t="s">
        <v>118</v>
      </c>
      <c r="B99" s="1" t="s">
        <v>88</v>
      </c>
      <c r="C99" s="4" t="s">
        <v>79</v>
      </c>
      <c r="D99" s="4" t="s">
        <v>85</v>
      </c>
      <c r="E99" s="3" t="s">
        <v>119</v>
      </c>
      <c r="F99" s="3" t="s">
        <v>14</v>
      </c>
      <c r="G99" s="7">
        <v>1312676</v>
      </c>
      <c r="H99" s="7">
        <f t="shared" si="172"/>
        <v>170648</v>
      </c>
      <c r="I99" s="161">
        <f t="shared" si="173"/>
        <v>5.7471264367816091E-2</v>
      </c>
      <c r="J99" s="6">
        <v>174</v>
      </c>
      <c r="K99" s="6">
        <v>10</v>
      </c>
      <c r="L99" s="141">
        <v>72720</v>
      </c>
      <c r="M99" s="10">
        <f t="shared" si="174"/>
        <v>9454</v>
      </c>
      <c r="N99" s="137">
        <f>SUM(L99:M99)/Monitoring!$B$20</f>
        <v>222.00189112521952</v>
      </c>
      <c r="O99" s="11">
        <f t="shared" si="175"/>
        <v>2.0729787284046869E-3</v>
      </c>
      <c r="P99" s="11">
        <v>0.13</v>
      </c>
      <c r="Q99" s="125">
        <v>44974</v>
      </c>
      <c r="R99" s="99" t="s">
        <v>83</v>
      </c>
      <c r="S99" s="99" t="str">
        <f>VLOOKUP(A99,[1]Sheet1!$C:$E,3,FALSE)</f>
        <v>8393305691</v>
      </c>
      <c r="T99" s="107"/>
    </row>
    <row r="100" spans="1:23" s="12" customFormat="1" ht="15" customHeight="1" x14ac:dyDescent="0.25">
      <c r="A100" s="3" t="s">
        <v>118</v>
      </c>
      <c r="B100" s="1" t="s">
        <v>88</v>
      </c>
      <c r="C100" s="4" t="s">
        <v>93</v>
      </c>
      <c r="D100" s="4" t="s">
        <v>85</v>
      </c>
      <c r="E100" s="3" t="s">
        <v>119</v>
      </c>
      <c r="F100" s="3" t="s">
        <v>14</v>
      </c>
      <c r="G100" s="7">
        <v>1312676</v>
      </c>
      <c r="H100" s="7">
        <f t="shared" si="172"/>
        <v>170648</v>
      </c>
      <c r="I100" s="161">
        <f t="shared" si="173"/>
        <v>5.7471264367816091E-2</v>
      </c>
      <c r="J100" s="6">
        <v>174</v>
      </c>
      <c r="K100" s="6">
        <v>10</v>
      </c>
      <c r="L100" s="141">
        <v>72720</v>
      </c>
      <c r="M100" s="10">
        <f t="shared" si="174"/>
        <v>9454</v>
      </c>
      <c r="N100" s="137">
        <f>SUM(L100:M100)/Monitoring!$B$20</f>
        <v>222.00189112521952</v>
      </c>
      <c r="O100" s="11">
        <f t="shared" si="175"/>
        <v>2.0729787284046869E-3</v>
      </c>
      <c r="P100" s="11">
        <v>0.13</v>
      </c>
      <c r="Q100" s="125">
        <v>44974</v>
      </c>
      <c r="R100" s="99" t="s">
        <v>83</v>
      </c>
      <c r="S100" s="99" t="str">
        <f>VLOOKUP(A100,[1]Sheet1!$C:$E,3,FALSE)</f>
        <v>8393305691</v>
      </c>
      <c r="T100" s="107"/>
    </row>
    <row r="101" spans="1:23" s="12" customFormat="1" ht="15" customHeight="1" x14ac:dyDescent="0.25">
      <c r="A101" s="3" t="s">
        <v>118</v>
      </c>
      <c r="B101" s="1" t="s">
        <v>89</v>
      </c>
      <c r="C101" s="4" t="s">
        <v>77</v>
      </c>
      <c r="D101" s="4" t="s">
        <v>85</v>
      </c>
      <c r="E101" s="3" t="s">
        <v>119</v>
      </c>
      <c r="F101" s="3" t="s">
        <v>10</v>
      </c>
      <c r="G101" s="7">
        <v>1312676</v>
      </c>
      <c r="H101" s="7">
        <f t="shared" ref="H101" si="176">ROUND(G101*P101,0)</f>
        <v>170648</v>
      </c>
      <c r="I101" s="161">
        <f t="shared" ref="I101" si="177">K101/J101</f>
        <v>5.7471264367816091E-2</v>
      </c>
      <c r="J101" s="6">
        <v>174</v>
      </c>
      <c r="K101" s="6">
        <v>10</v>
      </c>
      <c r="L101" s="141">
        <v>72720</v>
      </c>
      <c r="M101" s="10">
        <f t="shared" ref="M101" si="178">ROUND(L101*P101,0)</f>
        <v>9454</v>
      </c>
      <c r="N101" s="137">
        <f>SUM(L101:M101)/Monitoring!$B$20</f>
        <v>222.00189112521952</v>
      </c>
      <c r="O101" s="11">
        <f t="shared" ref="O101" si="179">I101-L101/G101</f>
        <v>2.0729787284046869E-3</v>
      </c>
      <c r="P101" s="11">
        <v>0.13</v>
      </c>
      <c r="Q101" s="125">
        <v>44974</v>
      </c>
      <c r="R101" s="99" t="s">
        <v>83</v>
      </c>
      <c r="S101" s="99" t="str">
        <f>VLOOKUP(A101,[1]Sheet1!$C:$E,3,FALSE)</f>
        <v>8393305691</v>
      </c>
      <c r="T101" s="107">
        <v>1</v>
      </c>
      <c r="U101" s="12" t="str">
        <f>IF(VLOOKUP($S101,'Havi béradatok'!$B:$E,2,FALSE)=E101,"EGYEZIK","HIBÁS")</f>
        <v>EGYEZIK</v>
      </c>
      <c r="V101" s="12">
        <f>VLOOKUP($S101,'Havi béradatok'!$B:$E,3,FALSE)-G101</f>
        <v>0</v>
      </c>
      <c r="W101" s="12">
        <f>VLOOKUP($S101,'Havi béradatok'!$B:$E,4,FALSE)-H101</f>
        <v>0</v>
      </c>
    </row>
    <row r="102" spans="1:23" s="12" customFormat="1" ht="15" customHeight="1" x14ac:dyDescent="0.25">
      <c r="A102" s="3" t="s">
        <v>118</v>
      </c>
      <c r="B102" s="1" t="s">
        <v>89</v>
      </c>
      <c r="C102" s="4" t="s">
        <v>78</v>
      </c>
      <c r="D102" s="4" t="s">
        <v>85</v>
      </c>
      <c r="E102" s="3" t="s">
        <v>119</v>
      </c>
      <c r="F102" s="3" t="s">
        <v>14</v>
      </c>
      <c r="G102" s="7">
        <v>1312676</v>
      </c>
      <c r="H102" s="7">
        <f t="shared" ref="H102:H104" si="180">ROUND(G102*P102,0)</f>
        <v>170648</v>
      </c>
      <c r="I102" s="161">
        <f t="shared" ref="I102:I104" si="181">K102/J102</f>
        <v>5.7471264367816091E-2</v>
      </c>
      <c r="J102" s="6">
        <v>174</v>
      </c>
      <c r="K102" s="6">
        <v>10</v>
      </c>
      <c r="L102" s="141">
        <v>72720</v>
      </c>
      <c r="M102" s="10">
        <f t="shared" ref="M102:M104" si="182">ROUND(L102*P102,0)</f>
        <v>9454</v>
      </c>
      <c r="N102" s="137">
        <f>SUM(L102:M102)/Monitoring!$B$20</f>
        <v>222.00189112521952</v>
      </c>
      <c r="O102" s="11">
        <f t="shared" ref="O102:O104" si="183">I102-L102/G102</f>
        <v>2.0729787284046869E-3</v>
      </c>
      <c r="P102" s="11">
        <v>0.13</v>
      </c>
      <c r="Q102" s="125">
        <v>44974</v>
      </c>
      <c r="R102" s="99" t="s">
        <v>83</v>
      </c>
      <c r="S102" s="99" t="str">
        <f>VLOOKUP(A102,[1]Sheet1!$C:$E,3,FALSE)</f>
        <v>8393305691</v>
      </c>
      <c r="T102" s="107"/>
    </row>
    <row r="103" spans="1:23" s="12" customFormat="1" ht="15" customHeight="1" x14ac:dyDescent="0.25">
      <c r="A103" s="3" t="s">
        <v>118</v>
      </c>
      <c r="B103" s="1" t="s">
        <v>89</v>
      </c>
      <c r="C103" s="4" t="s">
        <v>79</v>
      </c>
      <c r="D103" s="4" t="s">
        <v>85</v>
      </c>
      <c r="E103" s="3" t="s">
        <v>119</v>
      </c>
      <c r="F103" s="3" t="s">
        <v>14</v>
      </c>
      <c r="G103" s="7">
        <v>1312676</v>
      </c>
      <c r="H103" s="7">
        <f t="shared" si="180"/>
        <v>170648</v>
      </c>
      <c r="I103" s="161">
        <f t="shared" si="181"/>
        <v>5.7471264367816091E-2</v>
      </c>
      <c r="J103" s="6">
        <v>174</v>
      </c>
      <c r="K103" s="6">
        <v>10</v>
      </c>
      <c r="L103" s="141">
        <v>72720</v>
      </c>
      <c r="M103" s="10">
        <f t="shared" si="182"/>
        <v>9454</v>
      </c>
      <c r="N103" s="137">
        <f>SUM(L103:M103)/Monitoring!$B$20</f>
        <v>222.00189112521952</v>
      </c>
      <c r="O103" s="11">
        <f t="shared" si="183"/>
        <v>2.0729787284046869E-3</v>
      </c>
      <c r="P103" s="11">
        <v>0.13</v>
      </c>
      <c r="Q103" s="125">
        <v>44974</v>
      </c>
      <c r="R103" s="99" t="s">
        <v>83</v>
      </c>
      <c r="S103" s="99" t="str">
        <f>VLOOKUP(A103,[1]Sheet1!$C:$E,3,FALSE)</f>
        <v>8393305691</v>
      </c>
      <c r="T103" s="107"/>
    </row>
    <row r="104" spans="1:23" s="12" customFormat="1" ht="15" customHeight="1" x14ac:dyDescent="0.25">
      <c r="A104" s="3" t="s">
        <v>118</v>
      </c>
      <c r="B104" s="1" t="s">
        <v>89</v>
      </c>
      <c r="C104" s="4" t="s">
        <v>93</v>
      </c>
      <c r="D104" s="4" t="s">
        <v>85</v>
      </c>
      <c r="E104" s="3" t="s">
        <v>119</v>
      </c>
      <c r="F104" s="3" t="s">
        <v>14</v>
      </c>
      <c r="G104" s="7">
        <v>1312676</v>
      </c>
      <c r="H104" s="7">
        <f t="shared" si="180"/>
        <v>170648</v>
      </c>
      <c r="I104" s="161">
        <f t="shared" si="181"/>
        <v>5.7471264367816091E-2</v>
      </c>
      <c r="J104" s="6">
        <v>174</v>
      </c>
      <c r="K104" s="6">
        <v>10</v>
      </c>
      <c r="L104" s="141">
        <v>72720</v>
      </c>
      <c r="M104" s="10">
        <f t="shared" si="182"/>
        <v>9454</v>
      </c>
      <c r="N104" s="137">
        <f>SUM(L104:M104)/Monitoring!$B$20</f>
        <v>222.00189112521952</v>
      </c>
      <c r="O104" s="11">
        <f t="shared" si="183"/>
        <v>2.0729787284046869E-3</v>
      </c>
      <c r="P104" s="11">
        <v>0.13</v>
      </c>
      <c r="Q104" s="125">
        <v>44974</v>
      </c>
      <c r="R104" s="99" t="s">
        <v>83</v>
      </c>
      <c r="S104" s="99" t="str">
        <f>VLOOKUP(A104,[1]Sheet1!$C:$E,3,FALSE)</f>
        <v>8393305691</v>
      </c>
      <c r="T104" s="107"/>
    </row>
    <row r="105" spans="1:23" s="12" customFormat="1" ht="15" customHeight="1" x14ac:dyDescent="0.25">
      <c r="A105" s="3" t="s">
        <v>120</v>
      </c>
      <c r="B105" s="1" t="s">
        <v>87</v>
      </c>
      <c r="C105" s="4" t="s">
        <v>63</v>
      </c>
      <c r="D105" s="4" t="s">
        <v>85</v>
      </c>
      <c r="E105" s="3" t="s">
        <v>121</v>
      </c>
      <c r="F105" s="3" t="s">
        <v>10</v>
      </c>
      <c r="G105" s="7">
        <v>538920</v>
      </c>
      <c r="H105" s="7">
        <f t="shared" si="0"/>
        <v>70060</v>
      </c>
      <c r="I105" s="161">
        <f t="shared" ref="I105" si="184">K105/J105</f>
        <v>0.13793103448275862</v>
      </c>
      <c r="J105" s="6">
        <v>174</v>
      </c>
      <c r="K105" s="6">
        <v>24</v>
      </c>
      <c r="L105" s="141">
        <v>72720</v>
      </c>
      <c r="M105" s="10">
        <f t="shared" ref="M105" si="185">ROUND(L105*P105,0)</f>
        <v>9454</v>
      </c>
      <c r="N105" s="137">
        <f>SUM(L105:M105)/Monitoring!$B$20</f>
        <v>222.00189112521952</v>
      </c>
      <c r="O105" s="11">
        <f t="shared" ref="O105" si="186">I105-L105/G105</f>
        <v>2.9944947365996288E-3</v>
      </c>
      <c r="P105" s="11">
        <v>0.13</v>
      </c>
      <c r="Q105" s="125"/>
      <c r="R105" s="99" t="s">
        <v>83</v>
      </c>
      <c r="S105" s="99"/>
      <c r="T105" s="107">
        <v>3</v>
      </c>
    </row>
    <row r="106" spans="1:23" s="12" customFormat="1" ht="15" customHeight="1" x14ac:dyDescent="0.25">
      <c r="A106" s="3" t="s">
        <v>120</v>
      </c>
      <c r="B106" s="1" t="s">
        <v>87</v>
      </c>
      <c r="C106" s="4" t="s">
        <v>64</v>
      </c>
      <c r="D106" s="4" t="s">
        <v>85</v>
      </c>
      <c r="E106" s="3" t="s">
        <v>121</v>
      </c>
      <c r="F106" s="3" t="s">
        <v>10</v>
      </c>
      <c r="G106" s="7">
        <v>538919</v>
      </c>
      <c r="H106" s="7">
        <f t="shared" si="0"/>
        <v>70059</v>
      </c>
      <c r="I106" s="161">
        <f t="shared" ref="I106:I110" si="187">K106/J106</f>
        <v>0.13793103448275862</v>
      </c>
      <c r="J106" s="6">
        <v>174</v>
      </c>
      <c r="K106" s="6">
        <v>24</v>
      </c>
      <c r="L106" s="141">
        <v>72720</v>
      </c>
      <c r="M106" s="10">
        <f t="shared" ref="M106:M110" si="188">ROUND(L106*P106,0)</f>
        <v>9454</v>
      </c>
      <c r="N106" s="137">
        <f>SUM(L106:M106)/Monitoring!$B$20</f>
        <v>222.00189112521952</v>
      </c>
      <c r="O106" s="11">
        <f t="shared" ref="O106:O110" si="189">I106-L106/G106</f>
        <v>2.9942443528875318E-3</v>
      </c>
      <c r="P106" s="11">
        <v>0.13</v>
      </c>
      <c r="Q106" s="125"/>
      <c r="R106" s="99" t="s">
        <v>83</v>
      </c>
      <c r="S106" s="99"/>
      <c r="T106" s="107">
        <v>4</v>
      </c>
    </row>
    <row r="107" spans="1:23" s="12" customFormat="1" ht="15" customHeight="1" x14ac:dyDescent="0.25">
      <c r="A107" s="3" t="s">
        <v>120</v>
      </c>
      <c r="B107" s="1" t="s">
        <v>87</v>
      </c>
      <c r="C107" s="4" t="s">
        <v>65</v>
      </c>
      <c r="D107" s="4" t="s">
        <v>85</v>
      </c>
      <c r="E107" s="3" t="s">
        <v>121</v>
      </c>
      <c r="F107" s="3" t="s">
        <v>10</v>
      </c>
      <c r="G107" s="7">
        <v>538920</v>
      </c>
      <c r="H107" s="7">
        <f t="shared" si="0"/>
        <v>70060</v>
      </c>
      <c r="I107" s="161">
        <f t="shared" si="187"/>
        <v>0.13793103448275862</v>
      </c>
      <c r="J107" s="6">
        <v>174</v>
      </c>
      <c r="K107" s="6">
        <v>24</v>
      </c>
      <c r="L107" s="141">
        <v>72720</v>
      </c>
      <c r="M107" s="10">
        <f t="shared" si="188"/>
        <v>9454</v>
      </c>
      <c r="N107" s="137">
        <f>SUM(L107:M107)/Monitoring!$B$20</f>
        <v>222.00189112521952</v>
      </c>
      <c r="O107" s="11">
        <f t="shared" si="189"/>
        <v>2.9944947365996288E-3</v>
      </c>
      <c r="P107" s="11">
        <v>0.13</v>
      </c>
      <c r="Q107" s="125"/>
      <c r="R107" s="99" t="s">
        <v>83</v>
      </c>
      <c r="S107" s="99"/>
      <c r="T107" s="107">
        <v>3</v>
      </c>
    </row>
    <row r="108" spans="1:23" s="12" customFormat="1" ht="15" customHeight="1" x14ac:dyDescent="0.25">
      <c r="A108" s="3" t="s">
        <v>120</v>
      </c>
      <c r="B108" s="1" t="s">
        <v>87</v>
      </c>
      <c r="C108" s="4" t="s">
        <v>66</v>
      </c>
      <c r="D108" s="4" t="s">
        <v>85</v>
      </c>
      <c r="E108" s="3" t="s">
        <v>121</v>
      </c>
      <c r="F108" s="3" t="s">
        <v>10</v>
      </c>
      <c r="G108" s="7">
        <v>531221</v>
      </c>
      <c r="H108" s="7">
        <f t="shared" si="0"/>
        <v>69059</v>
      </c>
      <c r="I108" s="161">
        <f t="shared" si="187"/>
        <v>0.13793103448275862</v>
      </c>
      <c r="J108" s="6">
        <v>174</v>
      </c>
      <c r="K108" s="6">
        <v>24</v>
      </c>
      <c r="L108" s="141">
        <v>72720</v>
      </c>
      <c r="M108" s="10">
        <f t="shared" si="188"/>
        <v>9454</v>
      </c>
      <c r="N108" s="137">
        <f>SUM(L108:M108)/Monitoring!$B$20</f>
        <v>222.00189112521952</v>
      </c>
      <c r="O108" s="11">
        <f t="shared" si="189"/>
        <v>1.0388558979511631E-3</v>
      </c>
      <c r="P108" s="11">
        <v>0.13</v>
      </c>
      <c r="Q108" s="125"/>
      <c r="R108" s="99" t="s">
        <v>83</v>
      </c>
      <c r="S108" s="99"/>
      <c r="T108" s="107">
        <v>4</v>
      </c>
    </row>
    <row r="109" spans="1:23" s="12" customFormat="1" ht="15" customHeight="1" x14ac:dyDescent="0.25">
      <c r="A109" s="3" t="s">
        <v>120</v>
      </c>
      <c r="B109" s="1" t="s">
        <v>87</v>
      </c>
      <c r="C109" s="4" t="s">
        <v>67</v>
      </c>
      <c r="D109" s="4" t="s">
        <v>85</v>
      </c>
      <c r="E109" s="3" t="s">
        <v>121</v>
      </c>
      <c r="F109" s="3" t="s">
        <v>10</v>
      </c>
      <c r="G109" s="7">
        <v>538920</v>
      </c>
      <c r="H109" s="7">
        <f t="shared" si="0"/>
        <v>70060</v>
      </c>
      <c r="I109" s="161">
        <f t="shared" si="187"/>
        <v>0.13793103448275862</v>
      </c>
      <c r="J109" s="6">
        <v>174</v>
      </c>
      <c r="K109" s="6">
        <v>24</v>
      </c>
      <c r="L109" s="141">
        <v>72720</v>
      </c>
      <c r="M109" s="10">
        <f t="shared" si="188"/>
        <v>9454</v>
      </c>
      <c r="N109" s="137">
        <f>SUM(L109:M109)/Monitoring!$B$20</f>
        <v>222.00189112521952</v>
      </c>
      <c r="O109" s="11">
        <f t="shared" si="189"/>
        <v>2.9944947365996288E-3</v>
      </c>
      <c r="P109" s="11">
        <v>0.13</v>
      </c>
      <c r="Q109" s="125"/>
      <c r="R109" s="99" t="s">
        <v>83</v>
      </c>
      <c r="S109" s="99"/>
      <c r="T109" s="107">
        <v>4</v>
      </c>
    </row>
    <row r="110" spans="1:23" s="12" customFormat="1" ht="15" customHeight="1" x14ac:dyDescent="0.25">
      <c r="A110" s="3" t="s">
        <v>120</v>
      </c>
      <c r="B110" s="1" t="s">
        <v>87</v>
      </c>
      <c r="C110" s="4" t="s">
        <v>68</v>
      </c>
      <c r="D110" s="4" t="s">
        <v>85</v>
      </c>
      <c r="E110" s="3" t="s">
        <v>121</v>
      </c>
      <c r="F110" s="3" t="s">
        <v>10</v>
      </c>
      <c r="G110" s="7">
        <v>421763</v>
      </c>
      <c r="H110" s="7">
        <f t="shared" si="0"/>
        <v>54829</v>
      </c>
      <c r="I110" s="161">
        <f t="shared" si="187"/>
        <v>0.13793103448275862</v>
      </c>
      <c r="J110" s="6">
        <v>174</v>
      </c>
      <c r="K110" s="6">
        <v>24</v>
      </c>
      <c r="L110" s="141">
        <v>72720</v>
      </c>
      <c r="M110" s="10">
        <f t="shared" si="188"/>
        <v>9454</v>
      </c>
      <c r="N110" s="137">
        <f>SUM(L110:M110)/Monitoring!$B$20</f>
        <v>222.00189112521952</v>
      </c>
      <c r="O110" s="11">
        <f t="shared" si="189"/>
        <v>-3.4488072930646541E-2</v>
      </c>
      <c r="P110" s="11">
        <v>0.13</v>
      </c>
      <c r="Q110" s="125"/>
      <c r="R110" s="99" t="s">
        <v>83</v>
      </c>
      <c r="S110" s="99"/>
      <c r="T110" s="107">
        <v>4</v>
      </c>
    </row>
    <row r="111" spans="1:23" s="12" customFormat="1" ht="15" customHeight="1" x14ac:dyDescent="0.25">
      <c r="A111" s="3" t="s">
        <v>120</v>
      </c>
      <c r="B111" s="1" t="s">
        <v>88</v>
      </c>
      <c r="C111" s="4" t="s">
        <v>69</v>
      </c>
      <c r="D111" s="4" t="s">
        <v>85</v>
      </c>
      <c r="E111" s="3" t="s">
        <v>121</v>
      </c>
      <c r="F111" s="3" t="s">
        <v>10</v>
      </c>
      <c r="G111" s="7">
        <v>363370</v>
      </c>
      <c r="H111" s="7">
        <f t="shared" ref="H111:H151" si="190">ROUND(G111*P111,0)</f>
        <v>47238</v>
      </c>
      <c r="I111" s="161">
        <f t="shared" ref="I111" si="191">K111/J111</f>
        <v>9.7701149425287362E-2</v>
      </c>
      <c r="J111" s="6">
        <v>174</v>
      </c>
      <c r="K111" s="6">
        <v>17</v>
      </c>
      <c r="L111" s="141">
        <v>48480</v>
      </c>
      <c r="M111" s="10">
        <f t="shared" ref="M111" si="192">ROUND(L111*P111,0)</f>
        <v>6302</v>
      </c>
      <c r="N111" s="137">
        <f>SUM(L111:M111)/Monitoring!$B$20</f>
        <v>147.99945967850871</v>
      </c>
      <c r="O111" s="11">
        <f t="shared" ref="O111" si="193">I111-L111/G111</f>
        <v>-3.5716579060828715E-2</v>
      </c>
      <c r="P111" s="11">
        <v>0.13</v>
      </c>
      <c r="Q111" s="125">
        <v>44795</v>
      </c>
      <c r="R111" s="99" t="s">
        <v>83</v>
      </c>
      <c r="S111" s="99"/>
      <c r="T111" s="107">
        <v>4</v>
      </c>
    </row>
    <row r="112" spans="1:23" s="12" customFormat="1" ht="15" customHeight="1" x14ac:dyDescent="0.25">
      <c r="A112" s="3" t="s">
        <v>120</v>
      </c>
      <c r="B112" s="1" t="s">
        <v>88</v>
      </c>
      <c r="C112" s="4" t="s">
        <v>72</v>
      </c>
      <c r="D112" s="4" t="s">
        <v>85</v>
      </c>
      <c r="E112" s="3" t="s">
        <v>121</v>
      </c>
      <c r="F112" s="3" t="s">
        <v>10</v>
      </c>
      <c r="G112" s="7">
        <v>514680</v>
      </c>
      <c r="H112" s="7">
        <f t="shared" si="190"/>
        <v>66908</v>
      </c>
      <c r="I112" s="161">
        <f t="shared" ref="I112:I116" si="194">K112/J112</f>
        <v>9.7701149425287362E-2</v>
      </c>
      <c r="J112" s="6">
        <v>174</v>
      </c>
      <c r="K112" s="6">
        <v>17</v>
      </c>
      <c r="L112" s="141">
        <v>48480</v>
      </c>
      <c r="M112" s="10">
        <f t="shared" ref="M112:M116" si="195">ROUND(L112*P112,0)</f>
        <v>6302</v>
      </c>
      <c r="N112" s="137">
        <f>SUM(L112:M112)/Monitoring!$B$20</f>
        <v>147.99945967850871</v>
      </c>
      <c r="O112" s="11">
        <f t="shared" ref="O112:O116" si="196">I112-L112/G112</f>
        <v>3.5066985043267634E-3</v>
      </c>
      <c r="P112" s="11">
        <v>0.13</v>
      </c>
      <c r="Q112" s="125">
        <v>44795</v>
      </c>
      <c r="R112" s="99" t="s">
        <v>83</v>
      </c>
      <c r="S112" s="99"/>
      <c r="T112" s="107">
        <v>3</v>
      </c>
    </row>
    <row r="113" spans="1:23" s="12" customFormat="1" ht="15" customHeight="1" x14ac:dyDescent="0.25">
      <c r="A113" s="3" t="s">
        <v>120</v>
      </c>
      <c r="B113" s="1" t="s">
        <v>88</v>
      </c>
      <c r="C113" s="4" t="s">
        <v>73</v>
      </c>
      <c r="D113" s="4" t="s">
        <v>85</v>
      </c>
      <c r="E113" s="3" t="s">
        <v>121</v>
      </c>
      <c r="F113" s="3" t="s">
        <v>10</v>
      </c>
      <c r="G113" s="7">
        <v>514680</v>
      </c>
      <c r="H113" s="7">
        <f t="shared" si="190"/>
        <v>66908</v>
      </c>
      <c r="I113" s="161">
        <f t="shared" si="194"/>
        <v>9.7701149425287362E-2</v>
      </c>
      <c r="J113" s="6">
        <v>174</v>
      </c>
      <c r="K113" s="6">
        <v>17</v>
      </c>
      <c r="L113" s="141">
        <v>48480</v>
      </c>
      <c r="M113" s="10">
        <f t="shared" si="195"/>
        <v>6302</v>
      </c>
      <c r="N113" s="137">
        <f>SUM(L113:M113)/Monitoring!$B$20</f>
        <v>147.99945967850871</v>
      </c>
      <c r="O113" s="11">
        <f t="shared" si="196"/>
        <v>3.5066985043267634E-3</v>
      </c>
      <c r="P113" s="11">
        <v>0.13</v>
      </c>
      <c r="Q113" s="125">
        <v>44795</v>
      </c>
      <c r="R113" s="99" t="s">
        <v>83</v>
      </c>
      <c r="S113" s="99" t="str">
        <f>VLOOKUP(A113,[1]Sheet1!$C:$E,3,FALSE)</f>
        <v>8417951342</v>
      </c>
      <c r="T113" s="107">
        <v>3</v>
      </c>
      <c r="U113" s="149" t="e">
        <v>#N/A</v>
      </c>
      <c r="V113" s="149" t="e">
        <v>#N/A</v>
      </c>
      <c r="W113" s="153" t="e">
        <v>#N/A</v>
      </c>
    </row>
    <row r="114" spans="1:23" s="12" customFormat="1" ht="15" customHeight="1" x14ac:dyDescent="0.25">
      <c r="A114" s="3" t="s">
        <v>120</v>
      </c>
      <c r="B114" s="1" t="s">
        <v>88</v>
      </c>
      <c r="C114" s="4" t="s">
        <v>74</v>
      </c>
      <c r="D114" s="4" t="s">
        <v>85</v>
      </c>
      <c r="E114" s="3" t="s">
        <v>121</v>
      </c>
      <c r="F114" s="3" t="s">
        <v>10</v>
      </c>
      <c r="G114" s="7">
        <v>514680</v>
      </c>
      <c r="H114" s="7">
        <f t="shared" si="190"/>
        <v>66908</v>
      </c>
      <c r="I114" s="161">
        <f t="shared" si="194"/>
        <v>9.7701149425287362E-2</v>
      </c>
      <c r="J114" s="6">
        <v>174</v>
      </c>
      <c r="K114" s="6">
        <v>17</v>
      </c>
      <c r="L114" s="141">
        <v>48480</v>
      </c>
      <c r="M114" s="10">
        <f t="shared" si="195"/>
        <v>6302</v>
      </c>
      <c r="N114" s="137">
        <f>SUM(L114:M114)/Monitoring!$B$20</f>
        <v>147.99945967850871</v>
      </c>
      <c r="O114" s="11">
        <f t="shared" si="196"/>
        <v>3.5066985043267634E-3</v>
      </c>
      <c r="P114" s="11">
        <v>0.13</v>
      </c>
      <c r="Q114" s="125">
        <v>44795</v>
      </c>
      <c r="R114" s="99" t="s">
        <v>83</v>
      </c>
      <c r="S114" s="99" t="str">
        <f>VLOOKUP(A114,[1]Sheet1!$C:$E,3,FALSE)</f>
        <v>8417951342</v>
      </c>
      <c r="T114" s="107">
        <v>3</v>
      </c>
      <c r="U114" s="149" t="s">
        <v>189</v>
      </c>
      <c r="V114" s="149" t="s">
        <v>190</v>
      </c>
      <c r="W114" s="149" t="s">
        <v>190</v>
      </c>
    </row>
    <row r="115" spans="1:23" s="12" customFormat="1" ht="15" customHeight="1" x14ac:dyDescent="0.25">
      <c r="A115" s="3" t="s">
        <v>120</v>
      </c>
      <c r="B115" s="1" t="s">
        <v>88</v>
      </c>
      <c r="C115" s="4" t="s">
        <v>75</v>
      </c>
      <c r="D115" s="4" t="s">
        <v>85</v>
      </c>
      <c r="E115" s="3" t="s">
        <v>121</v>
      </c>
      <c r="F115" s="3" t="s">
        <v>10</v>
      </c>
      <c r="G115" s="7">
        <v>566180</v>
      </c>
      <c r="H115" s="7">
        <f t="shared" si="190"/>
        <v>73603</v>
      </c>
      <c r="I115" s="161">
        <f t="shared" si="194"/>
        <v>9.7701149425287362E-2</v>
      </c>
      <c r="J115" s="6">
        <v>174</v>
      </c>
      <c r="K115" s="6">
        <v>17</v>
      </c>
      <c r="L115" s="141">
        <v>48480</v>
      </c>
      <c r="M115" s="10">
        <f t="shared" si="195"/>
        <v>6302</v>
      </c>
      <c r="N115" s="137">
        <f>SUM(L115:M115)/Monitoring!$B$20</f>
        <v>147.99945967850871</v>
      </c>
      <c r="O115" s="11">
        <f t="shared" si="196"/>
        <v>1.2074670213729197E-2</v>
      </c>
      <c r="P115" s="11">
        <v>0.13</v>
      </c>
      <c r="Q115" s="125">
        <v>44795</v>
      </c>
      <c r="R115" s="99" t="s">
        <v>83</v>
      </c>
      <c r="S115" s="99" t="str">
        <f>VLOOKUP(A115,[1]Sheet1!$C:$E,3,FALSE)</f>
        <v>8417951342</v>
      </c>
      <c r="T115" s="107">
        <v>3</v>
      </c>
      <c r="U115" s="12" t="s">
        <v>189</v>
      </c>
      <c r="V115" s="12">
        <v>0</v>
      </c>
      <c r="W115" s="12">
        <v>0</v>
      </c>
    </row>
    <row r="116" spans="1:23" s="12" customFormat="1" ht="15" customHeight="1" x14ac:dyDescent="0.25">
      <c r="A116" s="3" t="s">
        <v>120</v>
      </c>
      <c r="B116" s="1" t="s">
        <v>88</v>
      </c>
      <c r="C116" s="4" t="s">
        <v>76</v>
      </c>
      <c r="D116" s="4" t="s">
        <v>85</v>
      </c>
      <c r="E116" s="3" t="s">
        <v>193</v>
      </c>
      <c r="F116" s="3" t="s">
        <v>10</v>
      </c>
      <c r="G116" s="7">
        <v>537871</v>
      </c>
      <c r="H116" s="7">
        <f t="shared" si="190"/>
        <v>69923</v>
      </c>
      <c r="I116" s="161">
        <f t="shared" si="194"/>
        <v>9.7701149425287362E-2</v>
      </c>
      <c r="J116" s="6">
        <v>174</v>
      </c>
      <c r="K116" s="6">
        <v>17</v>
      </c>
      <c r="L116" s="141">
        <v>48480</v>
      </c>
      <c r="M116" s="10">
        <f t="shared" si="195"/>
        <v>6302</v>
      </c>
      <c r="N116" s="137">
        <f>SUM(L116:M116)/Monitoring!$B$20</f>
        <v>147.99945967850871</v>
      </c>
      <c r="O116" s="11">
        <f t="shared" si="196"/>
        <v>7.5680134131208693E-3</v>
      </c>
      <c r="P116" s="11">
        <v>0.13</v>
      </c>
      <c r="Q116" s="125">
        <v>44795</v>
      </c>
      <c r="R116" s="99" t="s">
        <v>83</v>
      </c>
      <c r="S116" s="99" t="str">
        <f>VLOOKUP(A116,[1]Sheet1!$C:$E,3,FALSE)</f>
        <v>8417951342</v>
      </c>
      <c r="T116" s="107">
        <v>2</v>
      </c>
      <c r="U116" s="12" t="str">
        <f>IF(VLOOKUP($S116,'Havi béradatok'!$B:$E,2,FALSE)=E116,"EGYEZIK","HIBÁS")</f>
        <v>EGYEZIK</v>
      </c>
      <c r="V116" s="12">
        <f>VLOOKUP($S116,'Havi béradatok'!$B:$E,3,FALSE)-G116</f>
        <v>101029</v>
      </c>
      <c r="W116" s="12">
        <f>VLOOKUP($S116,'Havi béradatok'!$B:$E,4,FALSE)-H116</f>
        <v>13134</v>
      </c>
    </row>
    <row r="117" spans="1:23" s="12" customFormat="1" ht="15" customHeight="1" x14ac:dyDescent="0.25">
      <c r="A117" s="3" t="s">
        <v>120</v>
      </c>
      <c r="B117" s="1" t="s">
        <v>88</v>
      </c>
      <c r="C117" s="4" t="s">
        <v>77</v>
      </c>
      <c r="D117" s="4" t="s">
        <v>85</v>
      </c>
      <c r="E117" s="3" t="s">
        <v>193</v>
      </c>
      <c r="F117" s="3" t="s">
        <v>10</v>
      </c>
      <c r="G117" s="7">
        <v>638900</v>
      </c>
      <c r="H117" s="7">
        <f t="shared" ref="H117" si="197">ROUND(G117*P117,0)</f>
        <v>83057</v>
      </c>
      <c r="I117" s="161">
        <f t="shared" ref="I117" si="198">K117/J117</f>
        <v>0.40229885057471265</v>
      </c>
      <c r="J117" s="6">
        <v>174</v>
      </c>
      <c r="K117" s="6">
        <v>70</v>
      </c>
      <c r="L117" s="141">
        <v>257029</v>
      </c>
      <c r="M117" s="10">
        <f t="shared" ref="M117" si="199">ROUND(L117*P117,0)</f>
        <v>33414</v>
      </c>
      <c r="N117" s="137">
        <f>SUM(L117:M117)/Monitoring!$B$20</f>
        <v>784.66297446980957</v>
      </c>
      <c r="O117" s="11">
        <f t="shared" ref="O117" si="200">I117-L117/G117</f>
        <v>-4.1378590714957753E-7</v>
      </c>
      <c r="P117" s="11">
        <v>0.13</v>
      </c>
      <c r="Q117" s="125">
        <v>44974</v>
      </c>
      <c r="R117" s="99" t="s">
        <v>83</v>
      </c>
      <c r="S117" s="99" t="str">
        <f>VLOOKUP(A117,[1]Sheet1!$C:$E,3,FALSE)</f>
        <v>8417951342</v>
      </c>
      <c r="T117" s="107">
        <v>2</v>
      </c>
      <c r="U117" s="12" t="str">
        <f>IF(VLOOKUP($S117,'Havi béradatok'!$B:$E,2,FALSE)=E117,"EGYEZIK","HIBÁS")</f>
        <v>EGYEZIK</v>
      </c>
      <c r="V117" s="12">
        <f>VLOOKUP($S117,'Havi béradatok'!$B:$E,3,FALSE)-G117</f>
        <v>0</v>
      </c>
      <c r="W117" s="12">
        <f>VLOOKUP($S117,'Havi béradatok'!$B:$E,4,FALSE)-H117</f>
        <v>0</v>
      </c>
    </row>
    <row r="118" spans="1:23" s="12" customFormat="1" ht="15" customHeight="1" x14ac:dyDescent="0.25">
      <c r="A118" s="3" t="s">
        <v>120</v>
      </c>
      <c r="B118" s="1" t="s">
        <v>88</v>
      </c>
      <c r="C118" s="4" t="s">
        <v>78</v>
      </c>
      <c r="D118" s="4" t="s">
        <v>85</v>
      </c>
      <c r="E118" s="3" t="s">
        <v>121</v>
      </c>
      <c r="F118" s="3" t="s">
        <v>14</v>
      </c>
      <c r="G118" s="7">
        <v>638900</v>
      </c>
      <c r="H118" s="7">
        <f t="shared" ref="H118:H122" si="201">ROUND(G118*P118,0)</f>
        <v>83057</v>
      </c>
      <c r="I118" s="161">
        <f t="shared" ref="I118:I122" si="202">K118/J118</f>
        <v>0.40229885057471265</v>
      </c>
      <c r="J118" s="6">
        <v>174</v>
      </c>
      <c r="K118" s="6">
        <v>70</v>
      </c>
      <c r="L118" s="141">
        <v>257029</v>
      </c>
      <c r="M118" s="10">
        <f t="shared" ref="M118:M122" si="203">ROUND(L118*P118,0)</f>
        <v>33414</v>
      </c>
      <c r="N118" s="137">
        <f>SUM(L118:M118)/Monitoring!$B$20</f>
        <v>784.66297446980957</v>
      </c>
      <c r="O118" s="11">
        <f t="shared" ref="O118:O122" si="204">I118-L118/G118</f>
        <v>-4.1378590714957753E-7</v>
      </c>
      <c r="P118" s="11">
        <v>0.13</v>
      </c>
      <c r="Q118" s="125">
        <v>44974</v>
      </c>
      <c r="R118" s="99" t="s">
        <v>83</v>
      </c>
      <c r="S118" s="99" t="str">
        <f>VLOOKUP(A118,[1]Sheet1!$C:$E,3,FALSE)</f>
        <v>8417951342</v>
      </c>
      <c r="T118" s="107"/>
    </row>
    <row r="119" spans="1:23" s="12" customFormat="1" ht="15" customHeight="1" x14ac:dyDescent="0.25">
      <c r="A119" s="3" t="s">
        <v>120</v>
      </c>
      <c r="B119" s="1" t="s">
        <v>88</v>
      </c>
      <c r="C119" s="4" t="s">
        <v>79</v>
      </c>
      <c r="D119" s="4" t="s">
        <v>85</v>
      </c>
      <c r="E119" s="3" t="s">
        <v>121</v>
      </c>
      <c r="F119" s="3" t="s">
        <v>14</v>
      </c>
      <c r="G119" s="7">
        <v>638900</v>
      </c>
      <c r="H119" s="7">
        <f t="shared" si="201"/>
        <v>83057</v>
      </c>
      <c r="I119" s="161">
        <f t="shared" si="202"/>
        <v>0.40229885057471265</v>
      </c>
      <c r="J119" s="6">
        <v>174</v>
      </c>
      <c r="K119" s="6">
        <v>70</v>
      </c>
      <c r="L119" s="141">
        <v>257029</v>
      </c>
      <c r="M119" s="10">
        <f t="shared" si="203"/>
        <v>33414</v>
      </c>
      <c r="N119" s="137">
        <f>SUM(L119:M119)/Monitoring!$B$20</f>
        <v>784.66297446980957</v>
      </c>
      <c r="O119" s="11">
        <f t="shared" si="204"/>
        <v>-4.1378590714957753E-7</v>
      </c>
      <c r="P119" s="11">
        <v>0.13</v>
      </c>
      <c r="Q119" s="125">
        <v>44974</v>
      </c>
      <c r="R119" s="99" t="s">
        <v>83</v>
      </c>
      <c r="S119" s="99" t="str">
        <f>VLOOKUP(A119,[1]Sheet1!$C:$E,3,FALSE)</f>
        <v>8417951342</v>
      </c>
      <c r="T119" s="107"/>
    </row>
    <row r="120" spans="1:23" s="12" customFormat="1" ht="15" customHeight="1" x14ac:dyDescent="0.25">
      <c r="A120" s="3" t="s">
        <v>120</v>
      </c>
      <c r="B120" s="1" t="s">
        <v>88</v>
      </c>
      <c r="C120" s="4" t="s">
        <v>93</v>
      </c>
      <c r="D120" s="4" t="s">
        <v>85</v>
      </c>
      <c r="E120" s="3" t="s">
        <v>121</v>
      </c>
      <c r="F120" s="3" t="s">
        <v>14</v>
      </c>
      <c r="G120" s="7">
        <v>638900</v>
      </c>
      <c r="H120" s="7">
        <f t="shared" si="201"/>
        <v>83057</v>
      </c>
      <c r="I120" s="161">
        <f t="shared" si="202"/>
        <v>0.40229885057471265</v>
      </c>
      <c r="J120" s="6">
        <v>174</v>
      </c>
      <c r="K120" s="6">
        <v>70</v>
      </c>
      <c r="L120" s="141">
        <v>257029</v>
      </c>
      <c r="M120" s="10">
        <f t="shared" si="203"/>
        <v>33414</v>
      </c>
      <c r="N120" s="137">
        <f>SUM(L120:M120)/Monitoring!$B$20</f>
        <v>784.66297446980957</v>
      </c>
      <c r="O120" s="11">
        <f t="shared" si="204"/>
        <v>-4.1378590714957753E-7</v>
      </c>
      <c r="P120" s="11">
        <v>0.13</v>
      </c>
      <c r="Q120" s="125">
        <v>44974</v>
      </c>
      <c r="R120" s="99" t="s">
        <v>83</v>
      </c>
      <c r="S120" s="99" t="str">
        <f>VLOOKUP(A120,[1]Sheet1!$C:$E,3,FALSE)</f>
        <v>8417951342</v>
      </c>
      <c r="T120" s="107"/>
    </row>
    <row r="121" spans="1:23" s="12" customFormat="1" ht="15" customHeight="1" x14ac:dyDescent="0.25">
      <c r="A121" s="3" t="s">
        <v>120</v>
      </c>
      <c r="B121" s="1" t="s">
        <v>88</v>
      </c>
      <c r="C121" s="4" t="s">
        <v>94</v>
      </c>
      <c r="D121" s="4" t="s">
        <v>85</v>
      </c>
      <c r="E121" s="3" t="s">
        <v>121</v>
      </c>
      <c r="F121" s="3" t="s">
        <v>14</v>
      </c>
      <c r="G121" s="7">
        <v>638900</v>
      </c>
      <c r="H121" s="7">
        <f t="shared" si="201"/>
        <v>83057</v>
      </c>
      <c r="I121" s="161">
        <f t="shared" si="202"/>
        <v>0.40229885057471265</v>
      </c>
      <c r="J121" s="6">
        <v>174</v>
      </c>
      <c r="K121" s="6">
        <v>70</v>
      </c>
      <c r="L121" s="141">
        <v>257029</v>
      </c>
      <c r="M121" s="10">
        <f t="shared" si="203"/>
        <v>33414</v>
      </c>
      <c r="N121" s="137">
        <f>SUM(L121:M121)/Monitoring!$B$20</f>
        <v>784.66297446980957</v>
      </c>
      <c r="O121" s="11">
        <f t="shared" si="204"/>
        <v>-4.1378590714957753E-7</v>
      </c>
      <c r="P121" s="11">
        <v>0.13</v>
      </c>
      <c r="Q121" s="125">
        <v>44974</v>
      </c>
      <c r="R121" s="99" t="s">
        <v>83</v>
      </c>
      <c r="S121" s="99" t="str">
        <f>VLOOKUP(A121,[1]Sheet1!$C:$E,3,FALSE)</f>
        <v>8417951342</v>
      </c>
      <c r="T121" s="107"/>
    </row>
    <row r="122" spans="1:23" s="12" customFormat="1" ht="15" customHeight="1" x14ac:dyDescent="0.25">
      <c r="A122" s="3" t="s">
        <v>120</v>
      </c>
      <c r="B122" s="1" t="s">
        <v>89</v>
      </c>
      <c r="C122" s="4" t="s">
        <v>77</v>
      </c>
      <c r="D122" s="4" t="s">
        <v>85</v>
      </c>
      <c r="E122" s="3" t="s">
        <v>193</v>
      </c>
      <c r="F122" s="3" t="s">
        <v>10</v>
      </c>
      <c r="G122" s="7">
        <v>638900</v>
      </c>
      <c r="H122" s="7">
        <f t="shared" si="201"/>
        <v>83057</v>
      </c>
      <c r="I122" s="161">
        <f t="shared" si="202"/>
        <v>0.17241379310344829</v>
      </c>
      <c r="J122" s="6">
        <v>174</v>
      </c>
      <c r="K122" s="6">
        <v>30</v>
      </c>
      <c r="L122" s="141">
        <v>110155</v>
      </c>
      <c r="M122" s="10">
        <f t="shared" si="203"/>
        <v>14320</v>
      </c>
      <c r="N122" s="137">
        <f>SUM(L122:M122)/Monitoring!$B$20</f>
        <v>336.2825881399433</v>
      </c>
      <c r="O122" s="11">
        <f t="shared" si="204"/>
        <v>2.6986037424125975E-7</v>
      </c>
      <c r="P122" s="11">
        <v>0.13</v>
      </c>
      <c r="Q122" s="125">
        <v>44974</v>
      </c>
      <c r="R122" s="99" t="s">
        <v>83</v>
      </c>
      <c r="S122" s="99" t="str">
        <f>VLOOKUP(A122,[1]Sheet1!$C:$E,3,FALSE)</f>
        <v>8417951342</v>
      </c>
      <c r="T122" s="107">
        <v>2</v>
      </c>
      <c r="U122" s="12" t="str">
        <f>IF(VLOOKUP($S122,'Havi béradatok'!$B:$E,2,FALSE)=E122,"EGYEZIK","HIBÁS")</f>
        <v>EGYEZIK</v>
      </c>
      <c r="V122" s="12">
        <f>VLOOKUP($S122,'Havi béradatok'!$B:$E,3,FALSE)-G122</f>
        <v>0</v>
      </c>
      <c r="W122" s="12">
        <f>VLOOKUP($S122,'Havi béradatok'!$B:$E,4,FALSE)-H122</f>
        <v>0</v>
      </c>
    </row>
    <row r="123" spans="1:23" s="12" customFormat="1" ht="15" customHeight="1" x14ac:dyDescent="0.25">
      <c r="A123" s="3" t="s">
        <v>120</v>
      </c>
      <c r="B123" s="1" t="s">
        <v>89</v>
      </c>
      <c r="C123" s="4" t="s">
        <v>78</v>
      </c>
      <c r="D123" s="4" t="s">
        <v>85</v>
      </c>
      <c r="E123" s="3" t="s">
        <v>121</v>
      </c>
      <c r="F123" s="3" t="s">
        <v>14</v>
      </c>
      <c r="G123" s="7">
        <v>638900</v>
      </c>
      <c r="H123" s="7">
        <f t="shared" ref="H123:H126" si="205">ROUND(G123*P123,0)</f>
        <v>83057</v>
      </c>
      <c r="I123" s="161">
        <f t="shared" ref="I123:I126" si="206">K123/J123</f>
        <v>0.17241379310344829</v>
      </c>
      <c r="J123" s="6">
        <v>174</v>
      </c>
      <c r="K123" s="6">
        <v>30</v>
      </c>
      <c r="L123" s="141">
        <v>110155</v>
      </c>
      <c r="M123" s="10">
        <f t="shared" ref="M123:M126" si="207">ROUND(L123*P123,0)</f>
        <v>14320</v>
      </c>
      <c r="N123" s="137">
        <f>SUM(L123:M123)/Monitoring!$B$20</f>
        <v>336.2825881399433</v>
      </c>
      <c r="O123" s="11">
        <f t="shared" ref="O123:O126" si="208">I123-L123/G123</f>
        <v>2.6986037424125975E-7</v>
      </c>
      <c r="P123" s="11">
        <v>0.13</v>
      </c>
      <c r="Q123" s="125">
        <v>44974</v>
      </c>
      <c r="R123" s="99" t="s">
        <v>83</v>
      </c>
      <c r="S123" s="99" t="str">
        <f>VLOOKUP(A123,[1]Sheet1!$C:$E,3,FALSE)</f>
        <v>8417951342</v>
      </c>
      <c r="T123" s="107"/>
    </row>
    <row r="124" spans="1:23" s="12" customFormat="1" ht="15" customHeight="1" x14ac:dyDescent="0.25">
      <c r="A124" s="3" t="s">
        <v>120</v>
      </c>
      <c r="B124" s="1" t="s">
        <v>89</v>
      </c>
      <c r="C124" s="4" t="s">
        <v>79</v>
      </c>
      <c r="D124" s="4" t="s">
        <v>85</v>
      </c>
      <c r="E124" s="3" t="s">
        <v>121</v>
      </c>
      <c r="F124" s="3" t="s">
        <v>14</v>
      </c>
      <c r="G124" s="7">
        <v>638900</v>
      </c>
      <c r="H124" s="7">
        <f t="shared" si="205"/>
        <v>83057</v>
      </c>
      <c r="I124" s="161">
        <f t="shared" si="206"/>
        <v>0.17241379310344829</v>
      </c>
      <c r="J124" s="6">
        <v>174</v>
      </c>
      <c r="K124" s="6">
        <v>30</v>
      </c>
      <c r="L124" s="141">
        <v>110155</v>
      </c>
      <c r="M124" s="10">
        <f t="shared" si="207"/>
        <v>14320</v>
      </c>
      <c r="N124" s="137">
        <f>SUM(L124:M124)/Monitoring!$B$20</f>
        <v>336.2825881399433</v>
      </c>
      <c r="O124" s="11">
        <f t="shared" si="208"/>
        <v>2.6986037424125975E-7</v>
      </c>
      <c r="P124" s="11">
        <v>0.13</v>
      </c>
      <c r="Q124" s="125">
        <v>44974</v>
      </c>
      <c r="R124" s="99" t="s">
        <v>83</v>
      </c>
      <c r="S124" s="99" t="str">
        <f>VLOOKUP(A124,[1]Sheet1!$C:$E,3,FALSE)</f>
        <v>8417951342</v>
      </c>
      <c r="T124" s="107"/>
    </row>
    <row r="125" spans="1:23" s="12" customFormat="1" ht="15" customHeight="1" x14ac:dyDescent="0.25">
      <c r="A125" s="3" t="s">
        <v>120</v>
      </c>
      <c r="B125" s="1" t="s">
        <v>89</v>
      </c>
      <c r="C125" s="4" t="s">
        <v>93</v>
      </c>
      <c r="D125" s="4" t="s">
        <v>85</v>
      </c>
      <c r="E125" s="3" t="s">
        <v>121</v>
      </c>
      <c r="F125" s="3" t="s">
        <v>14</v>
      </c>
      <c r="G125" s="7">
        <v>638900</v>
      </c>
      <c r="H125" s="7">
        <f t="shared" si="205"/>
        <v>83057</v>
      </c>
      <c r="I125" s="161">
        <f t="shared" si="206"/>
        <v>0.17241379310344829</v>
      </c>
      <c r="J125" s="6">
        <v>174</v>
      </c>
      <c r="K125" s="6">
        <v>30</v>
      </c>
      <c r="L125" s="141">
        <v>110155</v>
      </c>
      <c r="M125" s="10">
        <f t="shared" si="207"/>
        <v>14320</v>
      </c>
      <c r="N125" s="137">
        <f>SUM(L125:M125)/Monitoring!$B$20</f>
        <v>336.2825881399433</v>
      </c>
      <c r="O125" s="11">
        <f t="shared" si="208"/>
        <v>2.6986037424125975E-7</v>
      </c>
      <c r="P125" s="11">
        <v>0.13</v>
      </c>
      <c r="Q125" s="125">
        <v>44974</v>
      </c>
      <c r="R125" s="99" t="s">
        <v>83</v>
      </c>
      <c r="S125" s="99" t="str">
        <f>VLOOKUP(A125,[1]Sheet1!$C:$E,3,FALSE)</f>
        <v>8417951342</v>
      </c>
      <c r="T125" s="107"/>
    </row>
    <row r="126" spans="1:23" s="12" customFormat="1" ht="15" customHeight="1" x14ac:dyDescent="0.25">
      <c r="A126" s="3" t="s">
        <v>120</v>
      </c>
      <c r="B126" s="1" t="s">
        <v>89</v>
      </c>
      <c r="C126" s="4" t="s">
        <v>94</v>
      </c>
      <c r="D126" s="4" t="s">
        <v>85</v>
      </c>
      <c r="E126" s="3" t="s">
        <v>121</v>
      </c>
      <c r="F126" s="3" t="s">
        <v>14</v>
      </c>
      <c r="G126" s="7">
        <v>638900</v>
      </c>
      <c r="H126" s="7">
        <f t="shared" si="205"/>
        <v>83057</v>
      </c>
      <c r="I126" s="161">
        <f t="shared" si="206"/>
        <v>0.17241379310344829</v>
      </c>
      <c r="J126" s="6">
        <v>174</v>
      </c>
      <c r="K126" s="6">
        <v>30</v>
      </c>
      <c r="L126" s="141">
        <v>110155</v>
      </c>
      <c r="M126" s="10">
        <f t="shared" si="207"/>
        <v>14320</v>
      </c>
      <c r="N126" s="137">
        <f>SUM(L126:M126)/Monitoring!$B$20</f>
        <v>336.2825881399433</v>
      </c>
      <c r="O126" s="11">
        <f t="shared" si="208"/>
        <v>2.6986037424125975E-7</v>
      </c>
      <c r="P126" s="11">
        <v>0.13</v>
      </c>
      <c r="Q126" s="125">
        <v>44974</v>
      </c>
      <c r="R126" s="99" t="s">
        <v>83</v>
      </c>
      <c r="S126" s="99" t="str">
        <f>VLOOKUP(A126,[1]Sheet1!$C:$E,3,FALSE)</f>
        <v>8417951342</v>
      </c>
      <c r="T126" s="107"/>
    </row>
    <row r="127" spans="1:23" s="12" customFormat="1" ht="15" customHeight="1" x14ac:dyDescent="0.25">
      <c r="A127" s="3" t="s">
        <v>123</v>
      </c>
      <c r="B127" s="1" t="s">
        <v>88</v>
      </c>
      <c r="C127" s="4" t="s">
        <v>63</v>
      </c>
      <c r="D127" s="4" t="s">
        <v>85</v>
      </c>
      <c r="E127" s="3" t="s">
        <v>81</v>
      </c>
      <c r="F127" s="3" t="s">
        <v>10</v>
      </c>
      <c r="G127" s="7">
        <v>578784</v>
      </c>
      <c r="H127" s="7">
        <f t="shared" si="190"/>
        <v>75242</v>
      </c>
      <c r="I127" s="161">
        <f t="shared" ref="I127" si="209">K127/J127</f>
        <v>0.17241379310344829</v>
      </c>
      <c r="J127" s="6">
        <v>174</v>
      </c>
      <c r="K127" s="6">
        <v>30</v>
      </c>
      <c r="L127" s="141">
        <v>96960</v>
      </c>
      <c r="M127" s="10">
        <f t="shared" ref="M127" si="210">ROUND(L127*P127,0)</f>
        <v>12605</v>
      </c>
      <c r="N127" s="137">
        <f>SUM(L127:M127)/Monitoring!$B$20</f>
        <v>296.00162096447389</v>
      </c>
      <c r="O127" s="11">
        <f t="shared" ref="O127" si="211">I127-L127/G127</f>
        <v>4.8901573429573353E-3</v>
      </c>
      <c r="P127" s="11">
        <v>0.13</v>
      </c>
      <c r="Q127" s="125"/>
      <c r="R127" s="99" t="s">
        <v>83</v>
      </c>
      <c r="S127" s="99"/>
      <c r="T127" s="107">
        <v>2</v>
      </c>
    </row>
    <row r="128" spans="1:23" s="12" customFormat="1" ht="15" customHeight="1" x14ac:dyDescent="0.25">
      <c r="A128" s="3" t="s">
        <v>123</v>
      </c>
      <c r="B128" s="1" t="s">
        <v>88</v>
      </c>
      <c r="C128" s="4" t="s">
        <v>64</v>
      </c>
      <c r="D128" s="4" t="s">
        <v>85</v>
      </c>
      <c r="E128" s="3" t="s">
        <v>81</v>
      </c>
      <c r="F128" s="3" t="s">
        <v>10</v>
      </c>
      <c r="G128" s="7">
        <v>578784</v>
      </c>
      <c r="H128" s="7">
        <f t="shared" si="190"/>
        <v>75242</v>
      </c>
      <c r="I128" s="161">
        <f t="shared" ref="I128:I130" si="212">K128/J128</f>
        <v>0.17241379310344829</v>
      </c>
      <c r="J128" s="6">
        <v>174</v>
      </c>
      <c r="K128" s="6">
        <v>30</v>
      </c>
      <c r="L128" s="141">
        <v>96960</v>
      </c>
      <c r="M128" s="10">
        <f t="shared" ref="M128" si="213">ROUND(L128*P128,0)</f>
        <v>12605</v>
      </c>
      <c r="N128" s="137">
        <f>SUM(L128:M128)/Monitoring!$B$20</f>
        <v>296.00162096447389</v>
      </c>
      <c r="O128" s="11">
        <f t="shared" ref="O128:O130" si="214">I128-L128/G128</f>
        <v>4.8901573429573353E-3</v>
      </c>
      <c r="P128" s="11">
        <v>0.13</v>
      </c>
      <c r="Q128" s="125"/>
      <c r="R128" s="99" t="s">
        <v>83</v>
      </c>
      <c r="S128" s="99"/>
      <c r="T128" s="107">
        <v>3</v>
      </c>
    </row>
    <row r="129" spans="1:23" s="12" customFormat="1" ht="15" customHeight="1" x14ac:dyDescent="0.25">
      <c r="A129" s="3" t="s">
        <v>186</v>
      </c>
      <c r="B129" s="1" t="s">
        <v>89</v>
      </c>
      <c r="C129" s="4" t="s">
        <v>76</v>
      </c>
      <c r="D129" s="4" t="s">
        <v>85</v>
      </c>
      <c r="E129" s="3" t="s">
        <v>81</v>
      </c>
      <c r="F129" s="3" t="s">
        <v>10</v>
      </c>
      <c r="G129" s="7">
        <v>759972</v>
      </c>
      <c r="H129" s="7">
        <f t="shared" si="190"/>
        <v>98796</v>
      </c>
      <c r="I129" s="161">
        <f t="shared" si="212"/>
        <v>9.7701149425287362E-2</v>
      </c>
      <c r="J129" s="6">
        <v>174</v>
      </c>
      <c r="K129" s="6">
        <v>17</v>
      </c>
      <c r="L129" s="141">
        <v>72720</v>
      </c>
      <c r="M129" s="10">
        <f t="shared" ref="M129:M130" si="215">ROUND(L129*P129,0)</f>
        <v>9454</v>
      </c>
      <c r="N129" s="137">
        <f>SUM(L129:M129)/Monitoring!$B$20</f>
        <v>222.00189112521952</v>
      </c>
      <c r="O129" s="11">
        <f t="shared" si="214"/>
        <v>2.0134135613344845E-3</v>
      </c>
      <c r="P129" s="11">
        <v>0.13</v>
      </c>
      <c r="Q129" s="125">
        <v>44959</v>
      </c>
      <c r="R129" s="99" t="s">
        <v>83</v>
      </c>
      <c r="S129" s="167" t="s">
        <v>192</v>
      </c>
      <c r="T129" s="107">
        <v>1</v>
      </c>
      <c r="U129" s="12" t="str">
        <f>IF(VLOOKUP($S129,'Havi béradatok'!$B:$E,2,FALSE)=E129,"EGYEZIK","HIBÁS")</f>
        <v>EGYEZIK</v>
      </c>
      <c r="V129" s="12">
        <f>VLOOKUP($S129,'Havi béradatok'!$B:$E,3,FALSE)-G129</f>
        <v>-36392</v>
      </c>
      <c r="W129" s="12">
        <f>VLOOKUP($S129,'Havi béradatok'!$B:$E,4,FALSE)-H129</f>
        <v>-4731</v>
      </c>
    </row>
    <row r="130" spans="1:23" s="12" customFormat="1" ht="15" customHeight="1" x14ac:dyDescent="0.25">
      <c r="A130" s="3" t="s">
        <v>186</v>
      </c>
      <c r="B130" s="1" t="s">
        <v>89</v>
      </c>
      <c r="C130" s="4" t="s">
        <v>77</v>
      </c>
      <c r="D130" s="4" t="s">
        <v>85</v>
      </c>
      <c r="E130" s="3" t="s">
        <v>81</v>
      </c>
      <c r="F130" s="3" t="s">
        <v>10</v>
      </c>
      <c r="G130" s="7">
        <v>723580</v>
      </c>
      <c r="H130" s="7">
        <f t="shared" si="190"/>
        <v>94065</v>
      </c>
      <c r="I130" s="161">
        <f t="shared" si="212"/>
        <v>0.10344827586206896</v>
      </c>
      <c r="J130" s="6">
        <v>174</v>
      </c>
      <c r="K130" s="6">
        <v>18</v>
      </c>
      <c r="L130" s="141">
        <v>72720</v>
      </c>
      <c r="M130" s="10">
        <f t="shared" si="215"/>
        <v>9454</v>
      </c>
      <c r="N130" s="137">
        <f>SUM(L130:M130)/Monitoring!$B$20</f>
        <v>222.00189112521952</v>
      </c>
      <c r="O130" s="11">
        <f t="shared" si="214"/>
        <v>2.9479856384585779E-3</v>
      </c>
      <c r="P130" s="11">
        <v>0.13</v>
      </c>
      <c r="Q130" s="125">
        <v>44974</v>
      </c>
      <c r="R130" s="99" t="s">
        <v>83</v>
      </c>
      <c r="S130" s="99" t="s">
        <v>192</v>
      </c>
      <c r="T130" s="107">
        <v>1</v>
      </c>
      <c r="U130" s="12" t="str">
        <f>IF(VLOOKUP($S130,'Havi béradatok'!$B:$E,2,FALSE)=E130,"EGYEZIK","HIBÁS")</f>
        <v>EGYEZIK</v>
      </c>
      <c r="V130" s="12">
        <f>VLOOKUP($S130,'Havi béradatok'!$B:$E,3,FALSE)-G130</f>
        <v>0</v>
      </c>
      <c r="W130" s="12">
        <f>VLOOKUP($S130,'Havi béradatok'!$B:$E,4,FALSE)-H130</f>
        <v>0</v>
      </c>
    </row>
    <row r="131" spans="1:23" s="12" customFormat="1" ht="15" customHeight="1" x14ac:dyDescent="0.25">
      <c r="A131" s="3" t="s">
        <v>186</v>
      </c>
      <c r="B131" s="1" t="s">
        <v>89</v>
      </c>
      <c r="C131" s="4" t="s">
        <v>78</v>
      </c>
      <c r="D131" s="4" t="s">
        <v>85</v>
      </c>
      <c r="E131" s="3" t="s">
        <v>81</v>
      </c>
      <c r="F131" s="3" t="s">
        <v>14</v>
      </c>
      <c r="G131" s="7">
        <v>723580</v>
      </c>
      <c r="H131" s="7">
        <f t="shared" ref="H131:H134" si="216">ROUND(G131*P131,0)</f>
        <v>94065</v>
      </c>
      <c r="I131" s="161">
        <f t="shared" ref="I131:I134" si="217">K131/J131</f>
        <v>0.10344827586206896</v>
      </c>
      <c r="J131" s="6">
        <v>174</v>
      </c>
      <c r="K131" s="6">
        <v>18</v>
      </c>
      <c r="L131" s="141">
        <v>72720</v>
      </c>
      <c r="M131" s="10">
        <f t="shared" ref="M131:M134" si="218">ROUND(L131*P131,0)</f>
        <v>9454</v>
      </c>
      <c r="N131" s="137">
        <f>SUM(L131:M131)/Monitoring!$B$20</f>
        <v>222.00189112521952</v>
      </c>
      <c r="O131" s="11">
        <f t="shared" ref="O131:O134" si="219">I131-L131/G131</f>
        <v>2.9479856384585779E-3</v>
      </c>
      <c r="P131" s="11">
        <v>0.13</v>
      </c>
      <c r="Q131" s="125">
        <v>44974</v>
      </c>
      <c r="R131" s="99" t="s">
        <v>83</v>
      </c>
      <c r="S131" s="99">
        <v>8403181604</v>
      </c>
      <c r="T131" s="107"/>
    </row>
    <row r="132" spans="1:23" s="12" customFormat="1" ht="15" customHeight="1" x14ac:dyDescent="0.25">
      <c r="A132" s="3" t="s">
        <v>186</v>
      </c>
      <c r="B132" s="1" t="s">
        <v>89</v>
      </c>
      <c r="C132" s="4" t="s">
        <v>79</v>
      </c>
      <c r="D132" s="4" t="s">
        <v>85</v>
      </c>
      <c r="E132" s="3" t="s">
        <v>81</v>
      </c>
      <c r="F132" s="3" t="s">
        <v>14</v>
      </c>
      <c r="G132" s="7">
        <v>723580</v>
      </c>
      <c r="H132" s="7">
        <f t="shared" si="216"/>
        <v>94065</v>
      </c>
      <c r="I132" s="161">
        <f t="shared" si="217"/>
        <v>0.10344827586206896</v>
      </c>
      <c r="J132" s="6">
        <v>174</v>
      </c>
      <c r="K132" s="6">
        <v>18</v>
      </c>
      <c r="L132" s="141">
        <v>72720</v>
      </c>
      <c r="M132" s="10">
        <f t="shared" si="218"/>
        <v>9454</v>
      </c>
      <c r="N132" s="137">
        <f>SUM(L132:M132)/Monitoring!$B$20</f>
        <v>222.00189112521952</v>
      </c>
      <c r="O132" s="11">
        <f t="shared" si="219"/>
        <v>2.9479856384585779E-3</v>
      </c>
      <c r="P132" s="11">
        <v>0.13</v>
      </c>
      <c r="Q132" s="125">
        <v>44974</v>
      </c>
      <c r="R132" s="99" t="s">
        <v>83</v>
      </c>
      <c r="S132" s="99">
        <v>8403181604</v>
      </c>
      <c r="T132" s="107"/>
    </row>
    <row r="133" spans="1:23" s="12" customFormat="1" ht="15" customHeight="1" x14ac:dyDescent="0.25">
      <c r="A133" s="3" t="s">
        <v>186</v>
      </c>
      <c r="B133" s="1" t="s">
        <v>89</v>
      </c>
      <c r="C133" s="4" t="s">
        <v>93</v>
      </c>
      <c r="D133" s="4" t="s">
        <v>85</v>
      </c>
      <c r="E133" s="3" t="s">
        <v>81</v>
      </c>
      <c r="F133" s="3" t="s">
        <v>14</v>
      </c>
      <c r="G133" s="7">
        <v>723580</v>
      </c>
      <c r="H133" s="7">
        <f t="shared" si="216"/>
        <v>94065</v>
      </c>
      <c r="I133" s="161">
        <f t="shared" si="217"/>
        <v>0.10344827586206896</v>
      </c>
      <c r="J133" s="6">
        <v>174</v>
      </c>
      <c r="K133" s="6">
        <v>18</v>
      </c>
      <c r="L133" s="141">
        <v>72720</v>
      </c>
      <c r="M133" s="10">
        <f t="shared" si="218"/>
        <v>9454</v>
      </c>
      <c r="N133" s="137">
        <f>SUM(L133:M133)/Monitoring!$B$20</f>
        <v>222.00189112521952</v>
      </c>
      <c r="O133" s="11">
        <f t="shared" si="219"/>
        <v>2.9479856384585779E-3</v>
      </c>
      <c r="P133" s="11">
        <v>0.13</v>
      </c>
      <c r="Q133" s="125">
        <v>44974</v>
      </c>
      <c r="R133" s="99" t="s">
        <v>83</v>
      </c>
      <c r="S133" s="99">
        <v>8403181604</v>
      </c>
      <c r="T133" s="107"/>
    </row>
    <row r="134" spans="1:23" s="12" customFormat="1" ht="15" customHeight="1" x14ac:dyDescent="0.25">
      <c r="A134" s="3" t="s">
        <v>186</v>
      </c>
      <c r="B134" s="1" t="s">
        <v>89</v>
      </c>
      <c r="C134" s="4" t="s">
        <v>94</v>
      </c>
      <c r="D134" s="4" t="s">
        <v>85</v>
      </c>
      <c r="E134" s="3" t="s">
        <v>81</v>
      </c>
      <c r="F134" s="3" t="s">
        <v>14</v>
      </c>
      <c r="G134" s="7">
        <v>723580</v>
      </c>
      <c r="H134" s="7">
        <f t="shared" si="216"/>
        <v>94065</v>
      </c>
      <c r="I134" s="161">
        <f t="shared" si="217"/>
        <v>0.10344827586206896</v>
      </c>
      <c r="J134" s="6">
        <v>174</v>
      </c>
      <c r="K134" s="6">
        <v>18</v>
      </c>
      <c r="L134" s="141">
        <v>72720</v>
      </c>
      <c r="M134" s="10">
        <f t="shared" si="218"/>
        <v>9454</v>
      </c>
      <c r="N134" s="137">
        <f>SUM(L134:M134)/Monitoring!$B$20</f>
        <v>222.00189112521952</v>
      </c>
      <c r="O134" s="11">
        <f t="shared" si="219"/>
        <v>2.9479856384585779E-3</v>
      </c>
      <c r="P134" s="11">
        <v>0.13</v>
      </c>
      <c r="Q134" s="125">
        <v>44974</v>
      </c>
      <c r="R134" s="99" t="s">
        <v>83</v>
      </c>
      <c r="S134" s="99">
        <v>8403181604</v>
      </c>
      <c r="T134" s="107"/>
    </row>
    <row r="135" spans="1:23" s="12" customFormat="1" ht="15" customHeight="1" x14ac:dyDescent="0.25">
      <c r="A135" s="3" t="s">
        <v>186</v>
      </c>
      <c r="B135" s="1" t="s">
        <v>88</v>
      </c>
      <c r="C135" s="4" t="s">
        <v>76</v>
      </c>
      <c r="D135" s="4" t="s">
        <v>85</v>
      </c>
      <c r="E135" s="3" t="s">
        <v>81</v>
      </c>
      <c r="F135" s="3" t="s">
        <v>10</v>
      </c>
      <c r="G135" s="7">
        <v>759972</v>
      </c>
      <c r="H135" s="7">
        <f t="shared" ref="H135" si="220">ROUND(G135*P135,0)</f>
        <v>98796</v>
      </c>
      <c r="I135" s="161">
        <f t="shared" ref="I135" si="221">K135/J135</f>
        <v>6.8965517241379309E-2</v>
      </c>
      <c r="J135" s="6">
        <v>174</v>
      </c>
      <c r="K135" s="6">
        <v>12</v>
      </c>
      <c r="L135" s="141">
        <v>48480</v>
      </c>
      <c r="M135" s="10">
        <f t="shared" ref="M135" si="222">ROUND(L135*P135,0)</f>
        <v>6302</v>
      </c>
      <c r="N135" s="137">
        <f>SUM(L135:M135)/Monitoring!$B$20</f>
        <v>147.99945967850871</v>
      </c>
      <c r="O135" s="11">
        <f t="shared" ref="O135" si="223">I135-L135/G135</f>
        <v>5.1736933320773865E-3</v>
      </c>
      <c r="P135" s="11">
        <v>0.13</v>
      </c>
      <c r="Q135" s="125">
        <v>44959</v>
      </c>
      <c r="R135" s="99" t="s">
        <v>83</v>
      </c>
      <c r="S135" s="167" t="s">
        <v>192</v>
      </c>
      <c r="T135" s="107">
        <v>1</v>
      </c>
      <c r="U135" s="12" t="str">
        <f>IF(VLOOKUP($S135,'Havi béradatok'!$B:$E,2,FALSE)=E135,"EGYEZIK","HIBÁS")</f>
        <v>EGYEZIK</v>
      </c>
      <c r="V135" s="12">
        <f>VLOOKUP($S135,'Havi béradatok'!$B:$E,3,FALSE)-G135</f>
        <v>-36392</v>
      </c>
      <c r="W135" s="12">
        <f>VLOOKUP($S135,'Havi béradatok'!$B:$E,4,FALSE)-H135</f>
        <v>-4731</v>
      </c>
    </row>
    <row r="136" spans="1:23" s="12" customFormat="1" ht="15" customHeight="1" x14ac:dyDescent="0.25">
      <c r="A136" s="3" t="s">
        <v>186</v>
      </c>
      <c r="B136" s="1" t="s">
        <v>88</v>
      </c>
      <c r="C136" s="4" t="s">
        <v>77</v>
      </c>
      <c r="D136" s="4" t="s">
        <v>85</v>
      </c>
      <c r="E136" s="3" t="s">
        <v>81</v>
      </c>
      <c r="F136" s="3" t="s">
        <v>10</v>
      </c>
      <c r="G136" s="7">
        <v>723580</v>
      </c>
      <c r="H136" s="7">
        <f t="shared" ref="H136" si="224">ROUND(G136*P136,0)</f>
        <v>94065</v>
      </c>
      <c r="I136" s="161">
        <f t="shared" ref="I136" si="225">K136/J136</f>
        <v>6.8965517241379309E-2</v>
      </c>
      <c r="J136" s="6">
        <v>174</v>
      </c>
      <c r="K136" s="6">
        <v>12</v>
      </c>
      <c r="L136" s="141">
        <v>48480</v>
      </c>
      <c r="M136" s="10">
        <f t="shared" ref="M136" si="226">ROUND(L136*P136,0)</f>
        <v>6302</v>
      </c>
      <c r="N136" s="137">
        <f>SUM(L136:M136)/Monitoring!$B$20</f>
        <v>147.99945967850871</v>
      </c>
      <c r="O136" s="11">
        <f t="shared" ref="O136" si="227">I136-L136/G136</f>
        <v>1.9653237589723899E-3</v>
      </c>
      <c r="P136" s="11">
        <v>0.13</v>
      </c>
      <c r="Q136" s="125">
        <v>44974</v>
      </c>
      <c r="R136" s="99" t="s">
        <v>83</v>
      </c>
      <c r="S136" s="99" t="s">
        <v>192</v>
      </c>
      <c r="T136" s="107">
        <v>1</v>
      </c>
      <c r="U136" s="12" t="str">
        <f>IF(VLOOKUP($S136,'Havi béradatok'!$B:$E,2,FALSE)=E136,"EGYEZIK","HIBÁS")</f>
        <v>EGYEZIK</v>
      </c>
      <c r="V136" s="12">
        <f>VLOOKUP($S136,'Havi béradatok'!$B:$E,3,FALSE)-G136</f>
        <v>0</v>
      </c>
      <c r="W136" s="12">
        <f>VLOOKUP($S136,'Havi béradatok'!$B:$E,4,FALSE)-H136</f>
        <v>0</v>
      </c>
    </row>
    <row r="137" spans="1:23" s="12" customFormat="1" ht="15" customHeight="1" x14ac:dyDescent="0.25">
      <c r="A137" s="3" t="s">
        <v>186</v>
      </c>
      <c r="B137" s="1" t="s">
        <v>88</v>
      </c>
      <c r="C137" s="4" t="s">
        <v>78</v>
      </c>
      <c r="D137" s="4" t="s">
        <v>85</v>
      </c>
      <c r="E137" s="3" t="s">
        <v>81</v>
      </c>
      <c r="F137" s="3" t="s">
        <v>14</v>
      </c>
      <c r="G137" s="7">
        <v>723580</v>
      </c>
      <c r="H137" s="7">
        <f t="shared" ref="H137:H140" si="228">ROUND(G137*P137,0)</f>
        <v>94065</v>
      </c>
      <c r="I137" s="161">
        <f t="shared" ref="I137:I140" si="229">K137/J137</f>
        <v>6.8965517241379309E-2</v>
      </c>
      <c r="J137" s="6">
        <v>174</v>
      </c>
      <c r="K137" s="6">
        <v>12</v>
      </c>
      <c r="L137" s="141">
        <v>48480</v>
      </c>
      <c r="M137" s="10">
        <f t="shared" ref="M137:M140" si="230">ROUND(L137*P137,0)</f>
        <v>6302</v>
      </c>
      <c r="N137" s="137">
        <f>SUM(L137:M137)/Monitoring!$B$20</f>
        <v>147.99945967850871</v>
      </c>
      <c r="O137" s="11">
        <f t="shared" ref="O137:O140" si="231">I137-L137/G137</f>
        <v>1.9653237589723899E-3</v>
      </c>
      <c r="P137" s="11">
        <v>0.13</v>
      </c>
      <c r="Q137" s="125">
        <v>44974</v>
      </c>
      <c r="R137" s="99" t="s">
        <v>83</v>
      </c>
      <c r="S137" s="99">
        <v>8403181604</v>
      </c>
      <c r="T137" s="107"/>
    </row>
    <row r="138" spans="1:23" s="12" customFormat="1" ht="15" customHeight="1" x14ac:dyDescent="0.25">
      <c r="A138" s="3" t="s">
        <v>186</v>
      </c>
      <c r="B138" s="1" t="s">
        <v>88</v>
      </c>
      <c r="C138" s="4" t="s">
        <v>79</v>
      </c>
      <c r="D138" s="4" t="s">
        <v>85</v>
      </c>
      <c r="E138" s="3" t="s">
        <v>81</v>
      </c>
      <c r="F138" s="3" t="s">
        <v>14</v>
      </c>
      <c r="G138" s="7">
        <v>723580</v>
      </c>
      <c r="H138" s="7">
        <f t="shared" si="228"/>
        <v>94065</v>
      </c>
      <c r="I138" s="161">
        <f t="shared" si="229"/>
        <v>6.8965517241379309E-2</v>
      </c>
      <c r="J138" s="6">
        <v>174</v>
      </c>
      <c r="K138" s="6">
        <v>12</v>
      </c>
      <c r="L138" s="141">
        <v>48480</v>
      </c>
      <c r="M138" s="10">
        <f t="shared" si="230"/>
        <v>6302</v>
      </c>
      <c r="N138" s="137">
        <f>SUM(L138:M138)/Monitoring!$B$20</f>
        <v>147.99945967850871</v>
      </c>
      <c r="O138" s="11">
        <f t="shared" si="231"/>
        <v>1.9653237589723899E-3</v>
      </c>
      <c r="P138" s="11">
        <v>0.13</v>
      </c>
      <c r="Q138" s="125">
        <v>44974</v>
      </c>
      <c r="R138" s="99" t="s">
        <v>83</v>
      </c>
      <c r="S138" s="99">
        <v>8403181604</v>
      </c>
      <c r="T138" s="107"/>
    </row>
    <row r="139" spans="1:23" s="12" customFormat="1" ht="15" customHeight="1" x14ac:dyDescent="0.25">
      <c r="A139" s="3" t="s">
        <v>186</v>
      </c>
      <c r="B139" s="1" t="s">
        <v>88</v>
      </c>
      <c r="C139" s="4" t="s">
        <v>93</v>
      </c>
      <c r="D139" s="4" t="s">
        <v>85</v>
      </c>
      <c r="E139" s="3" t="s">
        <v>81</v>
      </c>
      <c r="F139" s="3" t="s">
        <v>14</v>
      </c>
      <c r="G139" s="7">
        <v>723580</v>
      </c>
      <c r="H139" s="7">
        <f t="shared" si="228"/>
        <v>94065</v>
      </c>
      <c r="I139" s="161">
        <f t="shared" si="229"/>
        <v>6.8965517241379309E-2</v>
      </c>
      <c r="J139" s="6">
        <v>174</v>
      </c>
      <c r="K139" s="6">
        <v>12</v>
      </c>
      <c r="L139" s="141">
        <v>48480</v>
      </c>
      <c r="M139" s="10">
        <f t="shared" si="230"/>
        <v>6302</v>
      </c>
      <c r="N139" s="137">
        <f>SUM(L139:M139)/Monitoring!$B$20</f>
        <v>147.99945967850871</v>
      </c>
      <c r="O139" s="11">
        <f t="shared" si="231"/>
        <v>1.9653237589723899E-3</v>
      </c>
      <c r="P139" s="11">
        <v>0.13</v>
      </c>
      <c r="Q139" s="125">
        <v>44974</v>
      </c>
      <c r="R139" s="99" t="s">
        <v>83</v>
      </c>
      <c r="S139" s="99">
        <v>8403181604</v>
      </c>
      <c r="T139" s="107"/>
    </row>
    <row r="140" spans="1:23" s="12" customFormat="1" ht="15" customHeight="1" x14ac:dyDescent="0.25">
      <c r="A140" s="3" t="s">
        <v>186</v>
      </c>
      <c r="B140" s="1" t="s">
        <v>88</v>
      </c>
      <c r="C140" s="4" t="s">
        <v>94</v>
      </c>
      <c r="D140" s="4" t="s">
        <v>85</v>
      </c>
      <c r="E140" s="3" t="s">
        <v>81</v>
      </c>
      <c r="F140" s="3" t="s">
        <v>14</v>
      </c>
      <c r="G140" s="7">
        <v>723580</v>
      </c>
      <c r="H140" s="7">
        <f t="shared" si="228"/>
        <v>94065</v>
      </c>
      <c r="I140" s="161">
        <f t="shared" si="229"/>
        <v>6.8965517241379309E-2</v>
      </c>
      <c r="J140" s="6">
        <v>174</v>
      </c>
      <c r="K140" s="6">
        <v>12</v>
      </c>
      <c r="L140" s="141">
        <v>48480</v>
      </c>
      <c r="M140" s="10">
        <f t="shared" si="230"/>
        <v>6302</v>
      </c>
      <c r="N140" s="137">
        <f>SUM(L140:M140)/Monitoring!$B$20</f>
        <v>147.99945967850871</v>
      </c>
      <c r="O140" s="11">
        <f t="shared" si="231"/>
        <v>1.9653237589723899E-3</v>
      </c>
      <c r="P140" s="11">
        <v>0.13</v>
      </c>
      <c r="Q140" s="125">
        <v>44974</v>
      </c>
      <c r="R140" s="99" t="s">
        <v>83</v>
      </c>
      <c r="S140" s="99">
        <v>8403181604</v>
      </c>
      <c r="T140" s="107"/>
    </row>
    <row r="141" spans="1:23" s="12" customFormat="1" ht="15" customHeight="1" x14ac:dyDescent="0.25">
      <c r="A141" s="3" t="s">
        <v>124</v>
      </c>
      <c r="B141" s="1" t="s">
        <v>45</v>
      </c>
      <c r="C141" s="4" t="s">
        <v>63</v>
      </c>
      <c r="D141" s="4" t="s">
        <v>85</v>
      </c>
      <c r="E141" s="3" t="s">
        <v>82</v>
      </c>
      <c r="F141" s="3" t="s">
        <v>10</v>
      </c>
      <c r="G141" s="7">
        <v>775862</v>
      </c>
      <c r="H141" s="7">
        <f t="shared" si="190"/>
        <v>100862</v>
      </c>
      <c r="I141" s="161">
        <f t="shared" ref="I141" si="232">K141/J141</f>
        <v>6.8965517241379309E-2</v>
      </c>
      <c r="J141" s="6">
        <v>174</v>
      </c>
      <c r="K141" s="6">
        <v>12</v>
      </c>
      <c r="L141" s="141">
        <v>50000</v>
      </c>
      <c r="M141" s="10">
        <f t="shared" ref="M141" si="233">ROUND(L141*P141,0)</f>
        <v>6500</v>
      </c>
      <c r="N141" s="137">
        <f>SUM(L141:M141)/Monitoring!$B$20</f>
        <v>152.64082128866676</v>
      </c>
      <c r="O141" s="11">
        <f t="shared" ref="O141" si="234">I141-L141/G141</f>
        <v>4.521067068539289E-3</v>
      </c>
      <c r="P141" s="11">
        <v>0.13</v>
      </c>
      <c r="Q141" s="125"/>
      <c r="R141" s="99" t="s">
        <v>83</v>
      </c>
      <c r="S141" s="99"/>
      <c r="T141" s="107">
        <v>2</v>
      </c>
    </row>
    <row r="142" spans="1:23" s="12" customFormat="1" x14ac:dyDescent="0.25">
      <c r="A142" s="3" t="s">
        <v>124</v>
      </c>
      <c r="B142" s="1" t="s">
        <v>45</v>
      </c>
      <c r="C142" s="4" t="s">
        <v>64</v>
      </c>
      <c r="D142" s="4" t="s">
        <v>85</v>
      </c>
      <c r="E142" s="3" t="s">
        <v>82</v>
      </c>
      <c r="F142" s="3" t="s">
        <v>10</v>
      </c>
      <c r="G142" s="7">
        <v>875862</v>
      </c>
      <c r="H142" s="7">
        <f t="shared" si="190"/>
        <v>113862</v>
      </c>
      <c r="I142" s="161">
        <f t="shared" ref="I142" si="235">K142/J142</f>
        <v>5.7471264367816091E-2</v>
      </c>
      <c r="J142" s="6">
        <v>174</v>
      </c>
      <c r="K142" s="6">
        <v>10</v>
      </c>
      <c r="L142" s="141">
        <v>50000</v>
      </c>
      <c r="M142" s="10">
        <f t="shared" ref="M142" si="236">ROUND(L142*P142,0)</f>
        <v>6500</v>
      </c>
      <c r="N142" s="137">
        <f>SUM(L142:M142)/Monitoring!$B$20</f>
        <v>152.64082128866676</v>
      </c>
      <c r="O142" s="11">
        <f t="shared" ref="O142" si="237">I142-L142/G142</f>
        <v>3.8464569957839811E-4</v>
      </c>
      <c r="P142" s="11">
        <v>0.13</v>
      </c>
      <c r="Q142" s="125">
        <v>44663</v>
      </c>
      <c r="R142" s="99" t="s">
        <v>83</v>
      </c>
      <c r="S142" s="99"/>
      <c r="T142" s="107">
        <v>3</v>
      </c>
    </row>
    <row r="143" spans="1:23" s="12" customFormat="1" x14ac:dyDescent="0.25">
      <c r="A143" s="3" t="s">
        <v>124</v>
      </c>
      <c r="B143" s="1" t="s">
        <v>45</v>
      </c>
      <c r="C143" s="4" t="s">
        <v>65</v>
      </c>
      <c r="D143" s="4" t="s">
        <v>85</v>
      </c>
      <c r="E143" s="3" t="s">
        <v>82</v>
      </c>
      <c r="F143" s="3" t="s">
        <v>10</v>
      </c>
      <c r="G143" s="7">
        <v>875862</v>
      </c>
      <c r="H143" s="7">
        <f t="shared" si="190"/>
        <v>113862</v>
      </c>
      <c r="I143" s="161">
        <f t="shared" ref="I143:I144" si="238">K143/J143</f>
        <v>5.7471264367816091E-2</v>
      </c>
      <c r="J143" s="6">
        <v>174</v>
      </c>
      <c r="K143" s="6">
        <v>10</v>
      </c>
      <c r="L143" s="141">
        <v>50000</v>
      </c>
      <c r="M143" s="10">
        <f t="shared" ref="M143:M144" si="239">ROUND(L143*P143,0)</f>
        <v>6500</v>
      </c>
      <c r="N143" s="137">
        <f>SUM(L143:M143)/Monitoring!$B$20</f>
        <v>152.64082128866676</v>
      </c>
      <c r="O143" s="11">
        <f t="shared" ref="O143:O144" si="240">I143-L143/G143</f>
        <v>3.8464569957839811E-4</v>
      </c>
      <c r="P143" s="11">
        <v>0.13</v>
      </c>
      <c r="Q143" s="125">
        <v>44663</v>
      </c>
      <c r="R143" s="99" t="s">
        <v>83</v>
      </c>
      <c r="S143" s="99"/>
      <c r="T143" s="107">
        <v>2</v>
      </c>
    </row>
    <row r="144" spans="1:23" s="12" customFormat="1" x14ac:dyDescent="0.25">
      <c r="A144" s="3" t="s">
        <v>124</v>
      </c>
      <c r="B144" s="1" t="s">
        <v>45</v>
      </c>
      <c r="C144" s="4" t="s">
        <v>66</v>
      </c>
      <c r="D144" s="4" t="s">
        <v>85</v>
      </c>
      <c r="E144" s="3" t="s">
        <v>82</v>
      </c>
      <c r="F144" s="3" t="s">
        <v>10</v>
      </c>
      <c r="G144" s="7">
        <v>875862</v>
      </c>
      <c r="H144" s="7">
        <f t="shared" si="190"/>
        <v>113862</v>
      </c>
      <c r="I144" s="161">
        <f t="shared" si="238"/>
        <v>5.7471264367816091E-2</v>
      </c>
      <c r="J144" s="6">
        <v>174</v>
      </c>
      <c r="K144" s="6">
        <v>10</v>
      </c>
      <c r="L144" s="141">
        <v>50000</v>
      </c>
      <c r="M144" s="10">
        <f t="shared" si="239"/>
        <v>6500</v>
      </c>
      <c r="N144" s="137">
        <f>SUM(L144:M144)/Monitoring!$B$20</f>
        <v>152.64082128866676</v>
      </c>
      <c r="O144" s="11">
        <f t="shared" si="240"/>
        <v>3.8464569957839811E-4</v>
      </c>
      <c r="P144" s="11">
        <v>0.13</v>
      </c>
      <c r="Q144" s="125">
        <v>44663</v>
      </c>
      <c r="R144" s="99" t="s">
        <v>83</v>
      </c>
      <c r="S144" s="99"/>
      <c r="T144" s="107">
        <v>3</v>
      </c>
    </row>
    <row r="145" spans="1:23" s="12" customFormat="1" x14ac:dyDescent="0.25">
      <c r="A145" s="3" t="s">
        <v>124</v>
      </c>
      <c r="B145" s="1" t="s">
        <v>45</v>
      </c>
      <c r="C145" s="4" t="s">
        <v>67</v>
      </c>
      <c r="D145" s="4" t="s">
        <v>85</v>
      </c>
      <c r="E145" s="3" t="s">
        <v>82</v>
      </c>
      <c r="F145" s="3" t="s">
        <v>10</v>
      </c>
      <c r="G145" s="7">
        <v>775862</v>
      </c>
      <c r="H145" s="7">
        <f t="shared" si="190"/>
        <v>100862</v>
      </c>
      <c r="I145" s="161">
        <f t="shared" ref="I145" si="241">K145/J145</f>
        <v>6.8965517241379309E-2</v>
      </c>
      <c r="J145" s="6">
        <v>174</v>
      </c>
      <c r="K145" s="6">
        <v>12</v>
      </c>
      <c r="L145" s="141">
        <v>50000</v>
      </c>
      <c r="M145" s="10">
        <f t="shared" ref="M145" si="242">ROUND(L145*P145,0)</f>
        <v>6500</v>
      </c>
      <c r="N145" s="137">
        <f>SUM(L145:M145)/Monitoring!$B$20</f>
        <v>152.64082128866676</v>
      </c>
      <c r="O145" s="11">
        <f t="shared" ref="O145" si="243">I145-L145/G145</f>
        <v>4.521067068539289E-3</v>
      </c>
      <c r="P145" s="11">
        <v>0.13</v>
      </c>
      <c r="Q145" s="125">
        <v>44732</v>
      </c>
      <c r="R145" s="99" t="s">
        <v>83</v>
      </c>
      <c r="S145" s="99"/>
      <c r="T145" s="107">
        <v>3</v>
      </c>
    </row>
    <row r="146" spans="1:23" s="12" customFormat="1" x14ac:dyDescent="0.25">
      <c r="A146" s="3" t="s">
        <v>124</v>
      </c>
      <c r="B146" s="1" t="s">
        <v>45</v>
      </c>
      <c r="C146" s="4" t="s">
        <v>68</v>
      </c>
      <c r="D146" s="4" t="s">
        <v>85</v>
      </c>
      <c r="E146" s="3" t="s">
        <v>82</v>
      </c>
      <c r="F146" s="3" t="s">
        <v>10</v>
      </c>
      <c r="G146" s="7">
        <v>775862</v>
      </c>
      <c r="H146" s="7">
        <f t="shared" si="190"/>
        <v>100862</v>
      </c>
      <c r="I146" s="161">
        <f t="shared" ref="I146" si="244">K146/J146</f>
        <v>6.8965517241379309E-2</v>
      </c>
      <c r="J146" s="6">
        <v>174</v>
      </c>
      <c r="K146" s="6">
        <v>12</v>
      </c>
      <c r="L146" s="141">
        <v>50000</v>
      </c>
      <c r="M146" s="10">
        <f t="shared" ref="M146" si="245">ROUND(L146*P146,0)</f>
        <v>6500</v>
      </c>
      <c r="N146" s="137">
        <f>SUM(L146:M146)/Monitoring!$B$20</f>
        <v>152.64082128866676</v>
      </c>
      <c r="O146" s="11">
        <f t="shared" ref="O146" si="246">I146-L146/G146</f>
        <v>4.521067068539289E-3</v>
      </c>
      <c r="P146" s="11">
        <v>0.13</v>
      </c>
      <c r="Q146" s="125">
        <v>44732</v>
      </c>
      <c r="R146" s="99" t="s">
        <v>83</v>
      </c>
      <c r="S146" s="99"/>
      <c r="T146" s="107">
        <v>3</v>
      </c>
    </row>
    <row r="147" spans="1:23" s="12" customFormat="1" x14ac:dyDescent="0.25">
      <c r="A147" s="3" t="s">
        <v>124</v>
      </c>
      <c r="B147" s="1" t="s">
        <v>45</v>
      </c>
      <c r="C147" s="4" t="s">
        <v>69</v>
      </c>
      <c r="D147" s="4" t="s">
        <v>85</v>
      </c>
      <c r="E147" s="3" t="s">
        <v>82</v>
      </c>
      <c r="F147" s="3" t="s">
        <v>10</v>
      </c>
      <c r="G147" s="7">
        <v>775862</v>
      </c>
      <c r="H147" s="7">
        <f t="shared" si="190"/>
        <v>100862</v>
      </c>
      <c r="I147" s="161">
        <f t="shared" ref="I147" si="247">K147/J147</f>
        <v>6.8965517241379309E-2</v>
      </c>
      <c r="J147" s="6">
        <v>174</v>
      </c>
      <c r="K147" s="6">
        <v>12</v>
      </c>
      <c r="L147" s="141">
        <v>50000</v>
      </c>
      <c r="M147" s="10">
        <f t="shared" ref="M147" si="248">ROUND(L147*P147,0)</f>
        <v>6500</v>
      </c>
      <c r="N147" s="137">
        <f>SUM(L147:M147)/Monitoring!$B$20</f>
        <v>152.64082128866676</v>
      </c>
      <c r="O147" s="11">
        <f t="shared" ref="O147" si="249">I147-L147/G147</f>
        <v>4.521067068539289E-3</v>
      </c>
      <c r="P147" s="11">
        <v>0.13</v>
      </c>
      <c r="Q147" s="125">
        <v>44788</v>
      </c>
      <c r="R147" s="99" t="s">
        <v>83</v>
      </c>
      <c r="S147" s="99"/>
      <c r="T147" s="107">
        <v>3</v>
      </c>
    </row>
    <row r="148" spans="1:23" s="12" customFormat="1" x14ac:dyDescent="0.25">
      <c r="A148" s="3" t="s">
        <v>124</v>
      </c>
      <c r="B148" s="1" t="s">
        <v>45</v>
      </c>
      <c r="C148" s="4" t="s">
        <v>72</v>
      </c>
      <c r="D148" s="4" t="s">
        <v>85</v>
      </c>
      <c r="E148" s="3" t="s">
        <v>82</v>
      </c>
      <c r="F148" s="3" t="s">
        <v>10</v>
      </c>
      <c r="G148" s="7">
        <v>740000</v>
      </c>
      <c r="H148" s="7">
        <f t="shared" si="190"/>
        <v>96200</v>
      </c>
      <c r="I148" s="161">
        <f t="shared" ref="I148" si="250">K148/J148</f>
        <v>6.8965517241379309E-2</v>
      </c>
      <c r="J148" s="6">
        <v>174</v>
      </c>
      <c r="K148" s="6">
        <v>12</v>
      </c>
      <c r="L148" s="141">
        <v>50000</v>
      </c>
      <c r="M148" s="10">
        <f t="shared" ref="M148" si="251">ROUND(L148*P148,0)</f>
        <v>6500</v>
      </c>
      <c r="N148" s="137">
        <f>SUM(L148:M148)/Monitoring!$B$20</f>
        <v>152.64082128866676</v>
      </c>
      <c r="O148" s="11">
        <f t="shared" ref="O148" si="252">I148-L148/G148</f>
        <v>1.3979496738117381E-3</v>
      </c>
      <c r="P148" s="11">
        <v>0.13</v>
      </c>
      <c r="Q148" s="125">
        <v>44830</v>
      </c>
      <c r="R148" s="99" t="s">
        <v>83</v>
      </c>
      <c r="S148" s="99"/>
      <c r="T148" s="107">
        <v>2</v>
      </c>
    </row>
    <row r="149" spans="1:23" s="12" customFormat="1" x14ac:dyDescent="0.25">
      <c r="A149" s="3" t="s">
        <v>124</v>
      </c>
      <c r="B149" s="1" t="s">
        <v>45</v>
      </c>
      <c r="C149" s="4" t="s">
        <v>73</v>
      </c>
      <c r="D149" s="4" t="s">
        <v>85</v>
      </c>
      <c r="E149" s="3" t="s">
        <v>82</v>
      </c>
      <c r="F149" s="3" t="s">
        <v>10</v>
      </c>
      <c r="G149" s="7">
        <v>740000</v>
      </c>
      <c r="H149" s="7">
        <f t="shared" si="190"/>
        <v>96200</v>
      </c>
      <c r="I149" s="161">
        <f t="shared" ref="I149:I151" si="253">K149/J149</f>
        <v>6.8965517241379309E-2</v>
      </c>
      <c r="J149" s="6">
        <v>174</v>
      </c>
      <c r="K149" s="6">
        <v>12</v>
      </c>
      <c r="L149" s="141">
        <v>50000</v>
      </c>
      <c r="M149" s="10">
        <f t="shared" ref="M149:M151" si="254">ROUND(L149*P149,0)</f>
        <v>6500</v>
      </c>
      <c r="N149" s="137">
        <f>SUM(L149:M149)/Monitoring!$B$20</f>
        <v>152.64082128866676</v>
      </c>
      <c r="O149" s="11">
        <f t="shared" ref="O149:O151" si="255">I149-L149/G149</f>
        <v>1.3979496738117381E-3</v>
      </c>
      <c r="P149" s="11">
        <v>0.13</v>
      </c>
      <c r="Q149" s="125">
        <v>44830</v>
      </c>
      <c r="R149" s="99" t="s">
        <v>83</v>
      </c>
      <c r="S149" s="99" t="s">
        <v>157</v>
      </c>
      <c r="T149" s="107">
        <v>2</v>
      </c>
      <c r="U149" s="149" t="e">
        <v>#N/A</v>
      </c>
      <c r="V149" s="149" t="e">
        <v>#N/A</v>
      </c>
      <c r="W149" s="149" t="e">
        <v>#N/A</v>
      </c>
    </row>
    <row r="150" spans="1:23" s="12" customFormat="1" x14ac:dyDescent="0.25">
      <c r="A150" s="3" t="s">
        <v>124</v>
      </c>
      <c r="B150" s="1" t="s">
        <v>45</v>
      </c>
      <c r="C150" s="4" t="s">
        <v>74</v>
      </c>
      <c r="D150" s="4" t="s">
        <v>85</v>
      </c>
      <c r="E150" s="3" t="s">
        <v>82</v>
      </c>
      <c r="F150" s="3" t="s">
        <v>10</v>
      </c>
      <c r="G150" s="7">
        <v>740000</v>
      </c>
      <c r="H150" s="7">
        <f t="shared" si="190"/>
        <v>96200</v>
      </c>
      <c r="I150" s="161">
        <f t="shared" si="253"/>
        <v>6.8965517241379309E-2</v>
      </c>
      <c r="J150" s="6">
        <v>174</v>
      </c>
      <c r="K150" s="6">
        <v>12</v>
      </c>
      <c r="L150" s="141">
        <v>50000</v>
      </c>
      <c r="M150" s="10">
        <f t="shared" si="254"/>
        <v>6500</v>
      </c>
      <c r="N150" s="137">
        <f>SUM(L150:M150)/Monitoring!$B$20</f>
        <v>152.64082128866676</v>
      </c>
      <c r="O150" s="11">
        <f t="shared" si="255"/>
        <v>1.3979496738117381E-3</v>
      </c>
      <c r="P150" s="11">
        <v>0.13</v>
      </c>
      <c r="Q150" s="125">
        <v>44830</v>
      </c>
      <c r="R150" s="99" t="s">
        <v>83</v>
      </c>
      <c r="S150" s="99" t="s">
        <v>157</v>
      </c>
      <c r="T150" s="107">
        <v>2</v>
      </c>
      <c r="U150" s="149" t="s">
        <v>189</v>
      </c>
      <c r="V150" s="160" t="s">
        <v>190</v>
      </c>
      <c r="W150" s="149" t="s">
        <v>190</v>
      </c>
    </row>
    <row r="151" spans="1:23" s="12" customFormat="1" x14ac:dyDescent="0.25">
      <c r="A151" s="3" t="s">
        <v>124</v>
      </c>
      <c r="B151" s="1" t="s">
        <v>45</v>
      </c>
      <c r="C151" s="4" t="s">
        <v>75</v>
      </c>
      <c r="D151" s="4" t="s">
        <v>85</v>
      </c>
      <c r="E151" s="3" t="s">
        <v>82</v>
      </c>
      <c r="F151" s="3" t="s">
        <v>10</v>
      </c>
      <c r="G151" s="7">
        <v>863606</v>
      </c>
      <c r="H151" s="7">
        <f t="shared" si="190"/>
        <v>112269</v>
      </c>
      <c r="I151" s="161">
        <f t="shared" si="253"/>
        <v>6.3218390804597707E-2</v>
      </c>
      <c r="J151" s="6">
        <v>174</v>
      </c>
      <c r="K151" s="6">
        <v>11</v>
      </c>
      <c r="L151" s="141">
        <v>50000</v>
      </c>
      <c r="M151" s="10">
        <f t="shared" si="254"/>
        <v>6500</v>
      </c>
      <c r="N151" s="137">
        <f>SUM(L151:M151)/Monitoring!$B$20</f>
        <v>152.64082128866676</v>
      </c>
      <c r="O151" s="11">
        <f t="shared" si="255"/>
        <v>5.3216184338638339E-3</v>
      </c>
      <c r="P151" s="11">
        <v>0.13</v>
      </c>
      <c r="Q151" s="125">
        <v>44936</v>
      </c>
      <c r="R151" s="99" t="s">
        <v>83</v>
      </c>
      <c r="S151" s="99" t="s">
        <v>157</v>
      </c>
      <c r="T151" s="107">
        <v>2</v>
      </c>
      <c r="U151" s="12" t="s">
        <v>189</v>
      </c>
      <c r="V151" s="12">
        <v>0</v>
      </c>
      <c r="W151" s="12">
        <v>0</v>
      </c>
    </row>
    <row r="152" spans="1:23" s="12" customFormat="1" x14ac:dyDescent="0.25">
      <c r="A152" s="3" t="s">
        <v>124</v>
      </c>
      <c r="B152" s="1" t="s">
        <v>45</v>
      </c>
      <c r="C152" s="4" t="s">
        <v>76</v>
      </c>
      <c r="D152" s="4" t="s">
        <v>85</v>
      </c>
      <c r="E152" s="3" t="s">
        <v>82</v>
      </c>
      <c r="F152" s="3" t="s">
        <v>10</v>
      </c>
      <c r="G152" s="7">
        <v>863606</v>
      </c>
      <c r="H152" s="7">
        <f t="shared" ref="H152" si="256">ROUND(G152*P152,0)</f>
        <v>112269</v>
      </c>
      <c r="I152" s="161">
        <f t="shared" ref="I152" si="257">K152/J152</f>
        <v>6.3218390804597707E-2</v>
      </c>
      <c r="J152" s="6">
        <v>174</v>
      </c>
      <c r="K152" s="6">
        <v>11</v>
      </c>
      <c r="L152" s="141">
        <v>50000</v>
      </c>
      <c r="M152" s="10">
        <f t="shared" ref="M152" si="258">ROUND(L152*P152,0)</f>
        <v>6500</v>
      </c>
      <c r="N152" s="137">
        <f>SUM(L152:M152)/Monitoring!$B$20</f>
        <v>152.64082128866676</v>
      </c>
      <c r="O152" s="11">
        <f t="shared" ref="O152" si="259">I152-L152/G152</f>
        <v>5.3216184338638339E-3</v>
      </c>
      <c r="P152" s="11">
        <v>0.13</v>
      </c>
      <c r="Q152" s="125">
        <v>44936</v>
      </c>
      <c r="R152" s="99" t="s">
        <v>83</v>
      </c>
      <c r="S152" s="99" t="s">
        <v>157</v>
      </c>
      <c r="T152" s="107">
        <v>1</v>
      </c>
      <c r="U152" s="12" t="str">
        <f>IF(VLOOKUP($S152,'Havi béradatok'!$B:$E,2,FALSE)=E152,"EGYEZIK","HIBÁS")</f>
        <v>EGYEZIK</v>
      </c>
      <c r="V152" s="12">
        <f>VLOOKUP($S152,'Havi béradatok'!$B:$E,3,FALSE)-G152</f>
        <v>14088</v>
      </c>
      <c r="W152" s="12">
        <f>VLOOKUP($S152,'Havi béradatok'!$B:$E,4,FALSE)-H152</f>
        <v>1831</v>
      </c>
    </row>
    <row r="153" spans="1:23" s="12" customFormat="1" x14ac:dyDescent="0.25">
      <c r="A153" s="3" t="s">
        <v>124</v>
      </c>
      <c r="B153" s="1" t="s">
        <v>45</v>
      </c>
      <c r="C153" s="4" t="s">
        <v>77</v>
      </c>
      <c r="D153" s="4" t="s">
        <v>85</v>
      </c>
      <c r="E153" s="3" t="s">
        <v>82</v>
      </c>
      <c r="F153" s="3" t="s">
        <v>10</v>
      </c>
      <c r="G153" s="7">
        <v>877694</v>
      </c>
      <c r="H153" s="7">
        <f t="shared" ref="H153" si="260">ROUND(G153*P153,0)</f>
        <v>114100</v>
      </c>
      <c r="I153" s="161">
        <f t="shared" ref="I153" si="261">K153/J153</f>
        <v>5.7471264367816091E-2</v>
      </c>
      <c r="J153" s="6">
        <v>174</v>
      </c>
      <c r="K153" s="6">
        <v>10</v>
      </c>
      <c r="L153" s="141">
        <v>50000</v>
      </c>
      <c r="M153" s="10">
        <f t="shared" ref="M153" si="262">ROUND(L153*P153,0)</f>
        <v>6500</v>
      </c>
      <c r="N153" s="137">
        <f>SUM(L153:M153)/Monitoring!$B$20</f>
        <v>152.64082128866676</v>
      </c>
      <c r="O153" s="11">
        <f t="shared" ref="O153" si="263">I153-L153/G153</f>
        <v>5.0380190367711047E-4</v>
      </c>
      <c r="P153" s="11">
        <v>0.13</v>
      </c>
      <c r="Q153" s="125">
        <v>44986</v>
      </c>
      <c r="R153" s="99" t="s">
        <v>83</v>
      </c>
      <c r="S153" s="99" t="s">
        <v>157</v>
      </c>
      <c r="T153" s="107">
        <v>1</v>
      </c>
      <c r="U153" s="12" t="str">
        <f>IF(VLOOKUP($S153,'Havi béradatok'!$B:$E,2,FALSE)=E153,"EGYEZIK","HIBÁS")</f>
        <v>EGYEZIK</v>
      </c>
      <c r="V153" s="12">
        <f>VLOOKUP($S153,'Havi béradatok'!$B:$E,3,FALSE)-G153</f>
        <v>0</v>
      </c>
      <c r="W153" s="12">
        <f>VLOOKUP($S153,'Havi béradatok'!$B:$E,4,FALSE)-H153</f>
        <v>0</v>
      </c>
    </row>
    <row r="154" spans="1:23" s="12" customFormat="1" x14ac:dyDescent="0.25">
      <c r="A154" s="3" t="s">
        <v>124</v>
      </c>
      <c r="B154" s="1" t="s">
        <v>45</v>
      </c>
      <c r="C154" s="4" t="s">
        <v>78</v>
      </c>
      <c r="D154" s="4" t="s">
        <v>85</v>
      </c>
      <c r="E154" s="3" t="s">
        <v>82</v>
      </c>
      <c r="F154" s="3" t="s">
        <v>14</v>
      </c>
      <c r="G154" s="7">
        <v>877694</v>
      </c>
      <c r="H154" s="7">
        <f t="shared" ref="H154" si="264">ROUND(G154*P154,0)</f>
        <v>114100</v>
      </c>
      <c r="I154" s="161">
        <f t="shared" ref="I154" si="265">K154/J154</f>
        <v>5.7471264367816091E-2</v>
      </c>
      <c r="J154" s="6">
        <v>174</v>
      </c>
      <c r="K154" s="6">
        <v>10</v>
      </c>
      <c r="L154" s="141">
        <v>50000</v>
      </c>
      <c r="M154" s="10">
        <f t="shared" ref="M154" si="266">ROUND(L154*P154,0)</f>
        <v>6500</v>
      </c>
      <c r="N154" s="137">
        <f>SUM(L154:M154)/Monitoring!$B$20</f>
        <v>152.64082128866676</v>
      </c>
      <c r="O154" s="11">
        <f t="shared" ref="O154" si="267">I154-L154/G154</f>
        <v>5.0380190367711047E-4</v>
      </c>
      <c r="P154" s="11">
        <v>0.13</v>
      </c>
      <c r="Q154" s="125">
        <v>44986</v>
      </c>
      <c r="R154" s="99" t="s">
        <v>83</v>
      </c>
      <c r="S154" s="99" t="s">
        <v>157</v>
      </c>
      <c r="T154" s="107"/>
    </row>
    <row r="155" spans="1:23" s="12" customFormat="1" x14ac:dyDescent="0.25">
      <c r="A155" s="3" t="s">
        <v>124</v>
      </c>
      <c r="B155" s="1" t="s">
        <v>45</v>
      </c>
      <c r="C155" s="4" t="s">
        <v>79</v>
      </c>
      <c r="D155" s="4" t="s">
        <v>85</v>
      </c>
      <c r="E155" s="3" t="s">
        <v>82</v>
      </c>
      <c r="F155" s="3" t="s">
        <v>14</v>
      </c>
      <c r="G155" s="7">
        <v>877694</v>
      </c>
      <c r="H155" s="7">
        <f t="shared" ref="H155" si="268">ROUND(G155*P155,0)</f>
        <v>114100</v>
      </c>
      <c r="I155" s="161">
        <f t="shared" ref="I155" si="269">K155/J155</f>
        <v>5.7471264367816091E-2</v>
      </c>
      <c r="J155" s="6">
        <v>174</v>
      </c>
      <c r="K155" s="6">
        <v>10</v>
      </c>
      <c r="L155" s="141">
        <v>50000</v>
      </c>
      <c r="M155" s="10">
        <f t="shared" ref="M155" si="270">ROUND(L155*P155,0)</f>
        <v>6500</v>
      </c>
      <c r="N155" s="137">
        <f>SUM(L155:M155)/Monitoring!$B$20</f>
        <v>152.64082128866676</v>
      </c>
      <c r="O155" s="11">
        <f t="shared" ref="O155" si="271">I155-L155/G155</f>
        <v>5.0380190367711047E-4</v>
      </c>
      <c r="P155" s="11">
        <v>0.13</v>
      </c>
      <c r="Q155" s="125">
        <v>45030</v>
      </c>
      <c r="R155" s="99"/>
      <c r="S155" s="99" t="s">
        <v>157</v>
      </c>
      <c r="T155" s="107"/>
    </row>
    <row r="156" spans="1:23" s="12" customFormat="1" x14ac:dyDescent="0.25">
      <c r="A156" s="3" t="s">
        <v>124</v>
      </c>
      <c r="B156" s="1" t="s">
        <v>45</v>
      </c>
      <c r="C156" s="4" t="s">
        <v>93</v>
      </c>
      <c r="D156" s="4" t="s">
        <v>85</v>
      </c>
      <c r="E156" s="3" t="s">
        <v>82</v>
      </c>
      <c r="F156" s="3" t="s">
        <v>14</v>
      </c>
      <c r="G156" s="7">
        <v>877694</v>
      </c>
      <c r="H156" s="7">
        <f t="shared" ref="H156" si="272">ROUND(G156*P156,0)</f>
        <v>114100</v>
      </c>
      <c r="I156" s="161">
        <f t="shared" ref="I156" si="273">K156/J156</f>
        <v>5.7471264367816091E-2</v>
      </c>
      <c r="J156" s="6">
        <v>174</v>
      </c>
      <c r="K156" s="6">
        <v>10</v>
      </c>
      <c r="L156" s="141">
        <v>50000</v>
      </c>
      <c r="M156" s="10">
        <f t="shared" ref="M156" si="274">ROUND(L156*P156,0)</f>
        <v>6500</v>
      </c>
      <c r="N156" s="137">
        <f>SUM(L156:M156)/Monitoring!$B$20</f>
        <v>152.64082128866676</v>
      </c>
      <c r="O156" s="11">
        <f t="shared" ref="O156" si="275">I156-L156/G156</f>
        <v>5.0380190367711047E-4</v>
      </c>
      <c r="P156" s="11">
        <v>0.13</v>
      </c>
      <c r="Q156" s="125">
        <v>45030</v>
      </c>
      <c r="R156" s="99"/>
      <c r="S156" s="99" t="s">
        <v>157</v>
      </c>
      <c r="T156" s="107"/>
    </row>
    <row r="157" spans="1:23" s="12" customFormat="1" x14ac:dyDescent="0.25">
      <c r="A157" s="3" t="s">
        <v>124</v>
      </c>
      <c r="B157" s="1" t="s">
        <v>89</v>
      </c>
      <c r="C157" s="4" t="s">
        <v>77</v>
      </c>
      <c r="D157" s="4" t="s">
        <v>85</v>
      </c>
      <c r="E157" s="3" t="s">
        <v>82</v>
      </c>
      <c r="F157" s="3" t="s">
        <v>10</v>
      </c>
      <c r="G157" s="7">
        <v>877694</v>
      </c>
      <c r="H157" s="7">
        <f t="shared" ref="H157" si="276">ROUND(G157*P157,0)</f>
        <v>114100</v>
      </c>
      <c r="I157" s="161">
        <f t="shared" ref="I157" si="277">K157/J157</f>
        <v>8.6206896551724144E-2</v>
      </c>
      <c r="J157" s="6">
        <v>174</v>
      </c>
      <c r="K157" s="6">
        <v>15</v>
      </c>
      <c r="L157" s="141">
        <v>72720</v>
      </c>
      <c r="M157" s="10">
        <f t="shared" ref="M157" si="278">ROUND(L157*P157,0)</f>
        <v>9454</v>
      </c>
      <c r="N157" s="137">
        <f>SUM(L157:M157)/Monitoring!$B$20</f>
        <v>222.00189112521952</v>
      </c>
      <c r="O157" s="11">
        <f t="shared" ref="O157" si="279">I157-L157/G157</f>
        <v>3.353419143880404E-3</v>
      </c>
      <c r="P157" s="11">
        <v>0.13</v>
      </c>
      <c r="Q157" s="125">
        <v>44986</v>
      </c>
      <c r="R157" s="99" t="s">
        <v>83</v>
      </c>
      <c r="S157" s="99" t="s">
        <v>157</v>
      </c>
      <c r="T157" s="107">
        <v>1</v>
      </c>
      <c r="U157" s="12" t="str">
        <f>IF(VLOOKUP($S157,'Havi béradatok'!$B:$E,2,FALSE)=E157,"EGYEZIK","HIBÁS")</f>
        <v>EGYEZIK</v>
      </c>
      <c r="V157" s="12">
        <f>VLOOKUP($S157,'Havi béradatok'!$B:$E,3,FALSE)-G157</f>
        <v>0</v>
      </c>
      <c r="W157" s="12">
        <f>VLOOKUP($S157,'Havi béradatok'!$B:$E,4,FALSE)-H157</f>
        <v>0</v>
      </c>
    </row>
    <row r="158" spans="1:23" s="12" customFormat="1" x14ac:dyDescent="0.25">
      <c r="A158" s="3" t="s">
        <v>124</v>
      </c>
      <c r="B158" s="1" t="s">
        <v>89</v>
      </c>
      <c r="C158" s="4" t="s">
        <v>78</v>
      </c>
      <c r="D158" s="4" t="s">
        <v>85</v>
      </c>
      <c r="E158" s="3" t="s">
        <v>82</v>
      </c>
      <c r="F158" s="3" t="s">
        <v>14</v>
      </c>
      <c r="G158" s="7">
        <v>877694</v>
      </c>
      <c r="H158" s="7">
        <f t="shared" ref="H158" si="280">ROUND(G158*P158,0)</f>
        <v>114100</v>
      </c>
      <c r="I158" s="161">
        <f t="shared" ref="I158" si="281">K158/J158</f>
        <v>8.6206896551724144E-2</v>
      </c>
      <c r="J158" s="6">
        <v>174</v>
      </c>
      <c r="K158" s="6">
        <v>15</v>
      </c>
      <c r="L158" s="141">
        <v>72720</v>
      </c>
      <c r="M158" s="10">
        <f t="shared" ref="M158" si="282">ROUND(L158*P158,0)</f>
        <v>9454</v>
      </c>
      <c r="N158" s="137">
        <f>SUM(L158:M158)/Monitoring!$B$20</f>
        <v>222.00189112521952</v>
      </c>
      <c r="O158" s="11">
        <f t="shared" ref="O158" si="283">I158-L158/G158</f>
        <v>3.353419143880404E-3</v>
      </c>
      <c r="P158" s="11">
        <v>0.13</v>
      </c>
      <c r="Q158" s="125">
        <v>44986</v>
      </c>
      <c r="R158" s="99" t="s">
        <v>83</v>
      </c>
      <c r="S158" s="99" t="s">
        <v>157</v>
      </c>
      <c r="T158" s="107"/>
    </row>
    <row r="159" spans="1:23" s="12" customFormat="1" x14ac:dyDescent="0.25">
      <c r="A159" s="3" t="s">
        <v>124</v>
      </c>
      <c r="B159" s="1" t="s">
        <v>89</v>
      </c>
      <c r="C159" s="4" t="s">
        <v>79</v>
      </c>
      <c r="D159" s="4" t="s">
        <v>85</v>
      </c>
      <c r="E159" s="3" t="s">
        <v>82</v>
      </c>
      <c r="F159" s="3" t="s">
        <v>14</v>
      </c>
      <c r="G159" s="7">
        <v>877694</v>
      </c>
      <c r="H159" s="7">
        <f t="shared" ref="H159" si="284">ROUND(G159*P159,0)</f>
        <v>114100</v>
      </c>
      <c r="I159" s="161">
        <f t="shared" ref="I159" si="285">K159/J159</f>
        <v>8.6206896551724144E-2</v>
      </c>
      <c r="J159" s="6">
        <v>174</v>
      </c>
      <c r="K159" s="6">
        <v>15</v>
      </c>
      <c r="L159" s="141">
        <v>72720</v>
      </c>
      <c r="M159" s="10">
        <f t="shared" ref="M159" si="286">ROUND(L159*P159,0)</f>
        <v>9454</v>
      </c>
      <c r="N159" s="137">
        <f>SUM(L159:M159)/Monitoring!$B$20</f>
        <v>222.00189112521952</v>
      </c>
      <c r="O159" s="11">
        <f t="shared" ref="O159" si="287">I159-L159/G159</f>
        <v>3.353419143880404E-3</v>
      </c>
      <c r="P159" s="11">
        <v>0.13</v>
      </c>
      <c r="Q159" s="125">
        <v>45030</v>
      </c>
      <c r="R159" s="99"/>
      <c r="S159" s="99" t="s">
        <v>157</v>
      </c>
      <c r="T159" s="107"/>
    </row>
    <row r="160" spans="1:23" s="12" customFormat="1" x14ac:dyDescent="0.25">
      <c r="A160" s="3" t="s">
        <v>124</v>
      </c>
      <c r="B160" s="1" t="s">
        <v>89</v>
      </c>
      <c r="C160" s="4" t="s">
        <v>93</v>
      </c>
      <c r="D160" s="4" t="s">
        <v>85</v>
      </c>
      <c r="E160" s="3" t="s">
        <v>82</v>
      </c>
      <c r="F160" s="3" t="s">
        <v>14</v>
      </c>
      <c r="G160" s="7">
        <v>877694</v>
      </c>
      <c r="H160" s="7">
        <f t="shared" ref="H160" si="288">ROUND(G160*P160,0)</f>
        <v>114100</v>
      </c>
      <c r="I160" s="161">
        <f t="shared" ref="I160" si="289">K160/J160</f>
        <v>8.6206896551724144E-2</v>
      </c>
      <c r="J160" s="6">
        <v>174</v>
      </c>
      <c r="K160" s="6">
        <v>15</v>
      </c>
      <c r="L160" s="141">
        <v>72720</v>
      </c>
      <c r="M160" s="10">
        <f t="shared" ref="M160" si="290">ROUND(L160*P160,0)</f>
        <v>9454</v>
      </c>
      <c r="N160" s="137">
        <f>SUM(L160:M160)/Monitoring!$B$20</f>
        <v>222.00189112521952</v>
      </c>
      <c r="O160" s="11">
        <f t="shared" ref="O160" si="291">I160-L160/G160</f>
        <v>3.353419143880404E-3</v>
      </c>
      <c r="P160" s="11">
        <v>0.13</v>
      </c>
      <c r="Q160" s="125">
        <v>45030</v>
      </c>
      <c r="R160" s="99"/>
      <c r="S160" s="99" t="s">
        <v>157</v>
      </c>
      <c r="T160" s="107"/>
    </row>
    <row r="161" spans="1:20" s="12" customFormat="1" x14ac:dyDescent="0.25">
      <c r="A161" s="3"/>
      <c r="B161" s="1"/>
      <c r="C161" s="4"/>
      <c r="D161" s="4"/>
      <c r="E161" s="3"/>
      <c r="F161" s="3"/>
      <c r="G161" s="7"/>
      <c r="H161" s="7"/>
      <c r="I161" s="161"/>
      <c r="J161" s="6"/>
      <c r="K161" s="6"/>
      <c r="L161" s="141"/>
      <c r="M161" s="10"/>
      <c r="N161" s="137"/>
      <c r="O161" s="11"/>
      <c r="P161" s="11"/>
      <c r="Q161" s="125"/>
      <c r="R161" s="99"/>
      <c r="S161" s="99"/>
      <c r="T161" s="107"/>
    </row>
    <row r="162" spans="1:20" ht="15" customHeight="1" x14ac:dyDescent="0.25">
      <c r="A162" s="3"/>
      <c r="B162" s="1"/>
      <c r="C162" s="4"/>
      <c r="D162" s="4"/>
      <c r="E162" s="3"/>
      <c r="F162" s="3"/>
      <c r="G162" s="7"/>
      <c r="H162" s="7"/>
      <c r="I162" s="162"/>
      <c r="J162" s="6"/>
      <c r="K162" s="6"/>
      <c r="L162" s="141"/>
      <c r="M162" s="10"/>
      <c r="N162" s="109"/>
      <c r="O162" s="11"/>
      <c r="P162" s="11"/>
      <c r="Q162" s="125"/>
      <c r="R162" s="99"/>
      <c r="S162" s="99"/>
    </row>
    <row r="163" spans="1:20" s="12" customFormat="1" ht="15" customHeight="1" x14ac:dyDescent="0.25">
      <c r="A163" s="3"/>
      <c r="B163" s="1"/>
      <c r="C163" s="4"/>
      <c r="D163" s="4"/>
      <c r="E163" s="3"/>
      <c r="F163" s="3"/>
      <c r="G163" s="7"/>
      <c r="H163" s="7"/>
      <c r="I163" s="162"/>
      <c r="J163" s="6"/>
      <c r="K163" s="6"/>
      <c r="L163" s="141"/>
      <c r="M163" s="10"/>
      <c r="N163" s="109"/>
      <c r="O163" s="11"/>
      <c r="P163" s="11"/>
      <c r="Q163" s="125"/>
      <c r="R163" s="99"/>
      <c r="S163" s="99"/>
      <c r="T163" s="107"/>
    </row>
    <row r="164" spans="1:20" s="12" customFormat="1" ht="15" customHeight="1" x14ac:dyDescent="0.25">
      <c r="A164" s="59" t="s">
        <v>17</v>
      </c>
      <c r="B164" s="56"/>
      <c r="C164" s="57"/>
      <c r="D164" s="57"/>
      <c r="E164" s="58"/>
      <c r="F164" s="58"/>
      <c r="G164" s="93"/>
      <c r="H164" s="93"/>
      <c r="I164" s="94"/>
      <c r="J164" s="94"/>
      <c r="K164" s="95"/>
      <c r="L164" s="142"/>
      <c r="M164" s="96"/>
      <c r="N164" s="136"/>
      <c r="O164" s="97"/>
      <c r="P164" s="97"/>
      <c r="Q164" s="126"/>
      <c r="R164" s="100"/>
      <c r="S164" s="100"/>
      <c r="T164" s="107"/>
    </row>
    <row r="165" spans="1:20" s="12" customFormat="1" ht="15" customHeight="1" x14ac:dyDescent="0.25">
      <c r="A165" s="3"/>
      <c r="B165" s="1"/>
      <c r="C165" s="4"/>
      <c r="D165" s="4"/>
      <c r="E165" s="3"/>
      <c r="F165" s="3"/>
      <c r="G165" s="7"/>
      <c r="H165" s="7"/>
      <c r="I165" s="5">
        <v>1</v>
      </c>
      <c r="J165" s="5"/>
      <c r="K165" s="6" t="s">
        <v>18</v>
      </c>
      <c r="L165" s="141"/>
      <c r="M165" s="10">
        <f>ROUND(L165*0.9*0.195,0)</f>
        <v>0</v>
      </c>
      <c r="N165" s="109">
        <f>SUM(L165:M165)/Monitoring!$B$20</f>
        <v>0</v>
      </c>
      <c r="O165" s="11" t="e">
        <f>I165-#REF!</f>
        <v>#REF!</v>
      </c>
      <c r="P165" s="11"/>
      <c r="Q165" s="125"/>
      <c r="R165" s="99"/>
      <c r="S165" s="99"/>
      <c r="T165" s="107"/>
    </row>
    <row r="166" spans="1:20" s="12" customFormat="1" ht="15" customHeight="1" x14ac:dyDescent="0.25">
      <c r="A166" s="3"/>
      <c r="B166" s="1"/>
      <c r="C166" s="4"/>
      <c r="D166" s="4"/>
      <c r="E166" s="3"/>
      <c r="F166" s="3"/>
      <c r="G166" s="7"/>
      <c r="H166" s="7"/>
      <c r="I166" s="5"/>
      <c r="J166" s="5"/>
      <c r="K166" s="6"/>
      <c r="L166" s="141"/>
      <c r="M166" s="10"/>
      <c r="N166" s="109"/>
      <c r="O166" s="11"/>
      <c r="P166" s="11"/>
      <c r="Q166" s="125"/>
      <c r="R166" s="99"/>
      <c r="S166" s="99"/>
      <c r="T166" s="107"/>
    </row>
    <row r="167" spans="1:20" s="12" customFormat="1" ht="15" customHeight="1" x14ac:dyDescent="0.25">
      <c r="A167" s="3"/>
      <c r="B167" s="1"/>
      <c r="C167" s="4"/>
      <c r="D167" s="4"/>
      <c r="E167" s="3"/>
      <c r="F167" s="3"/>
      <c r="G167" s="7"/>
      <c r="H167" s="7"/>
      <c r="I167" s="5"/>
      <c r="J167" s="5"/>
      <c r="K167" s="6"/>
      <c r="L167" s="141"/>
      <c r="M167" s="10"/>
      <c r="N167" s="109"/>
      <c r="O167" s="11"/>
      <c r="P167" s="11"/>
      <c r="Q167" s="125"/>
      <c r="R167" s="99"/>
      <c r="S167" s="99"/>
      <c r="T167" s="107"/>
    </row>
    <row r="168" spans="1:20" s="12" customFormat="1" ht="15" customHeight="1" x14ac:dyDescent="0.25">
      <c r="A168" s="3"/>
      <c r="B168" s="1"/>
      <c r="C168" s="4"/>
      <c r="D168" s="4"/>
      <c r="E168" s="3"/>
      <c r="F168" s="3"/>
      <c r="G168" s="7"/>
      <c r="H168" s="7"/>
      <c r="I168" s="5"/>
      <c r="J168" s="5"/>
      <c r="K168" s="6"/>
      <c r="L168" s="141"/>
      <c r="M168" s="10"/>
      <c r="N168" s="109"/>
      <c r="O168" s="11"/>
      <c r="P168" s="11"/>
      <c r="Q168" s="125"/>
      <c r="R168" s="99"/>
      <c r="S168" s="99"/>
      <c r="T168" s="107"/>
    </row>
    <row r="169" spans="1:20" s="12" customFormat="1" ht="15" customHeight="1" x14ac:dyDescent="0.25">
      <c r="A169" s="3"/>
      <c r="B169" s="1"/>
      <c r="C169" s="4"/>
      <c r="D169" s="4"/>
      <c r="E169" s="3"/>
      <c r="F169" s="3"/>
      <c r="G169" s="7"/>
      <c r="H169" s="7"/>
      <c r="I169" s="5"/>
      <c r="J169" s="5"/>
      <c r="K169" s="6"/>
      <c r="L169" s="141"/>
      <c r="M169" s="10"/>
      <c r="N169" s="109"/>
      <c r="O169" s="11"/>
      <c r="P169" s="11"/>
      <c r="Q169" s="125"/>
      <c r="R169" s="99"/>
      <c r="S169" s="99"/>
      <c r="T169" s="107"/>
    </row>
    <row r="170" spans="1:20" s="12" customFormat="1" ht="15" customHeight="1" x14ac:dyDescent="0.25">
      <c r="A170" s="3"/>
      <c r="B170" s="1"/>
      <c r="C170" s="4"/>
      <c r="D170" s="4"/>
      <c r="E170" s="3"/>
      <c r="F170" s="3"/>
      <c r="G170" s="7"/>
      <c r="H170" s="7"/>
      <c r="I170" s="5"/>
      <c r="J170" s="5"/>
      <c r="K170" s="6"/>
      <c r="L170" s="141"/>
      <c r="M170" s="10"/>
      <c r="N170" s="109"/>
      <c r="O170" s="11"/>
      <c r="P170" s="11"/>
      <c r="Q170" s="125"/>
      <c r="R170" s="99"/>
      <c r="S170" s="99"/>
      <c r="T170" s="107"/>
    </row>
    <row r="171" spans="1:20" s="12" customFormat="1" ht="15" customHeight="1" x14ac:dyDescent="0.25">
      <c r="A171" s="3"/>
      <c r="B171" s="1"/>
      <c r="C171" s="4"/>
      <c r="D171" s="4"/>
      <c r="E171" s="3"/>
      <c r="F171" s="3"/>
      <c r="G171" s="7"/>
      <c r="H171" s="7"/>
      <c r="I171" s="5"/>
      <c r="J171" s="5"/>
      <c r="K171" s="6"/>
      <c r="L171" s="141"/>
      <c r="M171" s="10"/>
      <c r="N171" s="109"/>
      <c r="O171" s="11"/>
      <c r="P171" s="11"/>
      <c r="Q171" s="125"/>
      <c r="R171" s="99"/>
      <c r="S171" s="99"/>
      <c r="T171" s="107"/>
    </row>
    <row r="172" spans="1:20" s="12" customFormat="1" ht="15" customHeight="1" x14ac:dyDescent="0.25">
      <c r="A172" s="3"/>
      <c r="B172" s="1"/>
      <c r="C172" s="4"/>
      <c r="D172" s="4"/>
      <c r="E172" s="3"/>
      <c r="F172" s="3"/>
      <c r="G172" s="7"/>
      <c r="H172" s="7"/>
      <c r="I172" s="5"/>
      <c r="J172" s="5"/>
      <c r="K172" s="6"/>
      <c r="L172" s="141"/>
      <c r="M172" s="10"/>
      <c r="N172" s="109"/>
      <c r="O172" s="11"/>
      <c r="P172" s="11"/>
      <c r="Q172" s="125"/>
      <c r="R172" s="99"/>
      <c r="S172" s="99"/>
      <c r="T172" s="107"/>
    </row>
    <row r="173" spans="1:20" s="12" customFormat="1" ht="15" customHeight="1" x14ac:dyDescent="0.25">
      <c r="A173" s="3"/>
      <c r="B173" s="1"/>
      <c r="C173" s="4"/>
      <c r="D173" s="4"/>
      <c r="E173" s="3"/>
      <c r="F173" s="3"/>
      <c r="G173" s="7"/>
      <c r="H173" s="7"/>
      <c r="I173" s="5"/>
      <c r="J173" s="5"/>
      <c r="K173" s="6"/>
      <c r="L173" s="141"/>
      <c r="M173" s="10"/>
      <c r="N173" s="109"/>
      <c r="O173" s="11"/>
      <c r="P173" s="11"/>
      <c r="Q173" s="125"/>
      <c r="R173" s="99"/>
      <c r="S173" s="99"/>
      <c r="T173" s="107"/>
    </row>
    <row r="174" spans="1:20" ht="15" customHeight="1" x14ac:dyDescent="0.25">
      <c r="A174" s="13"/>
      <c r="B174" s="19"/>
      <c r="C174" s="14"/>
      <c r="D174" s="14"/>
      <c r="E174" s="13"/>
      <c r="F174" s="13"/>
      <c r="G174" s="20"/>
      <c r="H174" s="20"/>
      <c r="I174" s="18"/>
      <c r="J174" s="18"/>
      <c r="K174" s="15"/>
      <c r="L174" s="143"/>
      <c r="M174" s="16"/>
      <c r="N174" s="16"/>
      <c r="O174" s="17"/>
      <c r="P174" s="17"/>
      <c r="Q174" s="127"/>
      <c r="R174" s="101"/>
      <c r="S174" s="99"/>
    </row>
    <row r="175" spans="1:20" x14ac:dyDescent="0.25">
      <c r="A175" s="9" t="s">
        <v>3</v>
      </c>
      <c r="B175" s="4"/>
      <c r="C175" s="4"/>
      <c r="D175" s="4"/>
      <c r="E175" s="3"/>
      <c r="F175" s="3"/>
      <c r="G175" s="8"/>
      <c r="H175" s="8"/>
      <c r="I175" s="8"/>
      <c r="J175" s="8"/>
      <c r="K175" s="6"/>
      <c r="L175" s="10">
        <f>SUBTOTAL(109,L7:L174)</f>
        <v>11038456</v>
      </c>
      <c r="M175" s="10">
        <f>SUBTOTAL(109,M7:M174)</f>
        <v>1434999</v>
      </c>
      <c r="N175" s="109">
        <f>SUBTOTAL(109,N7:N174)</f>
        <v>33698.37903552613</v>
      </c>
      <c r="O175" s="11"/>
      <c r="P175" s="11"/>
      <c r="Q175" s="11"/>
      <c r="R175" s="99"/>
      <c r="S175" s="99"/>
    </row>
    <row r="177" spans="2:20" s="23" customFormat="1" hidden="1" outlineLevel="1" x14ac:dyDescent="0.25">
      <c r="B177" s="23" t="s">
        <v>45</v>
      </c>
      <c r="F177" s="23" t="s">
        <v>10</v>
      </c>
      <c r="K177" s="28"/>
      <c r="L177" s="29"/>
      <c r="M177" s="29"/>
      <c r="N177" s="29"/>
      <c r="R177" s="102"/>
      <c r="S177" s="102"/>
      <c r="T177" s="24"/>
    </row>
    <row r="178" spans="2:20" s="23" customFormat="1" hidden="1" outlineLevel="1" x14ac:dyDescent="0.25">
      <c r="B178" s="23" t="s">
        <v>87</v>
      </c>
      <c r="F178" s="23" t="s">
        <v>14</v>
      </c>
      <c r="K178" s="28"/>
      <c r="L178" s="30"/>
      <c r="M178" s="30"/>
      <c r="N178" s="30"/>
      <c r="R178" s="102"/>
      <c r="S178" s="102"/>
      <c r="T178" s="24"/>
    </row>
    <row r="179" spans="2:20" s="23" customFormat="1" hidden="1" outlineLevel="1" x14ac:dyDescent="0.25">
      <c r="B179" s="23" t="s">
        <v>88</v>
      </c>
      <c r="K179" s="28"/>
      <c r="L179" s="31"/>
      <c r="M179" s="32"/>
      <c r="N179" s="32"/>
      <c r="R179" s="102"/>
      <c r="S179" s="102"/>
      <c r="T179" s="24"/>
    </row>
    <row r="180" spans="2:20" s="23" customFormat="1" hidden="1" outlineLevel="1" x14ac:dyDescent="0.25">
      <c r="B180" s="23" t="s">
        <v>89</v>
      </c>
      <c r="K180" s="28"/>
      <c r="L180" s="31"/>
      <c r="M180" s="32"/>
      <c r="N180" s="32"/>
      <c r="R180" s="102"/>
      <c r="S180" s="102"/>
      <c r="T180" s="24"/>
    </row>
    <row r="181" spans="2:20" s="23" customFormat="1" hidden="1" outlineLevel="1" x14ac:dyDescent="0.25">
      <c r="B181" s="23" t="s">
        <v>90</v>
      </c>
      <c r="K181" s="28"/>
      <c r="L181" s="31"/>
      <c r="M181" s="32"/>
      <c r="N181" s="32"/>
      <c r="R181" s="102"/>
      <c r="S181" s="102"/>
      <c r="T181" s="24"/>
    </row>
    <row r="182" spans="2:20" s="23" customFormat="1" hidden="1" outlineLevel="1" x14ac:dyDescent="0.25">
      <c r="K182" s="28"/>
      <c r="L182" s="31"/>
      <c r="M182" s="32"/>
      <c r="N182" s="32"/>
      <c r="R182" s="102"/>
      <c r="S182" s="102"/>
      <c r="T182" s="24"/>
    </row>
    <row r="183" spans="2:20" s="23" customFormat="1" hidden="1" outlineLevel="1" x14ac:dyDescent="0.25">
      <c r="C183" s="135"/>
      <c r="D183" s="135"/>
      <c r="K183" s="28"/>
      <c r="L183" s="31"/>
      <c r="M183" s="33"/>
      <c r="N183" s="33"/>
      <c r="R183" s="102"/>
      <c r="S183" s="102"/>
      <c r="T183" s="24"/>
    </row>
    <row r="184" spans="2:20" s="23" customFormat="1" hidden="1" outlineLevel="1" x14ac:dyDescent="0.25">
      <c r="K184" s="28"/>
      <c r="L184" s="31"/>
      <c r="M184" s="32"/>
      <c r="N184" s="32"/>
      <c r="R184" s="102"/>
      <c r="S184" s="102"/>
      <c r="T184" s="24"/>
    </row>
    <row r="185" spans="2:20" s="23" customFormat="1" hidden="1" outlineLevel="1" x14ac:dyDescent="0.25">
      <c r="C185" s="135"/>
      <c r="D185" s="135"/>
      <c r="K185" s="28"/>
      <c r="L185" s="31"/>
      <c r="M185" s="32"/>
      <c r="N185" s="32"/>
      <c r="R185" s="102"/>
      <c r="S185" s="102"/>
      <c r="T185" s="24"/>
    </row>
    <row r="186" spans="2:20" s="23" customFormat="1" hidden="1" outlineLevel="1" x14ac:dyDescent="0.25">
      <c r="K186" s="28"/>
      <c r="L186" s="31"/>
      <c r="M186" s="32"/>
      <c r="N186" s="32"/>
      <c r="R186" s="102"/>
      <c r="S186" s="102"/>
      <c r="T186" s="24"/>
    </row>
    <row r="187" spans="2:20" s="23" customFormat="1" hidden="1" outlineLevel="1" x14ac:dyDescent="0.25">
      <c r="C187" s="135"/>
      <c r="D187" s="135"/>
      <c r="K187" s="28"/>
      <c r="L187" s="31"/>
      <c r="M187" s="32"/>
      <c r="N187" s="32"/>
      <c r="R187" s="102"/>
      <c r="S187" s="102"/>
      <c r="T187" s="24"/>
    </row>
    <row r="188" spans="2:20" s="23" customFormat="1" hidden="1" outlineLevel="1" x14ac:dyDescent="0.25">
      <c r="C188" s="138"/>
      <c r="D188" s="138"/>
      <c r="K188" s="28"/>
      <c r="L188" s="31"/>
      <c r="M188" s="32"/>
      <c r="N188" s="32"/>
      <c r="R188" s="102"/>
      <c r="S188" s="102"/>
      <c r="T188" s="24"/>
    </row>
    <row r="189" spans="2:20" s="23" customFormat="1" hidden="1" outlineLevel="1" x14ac:dyDescent="0.25">
      <c r="C189" s="135"/>
      <c r="D189" s="135"/>
      <c r="K189" s="28"/>
      <c r="L189" s="31"/>
      <c r="M189" s="32"/>
      <c r="N189" s="32"/>
      <c r="R189" s="102"/>
      <c r="S189" s="102"/>
      <c r="T189" s="24"/>
    </row>
    <row r="190" spans="2:20" s="23" customFormat="1" hidden="1" outlineLevel="1" x14ac:dyDescent="0.25">
      <c r="C190" s="138"/>
      <c r="D190" s="138"/>
      <c r="K190" s="28"/>
      <c r="L190" s="31"/>
      <c r="M190" s="32"/>
      <c r="N190" s="32"/>
      <c r="R190" s="102"/>
      <c r="S190" s="102"/>
      <c r="T190" s="24"/>
    </row>
    <row r="191" spans="2:20" s="23" customFormat="1" hidden="1" outlineLevel="1" x14ac:dyDescent="0.25">
      <c r="C191" s="135"/>
      <c r="D191" s="135"/>
      <c r="K191" s="28"/>
      <c r="L191" s="31"/>
      <c r="M191" s="32"/>
      <c r="N191" s="32"/>
      <c r="R191" s="102"/>
      <c r="S191" s="102"/>
      <c r="T191" s="24"/>
    </row>
    <row r="192" spans="2:20" s="23" customFormat="1" hidden="1" outlineLevel="1" x14ac:dyDescent="0.25">
      <c r="C192" s="138"/>
      <c r="D192" s="138"/>
      <c r="K192" s="28"/>
      <c r="L192" s="31"/>
      <c r="M192" s="32"/>
      <c r="N192" s="32"/>
      <c r="R192" s="102"/>
      <c r="S192" s="102"/>
      <c r="T192" s="24"/>
    </row>
    <row r="193" spans="3:20" s="23" customFormat="1" ht="15" hidden="1" customHeight="1" outlineLevel="1" x14ac:dyDescent="0.25">
      <c r="C193" s="135"/>
      <c r="D193" s="135"/>
      <c r="K193" s="28"/>
      <c r="L193" s="31"/>
      <c r="M193" s="32"/>
      <c r="N193" s="32"/>
      <c r="R193" s="102"/>
      <c r="S193" s="102"/>
      <c r="T193" s="24"/>
    </row>
    <row r="194" spans="3:20" s="23" customFormat="1" hidden="1" outlineLevel="1" x14ac:dyDescent="0.25">
      <c r="C194" s="138"/>
      <c r="D194" s="138"/>
      <c r="K194" s="28"/>
      <c r="L194" s="31"/>
      <c r="M194" s="32"/>
      <c r="N194" s="32"/>
      <c r="R194" s="102"/>
      <c r="S194" s="102"/>
      <c r="T194" s="24"/>
    </row>
    <row r="195" spans="3:20" s="23" customFormat="1" hidden="1" outlineLevel="1" x14ac:dyDescent="0.25">
      <c r="C195" s="135"/>
      <c r="D195" s="135"/>
      <c r="K195" s="28"/>
      <c r="L195" s="31"/>
      <c r="M195" s="32"/>
      <c r="N195" s="32"/>
      <c r="R195" s="102"/>
      <c r="S195" s="102"/>
      <c r="T195" s="24"/>
    </row>
    <row r="196" spans="3:20" s="23" customFormat="1" hidden="1" outlineLevel="1" x14ac:dyDescent="0.25">
      <c r="C196" s="138"/>
      <c r="D196" s="138"/>
      <c r="K196" s="28"/>
      <c r="L196" s="31"/>
      <c r="M196" s="32"/>
      <c r="N196" s="32"/>
      <c r="R196" s="102"/>
      <c r="S196" s="102"/>
      <c r="T196" s="24"/>
    </row>
    <row r="197" spans="3:20" s="23" customFormat="1" hidden="1" outlineLevel="1" x14ac:dyDescent="0.25">
      <c r="C197" s="135"/>
      <c r="D197" s="135"/>
      <c r="K197" s="28"/>
      <c r="L197" s="31"/>
      <c r="M197" s="32"/>
      <c r="N197" s="32"/>
      <c r="R197" s="102"/>
      <c r="S197" s="102"/>
      <c r="T197" s="24"/>
    </row>
    <row r="198" spans="3:20" s="23" customFormat="1" hidden="1" outlineLevel="1" x14ac:dyDescent="0.25">
      <c r="C198" s="138"/>
      <c r="D198" s="138"/>
      <c r="K198" s="28"/>
      <c r="L198" s="31"/>
      <c r="M198" s="32"/>
      <c r="N198" s="32"/>
      <c r="R198" s="102"/>
      <c r="S198" s="102"/>
      <c r="T198" s="24"/>
    </row>
    <row r="199" spans="3:20" s="23" customFormat="1" hidden="1" outlineLevel="1" x14ac:dyDescent="0.25">
      <c r="C199" s="138"/>
      <c r="D199" s="138"/>
      <c r="K199" s="28"/>
      <c r="L199" s="31"/>
      <c r="M199" s="32"/>
      <c r="N199" s="32"/>
      <c r="R199" s="102"/>
      <c r="S199" s="102"/>
      <c r="T199" s="24"/>
    </row>
    <row r="200" spans="3:20" s="23" customFormat="1" hidden="1" outlineLevel="1" x14ac:dyDescent="0.25">
      <c r="C200" s="138"/>
      <c r="D200" s="138"/>
      <c r="K200" s="28"/>
      <c r="L200" s="31"/>
      <c r="M200" s="32"/>
      <c r="N200" s="32"/>
      <c r="R200" s="102"/>
      <c r="S200" s="102"/>
      <c r="T200" s="24"/>
    </row>
    <row r="201" spans="3:20" s="23" customFormat="1" hidden="1" outlineLevel="1" x14ac:dyDescent="0.25">
      <c r="C201" s="138"/>
      <c r="D201" s="138"/>
      <c r="K201" s="28"/>
      <c r="L201" s="31"/>
      <c r="M201" s="32"/>
      <c r="N201" s="32"/>
      <c r="R201" s="102"/>
      <c r="S201" s="102"/>
      <c r="T201" s="24"/>
    </row>
    <row r="202" spans="3:20" s="23" customFormat="1" hidden="1" outlineLevel="1" x14ac:dyDescent="0.25">
      <c r="C202" s="138"/>
      <c r="D202" s="138"/>
      <c r="K202" s="28"/>
      <c r="L202" s="31"/>
      <c r="M202" s="32"/>
      <c r="N202" s="32"/>
      <c r="R202" s="102"/>
      <c r="S202" s="102"/>
      <c r="T202" s="24"/>
    </row>
    <row r="203" spans="3:20" s="23" customFormat="1" hidden="1" outlineLevel="1" x14ac:dyDescent="0.25">
      <c r="C203" s="138"/>
      <c r="D203" s="138"/>
      <c r="K203" s="28"/>
      <c r="L203" s="31"/>
      <c r="M203" s="32"/>
      <c r="N203" s="32"/>
      <c r="R203" s="102"/>
      <c r="S203" s="102"/>
      <c r="T203" s="24"/>
    </row>
    <row r="204" spans="3:20" s="23" customFormat="1" hidden="1" outlineLevel="1" x14ac:dyDescent="0.25">
      <c r="C204" s="138"/>
      <c r="D204" s="138"/>
      <c r="K204" s="28"/>
      <c r="L204" s="31"/>
      <c r="M204" s="32"/>
      <c r="N204" s="32"/>
      <c r="R204" s="102"/>
      <c r="S204" s="102"/>
      <c r="T204" s="24"/>
    </row>
    <row r="205" spans="3:20" s="23" customFormat="1" hidden="1" outlineLevel="1" x14ac:dyDescent="0.25">
      <c r="C205" s="138"/>
      <c r="D205" s="138"/>
      <c r="K205" s="28"/>
      <c r="L205" s="31"/>
      <c r="M205" s="32"/>
      <c r="N205" s="32"/>
      <c r="R205" s="102"/>
      <c r="S205" s="102"/>
      <c r="T205" s="24"/>
    </row>
    <row r="206" spans="3:20" s="23" customFormat="1" hidden="1" outlineLevel="1" x14ac:dyDescent="0.25">
      <c r="C206" s="138"/>
      <c r="D206" s="138"/>
      <c r="K206" s="28"/>
      <c r="L206" s="31"/>
      <c r="M206" s="32"/>
      <c r="N206" s="32"/>
      <c r="R206" s="102"/>
      <c r="S206" s="102"/>
      <c r="T206" s="24"/>
    </row>
    <row r="207" spans="3:20" s="23" customFormat="1" hidden="1" outlineLevel="1" x14ac:dyDescent="0.25">
      <c r="C207" s="138"/>
      <c r="D207" s="138"/>
      <c r="K207" s="28"/>
      <c r="L207" s="31"/>
      <c r="M207" s="32"/>
      <c r="N207" s="32"/>
      <c r="R207" s="102"/>
      <c r="S207" s="102"/>
      <c r="T207" s="24"/>
    </row>
    <row r="208" spans="3:20" s="23" customFormat="1" hidden="1" outlineLevel="1" x14ac:dyDescent="0.25">
      <c r="C208" s="138"/>
      <c r="D208" s="138"/>
      <c r="K208" s="28"/>
      <c r="L208" s="31"/>
      <c r="M208" s="32"/>
      <c r="N208" s="32"/>
      <c r="R208" s="102"/>
      <c r="S208" s="102"/>
      <c r="T208" s="24"/>
    </row>
    <row r="209" spans="11:20" ht="15" hidden="1" customHeight="1" outlineLevel="1" x14ac:dyDescent="0.25">
      <c r="L209" s="168"/>
      <c r="M209" s="168"/>
      <c r="N209" s="108"/>
      <c r="T209" s="21"/>
    </row>
    <row r="210" spans="11:20" hidden="1" outlineLevel="1" x14ac:dyDescent="0.25">
      <c r="L210" s="22"/>
      <c r="M210" s="22"/>
      <c r="N210" s="22"/>
      <c r="T210" s="21"/>
    </row>
    <row r="211" spans="11:20" hidden="1" outlineLevel="1" x14ac:dyDescent="0.25">
      <c r="L211" s="12"/>
      <c r="M211" s="54"/>
      <c r="N211" s="54"/>
      <c r="T211" s="21"/>
    </row>
    <row r="212" spans="11:20" hidden="1" outlineLevel="1" x14ac:dyDescent="0.25">
      <c r="L212" s="12"/>
      <c r="M212" s="54"/>
      <c r="N212" s="54"/>
      <c r="T212" s="21"/>
    </row>
    <row r="213" spans="11:20" hidden="1" outlineLevel="1" x14ac:dyDescent="0.25">
      <c r="L213" s="12"/>
      <c r="M213" s="54"/>
      <c r="N213" s="54"/>
      <c r="T213" s="21"/>
    </row>
    <row r="214" spans="11:20" hidden="1" outlineLevel="1" x14ac:dyDescent="0.25">
      <c r="L214" s="12"/>
      <c r="M214" s="54"/>
      <c r="N214" s="54"/>
      <c r="T214" s="21"/>
    </row>
    <row r="215" spans="11:20" hidden="1" outlineLevel="1" x14ac:dyDescent="0.25">
      <c r="K215"/>
      <c r="L215" s="12"/>
      <c r="M215" s="54"/>
      <c r="N215" s="54"/>
      <c r="R215" s="103"/>
      <c r="S215" s="103"/>
      <c r="T215" s="21"/>
    </row>
    <row r="216" spans="11:20" hidden="1" outlineLevel="1" x14ac:dyDescent="0.25">
      <c r="K216"/>
      <c r="L216" s="12"/>
      <c r="M216" s="55"/>
      <c r="N216" s="55"/>
      <c r="R216" s="103"/>
      <c r="S216" s="103"/>
      <c r="T216" s="21"/>
    </row>
    <row r="217" spans="11:20" hidden="1" outlineLevel="1" x14ac:dyDescent="0.25">
      <c r="K217"/>
      <c r="R217" s="103"/>
      <c r="S217" s="103"/>
      <c r="T217" s="21"/>
    </row>
    <row r="218" spans="11:20" ht="15" hidden="1" customHeight="1" outlineLevel="1" x14ac:dyDescent="0.25">
      <c r="K218"/>
      <c r="R218" s="103"/>
      <c r="S218" s="103"/>
      <c r="T218" s="21"/>
    </row>
    <row r="219" spans="11:20" hidden="1" outlineLevel="1" x14ac:dyDescent="0.25">
      <c r="K219"/>
      <c r="R219" s="103"/>
      <c r="S219" s="103"/>
      <c r="T219" s="21"/>
    </row>
    <row r="220" spans="11:20" hidden="1" outlineLevel="1" x14ac:dyDescent="0.25">
      <c r="K220"/>
      <c r="R220" s="103"/>
      <c r="S220" s="103"/>
      <c r="T220" s="21"/>
    </row>
    <row r="221" spans="11:20" hidden="1" outlineLevel="1" x14ac:dyDescent="0.25">
      <c r="K221"/>
      <c r="R221" s="103"/>
      <c r="S221" s="103"/>
      <c r="T221" s="21"/>
    </row>
    <row r="222" spans="11:20" ht="15" hidden="1" customHeight="1" outlineLevel="1" x14ac:dyDescent="0.25">
      <c r="K222"/>
      <c r="R222" s="103"/>
      <c r="S222" s="103"/>
      <c r="T222" s="21"/>
    </row>
    <row r="223" spans="11:20" hidden="1" outlineLevel="1" x14ac:dyDescent="0.25">
      <c r="K223"/>
      <c r="R223" s="103"/>
      <c r="S223" s="103"/>
      <c r="T223" s="21"/>
    </row>
    <row r="224" spans="11:20" hidden="1" outlineLevel="1" x14ac:dyDescent="0.25">
      <c r="K224"/>
      <c r="R224" s="103"/>
      <c r="S224" s="103"/>
      <c r="T224" s="21"/>
    </row>
    <row r="225" spans="6:20" collapsed="1" x14ac:dyDescent="0.25">
      <c r="I225" s="2"/>
      <c r="J225" s="2"/>
      <c r="T225" s="21"/>
    </row>
    <row r="226" spans="6:20" x14ac:dyDescent="0.25">
      <c r="T226" s="21"/>
    </row>
    <row r="227" spans="6:20" x14ac:dyDescent="0.25">
      <c r="F227" s="2"/>
      <c r="T227" s="21"/>
    </row>
  </sheetData>
  <autoFilter ref="A5:W158" xr:uid="{00000000-0001-0000-0000-000000000000}"/>
  <mergeCells count="2">
    <mergeCell ref="L209:M209"/>
    <mergeCell ref="A2:E2"/>
  </mergeCells>
  <phoneticPr fontId="39" type="noConversion"/>
  <dataValidations count="5">
    <dataValidation type="list" allowBlank="1" showInputMessage="1" showErrorMessage="1" sqref="A65441 A65423:A65430 A65432:A65439" xr:uid="{00000000-0002-0000-0000-000000000000}">
      <formula1>#REF!</formula1>
    </dataValidation>
    <dataValidation type="list" allowBlank="1" showInputMessage="1" showErrorMessage="1" sqref="D164:D174" xr:uid="{00000000-0002-0000-0000-000001000000}">
      <formula1>$C$177:$C$208</formula1>
    </dataValidation>
    <dataValidation type="list" allowBlank="1" showInputMessage="1" showErrorMessage="1" sqref="F6:F174" xr:uid="{00000000-0002-0000-0000-000002000000}">
      <formula1>$F$177:$F$178</formula1>
    </dataValidation>
    <dataValidation type="list" allowBlank="1" showInputMessage="1" showErrorMessage="1" sqref="B6:B174" xr:uid="{00000000-0002-0000-0000-000003000000}">
      <formula1>$B$177:$B$181</formula1>
    </dataValidation>
    <dataValidation type="list" allowBlank="1" showInputMessage="1" showErrorMessage="1" sqref="D6:D163" xr:uid="{13AB151E-0DC8-4587-81DD-AE0CF7ADE134}">
      <formula1>"A017600065"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E34526-48F7-4382-AD3D-681EDDD37029}">
          <x14:formula1>
            <xm:f>Hónapok!$A$1:$A$32</xm:f>
          </x14:formula1>
          <xm:sqref>C6:C174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opLeftCell="A23" workbookViewId="0">
      <selection activeCell="I45" sqref="I45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style="103" customWidth="1"/>
    <col min="4" max="4" width="33.140625" customWidth="1"/>
    <col min="5" max="5" width="59.140625" customWidth="1"/>
    <col min="6" max="7" width="16.7109375" style="21" customWidth="1"/>
    <col min="8" max="8" width="13.85546875" style="35" customWidth="1"/>
    <col min="9" max="9" width="40.140625" customWidth="1"/>
  </cols>
  <sheetData>
    <row r="1" spans="1:9" s="23" customFormat="1" hidden="1" outlineLevel="1" x14ac:dyDescent="0.25">
      <c r="B1" s="23" t="s">
        <v>45</v>
      </c>
      <c r="C1" s="146"/>
      <c r="F1" s="24"/>
      <c r="G1" s="21"/>
      <c r="H1" s="34" t="s">
        <v>10</v>
      </c>
    </row>
    <row r="2" spans="1:9" s="23" customFormat="1" hidden="1" outlineLevel="1" x14ac:dyDescent="0.25">
      <c r="B2" s="23" t="s">
        <v>70</v>
      </c>
      <c r="C2" s="146"/>
      <c r="F2" s="24"/>
      <c r="G2" s="21"/>
      <c r="H2" s="34" t="s">
        <v>14</v>
      </c>
    </row>
    <row r="3" spans="1:9" s="23" customFormat="1" hidden="1" outlineLevel="1" x14ac:dyDescent="0.25">
      <c r="B3" s="23" t="s">
        <v>71</v>
      </c>
      <c r="C3" s="146"/>
      <c r="F3" s="24"/>
      <c r="G3" s="21"/>
      <c r="H3" s="34"/>
    </row>
    <row r="4" spans="1:9" s="23" customFormat="1" hidden="1" outlineLevel="1" x14ac:dyDescent="0.25">
      <c r="B4" s="23" t="s">
        <v>91</v>
      </c>
      <c r="C4" s="146"/>
      <c r="F4" s="24"/>
      <c r="G4" s="21"/>
      <c r="H4" s="34"/>
    </row>
    <row r="5" spans="1:9" s="23" customFormat="1" hidden="1" outlineLevel="1" x14ac:dyDescent="0.25">
      <c r="B5" s="23" t="s">
        <v>92</v>
      </c>
      <c r="C5" s="146"/>
      <c r="F5" s="24"/>
      <c r="G5" s="21"/>
      <c r="H5" s="34"/>
    </row>
    <row r="6" spans="1:9" s="23" customFormat="1" hidden="1" outlineLevel="1" x14ac:dyDescent="0.25">
      <c r="C6" s="146"/>
      <c r="F6" s="24"/>
      <c r="G6" s="21"/>
      <c r="H6" s="34"/>
    </row>
    <row r="7" spans="1:9" s="23" customFormat="1" hidden="1" outlineLevel="1" x14ac:dyDescent="0.25">
      <c r="C7" s="146"/>
      <c r="F7" s="24"/>
      <c r="G7" s="21"/>
      <c r="H7" s="34"/>
    </row>
    <row r="8" spans="1:9" s="23" customFormat="1" hidden="1" outlineLevel="1" x14ac:dyDescent="0.25">
      <c r="C8" s="146"/>
      <c r="F8" s="24"/>
      <c r="G8" s="21"/>
      <c r="H8" s="34"/>
    </row>
    <row r="9" spans="1:9" collapsed="1" x14ac:dyDescent="0.25">
      <c r="B9" s="22" t="s">
        <v>85</v>
      </c>
    </row>
    <row r="10" spans="1:9" s="22" customFormat="1" ht="30" x14ac:dyDescent="0.25">
      <c r="A10" s="50" t="s">
        <v>15</v>
      </c>
      <c r="B10" s="51" t="s">
        <v>6</v>
      </c>
      <c r="C10" s="60" t="s">
        <v>19</v>
      </c>
      <c r="D10" s="51" t="s">
        <v>7</v>
      </c>
      <c r="E10" s="51" t="s">
        <v>8</v>
      </c>
      <c r="F10" s="52" t="s">
        <v>5</v>
      </c>
      <c r="G10" s="52" t="s">
        <v>46</v>
      </c>
      <c r="H10" s="52" t="s">
        <v>13</v>
      </c>
      <c r="I10" s="53" t="s">
        <v>11</v>
      </c>
    </row>
    <row r="11" spans="1:9" x14ac:dyDescent="0.25">
      <c r="B11" s="38" t="s">
        <v>45</v>
      </c>
      <c r="C11" s="147">
        <v>5100003717</v>
      </c>
      <c r="D11" t="s">
        <v>111</v>
      </c>
      <c r="E11" t="s">
        <v>110</v>
      </c>
      <c r="F11" s="21">
        <v>31750</v>
      </c>
      <c r="G11" s="110">
        <f>F11/Monitoring!$B$20</f>
        <v>85.776036741861418</v>
      </c>
      <c r="H11" s="39" t="s">
        <v>10</v>
      </c>
      <c r="I11" s="140"/>
    </row>
    <row r="12" spans="1:9" x14ac:dyDescent="0.25">
      <c r="B12" s="38" t="s">
        <v>45</v>
      </c>
      <c r="C12" s="147">
        <v>5100004026</v>
      </c>
      <c r="D12" t="s">
        <v>125</v>
      </c>
      <c r="E12" t="s">
        <v>112</v>
      </c>
      <c r="F12" s="21">
        <v>20660</v>
      </c>
      <c r="G12" s="110">
        <f>F12/Monitoring!$B$20</f>
        <v>55.81521004997974</v>
      </c>
      <c r="H12" s="39" t="s">
        <v>10</v>
      </c>
      <c r="I12" s="140"/>
    </row>
    <row r="13" spans="1:9" x14ac:dyDescent="0.25">
      <c r="B13" s="38" t="s">
        <v>45</v>
      </c>
      <c r="C13" s="147" t="s">
        <v>127</v>
      </c>
      <c r="D13" t="s">
        <v>128</v>
      </c>
      <c r="E13" t="s">
        <v>131</v>
      </c>
      <c r="F13" s="21">
        <v>6826</v>
      </c>
      <c r="G13" s="110">
        <f>F13/Monitoring!$B$20</f>
        <v>18.441172497636096</v>
      </c>
      <c r="H13" s="39" t="s">
        <v>10</v>
      </c>
      <c r="I13" s="140"/>
    </row>
    <row r="14" spans="1:9" s="41" customFormat="1" x14ac:dyDescent="0.25">
      <c r="A14" s="37"/>
      <c r="B14" s="38" t="s">
        <v>45</v>
      </c>
      <c r="C14" s="144">
        <v>5100003995</v>
      </c>
      <c r="D14" s="38" t="s">
        <v>113</v>
      </c>
      <c r="E14" s="38" t="s">
        <v>114</v>
      </c>
      <c r="F14" s="42">
        <v>94736</v>
      </c>
      <c r="G14" s="110">
        <f>F14/Monitoring!$B$20</f>
        <v>255.93948399297582</v>
      </c>
      <c r="H14" s="39" t="s">
        <v>10</v>
      </c>
      <c r="I14" s="40"/>
    </row>
    <row r="15" spans="1:9" s="41" customFormat="1" x14ac:dyDescent="0.25">
      <c r="A15" s="37"/>
      <c r="B15" s="38" t="s">
        <v>45</v>
      </c>
      <c r="C15" s="144" t="s">
        <v>127</v>
      </c>
      <c r="D15" s="38" t="s">
        <v>128</v>
      </c>
      <c r="E15" s="38" t="s">
        <v>129</v>
      </c>
      <c r="F15" s="42">
        <v>31301</v>
      </c>
      <c r="G15" s="110">
        <f>F15/Monitoring!$B$20</f>
        <v>84.563014993921385</v>
      </c>
      <c r="H15" s="39" t="s">
        <v>10</v>
      </c>
      <c r="I15" s="40"/>
    </row>
    <row r="16" spans="1:9" s="41" customFormat="1" x14ac:dyDescent="0.25">
      <c r="A16" s="37"/>
      <c r="B16" s="38" t="s">
        <v>70</v>
      </c>
      <c r="C16" s="148" t="s">
        <v>135</v>
      </c>
      <c r="D16" s="38" t="s">
        <v>149</v>
      </c>
      <c r="E16" s="38" t="s">
        <v>150</v>
      </c>
      <c r="F16" s="42">
        <v>101412</v>
      </c>
      <c r="G16" s="110">
        <f>F16/Monitoring!$B$20</f>
        <v>273.97541537214647</v>
      </c>
      <c r="H16" s="39" t="s">
        <v>10</v>
      </c>
      <c r="I16" s="40" t="s">
        <v>205</v>
      </c>
    </row>
    <row r="17" spans="1:9" s="41" customFormat="1" x14ac:dyDescent="0.25">
      <c r="A17" s="37"/>
      <c r="B17" s="38" t="s">
        <v>70</v>
      </c>
      <c r="C17" s="148" t="s">
        <v>135</v>
      </c>
      <c r="D17" s="38" t="s">
        <v>149</v>
      </c>
      <c r="E17" s="38" t="s">
        <v>137</v>
      </c>
      <c r="F17" s="42">
        <v>9229</v>
      </c>
      <c r="G17" s="110">
        <f>F17/Monitoring!$B$20</f>
        <v>24.933135215453195</v>
      </c>
      <c r="H17" s="39" t="s">
        <v>10</v>
      </c>
      <c r="I17" s="40" t="s">
        <v>205</v>
      </c>
    </row>
    <row r="18" spans="1:9" s="41" customFormat="1" x14ac:dyDescent="0.25">
      <c r="A18" s="37"/>
      <c r="B18" s="38" t="s">
        <v>70</v>
      </c>
      <c r="C18" s="148">
        <v>5100008119</v>
      </c>
      <c r="D18" s="38" t="s">
        <v>141</v>
      </c>
      <c r="E18" s="38" t="s">
        <v>148</v>
      </c>
      <c r="F18" s="42">
        <v>263692</v>
      </c>
      <c r="G18" s="110">
        <f>F18/Monitoring!$B$20</f>
        <v>712.39227340267462</v>
      </c>
      <c r="H18" s="39" t="s">
        <v>10</v>
      </c>
      <c r="I18" s="40" t="s">
        <v>205</v>
      </c>
    </row>
    <row r="19" spans="1:9" s="41" customFormat="1" x14ac:dyDescent="0.25">
      <c r="A19" s="37"/>
      <c r="B19" s="38" t="s">
        <v>70</v>
      </c>
      <c r="C19" s="148">
        <v>5100008114</v>
      </c>
      <c r="D19" s="38" t="s">
        <v>141</v>
      </c>
      <c r="E19" s="38" t="s">
        <v>147</v>
      </c>
      <c r="F19" s="42">
        <v>3283</v>
      </c>
      <c r="G19" s="110">
        <f>F19/Monitoring!$B$20</f>
        <v>8.8693772794812915</v>
      </c>
      <c r="H19" s="39" t="s">
        <v>10</v>
      </c>
      <c r="I19" s="40" t="s">
        <v>205</v>
      </c>
    </row>
    <row r="20" spans="1:9" s="41" customFormat="1" x14ac:dyDescent="0.25">
      <c r="A20" s="37"/>
      <c r="B20" s="38" t="s">
        <v>70</v>
      </c>
      <c r="C20" s="148" t="s">
        <v>139</v>
      </c>
      <c r="D20" s="38" t="s">
        <v>124</v>
      </c>
      <c r="E20" s="38" t="s">
        <v>136</v>
      </c>
      <c r="F20" s="42">
        <v>101412</v>
      </c>
      <c r="G20" s="110">
        <f>F20/Monitoring!$B$20</f>
        <v>273.97541537214647</v>
      </c>
      <c r="H20" s="39" t="s">
        <v>10</v>
      </c>
      <c r="I20" s="40" t="s">
        <v>205</v>
      </c>
    </row>
    <row r="21" spans="1:9" s="41" customFormat="1" x14ac:dyDescent="0.25">
      <c r="A21" s="37"/>
      <c r="B21" s="38" t="s">
        <v>70</v>
      </c>
      <c r="C21" s="148" t="s">
        <v>139</v>
      </c>
      <c r="D21" s="38" t="s">
        <v>124</v>
      </c>
      <c r="E21" s="38" t="s">
        <v>137</v>
      </c>
      <c r="F21" s="42">
        <v>9228</v>
      </c>
      <c r="G21" s="110">
        <f>F21/Monitoring!$B$20</f>
        <v>24.930433607996761</v>
      </c>
      <c r="H21" s="39" t="s">
        <v>10</v>
      </c>
      <c r="I21" s="40" t="s">
        <v>205</v>
      </c>
    </row>
    <row r="22" spans="1:9" s="41" customFormat="1" x14ac:dyDescent="0.25">
      <c r="A22" s="37"/>
      <c r="B22" s="38" t="s">
        <v>70</v>
      </c>
      <c r="C22" s="148">
        <v>5100008098</v>
      </c>
      <c r="D22" s="38" t="s">
        <v>144</v>
      </c>
      <c r="E22" s="38" t="s">
        <v>145</v>
      </c>
      <c r="F22" s="42">
        <v>45010</v>
      </c>
      <c r="G22" s="110">
        <f>F22/Monitoring!$B$20</f>
        <v>121.59935161421046</v>
      </c>
      <c r="H22" s="39" t="s">
        <v>10</v>
      </c>
      <c r="I22" s="40" t="s">
        <v>205</v>
      </c>
    </row>
    <row r="23" spans="1:9" s="41" customFormat="1" x14ac:dyDescent="0.25">
      <c r="A23" s="37"/>
      <c r="B23" s="38" t="s">
        <v>70</v>
      </c>
      <c r="C23" s="148">
        <v>5100008107</v>
      </c>
      <c r="D23" s="38" t="s">
        <v>146</v>
      </c>
      <c r="E23" s="38" t="s">
        <v>145</v>
      </c>
      <c r="F23" s="42">
        <v>186112</v>
      </c>
      <c r="G23" s="110">
        <f>F23/Monitoring!$B$20</f>
        <v>502.80156693232476</v>
      </c>
      <c r="H23" s="39" t="s">
        <v>10</v>
      </c>
      <c r="I23" s="40" t="s">
        <v>205</v>
      </c>
    </row>
    <row r="24" spans="1:9" s="41" customFormat="1" x14ac:dyDescent="0.25">
      <c r="A24" s="37"/>
      <c r="B24" s="38" t="s">
        <v>70</v>
      </c>
      <c r="C24" s="148" t="s">
        <v>139</v>
      </c>
      <c r="D24" s="38" t="s">
        <v>124</v>
      </c>
      <c r="E24" s="38" t="s">
        <v>138</v>
      </c>
      <c r="F24" s="42">
        <v>15603</v>
      </c>
      <c r="G24" s="110">
        <f>F24/Monitoring!$B$20</f>
        <v>42.153181142779957</v>
      </c>
      <c r="H24" s="39" t="s">
        <v>10</v>
      </c>
      <c r="I24" s="40" t="s">
        <v>205</v>
      </c>
    </row>
    <row r="25" spans="1:9" s="41" customFormat="1" x14ac:dyDescent="0.25">
      <c r="A25" s="37"/>
      <c r="B25" s="38" t="s">
        <v>70</v>
      </c>
      <c r="C25" s="148">
        <v>5100007966</v>
      </c>
      <c r="D25" s="38" t="s">
        <v>141</v>
      </c>
      <c r="E25" s="38" t="s">
        <v>142</v>
      </c>
      <c r="F25" s="42">
        <v>26872</v>
      </c>
      <c r="G25" s="110">
        <f>F25/Monitoring!$B$20</f>
        <v>72.597595569363776</v>
      </c>
      <c r="H25" s="39" t="s">
        <v>10</v>
      </c>
      <c r="I25" s="40" t="s">
        <v>205</v>
      </c>
    </row>
    <row r="26" spans="1:9" s="41" customFormat="1" x14ac:dyDescent="0.25">
      <c r="A26" s="37"/>
      <c r="B26" s="38" t="s">
        <v>70</v>
      </c>
      <c r="C26" s="148">
        <v>5100008097</v>
      </c>
      <c r="D26" s="38" t="s">
        <v>141</v>
      </c>
      <c r="E26" s="38" t="s">
        <v>143</v>
      </c>
      <c r="F26" s="42">
        <v>4997</v>
      </c>
      <c r="G26" s="110">
        <f>F26/Monitoring!$B$20</f>
        <v>13.499932459813589</v>
      </c>
      <c r="H26" s="39" t="s">
        <v>10</v>
      </c>
      <c r="I26" s="40" t="s">
        <v>205</v>
      </c>
    </row>
    <row r="27" spans="1:9" s="41" customFormat="1" x14ac:dyDescent="0.25">
      <c r="A27" s="37"/>
      <c r="B27" s="38" t="s">
        <v>70</v>
      </c>
      <c r="C27" s="148">
        <v>5100009099</v>
      </c>
      <c r="D27" s="38" t="s">
        <v>146</v>
      </c>
      <c r="E27" s="38" t="s">
        <v>152</v>
      </c>
      <c r="F27" s="42">
        <v>266286</v>
      </c>
      <c r="G27" s="110">
        <f>F27/Monitoring!$B$20</f>
        <v>719.40024314467109</v>
      </c>
      <c r="H27" s="39" t="s">
        <v>10</v>
      </c>
      <c r="I27" s="40" t="s">
        <v>205</v>
      </c>
    </row>
    <row r="28" spans="1:9" s="41" customFormat="1" x14ac:dyDescent="0.25">
      <c r="A28" s="37"/>
      <c r="B28" s="38" t="s">
        <v>70</v>
      </c>
      <c r="C28" s="148" t="s">
        <v>135</v>
      </c>
      <c r="D28" s="38" t="s">
        <v>149</v>
      </c>
      <c r="E28" s="38" t="s">
        <v>151</v>
      </c>
      <c r="F28" s="42">
        <v>1850</v>
      </c>
      <c r="G28" s="110">
        <f>F28/Monitoring!$B$20</f>
        <v>4.997973794407673</v>
      </c>
      <c r="H28" s="39" t="s">
        <v>10</v>
      </c>
      <c r="I28" s="40" t="s">
        <v>205</v>
      </c>
    </row>
    <row r="29" spans="1:9" s="41" customFormat="1" x14ac:dyDescent="0.25">
      <c r="A29" s="37"/>
      <c r="B29" s="38" t="s">
        <v>70</v>
      </c>
      <c r="C29" s="148">
        <v>5100009105</v>
      </c>
      <c r="D29" s="38" t="s">
        <v>146</v>
      </c>
      <c r="E29" s="38" t="s">
        <v>153</v>
      </c>
      <c r="F29" s="42">
        <v>7758</v>
      </c>
      <c r="G29" s="110">
        <f>F29/Monitoring!$B$20</f>
        <v>20.959070647034988</v>
      </c>
      <c r="H29" s="39" t="s">
        <v>10</v>
      </c>
      <c r="I29" s="40" t="s">
        <v>205</v>
      </c>
    </row>
    <row r="30" spans="1:9" s="41" customFormat="1" x14ac:dyDescent="0.25">
      <c r="A30" s="37"/>
      <c r="B30" s="38" t="s">
        <v>70</v>
      </c>
      <c r="C30" s="148">
        <v>5100009110</v>
      </c>
      <c r="D30" s="38" t="s">
        <v>141</v>
      </c>
      <c r="E30" s="38" t="s">
        <v>154</v>
      </c>
      <c r="F30" s="42">
        <v>1642</v>
      </c>
      <c r="G30" s="110">
        <f>F30/Monitoring!$B$20</f>
        <v>4.4360394434688644</v>
      </c>
      <c r="H30" s="39" t="s">
        <v>10</v>
      </c>
      <c r="I30" s="40" t="s">
        <v>205</v>
      </c>
    </row>
    <row r="31" spans="1:9" s="41" customFormat="1" x14ac:dyDescent="0.25">
      <c r="A31" s="37"/>
      <c r="B31" s="38" t="s">
        <v>45</v>
      </c>
      <c r="C31" s="148">
        <v>4500009086</v>
      </c>
      <c r="D31" s="38" t="s">
        <v>175</v>
      </c>
      <c r="E31" s="38" t="s">
        <v>176</v>
      </c>
      <c r="F31" s="42">
        <v>336550</v>
      </c>
      <c r="G31" s="110">
        <f>F31/Monitoring!$B$20</f>
        <v>909.22598946373103</v>
      </c>
      <c r="H31" s="39" t="s">
        <v>14</v>
      </c>
      <c r="I31" s="40"/>
    </row>
    <row r="32" spans="1:9" s="41" customFormat="1" x14ac:dyDescent="0.25">
      <c r="A32" s="37"/>
      <c r="B32" s="38" t="s">
        <v>70</v>
      </c>
      <c r="C32" s="148">
        <v>5100011559</v>
      </c>
      <c r="D32" s="38" t="s">
        <v>141</v>
      </c>
      <c r="E32" s="38" t="s">
        <v>177</v>
      </c>
      <c r="F32" s="42">
        <v>-1641</v>
      </c>
      <c r="G32" s="110">
        <f>F32/Monitoring!$B$20</f>
        <v>-4.433337836012428</v>
      </c>
      <c r="H32" s="39" t="s">
        <v>10</v>
      </c>
      <c r="I32" s="40" t="s">
        <v>205</v>
      </c>
    </row>
    <row r="33" spans="1:9" s="41" customFormat="1" x14ac:dyDescent="0.25">
      <c r="A33" s="37"/>
      <c r="B33" s="38" t="s">
        <v>70</v>
      </c>
      <c r="C33" s="148" t="s">
        <v>178</v>
      </c>
      <c r="D33" s="38" t="s">
        <v>179</v>
      </c>
      <c r="E33" s="38" t="s">
        <v>180</v>
      </c>
      <c r="F33" s="42">
        <v>94825</v>
      </c>
      <c r="G33" s="110">
        <f>F33/Monitoring!$B$20</f>
        <v>256.17992705659867</v>
      </c>
      <c r="H33" s="39" t="s">
        <v>10</v>
      </c>
      <c r="I33" s="40" t="s">
        <v>181</v>
      </c>
    </row>
    <row r="34" spans="1:9" s="41" customFormat="1" x14ac:dyDescent="0.25">
      <c r="A34" s="37"/>
      <c r="B34" s="38" t="s">
        <v>70</v>
      </c>
      <c r="C34" s="148" t="s">
        <v>178</v>
      </c>
      <c r="D34" s="38" t="s">
        <v>179</v>
      </c>
      <c r="E34" s="38" t="s">
        <v>182</v>
      </c>
      <c r="F34" s="42">
        <v>8629</v>
      </c>
      <c r="G34" s="110">
        <f>F34/Monitoring!$B$20</f>
        <v>23.312170741591249</v>
      </c>
      <c r="H34" s="39" t="s">
        <v>10</v>
      </c>
      <c r="I34" s="40" t="s">
        <v>181</v>
      </c>
    </row>
    <row r="35" spans="1:9" s="41" customFormat="1" x14ac:dyDescent="0.25">
      <c r="A35" s="37"/>
      <c r="B35" s="38" t="s">
        <v>70</v>
      </c>
      <c r="C35" s="148" t="s">
        <v>198</v>
      </c>
      <c r="D35" s="38" t="s">
        <v>179</v>
      </c>
      <c r="E35" s="38" t="s">
        <v>196</v>
      </c>
      <c r="F35" s="42">
        <v>18677</v>
      </c>
      <c r="G35" s="110">
        <f>F35/Monitoring!$B$20</f>
        <v>50.457922463866005</v>
      </c>
      <c r="H35" s="39" t="s">
        <v>10</v>
      </c>
      <c r="I35" s="40" t="s">
        <v>181</v>
      </c>
    </row>
    <row r="36" spans="1:9" s="41" customFormat="1" x14ac:dyDescent="0.25">
      <c r="A36" s="37"/>
      <c r="B36" s="38" t="s">
        <v>70</v>
      </c>
      <c r="C36" s="148">
        <v>5100012160</v>
      </c>
      <c r="D36" s="38" t="s">
        <v>141</v>
      </c>
      <c r="E36" s="38" t="s">
        <v>188</v>
      </c>
      <c r="F36" s="42">
        <v>123243</v>
      </c>
      <c r="G36" s="110">
        <f>F36/Monitoring!$B$20</f>
        <v>332.95420775361345</v>
      </c>
      <c r="H36" s="39" t="s">
        <v>10</v>
      </c>
      <c r="I36" s="40" t="s">
        <v>181</v>
      </c>
    </row>
    <row r="37" spans="1:9" s="41" customFormat="1" x14ac:dyDescent="0.25">
      <c r="A37" s="37"/>
      <c r="B37" s="38" t="s">
        <v>70</v>
      </c>
      <c r="C37" s="148">
        <v>5100011802</v>
      </c>
      <c r="D37" s="38" t="s">
        <v>183</v>
      </c>
      <c r="E37" s="38" t="s">
        <v>184</v>
      </c>
      <c r="F37" s="42">
        <v>171421</v>
      </c>
      <c r="G37" s="110">
        <f>F37/Monitoring!$B$20</f>
        <v>463.11225178981499</v>
      </c>
      <c r="H37" s="39" t="s">
        <v>10</v>
      </c>
      <c r="I37" s="40" t="s">
        <v>181</v>
      </c>
    </row>
    <row r="38" spans="1:9" s="41" customFormat="1" x14ac:dyDescent="0.25">
      <c r="A38" s="37"/>
      <c r="B38" s="38" t="s">
        <v>70</v>
      </c>
      <c r="C38" s="148">
        <v>5100011803</v>
      </c>
      <c r="D38" s="38" t="s">
        <v>183</v>
      </c>
      <c r="E38" s="38" t="s">
        <v>185</v>
      </c>
      <c r="F38" s="42">
        <v>8913</v>
      </c>
      <c r="G38" s="110">
        <f>F38/Monitoring!$B$20</f>
        <v>24.079427259219237</v>
      </c>
      <c r="H38" s="39" t="s">
        <v>10</v>
      </c>
      <c r="I38" s="40" t="s">
        <v>181</v>
      </c>
    </row>
    <row r="39" spans="1:9" s="41" customFormat="1" x14ac:dyDescent="0.25">
      <c r="A39" s="37"/>
      <c r="B39" s="38" t="s">
        <v>70</v>
      </c>
      <c r="C39" s="148" t="s">
        <v>178</v>
      </c>
      <c r="D39" s="38" t="s">
        <v>124</v>
      </c>
      <c r="E39" s="38" t="s">
        <v>180</v>
      </c>
      <c r="F39" s="42">
        <v>94825</v>
      </c>
      <c r="G39" s="110">
        <f>F39/Monitoring!$B$20</f>
        <v>256.17992705659867</v>
      </c>
      <c r="H39" s="39" t="s">
        <v>10</v>
      </c>
      <c r="I39" s="40" t="s">
        <v>181</v>
      </c>
    </row>
    <row r="40" spans="1:9" s="41" customFormat="1" x14ac:dyDescent="0.25">
      <c r="A40" s="37"/>
      <c r="B40" s="38" t="s">
        <v>70</v>
      </c>
      <c r="C40" s="148" t="s">
        <v>178</v>
      </c>
      <c r="D40" s="38" t="s">
        <v>124</v>
      </c>
      <c r="E40" s="38" t="s">
        <v>182</v>
      </c>
      <c r="F40" s="42">
        <v>8629</v>
      </c>
      <c r="G40" s="110">
        <f>F40/Monitoring!$B$20</f>
        <v>23.312170741591249</v>
      </c>
      <c r="H40" s="39" t="s">
        <v>10</v>
      </c>
      <c r="I40" s="40" t="s">
        <v>181</v>
      </c>
    </row>
    <row r="41" spans="1:9" s="41" customFormat="1" x14ac:dyDescent="0.25">
      <c r="A41" s="37"/>
      <c r="B41" s="38" t="s">
        <v>70</v>
      </c>
      <c r="C41" s="148" t="s">
        <v>197</v>
      </c>
      <c r="D41" s="38" t="s">
        <v>124</v>
      </c>
      <c r="E41" s="38" t="s">
        <v>196</v>
      </c>
      <c r="F41" s="42">
        <v>12158</v>
      </c>
      <c r="G41" s="110">
        <f>F41/Monitoring!$B$20</f>
        <v>32.846143455355936</v>
      </c>
      <c r="H41" s="39" t="s">
        <v>10</v>
      </c>
      <c r="I41" s="40" t="s">
        <v>181</v>
      </c>
    </row>
    <row r="42" spans="1:9" s="41" customFormat="1" x14ac:dyDescent="0.25">
      <c r="A42" s="37"/>
      <c r="B42" s="38" t="s">
        <v>70</v>
      </c>
      <c r="C42" s="148">
        <v>5100012155</v>
      </c>
      <c r="D42" s="38" t="s">
        <v>141</v>
      </c>
      <c r="E42" s="38" t="s">
        <v>187</v>
      </c>
      <c r="F42" s="42">
        <v>3283</v>
      </c>
      <c r="G42" s="110">
        <f>F42/Monitoring!$B$20</f>
        <v>8.8693772794812915</v>
      </c>
      <c r="H42" s="39" t="s">
        <v>10</v>
      </c>
      <c r="I42" s="40" t="s">
        <v>181</v>
      </c>
    </row>
    <row r="43" spans="1:9" s="41" customFormat="1" x14ac:dyDescent="0.25">
      <c r="A43" s="37"/>
      <c r="B43" s="38" t="s">
        <v>45</v>
      </c>
      <c r="C43" s="148">
        <v>450009796</v>
      </c>
      <c r="D43" s="38" t="s">
        <v>199</v>
      </c>
      <c r="E43" s="38" t="s">
        <v>200</v>
      </c>
      <c r="F43" s="42">
        <v>31750</v>
      </c>
      <c r="G43" s="110">
        <f>F43/Monitoring!$B$20</f>
        <v>85.776036741861418</v>
      </c>
      <c r="H43" s="39" t="s">
        <v>14</v>
      </c>
      <c r="I43" s="40"/>
    </row>
    <row r="44" spans="1:9" s="41" customFormat="1" x14ac:dyDescent="0.25">
      <c r="A44" s="37"/>
      <c r="B44" s="38" t="s">
        <v>71</v>
      </c>
      <c r="C44" s="148" t="s">
        <v>206</v>
      </c>
      <c r="D44" s="38" t="s">
        <v>207</v>
      </c>
      <c r="E44" s="38" t="s">
        <v>208</v>
      </c>
      <c r="F44" s="42">
        <v>70400</v>
      </c>
      <c r="G44" s="110">
        <f>F44/Monitoring!$B$20</f>
        <v>190.19316493313522</v>
      </c>
      <c r="H44" s="39" t="s">
        <v>14</v>
      </c>
      <c r="I44" s="40" t="s">
        <v>209</v>
      </c>
    </row>
    <row r="45" spans="1:9" s="41" customFormat="1" x14ac:dyDescent="0.25">
      <c r="A45" s="37"/>
      <c r="B45" s="38"/>
      <c r="C45" s="148"/>
      <c r="D45" s="38"/>
      <c r="E45" s="38"/>
      <c r="F45" s="42"/>
      <c r="G45" s="110"/>
      <c r="H45" s="39"/>
      <c r="I45" s="40"/>
    </row>
    <row r="46" spans="1:9" s="41" customFormat="1" x14ac:dyDescent="0.25">
      <c r="A46" s="37"/>
      <c r="B46" s="38"/>
      <c r="C46" s="148"/>
      <c r="D46" s="38"/>
      <c r="E46" s="38"/>
      <c r="F46" s="42"/>
      <c r="G46" s="110"/>
      <c r="H46" s="39"/>
      <c r="I46" s="40"/>
    </row>
    <row r="47" spans="1:9" s="41" customFormat="1" x14ac:dyDescent="0.25">
      <c r="A47" s="37"/>
      <c r="B47" s="38"/>
      <c r="C47" s="148"/>
      <c r="D47" s="38"/>
      <c r="E47" s="38"/>
      <c r="F47" s="42"/>
      <c r="G47" s="110"/>
      <c r="H47" s="39"/>
      <c r="I47" s="40"/>
    </row>
    <row r="48" spans="1:9" s="41" customFormat="1" x14ac:dyDescent="0.25">
      <c r="A48" s="37"/>
      <c r="B48" s="38"/>
      <c r="C48" s="148"/>
      <c r="D48" s="38"/>
      <c r="E48" s="38"/>
      <c r="F48" s="42"/>
      <c r="G48" s="110"/>
      <c r="H48" s="39"/>
      <c r="I48" s="40"/>
    </row>
    <row r="49" spans="1:9" s="41" customFormat="1" x14ac:dyDescent="0.25">
      <c r="A49" s="37"/>
      <c r="B49" s="38"/>
      <c r="C49" s="148"/>
      <c r="D49" s="38"/>
      <c r="E49" s="38"/>
      <c r="F49" s="42"/>
      <c r="G49" s="110"/>
      <c r="H49" s="39"/>
      <c r="I49" s="40"/>
    </row>
    <row r="50" spans="1:9" s="41" customFormat="1" x14ac:dyDescent="0.25">
      <c r="A50" s="37"/>
      <c r="B50" s="38"/>
      <c r="C50" s="144"/>
      <c r="D50" s="38"/>
      <c r="E50" s="38"/>
      <c r="F50" s="42"/>
      <c r="G50" s="42">
        <f>F50/Monitoring!$B$20</f>
        <v>0</v>
      </c>
      <c r="H50" s="43"/>
      <c r="I50" s="44"/>
    </row>
    <row r="51" spans="1:9" s="41" customFormat="1" x14ac:dyDescent="0.25">
      <c r="A51" s="45"/>
      <c r="B51" s="46"/>
      <c r="C51" s="145"/>
      <c r="D51" s="46"/>
      <c r="E51" s="46"/>
      <c r="F51" s="47"/>
      <c r="G51" s="47">
        <f>F51/Monitoring!$B$20</f>
        <v>0</v>
      </c>
      <c r="H51" s="48"/>
      <c r="I51" s="49"/>
    </row>
    <row r="52" spans="1:9" x14ac:dyDescent="0.25">
      <c r="F52" s="71">
        <f>SUBTOTAL(109,F11:F51)</f>
        <v>2211321</v>
      </c>
      <c r="G52" s="111">
        <f>SUBTOTAL(109,G11:G51)</f>
        <v>5974.1213021747953</v>
      </c>
      <c r="H52" s="36"/>
    </row>
  </sheetData>
  <autoFilter ref="A10:I43" xr:uid="{00000000-0009-0000-0000-000001000000}"/>
  <dataValidations count="2">
    <dataValidation type="list" allowBlank="1" showInputMessage="1" showErrorMessage="1" sqref="B11:B51" xr:uid="{00000000-0002-0000-0100-000000000000}">
      <formula1>$B$1:$B$5</formula1>
    </dataValidation>
    <dataValidation type="list" allowBlank="1" showInputMessage="1" showErrorMessage="1" sqref="H11:H51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selection activeCell="C4" sqref="C4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  <col min="8" max="8" width="15.7109375" customWidth="1"/>
    <col min="9" max="9" width="15.140625" bestFit="1" customWidth="1"/>
  </cols>
  <sheetData>
    <row r="1" spans="1:9" x14ac:dyDescent="0.25">
      <c r="A1" s="62" t="s">
        <v>20</v>
      </c>
      <c r="B1" s="133">
        <v>44620</v>
      </c>
      <c r="C1" s="133">
        <v>45593</v>
      </c>
      <c r="D1" s="134"/>
    </row>
    <row r="2" spans="1:9" x14ac:dyDescent="0.25">
      <c r="A2" s="62" t="s">
        <v>85</v>
      </c>
    </row>
    <row r="3" spans="1:9" x14ac:dyDescent="0.25">
      <c r="A3" s="64" t="s">
        <v>21</v>
      </c>
      <c r="B3" s="117" t="s">
        <v>56</v>
      </c>
      <c r="C3" s="116" t="s">
        <v>53</v>
      </c>
      <c r="D3" s="116" t="s">
        <v>54</v>
      </c>
      <c r="E3" s="118" t="s">
        <v>55</v>
      </c>
      <c r="H3" s="22" t="s">
        <v>194</v>
      </c>
      <c r="I3" s="92">
        <f>SUMIFS(Bérköltség!$L$6:$L$174,Bérköltség!$F$6:$F$174,"Tény")+SUMIFS(Bérköltség!$M$6:$M$174,Bérköltség!$F$6:$F$174,"Tény")+SUMIFS(Dologi_Felhalm.!$F$11:$F$51,Dologi_Felhalm.!$H$11:$H$51,"Tény")</f>
        <v>10131716</v>
      </c>
    </row>
    <row r="4" spans="1:9" x14ac:dyDescent="0.25">
      <c r="A4" s="67" t="s">
        <v>45</v>
      </c>
      <c r="B4" s="66">
        <v>16000</v>
      </c>
      <c r="C4" s="119">
        <f>SUMIF(Bérköltség!$B$6:$B$174,A4,Bérköltség!$N$6:$N$174)</f>
        <v>5189.0260705119581</v>
      </c>
      <c r="D4" s="119">
        <f>SUMIF(Dologi_Felhalm.!$B$11:$B$51,A4,Dologi_Felhalm.!$G$11:$G$51)</f>
        <v>1495.5369444819669</v>
      </c>
      <c r="E4" s="121">
        <f>B4-C4-D4</f>
        <v>9315.4369850060757</v>
      </c>
      <c r="H4" s="22" t="s">
        <v>195</v>
      </c>
      <c r="I4" s="92">
        <f>SUMIFS(Bérköltség!$L$6:$L$174,Bérköltség!$F$6:$F$174,"Köt. váll.")+SUMIFS(Bérköltség!$M$6:$M$174,Bérköltség!$F$6:$F$174,"Köt. váll.")+SUMIFS(Dologi_Felhalm.!$F$11:$F$51,Dologi_Felhalm.!$H$11:$H$51,"Köt. váll.")</f>
        <v>4553060</v>
      </c>
    </row>
    <row r="5" spans="1:9" x14ac:dyDescent="0.25">
      <c r="A5" s="67" t="s">
        <v>87</v>
      </c>
      <c r="B5" s="66">
        <v>11100</v>
      </c>
      <c r="C5" s="119">
        <f>SUMIF(Bérköltség!$B$6:$B$174,A5,Bérköltség!$N$6:$N$174)</f>
        <v>9188.6019181412921</v>
      </c>
      <c r="D5" s="119">
        <f>SUMIF(Dologi_Felhalm.!$B$11:$B$51,A5,Dologi_Felhalm.!$G$11:$G$51)</f>
        <v>0</v>
      </c>
      <c r="E5" s="121">
        <f t="shared" ref="E5:E12" si="0">B5-C5-D5</f>
        <v>1911.3980818587079</v>
      </c>
    </row>
    <row r="6" spans="1:9" x14ac:dyDescent="0.25">
      <c r="A6" s="67" t="s">
        <v>88</v>
      </c>
      <c r="B6" s="66">
        <v>8335</v>
      </c>
      <c r="C6" s="119">
        <f>SUMIF(Bérköltség!$B$6:$B$174,A6,Bérköltség!$N$6:$N$174)</f>
        <v>13146.305551803325</v>
      </c>
      <c r="D6" s="119">
        <f>SUMIF(Dologi_Felhalm.!$B$11:$B$51,A6,Dologi_Felhalm.!$G$11:$G$51)</f>
        <v>0</v>
      </c>
      <c r="E6" s="121">
        <f t="shared" si="0"/>
        <v>-4811.3055518033252</v>
      </c>
    </row>
    <row r="7" spans="1:9" x14ac:dyDescent="0.25">
      <c r="A7" s="67" t="s">
        <v>89</v>
      </c>
      <c r="B7" s="66">
        <v>11540</v>
      </c>
      <c r="C7" s="119">
        <f>SUMIF(Bérköltség!$B$6:$B$174,A7,Bérköltség!$N$6:$N$174)</f>
        <v>6174.4454950695617</v>
      </c>
      <c r="D7" s="119">
        <f>SUMIF(Dologi_Felhalm.!$B$11:$B$51,A7,Dologi_Felhalm.!$G$11:$G$51)</f>
        <v>0</v>
      </c>
      <c r="E7" s="121">
        <f t="shared" ref="E7" si="1">B7-C7-D7</f>
        <v>5365.5545049304383</v>
      </c>
    </row>
    <row r="8" spans="1:9" x14ac:dyDescent="0.25">
      <c r="A8" s="67" t="s">
        <v>90</v>
      </c>
      <c r="B8" s="66">
        <v>13020</v>
      </c>
      <c r="C8" s="119">
        <f>SUMIF(Bérköltség!$B$6:$B$174,A8,Bérköltség!$N$6:$N$174)</f>
        <v>0</v>
      </c>
      <c r="D8" s="119">
        <f>SUMIF(Dologi_Felhalm.!$B$11:$B$51,A8,Dologi_Felhalm.!$G$11:$G$51)</f>
        <v>0</v>
      </c>
      <c r="E8" s="121">
        <f t="shared" si="0"/>
        <v>13020</v>
      </c>
    </row>
    <row r="9" spans="1:9" x14ac:dyDescent="0.25">
      <c r="A9" s="67" t="s">
        <v>70</v>
      </c>
      <c r="B9" s="66">
        <v>4600</v>
      </c>
      <c r="C9" s="119">
        <f>SUMIF(Bérköltség!$B$6:$B$174,A9,Bérköltség!$N$6:$N$174)</f>
        <v>0</v>
      </c>
      <c r="D9" s="119">
        <f>SUMIF(Dologi_Felhalm.!$B$11:$B$51,A9,Dologi_Felhalm.!$G$11:$G$51)</f>
        <v>4288.3911927596919</v>
      </c>
      <c r="E9" s="121">
        <f t="shared" si="0"/>
        <v>311.60880724030812</v>
      </c>
    </row>
    <row r="10" spans="1:9" x14ac:dyDescent="0.25">
      <c r="A10" s="67" t="s">
        <v>71</v>
      </c>
      <c r="B10" s="66">
        <v>2500</v>
      </c>
      <c r="C10" s="119">
        <f>SUMIF(Bérköltség!$B$6:$B$174,A10,Bérköltség!$N$6:$N$174)</f>
        <v>0</v>
      </c>
      <c r="D10" s="119">
        <f>SUMIF(Dologi_Felhalm.!$B$11:$B$51,A10,Dologi_Felhalm.!$G$11:$G$51)</f>
        <v>190.19316493313522</v>
      </c>
      <c r="E10" s="121">
        <f t="shared" si="0"/>
        <v>2309.8068350668646</v>
      </c>
    </row>
    <row r="11" spans="1:9" x14ac:dyDescent="0.25">
      <c r="A11" s="67" t="s">
        <v>91</v>
      </c>
      <c r="B11" s="66">
        <v>1732</v>
      </c>
      <c r="C11" s="119">
        <f>SUMIF(Bérköltség!$B$6:$B$174,A11,Bérköltség!$N$6:$N$174)</f>
        <v>0</v>
      </c>
      <c r="D11" s="119">
        <f>SUMIF(Dologi_Felhalm.!$B$11:$B$51,A11,Dologi_Felhalm.!$G$11:$G$51)</f>
        <v>0</v>
      </c>
      <c r="E11" s="121">
        <f t="shared" si="0"/>
        <v>1732</v>
      </c>
    </row>
    <row r="12" spans="1:9" x14ac:dyDescent="0.25">
      <c r="A12" s="67" t="s">
        <v>92</v>
      </c>
      <c r="B12" s="66">
        <v>4758</v>
      </c>
      <c r="C12" s="119">
        <f>SUMIF(Bérköltség!$B$6:$B$174,A12,Bérköltség!$N$6:$N$174)</f>
        <v>0</v>
      </c>
      <c r="D12" s="119">
        <f>SUMIF(Dologi_Felhalm.!$B$11:$B$51,A12,Dologi_Felhalm.!$G$11:$G$51)</f>
        <v>0</v>
      </c>
      <c r="E12" s="121">
        <f t="shared" si="0"/>
        <v>4758</v>
      </c>
    </row>
    <row r="13" spans="1:9" x14ac:dyDescent="0.25">
      <c r="A13" s="67"/>
      <c r="B13" s="66"/>
      <c r="C13" s="119"/>
      <c r="D13" s="119"/>
      <c r="E13" s="121"/>
    </row>
    <row r="14" spans="1:9" x14ac:dyDescent="0.25">
      <c r="A14" s="67"/>
      <c r="B14" s="65"/>
      <c r="C14" s="119"/>
      <c r="D14" s="119"/>
      <c r="E14" s="121"/>
    </row>
    <row r="15" spans="1:9" x14ac:dyDescent="0.25">
      <c r="A15" s="64" t="s">
        <v>22</v>
      </c>
      <c r="B15" s="120">
        <f>SUM(B4:B14)</f>
        <v>73585</v>
      </c>
      <c r="C15" s="120">
        <f>SUM(C4:C14)</f>
        <v>33698.379035526137</v>
      </c>
      <c r="D15" s="120">
        <f>SUM(D4:D14)</f>
        <v>5974.1213021747944</v>
      </c>
      <c r="E15" s="121">
        <f>B15-C15-D15</f>
        <v>33912.499662299066</v>
      </c>
    </row>
    <row r="16" spans="1:9" x14ac:dyDescent="0.25">
      <c r="A16" s="139" t="s">
        <v>80</v>
      </c>
      <c r="B16" s="70">
        <f>B15*B20</f>
        <v>27237487.75</v>
      </c>
    </row>
    <row r="17" spans="1:5" x14ac:dyDescent="0.25">
      <c r="E17" s="68"/>
    </row>
    <row r="18" spans="1:5" x14ac:dyDescent="0.25">
      <c r="A18" t="s">
        <v>86</v>
      </c>
      <c r="B18" s="63">
        <v>29434</v>
      </c>
      <c r="C18" t="s">
        <v>16</v>
      </c>
    </row>
    <row r="19" spans="1:5" x14ac:dyDescent="0.25">
      <c r="A19" s="69" t="s">
        <v>52</v>
      </c>
      <c r="B19" s="61">
        <v>44582</v>
      </c>
    </row>
    <row r="20" spans="1:5" x14ac:dyDescent="0.25">
      <c r="A20" s="69" t="s">
        <v>50</v>
      </c>
      <c r="B20">
        <v>370.15</v>
      </c>
      <c r="C20" t="s">
        <v>51</v>
      </c>
    </row>
    <row r="21" spans="1:5" x14ac:dyDescent="0.25">
      <c r="A21" s="69"/>
      <c r="B21" s="70"/>
    </row>
    <row r="23" spans="1:5" x14ac:dyDescent="0.25">
      <c r="A23" s="69"/>
      <c r="B23" s="70"/>
    </row>
    <row r="25" spans="1:5" x14ac:dyDescent="0.25">
      <c r="A25" s="72" t="s">
        <v>47</v>
      </c>
      <c r="B25" s="115">
        <f>Bérköltség!L175+Bérköltség!M175+Dologi_Felhalm.!F52</f>
        <v>14684776</v>
      </c>
    </row>
    <row r="26" spans="1:5" x14ac:dyDescent="0.25">
      <c r="A26" s="72" t="s">
        <v>46</v>
      </c>
      <c r="B26" s="112">
        <f>Bérköltség!N175+Dologi_Felhalm.!G52</f>
        <v>39672.500337700927</v>
      </c>
    </row>
    <row r="27" spans="1:5" x14ac:dyDescent="0.25">
      <c r="A27" s="72"/>
      <c r="B27" s="112"/>
    </row>
    <row r="28" spans="1:5" x14ac:dyDescent="0.25">
      <c r="A28" s="113" t="s">
        <v>55</v>
      </c>
      <c r="B28" s="114"/>
    </row>
    <row r="29" spans="1:5" x14ac:dyDescent="0.25">
      <c r="A29" s="113" t="s">
        <v>46</v>
      </c>
      <c r="B29" s="114">
        <f>B15-B26</f>
        <v>33912.499662299073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D1E-1C9C-45AF-B734-EEA46A135BDE}">
  <dimension ref="A1:A32"/>
  <sheetViews>
    <sheetView workbookViewId="0">
      <selection activeCell="E10" sqref="E10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72</v>
      </c>
    </row>
    <row r="9" spans="1:1" x14ac:dyDescent="0.25">
      <c r="A9" t="s">
        <v>73</v>
      </c>
    </row>
    <row r="10" spans="1:1" x14ac:dyDescent="0.25">
      <c r="A10" t="s">
        <v>74</v>
      </c>
    </row>
    <row r="11" spans="1:1" x14ac:dyDescent="0.25">
      <c r="A11" t="s">
        <v>75</v>
      </c>
    </row>
    <row r="12" spans="1:1" x14ac:dyDescent="0.25">
      <c r="A12" t="s">
        <v>76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79</v>
      </c>
    </row>
    <row r="16" spans="1:1" x14ac:dyDescent="0.25">
      <c r="A16" t="s">
        <v>93</v>
      </c>
    </row>
    <row r="17" spans="1:1" x14ac:dyDescent="0.25">
      <c r="A17" t="s">
        <v>94</v>
      </c>
    </row>
    <row r="18" spans="1:1" x14ac:dyDescent="0.25">
      <c r="A18" t="s">
        <v>95</v>
      </c>
    </row>
    <row r="19" spans="1:1" x14ac:dyDescent="0.25">
      <c r="A19" t="s">
        <v>96</v>
      </c>
    </row>
    <row r="20" spans="1:1" x14ac:dyDescent="0.25">
      <c r="A20" t="s">
        <v>97</v>
      </c>
    </row>
    <row r="21" spans="1:1" x14ac:dyDescent="0.25">
      <c r="A21" t="s">
        <v>98</v>
      </c>
    </row>
    <row r="22" spans="1:1" x14ac:dyDescent="0.25">
      <c r="A22" t="s">
        <v>99</v>
      </c>
    </row>
    <row r="23" spans="1:1" x14ac:dyDescent="0.25">
      <c r="A23" t="s">
        <v>100</v>
      </c>
    </row>
    <row r="24" spans="1:1" x14ac:dyDescent="0.25">
      <c r="A24" t="s">
        <v>101</v>
      </c>
    </row>
    <row r="25" spans="1:1" x14ac:dyDescent="0.25">
      <c r="A25" t="s">
        <v>102</v>
      </c>
    </row>
    <row r="26" spans="1:1" x14ac:dyDescent="0.25">
      <c r="A26" t="s">
        <v>103</v>
      </c>
    </row>
    <row r="27" spans="1:1" x14ac:dyDescent="0.25">
      <c r="A27" t="s">
        <v>104</v>
      </c>
    </row>
    <row r="28" spans="1:1" x14ac:dyDescent="0.25">
      <c r="A28" t="s">
        <v>105</v>
      </c>
    </row>
    <row r="29" spans="1:1" x14ac:dyDescent="0.25">
      <c r="A29" t="s">
        <v>106</v>
      </c>
    </row>
    <row r="30" spans="1:1" x14ac:dyDescent="0.25">
      <c r="A30" t="s">
        <v>107</v>
      </c>
    </row>
    <row r="31" spans="1:1" x14ac:dyDescent="0.25">
      <c r="A31" t="s">
        <v>108</v>
      </c>
    </row>
    <row r="32" spans="1:1" x14ac:dyDescent="0.25">
      <c r="A32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5BB1-0F99-4C28-BDB8-10EFF68FF2F9}">
  <dimension ref="A1:E27"/>
  <sheetViews>
    <sheetView workbookViewId="0">
      <selection activeCell="C22" sqref="C22"/>
    </sheetView>
  </sheetViews>
  <sheetFormatPr defaultRowHeight="15" x14ac:dyDescent="0.25"/>
  <cols>
    <col min="1" max="5" width="23.42578125" customWidth="1"/>
  </cols>
  <sheetData>
    <row r="1" spans="1:5" x14ac:dyDescent="0.25">
      <c r="A1" s="154" t="s">
        <v>164</v>
      </c>
      <c r="B1" s="154" t="s">
        <v>165</v>
      </c>
      <c r="C1" s="154" t="s">
        <v>166</v>
      </c>
      <c r="D1" s="154" t="s">
        <v>161</v>
      </c>
      <c r="E1" s="154" t="s">
        <v>162</v>
      </c>
    </row>
    <row r="2" spans="1:5" x14ac:dyDescent="0.25">
      <c r="A2" s="166" t="s">
        <v>167</v>
      </c>
      <c r="B2" s="155" t="s">
        <v>168</v>
      </c>
      <c r="C2" s="156" t="s">
        <v>81</v>
      </c>
      <c r="D2" s="157">
        <v>933380</v>
      </c>
      <c r="E2" s="157">
        <v>121339</v>
      </c>
    </row>
    <row r="3" spans="1:5" x14ac:dyDescent="0.25">
      <c r="A3" s="155" t="s">
        <v>169</v>
      </c>
      <c r="B3" s="155" t="s">
        <v>170</v>
      </c>
      <c r="C3" s="156" t="s">
        <v>119</v>
      </c>
      <c r="D3" s="157">
        <v>1312676</v>
      </c>
      <c r="E3" s="157">
        <v>170648</v>
      </c>
    </row>
    <row r="4" spans="1:5" x14ac:dyDescent="0.25">
      <c r="A4" s="159"/>
      <c r="B4" s="158"/>
      <c r="C4" s="156" t="s">
        <v>85</v>
      </c>
      <c r="D4" s="157"/>
      <c r="E4" s="157">
        <v>8629</v>
      </c>
    </row>
    <row r="5" spans="1:5" x14ac:dyDescent="0.25">
      <c r="A5" s="166" t="s">
        <v>191</v>
      </c>
      <c r="B5" s="155" t="s">
        <v>192</v>
      </c>
      <c r="C5" s="156" t="s">
        <v>81</v>
      </c>
      <c r="D5" s="157">
        <v>723580</v>
      </c>
      <c r="E5" s="157">
        <v>94065</v>
      </c>
    </row>
    <row r="6" spans="1:5" x14ac:dyDescent="0.25">
      <c r="A6" s="166" t="s">
        <v>122</v>
      </c>
      <c r="B6" s="155" t="s">
        <v>171</v>
      </c>
      <c r="C6" s="156" t="s">
        <v>84</v>
      </c>
      <c r="D6" s="157">
        <v>736829</v>
      </c>
      <c r="E6" s="157">
        <v>95788</v>
      </c>
    </row>
    <row r="7" spans="1:5" x14ac:dyDescent="0.25">
      <c r="A7" s="166" t="s">
        <v>140</v>
      </c>
      <c r="B7" s="155" t="s">
        <v>172</v>
      </c>
      <c r="C7" s="156" t="s">
        <v>82</v>
      </c>
      <c r="D7" s="157">
        <v>727131</v>
      </c>
      <c r="E7" s="157">
        <v>94527</v>
      </c>
    </row>
    <row r="8" spans="1:5" x14ac:dyDescent="0.25">
      <c r="A8" s="155" t="s">
        <v>120</v>
      </c>
      <c r="B8" s="155"/>
      <c r="C8" s="156" t="s">
        <v>201</v>
      </c>
      <c r="D8" s="157"/>
      <c r="E8" s="157">
        <v>0</v>
      </c>
    </row>
    <row r="9" spans="1:5" x14ac:dyDescent="0.25">
      <c r="A9" s="158"/>
      <c r="B9" s="155" t="s">
        <v>173</v>
      </c>
      <c r="C9" s="156" t="s">
        <v>193</v>
      </c>
      <c r="D9" s="157">
        <v>638900</v>
      </c>
      <c r="E9" s="157">
        <v>83057</v>
      </c>
    </row>
    <row r="10" spans="1:5" x14ac:dyDescent="0.25">
      <c r="A10" s="158"/>
      <c r="B10" s="158"/>
      <c r="C10" s="156" t="s">
        <v>121</v>
      </c>
      <c r="D10" s="157">
        <v>0</v>
      </c>
      <c r="E10" s="157">
        <v>0</v>
      </c>
    </row>
    <row r="11" spans="1:5" x14ac:dyDescent="0.25">
      <c r="A11" s="158"/>
      <c r="B11" s="158"/>
      <c r="C11" s="156" t="s">
        <v>202</v>
      </c>
      <c r="D11" s="157"/>
      <c r="E11" s="157">
        <v>0</v>
      </c>
    </row>
    <row r="12" spans="1:5" x14ac:dyDescent="0.25">
      <c r="A12" s="158"/>
      <c r="B12" s="158"/>
      <c r="C12" s="156" t="s">
        <v>203</v>
      </c>
      <c r="D12" s="157"/>
      <c r="E12" s="157">
        <v>0</v>
      </c>
    </row>
    <row r="13" spans="1:5" x14ac:dyDescent="0.25">
      <c r="A13" s="159"/>
      <c r="B13" s="158"/>
      <c r="C13" s="156" t="s">
        <v>204</v>
      </c>
      <c r="D13" s="157"/>
      <c r="E13" s="157">
        <v>0</v>
      </c>
    </row>
    <row r="14" spans="1:5" x14ac:dyDescent="0.25">
      <c r="A14" s="155" t="s">
        <v>174</v>
      </c>
      <c r="B14" s="155" t="s">
        <v>157</v>
      </c>
      <c r="C14" s="156" t="s">
        <v>82</v>
      </c>
      <c r="D14" s="157">
        <v>877694</v>
      </c>
      <c r="E14" s="157">
        <v>114100</v>
      </c>
    </row>
    <row r="15" spans="1:5" x14ac:dyDescent="0.25">
      <c r="A15" s="159"/>
      <c r="B15" s="158"/>
      <c r="C15" s="156" t="s">
        <v>85</v>
      </c>
      <c r="D15" s="157"/>
      <c r="E15" s="157">
        <v>8629</v>
      </c>
    </row>
    <row r="16" spans="1:5" x14ac:dyDescent="0.25">
      <c r="A16" s="158"/>
      <c r="B16" s="158"/>
      <c r="C16" s="156"/>
      <c r="D16" s="157"/>
      <c r="E16" s="157"/>
    </row>
    <row r="17" spans="1:5" x14ac:dyDescent="0.25">
      <c r="A17" s="159"/>
      <c r="B17" s="158"/>
      <c r="C17" s="156"/>
      <c r="D17" s="157"/>
      <c r="E17" s="157"/>
    </row>
    <row r="18" spans="1:5" x14ac:dyDescent="0.25">
      <c r="A18" s="155"/>
      <c r="B18" s="155"/>
      <c r="C18" s="156"/>
      <c r="D18" s="157"/>
      <c r="E18" s="157"/>
    </row>
    <row r="19" spans="1:5" x14ac:dyDescent="0.25">
      <c r="A19" s="158"/>
      <c r="B19" s="158"/>
      <c r="C19" s="156"/>
      <c r="D19" s="157"/>
      <c r="E19" s="157"/>
    </row>
    <row r="20" spans="1:5" x14ac:dyDescent="0.25">
      <c r="A20" s="159"/>
      <c r="B20" s="158"/>
      <c r="C20" s="156"/>
      <c r="D20" s="157"/>
      <c r="E20" s="157"/>
    </row>
    <row r="21" spans="1:5" x14ac:dyDescent="0.25">
      <c r="A21" s="155"/>
      <c r="B21" s="155"/>
      <c r="C21" s="156"/>
      <c r="D21" s="157"/>
      <c r="E21" s="157"/>
    </row>
    <row r="22" spans="1:5" x14ac:dyDescent="0.25">
      <c r="A22" s="158"/>
      <c r="B22" s="158"/>
      <c r="C22" s="156"/>
      <c r="D22" s="157"/>
      <c r="E22" s="157"/>
    </row>
    <row r="23" spans="1:5" x14ac:dyDescent="0.25">
      <c r="A23" s="158"/>
      <c r="B23" s="158"/>
      <c r="C23" s="156"/>
      <c r="D23" s="157"/>
      <c r="E23" s="157"/>
    </row>
    <row r="24" spans="1:5" x14ac:dyDescent="0.25">
      <c r="A24" s="159"/>
      <c r="B24" s="158"/>
      <c r="C24" s="156"/>
      <c r="D24" s="157"/>
      <c r="E24" s="157"/>
    </row>
    <row r="25" spans="1:5" x14ac:dyDescent="0.25">
      <c r="A25" s="155"/>
      <c r="B25" s="155"/>
      <c r="C25" s="156"/>
      <c r="D25" s="157"/>
      <c r="E25" s="157"/>
    </row>
    <row r="26" spans="1:5" x14ac:dyDescent="0.25">
      <c r="A26" s="158"/>
      <c r="B26" s="158"/>
      <c r="C26" s="156"/>
      <c r="D26" s="157"/>
      <c r="E26" s="157"/>
    </row>
    <row r="27" spans="1:5" x14ac:dyDescent="0.25">
      <c r="A27" s="159"/>
      <c r="B27" s="158"/>
      <c r="C27" s="156"/>
      <c r="D27" s="157"/>
      <c r="E27" s="1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2023-05-05T07:26:10Z</dcterms:modified>
</cp:coreProperties>
</file>