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5254E362-00D4-400F-9115-D0B37086AADE}" xr6:coauthVersionLast="47" xr6:coauthVersionMax="47" xr10:uidLastSave="{00000000-0000-0000-0000-000000000000}"/>
  <bookViews>
    <workbookView xWindow="-28920" yWindow="-45" windowWidth="29040" windowHeight="164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1" l="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<sst xmlns="http://schemas.openxmlformats.org/spreadsheetml/2006/main" count="1538" uniqueCount="258">
  <si>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</si>
  <si>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</si>
  <si>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</si>
  <si>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</si>
  <si>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</si>
  <si>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</si>
  <si>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</si>
  <si>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</si>
  <si>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</si>
  <si>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</si>
  <si>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</si>
  <si>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</si>
  <si>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</si>
  <si>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</si>
  <si>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</si>
  <si>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</si>
  <si>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</si>
  <si>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</si>
  <si>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</si>
  <si>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</si>
  <si>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</si>
  <si>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</si>
  <si>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</si>
  <si>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</si>
  <si>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</si>
  <si>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</si>
  <si>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</si>
  <si>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</si>
  <si>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</si>
  <si>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</si>
  <si>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</si>
  <si>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</si>
  <si>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</si>
  <si>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</si>
  <si>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</si>
  <si>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</si>
  <si>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</si>
  <si>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</si>
  <si>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</si>
  <si>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</si>
  <si>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</si>
  <si>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</si>
  <si>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</si>
  <si>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</si>
  <si>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</si>
  <si>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</si>
  <si>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</si>
  <si>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</si>
  <si>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</si>
  <si>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</si>
  <si>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</si>
  <si>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</si>
  <si>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</si>
  <si>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</si>
  <si>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</si>
  <si>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</si>
  <si>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</si>
  <si>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</si>
  <si>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</si>
  <si>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</si>
  <si>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</si>
  <si>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</si>
  <si>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</si>
  <si>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</si>
  <si>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</si>
  <si>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</si>
  <si>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</si>
  <si>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</si>
  <si>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</si>
  <si>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</si>
  <si>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</si>
  <si>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</si>
  <si>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</si>
  <si>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</si>
  <si>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</si>
  <si>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</si>
  <si>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</si>
  <si>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</si>
  <si>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</si>
  <si>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</si>
  <si>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</si>
  <si>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</si>
  <si>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</si>
  <si>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</si>
  <si>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</si>
  <si>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</si>
  <si>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</si>
  <si>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</si>
  <si>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</si>
  <si>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</si>
  <si>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</si>
  <si>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</si>
  <si>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</si>
  <si>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</si>
  <si>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</si>
  <si>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</si>
  <si>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</si>
  <si>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</si>
  <si>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</si>
  <si>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</si>
  <si>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</si>
  <si>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</si>
  <si>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</si>
  <si>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</si>
  <si>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</si>
  <si>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</si>
  <si>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</si>
  <si>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</si>
  <si>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</si>
  <si>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</si>
  <si>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</si>
  <si>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</si>
  <si>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</si>
  <si>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</si>
  <si>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</si>
  <si>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</si>
  <si>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</si>
  <si>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</si>
  <si>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</si>
  <si>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</si>
  <si>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</si>
  <si>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</si>
  <si>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</si>
  <si>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</si>
  <si>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</si>
  <si>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</si>
  <si>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</si>
  <si>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</si>
  <si>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</si>
  <si>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</si>
  <si>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</si>
  <si>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</si>
  <si>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</si>
  <si>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</si>
  <si>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</si>
  <si>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</si>
  <si>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</si>
  <si>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</si>
  <si>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</si>
  <si>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</si>
  <si>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</si>
  <si>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</si>
  <si>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</si>
  <si>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</si>
  <si>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</si>
  <si>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</si>
  <si>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</si>
  <si>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</si>
  <si>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</si>
  <si>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</si>
  <si>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</si>
  <si>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</si>
  <si>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</si>
  <si>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</si>
  <si>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</si>
  <si>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</si>
  <si>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</si>
  <si>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</si>
  <si>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</si>
  <si>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</si>
  <si>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</si>
  <si>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</si>
  <si>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</si>
  <si>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</si>
  <si>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</si>
  <si>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</si>
  <si>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</si>
  <si>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</si>
  <si>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</si>
  <si>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</si>
  <si>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</si>
  <si>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</si>
  <si>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</si>
  <si>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</si>
  <si>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</si>
  <si>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</si>
  <si>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</si>
  <si>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</si>
  <si>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</si>
  <si>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</si>
  <si>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</si>
  <si>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</si>
  <si>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</si>
  <si>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</si>
  <si>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</si>
  <si>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</si>
  <si>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</si>
  <si>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</si>
  <si>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</si>
  <si>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</si>
  <si>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</si>
  <si>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</si>
  <si>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</si>
  <si>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</si>
  <si>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</si>
  <si>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</si>
  <si>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</si>
  <si>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</si>
  <si>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</si>
  <si>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</si>
  <si>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</si>
  <si>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</si>
  <si>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</si>
  <si>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</si>
  <si>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</si>
  <si>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</si>
  <si>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</si>
  <si>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</si>
  <si>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</si>
  <si>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</si>
  <si>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</si>
  <si>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</si>
  <si>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</si>
  <si>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</si>
  <si>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</si>
  <si>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</si>
  <si>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</si>
  <si>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</si>
  <si>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</si>
  <si>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</si>
  <si>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</si>
  <si>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</si>
  <si>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</si>
  <si>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</si>
  <si>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</si>
  <si>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</si>
  <si>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</si>
  <si>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</si>
  <si>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</si>
  <si>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</si>
  <si>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</si>
  <si>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</si>
  <si>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</si>
  <si>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</si>
  <si>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</si>
  <si>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</si>
  <si>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</si>
  <si>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</si>
  <si>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</si>
  <si>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</si>
  <si>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</si>
  <si>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</si>
  <si>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</si>
  <si>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</si>
  <si>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</si>
  <si>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</si>
  <si>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</si>
  <si>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</si>
  <si>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</si>
  <si>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</si>
  <si>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</si>
  <si>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</si>
  <si>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</si>
  <si>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</si>
  <si>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</si>
  <si>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</si>
  <si>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</si>
  <si>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Okmány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</si>
</sst>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9288174</v>
      </c>
      <c r="H4" s="103">
        <f>SUMIFS(Bérköltség!$N$6:$N$175,Bérköltség!$G$6:$G$175,$A4,Bérköltség!$F$6:$F$175,"Köt. váll.")</f>
        <v>40460432</v>
      </c>
      <c r="I4" s="103">
        <f>F4-G4-H4</f>
        <v>145102594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8381210</v>
      </c>
      <c r="O4" s="184">
        <f>M4-N4</f>
        <v>247613326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203607694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9288174</v>
      </c>
      <c r="H6" s="146">
        <f t="shared" si="4"/>
        <v>40460432</v>
      </c>
      <c r="I6" s="146">
        <f t="shared" si="1"/>
        <v>156208064</v>
      </c>
      <c r="K6" s="192" t="s">
        <v>157</v>
      </c>
      <c r="L6" s="191"/>
      <c r="M6" s="186">
        <f>SUM(M4:M5)</f>
        <v>319993170</v>
      </c>
      <c r="N6" s="186">
        <f>SUM(N4:N5)</f>
        <v>10465478</v>
      </c>
      <c r="O6" s="186">
        <f>SUM(O4:O5)</f>
        <v>309527692</v>
      </c>
      <c r="P6" s="186">
        <f>SUM(P4:P5)</f>
        <v>45720288</v>
      </c>
      <c r="Q6" s="186">
        <f>SUM(Q4:Q5)</f>
        <v>263807404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1177304</v>
      </c>
      <c r="H7" s="103">
        <f>SUMIFS(Bérköltség!$O$6:$O$175,Bérköltség!$F$6:$F$175,"Köt. váll.")</f>
        <v>5259856</v>
      </c>
      <c r="I7" s="103">
        <f t="shared" si="1"/>
        <v>22790520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10465478</v>
      </c>
      <c r="H8" s="146">
        <f t="shared" si="5"/>
        <v>45720288</v>
      </c>
      <c r="I8" s="146">
        <f t="shared" si="1"/>
        <v>178998584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10465478</v>
      </c>
      <c r="H20" s="167">
        <f t="shared" si="9"/>
        <v>45720288</v>
      </c>
      <c r="I20" s="167">
        <f t="shared" si="9"/>
        <v>263807404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00B9C278-8A5C-4B57-A503-685C619C6161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6" activePane="bottomLeft" state="frozen"/>
      <selection activeCell="A1200" sqref="A1200"/>
      <selection pane="bottomLeft" activeCell="E9" sqref="E9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>
        <v>1</v>
      </c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88</v>
      </c>
      <c r="F8" s="56" t="s">
        <v>8</v>
      </c>
      <c r="G8" s="56" t="str">
        <f t="shared" si="4"/>
        <v>Bérköltség</v>
      </c>
      <c r="H8" s="25" t="s">
        <v>15</v>
      </c>
      <c r="I8" s="57">
        <v>240000</v>
      </c>
      <c r="J8" s="57">
        <v>1040</v>
      </c>
      <c r="K8" s="58">
        <v>130</v>
      </c>
      <c r="L8" s="58">
        <v>130</v>
      </c>
      <c r="M8" s="168">
        <f t="shared" ref="M8" si="5">L8/K8</f>
        <v>1</v>
      </c>
      <c r="N8" s="88">
        <f t="shared" ref="N8" si="6">ROUND(I8*M8,0)</f>
        <v>240000</v>
      </c>
      <c r="O8" s="88">
        <v>1040</v>
      </c>
      <c r="P8" s="100">
        <f t="shared" ref="P8" si="7">L8/K8-N8/I8</f>
        <v>0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>
        <v>1</v>
      </c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8">ROUND(I9*Q9,0)</f>
        <v>31200</v>
      </c>
      <c r="K9" s="58">
        <v>130</v>
      </c>
      <c r="L9" s="58">
        <v>130</v>
      </c>
      <c r="M9" s="168">
        <f t="shared" ref="M9:M13" si="9">L9/K9</f>
        <v>1</v>
      </c>
      <c r="N9" s="88">
        <f t="shared" ref="N9:N13" si="10">ROUND(I9*M9,0)</f>
        <v>240000</v>
      </c>
      <c r="O9" s="88">
        <f t="shared" ref="O9:O13" si="11">ROUND(N9*Q9,0)</f>
        <v>31200</v>
      </c>
      <c r="P9" s="100">
        <f t="shared" ref="P9:P13" si="12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8"/>
        <v>31200</v>
      </c>
      <c r="K10" s="58">
        <v>130</v>
      </c>
      <c r="L10" s="58">
        <v>130</v>
      </c>
      <c r="M10" s="168">
        <f t="shared" si="9"/>
        <v>1</v>
      </c>
      <c r="N10" s="88">
        <f t="shared" si="10"/>
        <v>240000</v>
      </c>
      <c r="O10" s="88">
        <f t="shared" si="11"/>
        <v>31200</v>
      </c>
      <c r="P10" s="100">
        <f t="shared" si="12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8"/>
        <v>31200</v>
      </c>
      <c r="K11" s="58">
        <v>130</v>
      </c>
      <c r="L11" s="58">
        <v>130</v>
      </c>
      <c r="M11" s="168">
        <f t="shared" si="9"/>
        <v>1</v>
      </c>
      <c r="N11" s="88">
        <f t="shared" si="10"/>
        <v>240000</v>
      </c>
      <c r="O11" s="88">
        <f t="shared" si="11"/>
        <v>31200</v>
      </c>
      <c r="P11" s="100">
        <f t="shared" si="12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8"/>
        <v>31200</v>
      </c>
      <c r="K12" s="58">
        <v>130</v>
      </c>
      <c r="L12" s="58">
        <v>130</v>
      </c>
      <c r="M12" s="168">
        <f t="shared" si="9"/>
        <v>1</v>
      </c>
      <c r="N12" s="88">
        <f t="shared" si="10"/>
        <v>240000</v>
      </c>
      <c r="O12" s="88">
        <f t="shared" si="11"/>
        <v>31200</v>
      </c>
      <c r="P12" s="100">
        <f t="shared" si="12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8"/>
        <v>31200</v>
      </c>
      <c r="K13" s="58">
        <v>130</v>
      </c>
      <c r="L13" s="58">
        <v>130</v>
      </c>
      <c r="M13" s="168">
        <f t="shared" si="9"/>
        <v>1</v>
      </c>
      <c r="N13" s="88">
        <f t="shared" si="10"/>
        <v>240000</v>
      </c>
      <c r="O13" s="88">
        <f t="shared" si="11"/>
        <v>31200</v>
      </c>
      <c r="P13" s="100">
        <f t="shared" si="12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3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>
        <v>1</v>
      </c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88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4">ROUND(I15*Q15,0)</f>
        <v>31200</v>
      </c>
      <c r="K15" s="58">
        <v>87</v>
      </c>
      <c r="L15" s="58">
        <v>87</v>
      </c>
      <c r="M15" s="168">
        <f t="shared" ref="M15:M23" si="15">L15/K15</f>
        <v>1</v>
      </c>
      <c r="N15" s="88">
        <f t="shared" ref="N15:N23" si="16">ROUND(I15*M15,0)</f>
        <v>240000</v>
      </c>
      <c r="O15" s="88">
        <f t="shared" ref="O15:O28" si="17">ROUND(N15*Q15,0)</f>
        <v>31200</v>
      </c>
      <c r="P15" s="100">
        <f t="shared" ref="P15:P23" si="18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>
        <v>1</v>
      </c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4"/>
        <v>31200</v>
      </c>
      <c r="K16" s="58">
        <v>87</v>
      </c>
      <c r="L16" s="58">
        <v>87</v>
      </c>
      <c r="M16" s="168">
        <f t="shared" si="15"/>
        <v>1</v>
      </c>
      <c r="N16" s="88">
        <f t="shared" si="16"/>
        <v>240000</v>
      </c>
      <c r="O16" s="88">
        <f t="shared" si="17"/>
        <v>31200</v>
      </c>
      <c r="P16" s="100">
        <f t="shared" si="18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4"/>
        <v>31200</v>
      </c>
      <c r="K17" s="58">
        <v>87</v>
      </c>
      <c r="L17" s="58">
        <v>87</v>
      </c>
      <c r="M17" s="168">
        <f t="shared" si="15"/>
        <v>1</v>
      </c>
      <c r="N17" s="88">
        <f t="shared" si="16"/>
        <v>240000</v>
      </c>
      <c r="O17" s="88">
        <f t="shared" si="17"/>
        <v>31200</v>
      </c>
      <c r="P17" s="100">
        <f t="shared" si="18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4"/>
        <v>31200</v>
      </c>
      <c r="K18" s="58">
        <v>87</v>
      </c>
      <c r="L18" s="58">
        <v>87</v>
      </c>
      <c r="M18" s="168">
        <f t="shared" si="15"/>
        <v>1</v>
      </c>
      <c r="N18" s="88">
        <f t="shared" si="16"/>
        <v>240000</v>
      </c>
      <c r="O18" s="88">
        <f t="shared" si="17"/>
        <v>31200</v>
      </c>
      <c r="P18" s="100">
        <f t="shared" si="18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4"/>
        <v>31200</v>
      </c>
      <c r="K19" s="58">
        <v>87</v>
      </c>
      <c r="L19" s="58">
        <v>87</v>
      </c>
      <c r="M19" s="168">
        <f t="shared" si="15"/>
        <v>1</v>
      </c>
      <c r="N19" s="88">
        <f t="shared" si="16"/>
        <v>240000</v>
      </c>
      <c r="O19" s="88">
        <f t="shared" si="17"/>
        <v>31200</v>
      </c>
      <c r="P19" s="100">
        <f t="shared" si="18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4"/>
        <v>31200</v>
      </c>
      <c r="K20" s="58">
        <v>87</v>
      </c>
      <c r="L20" s="58">
        <v>87</v>
      </c>
      <c r="M20" s="168">
        <f t="shared" si="15"/>
        <v>1</v>
      </c>
      <c r="N20" s="88">
        <f t="shared" si="16"/>
        <v>240000</v>
      </c>
      <c r="O20" s="88">
        <f t="shared" si="17"/>
        <v>31200</v>
      </c>
      <c r="P20" s="100">
        <f t="shared" si="18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4"/>
        <v>31200</v>
      </c>
      <c r="K21" s="58">
        <v>87</v>
      </c>
      <c r="L21" s="58">
        <v>87</v>
      </c>
      <c r="M21" s="168">
        <f t="shared" si="15"/>
        <v>1</v>
      </c>
      <c r="N21" s="88">
        <f t="shared" si="16"/>
        <v>240000</v>
      </c>
      <c r="O21" s="88">
        <f t="shared" si="17"/>
        <v>31200</v>
      </c>
      <c r="P21" s="100">
        <f t="shared" si="18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4"/>
        <v>31200</v>
      </c>
      <c r="K22" s="58">
        <v>87</v>
      </c>
      <c r="L22" s="58">
        <v>87</v>
      </c>
      <c r="M22" s="168">
        <f t="shared" si="15"/>
        <v>1</v>
      </c>
      <c r="N22" s="88">
        <f t="shared" si="16"/>
        <v>240000</v>
      </c>
      <c r="O22" s="88">
        <f t="shared" si="17"/>
        <v>31200</v>
      </c>
      <c r="P22" s="100">
        <f t="shared" si="18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4"/>
        <v>31200</v>
      </c>
      <c r="K23" s="58">
        <v>87</v>
      </c>
      <c r="L23" s="58">
        <v>87</v>
      </c>
      <c r="M23" s="168">
        <f t="shared" si="15"/>
        <v>1</v>
      </c>
      <c r="N23" s="88">
        <f t="shared" si="16"/>
        <v>240000</v>
      </c>
      <c r="O23" s="88">
        <f t="shared" si="17"/>
        <v>31200</v>
      </c>
      <c r="P23" s="100">
        <f t="shared" si="18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88</v>
      </c>
      <c r="F24" s="56" t="s">
        <v>8</v>
      </c>
      <c r="G24" s="56" t="str">
        <f t="shared" ref="G24" si="19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20">ROUND(I24*Q24,0)</f>
        <v>15600</v>
      </c>
      <c r="K24" s="58">
        <v>44</v>
      </c>
      <c r="L24" s="58">
        <v>44</v>
      </c>
      <c r="M24" s="168">
        <f t="shared" ref="M24" si="21">L24/K24</f>
        <v>1</v>
      </c>
      <c r="N24" s="88">
        <f t="shared" ref="N24" si="22">ROUND(I24*M24,0)</f>
        <v>120000</v>
      </c>
      <c r="O24" s="88">
        <f t="shared" ref="O24" si="23">ROUND(N24*Q24,0)</f>
        <v>15600</v>
      </c>
      <c r="P24" s="100">
        <f t="shared" ref="P24" si="24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>
        <v>1</v>
      </c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5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6">ROUND(I25*Q25,0)</f>
        <v>15600</v>
      </c>
      <c r="K25" s="58">
        <v>44</v>
      </c>
      <c r="L25" s="58">
        <v>44</v>
      </c>
      <c r="M25" s="168">
        <f t="shared" ref="M25:M26" si="27">L25/K25</f>
        <v>1</v>
      </c>
      <c r="N25" s="88">
        <f t="shared" ref="N25:N26" si="28">ROUND(I25*M25,0)</f>
        <v>120000</v>
      </c>
      <c r="O25" s="88">
        <f t="shared" ref="O25:O26" si="29">ROUND(N25*Q25,0)</f>
        <v>15600</v>
      </c>
      <c r="P25" s="100">
        <f t="shared" ref="P25:P26" si="30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5"/>
        <v>Bérköltség</v>
      </c>
      <c r="H26" s="25" t="s">
        <v>15</v>
      </c>
      <c r="I26" s="57">
        <v>120000</v>
      </c>
      <c r="J26" s="57">
        <f t="shared" si="26"/>
        <v>15600</v>
      </c>
      <c r="K26" s="58">
        <v>44</v>
      </c>
      <c r="L26" s="58">
        <v>44</v>
      </c>
      <c r="M26" s="168">
        <f t="shared" si="27"/>
        <v>1</v>
      </c>
      <c r="N26" s="88">
        <f t="shared" si="28"/>
        <v>120000</v>
      </c>
      <c r="O26" s="88">
        <f t="shared" si="29"/>
        <v>15600</v>
      </c>
      <c r="P26" s="100">
        <f t="shared" si="30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1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2">ROUND(I27*Q27,0)</f>
        <v>15600</v>
      </c>
      <c r="K27" s="58">
        <v>44</v>
      </c>
      <c r="L27" s="58">
        <v>44</v>
      </c>
      <c r="M27" s="168">
        <f t="shared" ref="M27" si="33">L27/K27</f>
        <v>1</v>
      </c>
      <c r="N27" s="88">
        <f t="shared" ref="N27" si="34">ROUND(I27*M27,0)</f>
        <v>120000</v>
      </c>
      <c r="O27" s="88">
        <f t="shared" ref="O27" si="35">ROUND(N27*Q27,0)</f>
        <v>15600</v>
      </c>
      <c r="P27" s="100">
        <f t="shared" ref="P27" si="36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7">ROUND(I28*Q28,0)</f>
        <v>77896</v>
      </c>
      <c r="K28" s="58">
        <v>174</v>
      </c>
      <c r="L28" s="58">
        <v>73</v>
      </c>
      <c r="M28" s="168">
        <f t="shared" ref="M28" si="38">L28/K28</f>
        <v>0.41954022988505746</v>
      </c>
      <c r="N28" s="88">
        <v>250000</v>
      </c>
      <c r="O28" s="88">
        <f t="shared" si="17"/>
        <v>32500</v>
      </c>
      <c r="P28" s="100">
        <f t="shared" ref="P28" si="39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>
        <v>1</v>
      </c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40">ROUND(I29*Q29,0)</f>
        <v>77896</v>
      </c>
      <c r="K29" s="58">
        <v>174</v>
      </c>
      <c r="L29" s="58">
        <v>73</v>
      </c>
      <c r="M29" s="168">
        <f t="shared" ref="M29:M33" si="41">L29/K29</f>
        <v>0.41954022988505746</v>
      </c>
      <c r="N29" s="88">
        <v>250000</v>
      </c>
      <c r="O29" s="88">
        <f t="shared" ref="O29:O33" si="42">ROUND(N29*Q29,0)</f>
        <v>32500</v>
      </c>
      <c r="P29" s="100">
        <f t="shared" ref="P29:P76" si="43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>
        <v>2</v>
      </c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40"/>
        <v>77896</v>
      </c>
      <c r="K30" s="58">
        <v>174</v>
      </c>
      <c r="L30" s="58">
        <v>73</v>
      </c>
      <c r="M30" s="168">
        <f t="shared" si="41"/>
        <v>0.41954022988505746</v>
      </c>
      <c r="N30" s="88">
        <v>250000</v>
      </c>
      <c r="O30" s="88">
        <f t="shared" si="42"/>
        <v>32500</v>
      </c>
      <c r="P30" s="100">
        <f t="shared" si="43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>
        <v>2</v>
      </c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0"/>
        <v>77896</v>
      </c>
      <c r="K31" s="58">
        <v>174</v>
      </c>
      <c r="L31" s="58">
        <v>73</v>
      </c>
      <c r="M31" s="168">
        <f t="shared" si="41"/>
        <v>0.41954022988505746</v>
      </c>
      <c r="N31" s="88">
        <v>250000</v>
      </c>
      <c r="O31" s="88">
        <f t="shared" si="42"/>
        <v>32500</v>
      </c>
      <c r="P31" s="100">
        <f t="shared" si="43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0"/>
        <v>77896</v>
      </c>
      <c r="K32" s="58">
        <v>174</v>
      </c>
      <c r="L32" s="58">
        <v>73</v>
      </c>
      <c r="M32" s="168">
        <f t="shared" si="41"/>
        <v>0.41954022988505746</v>
      </c>
      <c r="N32" s="88">
        <v>250000</v>
      </c>
      <c r="O32" s="88">
        <f t="shared" si="42"/>
        <v>32500</v>
      </c>
      <c r="P32" s="100">
        <f t="shared" si="43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0"/>
        <v>77896</v>
      </c>
      <c r="K33" s="58">
        <v>174</v>
      </c>
      <c r="L33" s="58">
        <v>73</v>
      </c>
      <c r="M33" s="168">
        <f t="shared" si="41"/>
        <v>0.41954022988505746</v>
      </c>
      <c r="N33" s="88">
        <v>250000</v>
      </c>
      <c r="O33" s="88">
        <f t="shared" si="42"/>
        <v>32500</v>
      </c>
      <c r="P33" s="100">
        <f t="shared" si="43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4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5">ROUND(I34*Q34,0)</f>
        <v>15600</v>
      </c>
      <c r="K34" s="58">
        <v>44</v>
      </c>
      <c r="L34" s="58">
        <v>44</v>
      </c>
      <c r="M34" s="168">
        <f t="shared" ref="M34" si="46">L34/K34</f>
        <v>1</v>
      </c>
      <c r="N34" s="88">
        <f t="shared" ref="N34" si="47">ROUND(I34*M34,0)</f>
        <v>120000</v>
      </c>
      <c r="O34" s="88">
        <f t="shared" ref="O34" si="48">ROUND(N34*Q34,0)</f>
        <v>15600</v>
      </c>
      <c r="P34" s="100">
        <f t="shared" ref="P34" si="49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>
        <v>1</v>
      </c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50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1">ROUND(I35*Q35,0)</f>
        <v>15600</v>
      </c>
      <c r="K35" s="58">
        <v>44</v>
      </c>
      <c r="L35" s="58">
        <v>44</v>
      </c>
      <c r="M35" s="168">
        <f t="shared" ref="M35:M44" si="52">L35/K35</f>
        <v>1</v>
      </c>
      <c r="N35" s="88">
        <f t="shared" ref="N35:N44" si="53">ROUND(I35*M35,0)</f>
        <v>120000</v>
      </c>
      <c r="O35" s="88">
        <f t="shared" ref="O35:O44" si="54">ROUND(N35*Q35,0)</f>
        <v>15600</v>
      </c>
      <c r="P35" s="100">
        <f t="shared" ref="P35:P44" si="55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>
        <v>1</v>
      </c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50"/>
        <v>Bérköltség</v>
      </c>
      <c r="H36" s="25" t="s">
        <v>15</v>
      </c>
      <c r="I36" s="57">
        <v>120000</v>
      </c>
      <c r="J36" s="57">
        <f t="shared" si="51"/>
        <v>15600</v>
      </c>
      <c r="K36" s="58">
        <v>44</v>
      </c>
      <c r="L36" s="58">
        <v>44</v>
      </c>
      <c r="M36" s="168">
        <f t="shared" si="52"/>
        <v>1</v>
      </c>
      <c r="N36" s="88">
        <f t="shared" si="53"/>
        <v>120000</v>
      </c>
      <c r="O36" s="88">
        <f t="shared" si="54"/>
        <v>15600</v>
      </c>
      <c r="P36" s="100">
        <f t="shared" si="55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50"/>
        <v>Bérköltség</v>
      </c>
      <c r="H37" s="25" t="s">
        <v>15</v>
      </c>
      <c r="I37" s="57">
        <v>120000</v>
      </c>
      <c r="J37" s="57">
        <f t="shared" si="51"/>
        <v>15600</v>
      </c>
      <c r="K37" s="58">
        <v>44</v>
      </c>
      <c r="L37" s="58">
        <v>44</v>
      </c>
      <c r="M37" s="168">
        <f t="shared" si="52"/>
        <v>1</v>
      </c>
      <c r="N37" s="88">
        <f t="shared" si="53"/>
        <v>120000</v>
      </c>
      <c r="O37" s="88">
        <f t="shared" si="54"/>
        <v>15600</v>
      </c>
      <c r="P37" s="100">
        <f t="shared" si="55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50"/>
        <v>Bérköltség</v>
      </c>
      <c r="H38" s="25" t="s">
        <v>15</v>
      </c>
      <c r="I38" s="57">
        <v>120000</v>
      </c>
      <c r="J38" s="57">
        <f t="shared" si="51"/>
        <v>15600</v>
      </c>
      <c r="K38" s="58">
        <v>44</v>
      </c>
      <c r="L38" s="58">
        <v>44</v>
      </c>
      <c r="M38" s="168">
        <f t="shared" si="52"/>
        <v>1</v>
      </c>
      <c r="N38" s="88">
        <f t="shared" si="53"/>
        <v>120000</v>
      </c>
      <c r="O38" s="88">
        <f t="shared" si="54"/>
        <v>15600</v>
      </c>
      <c r="P38" s="100">
        <f t="shared" si="55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50"/>
        <v>Bérköltség</v>
      </c>
      <c r="H39" s="25" t="s">
        <v>15</v>
      </c>
      <c r="I39" s="57">
        <v>120000</v>
      </c>
      <c r="J39" s="57">
        <f t="shared" si="51"/>
        <v>15600</v>
      </c>
      <c r="K39" s="58">
        <v>44</v>
      </c>
      <c r="L39" s="58">
        <v>44</v>
      </c>
      <c r="M39" s="168">
        <f t="shared" si="52"/>
        <v>1</v>
      </c>
      <c r="N39" s="88">
        <f t="shared" si="53"/>
        <v>120000</v>
      </c>
      <c r="O39" s="88">
        <f t="shared" si="54"/>
        <v>15600</v>
      </c>
      <c r="P39" s="100">
        <f t="shared" si="55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50"/>
        <v>Bérköltség</v>
      </c>
      <c r="H40" s="25" t="s">
        <v>15</v>
      </c>
      <c r="I40" s="57">
        <v>120000</v>
      </c>
      <c r="J40" s="57">
        <f t="shared" si="51"/>
        <v>15600</v>
      </c>
      <c r="K40" s="58">
        <v>44</v>
      </c>
      <c r="L40" s="58">
        <v>44</v>
      </c>
      <c r="M40" s="168">
        <f t="shared" si="52"/>
        <v>1</v>
      </c>
      <c r="N40" s="88">
        <f t="shared" si="53"/>
        <v>120000</v>
      </c>
      <c r="O40" s="88">
        <f t="shared" si="54"/>
        <v>15600</v>
      </c>
      <c r="P40" s="100">
        <f t="shared" si="55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50"/>
        <v>Bérköltség</v>
      </c>
      <c r="H41" s="25" t="s">
        <v>15</v>
      </c>
      <c r="I41" s="57">
        <v>120000</v>
      </c>
      <c r="J41" s="57">
        <f t="shared" si="51"/>
        <v>15600</v>
      </c>
      <c r="K41" s="58">
        <v>44</v>
      </c>
      <c r="L41" s="58">
        <v>44</v>
      </c>
      <c r="M41" s="168">
        <f t="shared" si="52"/>
        <v>1</v>
      </c>
      <c r="N41" s="88">
        <f t="shared" si="53"/>
        <v>120000</v>
      </c>
      <c r="O41" s="88">
        <f t="shared" si="54"/>
        <v>15600</v>
      </c>
      <c r="P41" s="100">
        <f t="shared" si="55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50"/>
        <v>Bérköltség</v>
      </c>
      <c r="H42" s="25" t="s">
        <v>15</v>
      </c>
      <c r="I42" s="57">
        <v>120000</v>
      </c>
      <c r="J42" s="57">
        <f t="shared" si="51"/>
        <v>15600</v>
      </c>
      <c r="K42" s="58">
        <v>44</v>
      </c>
      <c r="L42" s="58">
        <v>44</v>
      </c>
      <c r="M42" s="168">
        <f t="shared" si="52"/>
        <v>1</v>
      </c>
      <c r="N42" s="88">
        <f t="shared" si="53"/>
        <v>120000</v>
      </c>
      <c r="O42" s="88">
        <f t="shared" si="54"/>
        <v>15600</v>
      </c>
      <c r="P42" s="100">
        <f t="shared" si="55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50"/>
        <v>Bérköltség</v>
      </c>
      <c r="H43" s="25" t="s">
        <v>15</v>
      </c>
      <c r="I43" s="57">
        <v>120000</v>
      </c>
      <c r="J43" s="57">
        <f t="shared" si="51"/>
        <v>15600</v>
      </c>
      <c r="K43" s="58">
        <v>44</v>
      </c>
      <c r="L43" s="58">
        <v>44</v>
      </c>
      <c r="M43" s="168">
        <f t="shared" si="52"/>
        <v>1</v>
      </c>
      <c r="N43" s="88">
        <f t="shared" si="53"/>
        <v>120000</v>
      </c>
      <c r="O43" s="88">
        <f t="shared" si="54"/>
        <v>15600</v>
      </c>
      <c r="P43" s="100">
        <f t="shared" si="55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50"/>
        <v>Bérköltség</v>
      </c>
      <c r="H44" s="25" t="s">
        <v>15</v>
      </c>
      <c r="I44" s="57">
        <v>480000</v>
      </c>
      <c r="J44" s="57">
        <f t="shared" si="51"/>
        <v>62400</v>
      </c>
      <c r="K44" s="58">
        <v>87</v>
      </c>
      <c r="L44" s="58">
        <v>87</v>
      </c>
      <c r="M44" s="168">
        <f t="shared" si="52"/>
        <v>1</v>
      </c>
      <c r="N44" s="88">
        <f t="shared" si="53"/>
        <v>480000</v>
      </c>
      <c r="O44" s="88">
        <f t="shared" si="54"/>
        <v>62400</v>
      </c>
      <c r="P44" s="100">
        <f t="shared" si="55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>
        <v>1</v>
      </c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6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7">ROUND(I45*Q45,0)</f>
        <v>62400</v>
      </c>
      <c r="K45" s="58">
        <v>87</v>
      </c>
      <c r="L45" s="58">
        <v>87</v>
      </c>
      <c r="M45" s="168">
        <f t="shared" ref="M45:M51" si="58">L45/K45</f>
        <v>1</v>
      </c>
      <c r="N45" s="88">
        <f t="shared" ref="N45:N51" si="59">ROUND(I45*M45,0)</f>
        <v>480000</v>
      </c>
      <c r="O45" s="88">
        <f t="shared" ref="O45:O51" si="60">ROUND(N45*Q45,0)</f>
        <v>62400</v>
      </c>
      <c r="P45" s="100">
        <f t="shared" ref="P45:P61" si="61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>
        <v>1</v>
      </c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6"/>
        <v>Bérköltség</v>
      </c>
      <c r="H46" s="25" t="s">
        <v>15</v>
      </c>
      <c r="I46" s="57">
        <v>480000</v>
      </c>
      <c r="J46" s="57">
        <f t="shared" si="57"/>
        <v>62400</v>
      </c>
      <c r="K46" s="58">
        <v>87</v>
      </c>
      <c r="L46" s="58">
        <v>87</v>
      </c>
      <c r="M46" s="168">
        <f t="shared" si="58"/>
        <v>1</v>
      </c>
      <c r="N46" s="88">
        <f t="shared" si="59"/>
        <v>480000</v>
      </c>
      <c r="O46" s="88">
        <f t="shared" si="60"/>
        <v>62400</v>
      </c>
      <c r="P46" s="100">
        <f t="shared" si="61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6"/>
        <v>Bérköltség</v>
      </c>
      <c r="H47" s="25" t="s">
        <v>15</v>
      </c>
      <c r="I47" s="57">
        <v>480000</v>
      </c>
      <c r="J47" s="57">
        <f t="shared" si="57"/>
        <v>62400</v>
      </c>
      <c r="K47" s="58">
        <v>87</v>
      </c>
      <c r="L47" s="58">
        <v>87</v>
      </c>
      <c r="M47" s="168">
        <f t="shared" si="58"/>
        <v>1</v>
      </c>
      <c r="N47" s="88">
        <f t="shared" si="59"/>
        <v>480000</v>
      </c>
      <c r="O47" s="88">
        <f t="shared" si="60"/>
        <v>62400</v>
      </c>
      <c r="P47" s="100">
        <f t="shared" si="61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6"/>
        <v>Bérköltség</v>
      </c>
      <c r="H48" s="25" t="s">
        <v>15</v>
      </c>
      <c r="I48" s="57">
        <v>480000</v>
      </c>
      <c r="J48" s="57">
        <f t="shared" si="57"/>
        <v>62400</v>
      </c>
      <c r="K48" s="58">
        <v>87</v>
      </c>
      <c r="L48" s="58">
        <v>87</v>
      </c>
      <c r="M48" s="168">
        <f t="shared" si="58"/>
        <v>1</v>
      </c>
      <c r="N48" s="88">
        <f t="shared" si="59"/>
        <v>480000</v>
      </c>
      <c r="O48" s="88">
        <f t="shared" si="60"/>
        <v>62400</v>
      </c>
      <c r="P48" s="100">
        <f t="shared" si="61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6"/>
        <v>Bérköltség</v>
      </c>
      <c r="H49" s="25" t="s">
        <v>15</v>
      </c>
      <c r="I49" s="57">
        <v>480000</v>
      </c>
      <c r="J49" s="57">
        <f t="shared" si="57"/>
        <v>62400</v>
      </c>
      <c r="K49" s="58">
        <v>87</v>
      </c>
      <c r="L49" s="58">
        <v>87</v>
      </c>
      <c r="M49" s="168">
        <f t="shared" si="58"/>
        <v>1</v>
      </c>
      <c r="N49" s="88">
        <f t="shared" si="59"/>
        <v>480000</v>
      </c>
      <c r="O49" s="88">
        <f t="shared" si="60"/>
        <v>62400</v>
      </c>
      <c r="P49" s="100">
        <f t="shared" si="61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6"/>
        <v>Bérköltség</v>
      </c>
      <c r="H50" s="25" t="s">
        <v>15</v>
      </c>
      <c r="I50" s="57">
        <v>480000</v>
      </c>
      <c r="J50" s="57">
        <f t="shared" si="57"/>
        <v>62400</v>
      </c>
      <c r="K50" s="58">
        <v>87</v>
      </c>
      <c r="L50" s="58">
        <v>87</v>
      </c>
      <c r="M50" s="168">
        <f t="shared" si="58"/>
        <v>1</v>
      </c>
      <c r="N50" s="88">
        <f t="shared" si="59"/>
        <v>480000</v>
      </c>
      <c r="O50" s="88">
        <f t="shared" si="60"/>
        <v>62400</v>
      </c>
      <c r="P50" s="100">
        <f t="shared" si="61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6"/>
        <v>Bérköltség</v>
      </c>
      <c r="H51" s="25" t="s">
        <v>15</v>
      </c>
      <c r="I51" s="57">
        <v>980000</v>
      </c>
      <c r="J51" s="57">
        <f t="shared" si="57"/>
        <v>127400</v>
      </c>
      <c r="K51" s="58">
        <v>174</v>
      </c>
      <c r="L51" s="58">
        <v>174</v>
      </c>
      <c r="M51" s="168">
        <f t="shared" si="58"/>
        <v>1</v>
      </c>
      <c r="N51" s="88">
        <f t="shared" si="59"/>
        <v>980000</v>
      </c>
      <c r="O51" s="88">
        <f t="shared" si="60"/>
        <v>127400</v>
      </c>
      <c r="P51" s="100">
        <f t="shared" si="61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>
        <v>1</v>
      </c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2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3">ROUND(I52*Q52,0)</f>
        <v>127400</v>
      </c>
      <c r="K52" s="58">
        <v>174</v>
      </c>
      <c r="L52" s="58">
        <v>174</v>
      </c>
      <c r="M52" s="168">
        <f t="shared" ref="M52:M60" si="64">L52/K52</f>
        <v>1</v>
      </c>
      <c r="N52" s="88">
        <f t="shared" ref="N52:N60" si="65">ROUND(I52*M52,0)</f>
        <v>980000</v>
      </c>
      <c r="O52" s="88">
        <f t="shared" ref="O52:O60" si="66">ROUND(N52*Q52,0)</f>
        <v>127400</v>
      </c>
      <c r="P52" s="100">
        <f t="shared" ref="P52:P60" si="67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>
        <v>1</v>
      </c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2"/>
        <v>Bérköltség</v>
      </c>
      <c r="H53" s="25" t="s">
        <v>15</v>
      </c>
      <c r="I53" s="57">
        <v>980000</v>
      </c>
      <c r="J53" s="57">
        <f t="shared" si="63"/>
        <v>127400</v>
      </c>
      <c r="K53" s="58">
        <v>174</v>
      </c>
      <c r="L53" s="58">
        <v>174</v>
      </c>
      <c r="M53" s="168">
        <f t="shared" si="64"/>
        <v>1</v>
      </c>
      <c r="N53" s="88">
        <f t="shared" si="65"/>
        <v>980000</v>
      </c>
      <c r="O53" s="88">
        <f t="shared" si="66"/>
        <v>127400</v>
      </c>
      <c r="P53" s="100">
        <f t="shared" si="67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2"/>
        <v>Bérköltség</v>
      </c>
      <c r="H54" s="25" t="s">
        <v>15</v>
      </c>
      <c r="I54" s="57">
        <v>980000</v>
      </c>
      <c r="J54" s="57">
        <f t="shared" si="63"/>
        <v>127400</v>
      </c>
      <c r="K54" s="58">
        <v>174</v>
      </c>
      <c r="L54" s="58">
        <v>174</v>
      </c>
      <c r="M54" s="168">
        <f t="shared" si="64"/>
        <v>1</v>
      </c>
      <c r="N54" s="88">
        <f t="shared" si="65"/>
        <v>980000</v>
      </c>
      <c r="O54" s="88">
        <f t="shared" si="66"/>
        <v>127400</v>
      </c>
      <c r="P54" s="100">
        <f t="shared" si="67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2"/>
        <v>Bérköltség</v>
      </c>
      <c r="H55" s="25" t="s">
        <v>15</v>
      </c>
      <c r="I55" s="57">
        <v>980000</v>
      </c>
      <c r="J55" s="57">
        <f t="shared" si="63"/>
        <v>127400</v>
      </c>
      <c r="K55" s="58">
        <v>174</v>
      </c>
      <c r="L55" s="58">
        <v>174</v>
      </c>
      <c r="M55" s="168">
        <f t="shared" si="64"/>
        <v>1</v>
      </c>
      <c r="N55" s="88">
        <f t="shared" si="65"/>
        <v>980000</v>
      </c>
      <c r="O55" s="88">
        <f t="shared" si="66"/>
        <v>127400</v>
      </c>
      <c r="P55" s="100">
        <f t="shared" si="67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2"/>
        <v>Bérköltség</v>
      </c>
      <c r="H56" s="25" t="s">
        <v>15</v>
      </c>
      <c r="I56" s="57">
        <v>980000</v>
      </c>
      <c r="J56" s="57">
        <f t="shared" si="63"/>
        <v>127400</v>
      </c>
      <c r="K56" s="58">
        <v>174</v>
      </c>
      <c r="L56" s="58">
        <v>174</v>
      </c>
      <c r="M56" s="168">
        <f t="shared" si="64"/>
        <v>1</v>
      </c>
      <c r="N56" s="88">
        <f t="shared" si="65"/>
        <v>980000</v>
      </c>
      <c r="O56" s="88">
        <f t="shared" si="66"/>
        <v>127400</v>
      </c>
      <c r="P56" s="100">
        <f t="shared" si="67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2"/>
        <v>Bérköltség</v>
      </c>
      <c r="H57" s="25" t="s">
        <v>15</v>
      </c>
      <c r="I57" s="57">
        <v>980000</v>
      </c>
      <c r="J57" s="57">
        <f t="shared" si="63"/>
        <v>127400</v>
      </c>
      <c r="K57" s="58">
        <v>174</v>
      </c>
      <c r="L57" s="58">
        <v>174</v>
      </c>
      <c r="M57" s="168">
        <f t="shared" si="64"/>
        <v>1</v>
      </c>
      <c r="N57" s="88">
        <f t="shared" si="65"/>
        <v>980000</v>
      </c>
      <c r="O57" s="88">
        <f t="shared" si="66"/>
        <v>127400</v>
      </c>
      <c r="P57" s="100">
        <f t="shared" si="67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2"/>
        <v>Bérköltség</v>
      </c>
      <c r="H58" s="25" t="s">
        <v>15</v>
      </c>
      <c r="I58" s="57">
        <v>980000</v>
      </c>
      <c r="J58" s="57">
        <f t="shared" si="63"/>
        <v>127400</v>
      </c>
      <c r="K58" s="58">
        <v>174</v>
      </c>
      <c r="L58" s="58">
        <v>174</v>
      </c>
      <c r="M58" s="168">
        <f t="shared" si="64"/>
        <v>1</v>
      </c>
      <c r="N58" s="88">
        <f t="shared" si="65"/>
        <v>980000</v>
      </c>
      <c r="O58" s="88">
        <f t="shared" si="66"/>
        <v>127400</v>
      </c>
      <c r="P58" s="100">
        <f t="shared" si="67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2"/>
        <v>Bérköltség</v>
      </c>
      <c r="H59" s="25" t="s">
        <v>15</v>
      </c>
      <c r="I59" s="57">
        <v>980000</v>
      </c>
      <c r="J59" s="57">
        <f t="shared" si="63"/>
        <v>127400</v>
      </c>
      <c r="K59" s="58">
        <v>174</v>
      </c>
      <c r="L59" s="58">
        <v>174</v>
      </c>
      <c r="M59" s="168">
        <f t="shared" si="64"/>
        <v>1</v>
      </c>
      <c r="N59" s="88">
        <f t="shared" si="65"/>
        <v>980000</v>
      </c>
      <c r="O59" s="88">
        <f t="shared" si="66"/>
        <v>127400</v>
      </c>
      <c r="P59" s="100">
        <f t="shared" si="67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2"/>
        <v>Bérköltség</v>
      </c>
      <c r="H60" s="25" t="s">
        <v>15</v>
      </c>
      <c r="I60" s="57">
        <v>980000</v>
      </c>
      <c r="J60" s="57">
        <f t="shared" si="63"/>
        <v>127400</v>
      </c>
      <c r="K60" s="58">
        <v>174</v>
      </c>
      <c r="L60" s="58">
        <v>174</v>
      </c>
      <c r="M60" s="168">
        <f t="shared" si="64"/>
        <v>1</v>
      </c>
      <c r="N60" s="88">
        <f t="shared" si="65"/>
        <v>980000</v>
      </c>
      <c r="O60" s="88">
        <f t="shared" si="66"/>
        <v>127400</v>
      </c>
      <c r="P60" s="100">
        <f t="shared" si="67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6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1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>
        <v>1</v>
      </c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6"/>
        <v>Bérköltség</v>
      </c>
      <c r="H62" s="25" t="s">
        <v>15</v>
      </c>
      <c r="I62" s="57">
        <v>440000</v>
      </c>
      <c r="J62" s="57">
        <f t="shared" ref="J62:J71" si="68">ROUND(I62*Q62,0)</f>
        <v>57200</v>
      </c>
      <c r="K62" s="58">
        <v>174</v>
      </c>
      <c r="L62" s="58">
        <v>95</v>
      </c>
      <c r="M62" s="168">
        <f t="shared" ref="M62:M71" si="69">L62/K62</f>
        <v>0.54597701149425293</v>
      </c>
      <c r="N62" s="88">
        <f t="shared" ref="N62:N71" si="70">ROUND(I62*M62,0)</f>
        <v>240230</v>
      </c>
      <c r="O62" s="88">
        <f t="shared" ref="O62:O71" si="71">ROUND(N62*Q62,0)</f>
        <v>31230</v>
      </c>
      <c r="P62" s="100">
        <f t="shared" ref="P62:P71" si="72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>
        <v>1</v>
      </c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6"/>
        <v>Bérköltség</v>
      </c>
      <c r="H63" s="25" t="s">
        <v>15</v>
      </c>
      <c r="I63" s="57">
        <v>440000</v>
      </c>
      <c r="J63" s="57">
        <f t="shared" si="68"/>
        <v>57200</v>
      </c>
      <c r="K63" s="58">
        <v>174</v>
      </c>
      <c r="L63" s="58">
        <v>95</v>
      </c>
      <c r="M63" s="168">
        <f t="shared" si="69"/>
        <v>0.54597701149425293</v>
      </c>
      <c r="N63" s="88">
        <f t="shared" si="70"/>
        <v>240230</v>
      </c>
      <c r="O63" s="88">
        <f t="shared" si="71"/>
        <v>31230</v>
      </c>
      <c r="P63" s="100">
        <f t="shared" si="72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6"/>
        <v>Bérköltség</v>
      </c>
      <c r="H64" s="25" t="s">
        <v>15</v>
      </c>
      <c r="I64" s="57">
        <v>440000</v>
      </c>
      <c r="J64" s="57">
        <f t="shared" si="68"/>
        <v>57200</v>
      </c>
      <c r="K64" s="58">
        <v>174</v>
      </c>
      <c r="L64" s="58">
        <v>95</v>
      </c>
      <c r="M64" s="168">
        <f t="shared" si="69"/>
        <v>0.54597701149425293</v>
      </c>
      <c r="N64" s="88">
        <f t="shared" si="70"/>
        <v>240230</v>
      </c>
      <c r="O64" s="88">
        <f t="shared" si="71"/>
        <v>31230</v>
      </c>
      <c r="P64" s="100">
        <f t="shared" si="72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6"/>
        <v>Bérköltség</v>
      </c>
      <c r="H65" s="25" t="s">
        <v>15</v>
      </c>
      <c r="I65" s="57">
        <v>440000</v>
      </c>
      <c r="J65" s="57">
        <f t="shared" si="68"/>
        <v>57200</v>
      </c>
      <c r="K65" s="58">
        <v>174</v>
      </c>
      <c r="L65" s="58">
        <v>95</v>
      </c>
      <c r="M65" s="168">
        <f t="shared" si="69"/>
        <v>0.54597701149425293</v>
      </c>
      <c r="N65" s="88">
        <f t="shared" si="70"/>
        <v>240230</v>
      </c>
      <c r="O65" s="88">
        <f t="shared" si="71"/>
        <v>31230</v>
      </c>
      <c r="P65" s="100">
        <f t="shared" si="72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6"/>
        <v>Bérköltség</v>
      </c>
      <c r="H66" s="25" t="s">
        <v>15</v>
      </c>
      <c r="I66" s="57">
        <v>440000</v>
      </c>
      <c r="J66" s="57">
        <f t="shared" si="68"/>
        <v>57200</v>
      </c>
      <c r="K66" s="58">
        <v>174</v>
      </c>
      <c r="L66" s="58">
        <v>95</v>
      </c>
      <c r="M66" s="168">
        <f t="shared" si="69"/>
        <v>0.54597701149425293</v>
      </c>
      <c r="N66" s="88">
        <f t="shared" si="70"/>
        <v>240230</v>
      </c>
      <c r="O66" s="88">
        <f t="shared" si="71"/>
        <v>31230</v>
      </c>
      <c r="P66" s="100">
        <f t="shared" si="72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6"/>
        <v>Bérköltség</v>
      </c>
      <c r="H67" s="25" t="s">
        <v>15</v>
      </c>
      <c r="I67" s="57">
        <v>440000</v>
      </c>
      <c r="J67" s="57">
        <f t="shared" si="68"/>
        <v>57200</v>
      </c>
      <c r="K67" s="58">
        <v>174</v>
      </c>
      <c r="L67" s="58">
        <v>95</v>
      </c>
      <c r="M67" s="168">
        <f t="shared" si="69"/>
        <v>0.54597701149425293</v>
      </c>
      <c r="N67" s="88">
        <f t="shared" si="70"/>
        <v>240230</v>
      </c>
      <c r="O67" s="88">
        <f t="shared" si="71"/>
        <v>31230</v>
      </c>
      <c r="P67" s="100">
        <f t="shared" si="72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6"/>
        <v>Bérköltség</v>
      </c>
      <c r="H68" s="25" t="s">
        <v>15</v>
      </c>
      <c r="I68" s="57">
        <v>440000</v>
      </c>
      <c r="J68" s="57">
        <f t="shared" si="68"/>
        <v>57200</v>
      </c>
      <c r="K68" s="58">
        <v>174</v>
      </c>
      <c r="L68" s="58">
        <v>95</v>
      </c>
      <c r="M68" s="168">
        <f t="shared" si="69"/>
        <v>0.54597701149425293</v>
      </c>
      <c r="N68" s="88">
        <f t="shared" si="70"/>
        <v>240230</v>
      </c>
      <c r="O68" s="88">
        <f t="shared" si="71"/>
        <v>31230</v>
      </c>
      <c r="P68" s="100">
        <f t="shared" si="72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6"/>
        <v>Bérköltség</v>
      </c>
      <c r="H69" s="25" t="s">
        <v>15</v>
      </c>
      <c r="I69" s="57">
        <v>440000</v>
      </c>
      <c r="J69" s="57">
        <f t="shared" si="68"/>
        <v>57200</v>
      </c>
      <c r="K69" s="58">
        <v>174</v>
      </c>
      <c r="L69" s="58">
        <v>95</v>
      </c>
      <c r="M69" s="168">
        <f t="shared" si="69"/>
        <v>0.54597701149425293</v>
      </c>
      <c r="N69" s="88">
        <f t="shared" si="70"/>
        <v>240230</v>
      </c>
      <c r="O69" s="88">
        <f t="shared" si="71"/>
        <v>31230</v>
      </c>
      <c r="P69" s="100">
        <f t="shared" si="72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6"/>
        <v>Bérköltség</v>
      </c>
      <c r="H70" s="25" t="s">
        <v>15</v>
      </c>
      <c r="I70" s="57">
        <v>440000</v>
      </c>
      <c r="J70" s="57">
        <f t="shared" si="68"/>
        <v>57200</v>
      </c>
      <c r="K70" s="58">
        <v>174</v>
      </c>
      <c r="L70" s="58">
        <v>95</v>
      </c>
      <c r="M70" s="168">
        <f t="shared" si="69"/>
        <v>0.54597701149425293</v>
      </c>
      <c r="N70" s="88">
        <f t="shared" si="70"/>
        <v>240230</v>
      </c>
      <c r="O70" s="88">
        <f t="shared" si="71"/>
        <v>31230</v>
      </c>
      <c r="P70" s="100">
        <f t="shared" si="72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3">IF(H71="Napidíj","Nem rendszeres juttatás","Bérköltség")</f>
        <v>Bérköltség</v>
      </c>
      <c r="H71" s="25" t="s">
        <v>15</v>
      </c>
      <c r="I71" s="57">
        <v>650000</v>
      </c>
      <c r="J71" s="57">
        <f t="shared" si="68"/>
        <v>84500</v>
      </c>
      <c r="K71" s="58">
        <v>174</v>
      </c>
      <c r="L71" s="58">
        <v>27</v>
      </c>
      <c r="M71" s="168">
        <f t="shared" si="69"/>
        <v>0.15517241379310345</v>
      </c>
      <c r="N71" s="88">
        <f t="shared" si="70"/>
        <v>100862</v>
      </c>
      <c r="O71" s="88">
        <f t="shared" si="71"/>
        <v>13112</v>
      </c>
      <c r="P71" s="100">
        <f t="shared" si="72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>
        <v>1</v>
      </c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3"/>
        <v>Bérköltség</v>
      </c>
      <c r="H72" s="25" t="s">
        <v>15</v>
      </c>
      <c r="I72" s="57">
        <v>650000</v>
      </c>
      <c r="J72" s="57">
        <f t="shared" ref="J72" si="74">ROUND(I72*Q72,0)</f>
        <v>84500</v>
      </c>
      <c r="K72" s="58">
        <v>174</v>
      </c>
      <c r="L72" s="58">
        <v>27</v>
      </c>
      <c r="M72" s="168">
        <f t="shared" ref="M72" si="75">L72/K72</f>
        <v>0.15517241379310345</v>
      </c>
      <c r="N72" s="88">
        <f t="shared" ref="N72" si="76">ROUND(I72*M72,0)</f>
        <v>100862</v>
      </c>
      <c r="O72" s="88">
        <f t="shared" ref="O72" si="77">ROUND(N72*Q72,0)</f>
        <v>13112</v>
      </c>
      <c r="P72" s="100">
        <f t="shared" ref="P72" si="78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>
        <v>1</v>
      </c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3"/>
        <v>Bérköltség</v>
      </c>
      <c r="H73" s="25" t="s">
        <v>15</v>
      </c>
      <c r="I73" s="57">
        <v>650000</v>
      </c>
      <c r="J73" s="57">
        <f t="shared" ref="J73:J75" si="79">ROUND(I73*Q73,0)</f>
        <v>84500</v>
      </c>
      <c r="K73" s="58">
        <v>174</v>
      </c>
      <c r="L73" s="58">
        <v>27</v>
      </c>
      <c r="M73" s="168">
        <f t="shared" ref="M73:M75" si="80">L73/K73</f>
        <v>0.15517241379310345</v>
      </c>
      <c r="N73" s="88">
        <f t="shared" ref="N73:N75" si="81">ROUND(I73*M73,0)</f>
        <v>100862</v>
      </c>
      <c r="O73" s="88">
        <f t="shared" ref="O73:O75" si="82">ROUND(N73*Q73,0)</f>
        <v>13112</v>
      </c>
      <c r="P73" s="100">
        <f t="shared" ref="P73:P75" si="83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3"/>
        <v>Bérköltség</v>
      </c>
      <c r="H74" s="25" t="s">
        <v>15</v>
      </c>
      <c r="I74" s="57">
        <v>650000</v>
      </c>
      <c r="J74" s="57">
        <f t="shared" si="79"/>
        <v>84500</v>
      </c>
      <c r="K74" s="58">
        <v>174</v>
      </c>
      <c r="L74" s="58">
        <v>27</v>
      </c>
      <c r="M74" s="168">
        <f t="shared" si="80"/>
        <v>0.15517241379310345</v>
      </c>
      <c r="N74" s="88">
        <f t="shared" si="81"/>
        <v>100862</v>
      </c>
      <c r="O74" s="88">
        <f t="shared" si="82"/>
        <v>13112</v>
      </c>
      <c r="P74" s="100">
        <f t="shared" si="83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3"/>
        <v>Bérköltség</v>
      </c>
      <c r="H75" s="25" t="s">
        <v>15</v>
      </c>
      <c r="I75" s="57">
        <v>650000</v>
      </c>
      <c r="J75" s="57">
        <f t="shared" si="79"/>
        <v>84500</v>
      </c>
      <c r="K75" s="58">
        <v>174</v>
      </c>
      <c r="L75" s="58">
        <v>27</v>
      </c>
      <c r="M75" s="168">
        <f t="shared" si="80"/>
        <v>0.15517241379310345</v>
      </c>
      <c r="N75" s="88">
        <f t="shared" si="81"/>
        <v>100862</v>
      </c>
      <c r="O75" s="88">
        <f t="shared" si="82"/>
        <v>13112</v>
      </c>
      <c r="P75" s="100">
        <f t="shared" si="83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3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>
        <v>1</v>
      </c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4">ROUND(I77*Q77,0)</f>
        <v>119080</v>
      </c>
      <c r="K77" s="58">
        <v>174</v>
      </c>
      <c r="L77" s="58">
        <v>87</v>
      </c>
      <c r="M77" s="168">
        <f t="shared" ref="M77:M144" si="85">L77/K77</f>
        <v>0.5</v>
      </c>
      <c r="N77" s="88">
        <f t="shared" ref="N77:N144" si="86">ROUND(I77*M77,0)</f>
        <v>458000</v>
      </c>
      <c r="O77" s="88">
        <f t="shared" ref="O77:O144" si="87">ROUND(N77*Q77,0)</f>
        <v>59540</v>
      </c>
      <c r="P77" s="100">
        <f t="shared" ref="P77:P144" si="88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>
        <v>1</v>
      </c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4"/>
        <v>119080</v>
      </c>
      <c r="K78" s="58">
        <v>174</v>
      </c>
      <c r="L78" s="58">
        <v>87</v>
      </c>
      <c r="M78" s="168">
        <f t="shared" si="85"/>
        <v>0.5</v>
      </c>
      <c r="N78" s="88">
        <f t="shared" si="86"/>
        <v>458000</v>
      </c>
      <c r="O78" s="88">
        <f t="shared" si="87"/>
        <v>59540</v>
      </c>
      <c r="P78" s="100">
        <f t="shared" si="88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4"/>
        <v>119080</v>
      </c>
      <c r="K79" s="58">
        <v>174</v>
      </c>
      <c r="L79" s="58">
        <v>87</v>
      </c>
      <c r="M79" s="168">
        <f t="shared" si="85"/>
        <v>0.5</v>
      </c>
      <c r="N79" s="88">
        <f t="shared" si="86"/>
        <v>458000</v>
      </c>
      <c r="O79" s="88">
        <f t="shared" si="87"/>
        <v>59540</v>
      </c>
      <c r="P79" s="100">
        <f t="shared" si="88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4"/>
        <v>119080</v>
      </c>
      <c r="K80" s="58">
        <v>174</v>
      </c>
      <c r="L80" s="58">
        <v>87</v>
      </c>
      <c r="M80" s="168">
        <f t="shared" si="85"/>
        <v>0.5</v>
      </c>
      <c r="N80" s="88">
        <f t="shared" si="86"/>
        <v>458000</v>
      </c>
      <c r="O80" s="88">
        <f t="shared" si="87"/>
        <v>59540</v>
      </c>
      <c r="P80" s="100">
        <f t="shared" si="88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4"/>
        <v>119080</v>
      </c>
      <c r="K81" s="58">
        <v>174</v>
      </c>
      <c r="L81" s="58">
        <v>87</v>
      </c>
      <c r="M81" s="168">
        <f t="shared" si="85"/>
        <v>0.5</v>
      </c>
      <c r="N81" s="88">
        <f t="shared" si="86"/>
        <v>458000</v>
      </c>
      <c r="O81" s="88">
        <f t="shared" si="87"/>
        <v>59540</v>
      </c>
      <c r="P81" s="100">
        <f t="shared" si="88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4"/>
        <v>119080</v>
      </c>
      <c r="K82" s="58">
        <v>174</v>
      </c>
      <c r="L82" s="58">
        <v>87</v>
      </c>
      <c r="M82" s="168">
        <f t="shared" si="85"/>
        <v>0.5</v>
      </c>
      <c r="N82" s="88">
        <f t="shared" si="86"/>
        <v>458000</v>
      </c>
      <c r="O82" s="88">
        <f t="shared" si="87"/>
        <v>59540</v>
      </c>
      <c r="P82" s="100">
        <f t="shared" si="88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4"/>
        <v>119080</v>
      </c>
      <c r="K83" s="58">
        <v>174</v>
      </c>
      <c r="L83" s="58">
        <v>87</v>
      </c>
      <c r="M83" s="168">
        <f t="shared" si="85"/>
        <v>0.5</v>
      </c>
      <c r="N83" s="88">
        <f t="shared" si="86"/>
        <v>458000</v>
      </c>
      <c r="O83" s="88">
        <f t="shared" si="87"/>
        <v>59540</v>
      </c>
      <c r="P83" s="100">
        <f t="shared" si="88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4"/>
        <v>119080</v>
      </c>
      <c r="K84" s="58">
        <v>174</v>
      </c>
      <c r="L84" s="58">
        <v>87</v>
      </c>
      <c r="M84" s="168">
        <f t="shared" si="85"/>
        <v>0.5</v>
      </c>
      <c r="N84" s="88">
        <f t="shared" si="86"/>
        <v>458000</v>
      </c>
      <c r="O84" s="88">
        <f t="shared" si="87"/>
        <v>59540</v>
      </c>
      <c r="P84" s="100">
        <f t="shared" si="88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4"/>
        <v>119080</v>
      </c>
      <c r="K85" s="58">
        <v>174</v>
      </c>
      <c r="L85" s="58">
        <v>87</v>
      </c>
      <c r="M85" s="168">
        <f t="shared" si="85"/>
        <v>0.5</v>
      </c>
      <c r="N85" s="88">
        <f t="shared" si="86"/>
        <v>458000</v>
      </c>
      <c r="O85" s="88">
        <f t="shared" si="87"/>
        <v>59540</v>
      </c>
      <c r="P85" s="100">
        <f t="shared" si="88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4"/>
        <v>15600</v>
      </c>
      <c r="K86" s="58">
        <v>44</v>
      </c>
      <c r="L86" s="58">
        <v>44</v>
      </c>
      <c r="M86" s="168">
        <f t="shared" si="85"/>
        <v>1</v>
      </c>
      <c r="N86" s="88">
        <f t="shared" si="86"/>
        <v>120000</v>
      </c>
      <c r="O86" s="88">
        <f t="shared" si="87"/>
        <v>15600</v>
      </c>
      <c r="P86" s="100">
        <f t="shared" si="88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>
        <v>1</v>
      </c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89">ROUND(I87*Q87,0)</f>
        <v>15600</v>
      </c>
      <c r="K87" s="58">
        <v>44</v>
      </c>
      <c r="L87" s="58">
        <v>44</v>
      </c>
      <c r="M87" s="168">
        <f t="shared" ref="M87:M89" si="90">L87/K87</f>
        <v>1</v>
      </c>
      <c r="N87" s="88">
        <f t="shared" ref="N87:N89" si="91">ROUND(I87*M87,0)</f>
        <v>120000</v>
      </c>
      <c r="O87" s="88">
        <f t="shared" ref="O87:O89" si="92">ROUND(N87*Q87,0)</f>
        <v>15600</v>
      </c>
      <c r="P87" s="100">
        <f t="shared" ref="P87:P89" si="93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89"/>
        <v>15600</v>
      </c>
      <c r="K88" s="58">
        <v>44</v>
      </c>
      <c r="L88" s="58">
        <v>44</v>
      </c>
      <c r="M88" s="168">
        <f t="shared" si="90"/>
        <v>1</v>
      </c>
      <c r="N88" s="88">
        <f t="shared" si="91"/>
        <v>120000</v>
      </c>
      <c r="O88" s="88">
        <f t="shared" si="92"/>
        <v>15600</v>
      </c>
      <c r="P88" s="100">
        <f t="shared" si="93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89"/>
        <v>15600</v>
      </c>
      <c r="K89" s="58">
        <v>44</v>
      </c>
      <c r="L89" s="58">
        <v>44</v>
      </c>
      <c r="M89" s="168">
        <f t="shared" si="90"/>
        <v>1</v>
      </c>
      <c r="N89" s="88">
        <f t="shared" si="91"/>
        <v>120000</v>
      </c>
      <c r="O89" s="88">
        <f t="shared" si="92"/>
        <v>15600</v>
      </c>
      <c r="P89" s="100">
        <f t="shared" si="93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4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8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>
        <v>1</v>
      </c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4"/>
        <v>Bérköltség</v>
      </c>
      <c r="H91" s="25" t="s">
        <v>15</v>
      </c>
      <c r="I91" s="57">
        <v>480000</v>
      </c>
      <c r="J91" s="57">
        <f t="shared" ref="J91:J99" si="95">ROUND(I91*Q91,0)</f>
        <v>62400</v>
      </c>
      <c r="K91" s="58">
        <v>87</v>
      </c>
      <c r="L91" s="58">
        <v>87</v>
      </c>
      <c r="M91" s="168">
        <f t="shared" ref="M91:M99" si="96">L91/K91</f>
        <v>1</v>
      </c>
      <c r="N91" s="88">
        <f t="shared" ref="N91:N99" si="97">ROUND(I91*M91,0)</f>
        <v>480000</v>
      </c>
      <c r="O91" s="88">
        <f t="shared" ref="O91:O99" si="98">ROUND(N91*Q91,0)</f>
        <v>62400</v>
      </c>
      <c r="P91" s="100">
        <f t="shared" ref="P91:P134" si="99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>
        <v>1</v>
      </c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4"/>
        <v>Bérköltség</v>
      </c>
      <c r="H92" s="25" t="s">
        <v>15</v>
      </c>
      <c r="I92" s="57">
        <v>480000</v>
      </c>
      <c r="J92" s="57">
        <f t="shared" si="95"/>
        <v>62400</v>
      </c>
      <c r="K92" s="58">
        <v>87</v>
      </c>
      <c r="L92" s="58">
        <v>87</v>
      </c>
      <c r="M92" s="168">
        <f t="shared" si="96"/>
        <v>1</v>
      </c>
      <c r="N92" s="88">
        <f t="shared" si="97"/>
        <v>480000</v>
      </c>
      <c r="O92" s="88">
        <f t="shared" si="98"/>
        <v>62400</v>
      </c>
      <c r="P92" s="100">
        <f t="shared" si="99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4"/>
        <v>Bérköltség</v>
      </c>
      <c r="H93" s="25" t="s">
        <v>15</v>
      </c>
      <c r="I93" s="57">
        <v>480000</v>
      </c>
      <c r="J93" s="57">
        <f t="shared" si="95"/>
        <v>62400</v>
      </c>
      <c r="K93" s="58">
        <v>87</v>
      </c>
      <c r="L93" s="58">
        <v>87</v>
      </c>
      <c r="M93" s="168">
        <f t="shared" si="96"/>
        <v>1</v>
      </c>
      <c r="N93" s="88">
        <f t="shared" si="97"/>
        <v>480000</v>
      </c>
      <c r="O93" s="88">
        <f t="shared" si="98"/>
        <v>62400</v>
      </c>
      <c r="P93" s="100">
        <f t="shared" si="99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4"/>
        <v>Bérköltség</v>
      </c>
      <c r="H94" s="25" t="s">
        <v>15</v>
      </c>
      <c r="I94" s="57">
        <v>480000</v>
      </c>
      <c r="J94" s="57">
        <f t="shared" si="95"/>
        <v>62400</v>
      </c>
      <c r="K94" s="58">
        <v>87</v>
      </c>
      <c r="L94" s="58">
        <v>87</v>
      </c>
      <c r="M94" s="168">
        <f t="shared" si="96"/>
        <v>1</v>
      </c>
      <c r="N94" s="88">
        <f t="shared" si="97"/>
        <v>480000</v>
      </c>
      <c r="O94" s="88">
        <f t="shared" si="98"/>
        <v>62400</v>
      </c>
      <c r="P94" s="100">
        <f t="shared" si="99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4"/>
        <v>Bérköltség</v>
      </c>
      <c r="H95" s="25" t="s">
        <v>15</v>
      </c>
      <c r="I95" s="57">
        <v>480000</v>
      </c>
      <c r="J95" s="57">
        <f t="shared" si="95"/>
        <v>62400</v>
      </c>
      <c r="K95" s="58">
        <v>87</v>
      </c>
      <c r="L95" s="58">
        <v>87</v>
      </c>
      <c r="M95" s="168">
        <f t="shared" si="96"/>
        <v>1</v>
      </c>
      <c r="N95" s="88">
        <f t="shared" si="97"/>
        <v>480000</v>
      </c>
      <c r="O95" s="88">
        <f t="shared" si="98"/>
        <v>62400</v>
      </c>
      <c r="P95" s="100">
        <f t="shared" si="99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4"/>
        <v>Bérköltség</v>
      </c>
      <c r="H96" s="25" t="s">
        <v>15</v>
      </c>
      <c r="I96" s="57">
        <v>480000</v>
      </c>
      <c r="J96" s="57">
        <f t="shared" si="95"/>
        <v>62400</v>
      </c>
      <c r="K96" s="58">
        <v>87</v>
      </c>
      <c r="L96" s="58">
        <v>87</v>
      </c>
      <c r="M96" s="168">
        <f t="shared" si="96"/>
        <v>1</v>
      </c>
      <c r="N96" s="88">
        <f t="shared" si="97"/>
        <v>480000</v>
      </c>
      <c r="O96" s="88">
        <f t="shared" si="98"/>
        <v>62400</v>
      </c>
      <c r="P96" s="100">
        <f t="shared" si="99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4"/>
        <v>Bérköltség</v>
      </c>
      <c r="H97" s="25" t="s">
        <v>15</v>
      </c>
      <c r="I97" s="57">
        <v>480000</v>
      </c>
      <c r="J97" s="57">
        <f t="shared" si="95"/>
        <v>62400</v>
      </c>
      <c r="K97" s="58">
        <v>87</v>
      </c>
      <c r="L97" s="58">
        <v>87</v>
      </c>
      <c r="M97" s="168">
        <f t="shared" si="96"/>
        <v>1</v>
      </c>
      <c r="N97" s="88">
        <f t="shared" si="97"/>
        <v>480000</v>
      </c>
      <c r="O97" s="88">
        <f t="shared" si="98"/>
        <v>62400</v>
      </c>
      <c r="P97" s="100">
        <f t="shared" si="99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4"/>
        <v>Bérköltség</v>
      </c>
      <c r="H98" s="25" t="s">
        <v>15</v>
      </c>
      <c r="I98" s="57">
        <v>480000</v>
      </c>
      <c r="J98" s="57">
        <f t="shared" si="95"/>
        <v>62400</v>
      </c>
      <c r="K98" s="58">
        <v>87</v>
      </c>
      <c r="L98" s="58">
        <v>87</v>
      </c>
      <c r="M98" s="168">
        <f t="shared" si="96"/>
        <v>1</v>
      </c>
      <c r="N98" s="88">
        <f t="shared" si="97"/>
        <v>480000</v>
      </c>
      <c r="O98" s="88">
        <f t="shared" si="98"/>
        <v>62400</v>
      </c>
      <c r="P98" s="100">
        <f t="shared" si="99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4"/>
        <v>Bérköltség</v>
      </c>
      <c r="H99" s="25" t="s">
        <v>15</v>
      </c>
      <c r="I99" s="57">
        <v>480000</v>
      </c>
      <c r="J99" s="57">
        <f t="shared" si="95"/>
        <v>62400</v>
      </c>
      <c r="K99" s="58">
        <v>87</v>
      </c>
      <c r="L99" s="58">
        <v>87</v>
      </c>
      <c r="M99" s="168">
        <f t="shared" si="96"/>
        <v>1</v>
      </c>
      <c r="N99" s="88">
        <f t="shared" si="97"/>
        <v>480000</v>
      </c>
      <c r="O99" s="88">
        <f t="shared" si="98"/>
        <v>62400</v>
      </c>
      <c r="P99" s="100">
        <f t="shared" si="99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100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1">ROUND(I100*Q100,0)</f>
        <v>206700</v>
      </c>
      <c r="K100" s="58">
        <v>174</v>
      </c>
      <c r="L100" s="58">
        <v>23</v>
      </c>
      <c r="M100" s="168">
        <f t="shared" ref="M100" si="102">L100/K100</f>
        <v>0.13218390804597702</v>
      </c>
      <c r="N100" s="88">
        <f t="shared" ref="N100" si="103">ROUND(I100*M100,0)</f>
        <v>210172</v>
      </c>
      <c r="O100" s="88">
        <f t="shared" ref="O100" si="104">ROUND(N100*Q100,0)</f>
        <v>27322</v>
      </c>
      <c r="P100" s="100">
        <f t="shared" ref="P100" si="105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>
        <v>1</v>
      </c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6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7">ROUND(I101*Q101,0)</f>
        <v>206700</v>
      </c>
      <c r="K101" s="58">
        <v>174</v>
      </c>
      <c r="L101" s="58">
        <v>23</v>
      </c>
      <c r="M101" s="168">
        <f t="shared" ref="M101:M105" si="108">L101/K101</f>
        <v>0.13218390804597702</v>
      </c>
      <c r="N101" s="88">
        <f t="shared" ref="N101:N105" si="109">ROUND(I101*M101,0)</f>
        <v>210172</v>
      </c>
      <c r="O101" s="88">
        <f t="shared" ref="O101:O105" si="110">ROUND(N101*Q101,0)</f>
        <v>27322</v>
      </c>
      <c r="P101" s="100">
        <f t="shared" ref="P101:P105" si="111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6"/>
        <v>Bérköltség</v>
      </c>
      <c r="H102" s="25" t="s">
        <v>15</v>
      </c>
      <c r="I102" s="57">
        <v>1590000</v>
      </c>
      <c r="J102" s="57">
        <f t="shared" si="107"/>
        <v>206700</v>
      </c>
      <c r="K102" s="58">
        <v>174</v>
      </c>
      <c r="L102" s="58">
        <v>23</v>
      </c>
      <c r="M102" s="168">
        <f t="shared" si="108"/>
        <v>0.13218390804597702</v>
      </c>
      <c r="N102" s="88">
        <f t="shared" si="109"/>
        <v>210172</v>
      </c>
      <c r="O102" s="88">
        <f t="shared" si="110"/>
        <v>27322</v>
      </c>
      <c r="P102" s="100">
        <f t="shared" si="111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6"/>
        <v>Bérköltség</v>
      </c>
      <c r="H103" s="25" t="s">
        <v>15</v>
      </c>
      <c r="I103" s="57">
        <v>1590000</v>
      </c>
      <c r="J103" s="57">
        <f t="shared" si="107"/>
        <v>206700</v>
      </c>
      <c r="K103" s="58">
        <v>174</v>
      </c>
      <c r="L103" s="58">
        <v>23</v>
      </c>
      <c r="M103" s="168">
        <f t="shared" si="108"/>
        <v>0.13218390804597702</v>
      </c>
      <c r="N103" s="88">
        <f t="shared" si="109"/>
        <v>210172</v>
      </c>
      <c r="O103" s="88">
        <f t="shared" si="110"/>
        <v>27322</v>
      </c>
      <c r="P103" s="100">
        <f t="shared" si="111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6"/>
        <v>Bérköltség</v>
      </c>
      <c r="H104" s="25" t="s">
        <v>15</v>
      </c>
      <c r="I104" s="57">
        <v>1590000</v>
      </c>
      <c r="J104" s="57">
        <f t="shared" si="107"/>
        <v>206700</v>
      </c>
      <c r="K104" s="58">
        <v>174</v>
      </c>
      <c r="L104" s="58">
        <v>23</v>
      </c>
      <c r="M104" s="168">
        <f t="shared" si="108"/>
        <v>0.13218390804597702</v>
      </c>
      <c r="N104" s="88">
        <f t="shared" si="109"/>
        <v>210172</v>
      </c>
      <c r="O104" s="88">
        <f t="shared" si="110"/>
        <v>27322</v>
      </c>
      <c r="P104" s="100">
        <f t="shared" si="111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6"/>
        <v>Bérköltség</v>
      </c>
      <c r="H105" s="25" t="s">
        <v>15</v>
      </c>
      <c r="I105" s="57">
        <v>1590000</v>
      </c>
      <c r="J105" s="57">
        <f t="shared" si="107"/>
        <v>206700</v>
      </c>
      <c r="K105" s="58">
        <v>174</v>
      </c>
      <c r="L105" s="58">
        <v>23</v>
      </c>
      <c r="M105" s="168">
        <f t="shared" si="108"/>
        <v>0.13218390804597702</v>
      </c>
      <c r="N105" s="88">
        <f t="shared" si="109"/>
        <v>210172</v>
      </c>
      <c r="O105" s="88">
        <f t="shared" si="110"/>
        <v>27322</v>
      </c>
      <c r="P105" s="100">
        <f t="shared" si="111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2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3">ROUND(I106*Q106,0)</f>
        <v>123500</v>
      </c>
      <c r="K106" s="58">
        <v>174</v>
      </c>
      <c r="L106" s="58">
        <v>37</v>
      </c>
      <c r="M106" s="168">
        <f t="shared" ref="M106" si="114">L106/K106</f>
        <v>0.21264367816091953</v>
      </c>
      <c r="N106" s="88">
        <f t="shared" ref="N106" si="115">ROUND(I106*M106,0)</f>
        <v>202011</v>
      </c>
      <c r="O106" s="88">
        <f t="shared" ref="O106" si="116">ROUND(N106*Q106,0)</f>
        <v>26261</v>
      </c>
      <c r="P106" s="100">
        <f t="shared" ref="P106" si="117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>
        <v>1</v>
      </c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18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19">ROUND(I107*Q107,0)</f>
        <v>113395</v>
      </c>
      <c r="K107" s="58">
        <v>174</v>
      </c>
      <c r="L107" s="58">
        <v>37</v>
      </c>
      <c r="M107" s="168">
        <f t="shared" ref="M107:M109" si="120">L107/K107</f>
        <v>0.21264367816091953</v>
      </c>
      <c r="N107" s="88">
        <f t="shared" ref="N107:N109" si="121">ROUND(I107*M107,0)</f>
        <v>185483</v>
      </c>
      <c r="O107" s="88">
        <f t="shared" ref="O107:O109" si="122">ROUND(N107*Q107,0)</f>
        <v>24113</v>
      </c>
      <c r="P107" s="100">
        <f t="shared" ref="P107:P109" si="123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>
        <v>1</v>
      </c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18"/>
        <v>Bérköltség</v>
      </c>
      <c r="H108" s="25" t="s">
        <v>15</v>
      </c>
      <c r="I108" s="57">
        <v>950000</v>
      </c>
      <c r="J108" s="57">
        <f t="shared" si="119"/>
        <v>123500</v>
      </c>
      <c r="K108" s="58">
        <v>174</v>
      </c>
      <c r="L108" s="58">
        <v>37</v>
      </c>
      <c r="M108" s="168">
        <f t="shared" si="120"/>
        <v>0.21264367816091953</v>
      </c>
      <c r="N108" s="88">
        <f t="shared" si="121"/>
        <v>202011</v>
      </c>
      <c r="O108" s="88">
        <f t="shared" si="122"/>
        <v>26261</v>
      </c>
      <c r="P108" s="100">
        <f t="shared" si="123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18"/>
        <v>Bérköltség</v>
      </c>
      <c r="H109" s="25" t="s">
        <v>15</v>
      </c>
      <c r="I109" s="57">
        <v>950000</v>
      </c>
      <c r="J109" s="57">
        <f t="shared" si="119"/>
        <v>123500</v>
      </c>
      <c r="K109" s="58">
        <v>174</v>
      </c>
      <c r="L109" s="58">
        <v>37</v>
      </c>
      <c r="M109" s="168">
        <f t="shared" si="120"/>
        <v>0.21264367816091953</v>
      </c>
      <c r="N109" s="88">
        <f t="shared" si="121"/>
        <v>202011</v>
      </c>
      <c r="O109" s="88">
        <f t="shared" si="122"/>
        <v>26261</v>
      </c>
      <c r="P109" s="100">
        <f t="shared" si="123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4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5">ROUND(I110*Q110,0)</f>
        <v>82680</v>
      </c>
      <c r="K110" s="58">
        <v>174</v>
      </c>
      <c r="L110" s="58">
        <v>174</v>
      </c>
      <c r="M110" s="168">
        <f t="shared" ref="M110" si="126">L110/K110</f>
        <v>1</v>
      </c>
      <c r="N110" s="88">
        <f t="shared" ref="N110" si="127">ROUND(I110*M110,0)</f>
        <v>636000</v>
      </c>
      <c r="O110" s="88">
        <f t="shared" ref="O110" si="128">ROUND(N110*Q110,0)</f>
        <v>82680</v>
      </c>
      <c r="P110" s="100">
        <f t="shared" ref="P110" si="129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30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1">ROUND(I111*Q111,0)</f>
        <v>82680</v>
      </c>
      <c r="K111" s="58">
        <v>174</v>
      </c>
      <c r="L111" s="58">
        <v>174</v>
      </c>
      <c r="M111" s="168">
        <f t="shared" ref="M111:M125" si="132">L111/K111</f>
        <v>1</v>
      </c>
      <c r="N111" s="88">
        <f t="shared" ref="N111:N125" si="133">ROUND(I111*M111,0)</f>
        <v>636000</v>
      </c>
      <c r="O111" s="88">
        <f t="shared" ref="O111:O125" si="134">ROUND(N111*Q111,0)</f>
        <v>82680</v>
      </c>
      <c r="P111" s="100">
        <f t="shared" ref="P111:P125" si="135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30"/>
        <v>Bérköltség</v>
      </c>
      <c r="H112" s="25" t="s">
        <v>15</v>
      </c>
      <c r="I112" s="57">
        <v>636000</v>
      </c>
      <c r="J112" s="57">
        <f t="shared" si="131"/>
        <v>82680</v>
      </c>
      <c r="K112" s="58">
        <v>174</v>
      </c>
      <c r="L112" s="58">
        <v>174</v>
      </c>
      <c r="M112" s="168">
        <f t="shared" si="132"/>
        <v>1</v>
      </c>
      <c r="N112" s="88">
        <f t="shared" si="133"/>
        <v>636000</v>
      </c>
      <c r="O112" s="88">
        <f t="shared" si="134"/>
        <v>82680</v>
      </c>
      <c r="P112" s="100">
        <f t="shared" si="135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30"/>
        <v>Bérköltség</v>
      </c>
      <c r="H113" s="25" t="s">
        <v>15</v>
      </c>
      <c r="I113" s="57">
        <v>636000</v>
      </c>
      <c r="J113" s="57">
        <f t="shared" si="131"/>
        <v>82680</v>
      </c>
      <c r="K113" s="58">
        <v>174</v>
      </c>
      <c r="L113" s="58">
        <v>174</v>
      </c>
      <c r="M113" s="168">
        <f t="shared" si="132"/>
        <v>1</v>
      </c>
      <c r="N113" s="88">
        <f t="shared" si="133"/>
        <v>636000</v>
      </c>
      <c r="O113" s="88">
        <f t="shared" si="134"/>
        <v>82680</v>
      </c>
      <c r="P113" s="100">
        <f t="shared" si="135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30"/>
        <v>Bérköltség</v>
      </c>
      <c r="H114" s="25" t="s">
        <v>15</v>
      </c>
      <c r="I114" s="57">
        <v>636000</v>
      </c>
      <c r="J114" s="57">
        <f t="shared" si="131"/>
        <v>82680</v>
      </c>
      <c r="K114" s="58">
        <v>174</v>
      </c>
      <c r="L114" s="58">
        <v>174</v>
      </c>
      <c r="M114" s="168">
        <f t="shared" si="132"/>
        <v>1</v>
      </c>
      <c r="N114" s="88">
        <f t="shared" si="133"/>
        <v>636000</v>
      </c>
      <c r="O114" s="88">
        <f t="shared" si="134"/>
        <v>82680</v>
      </c>
      <c r="P114" s="100">
        <f t="shared" si="135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30"/>
        <v>Bérköltség</v>
      </c>
      <c r="H115" s="25" t="s">
        <v>15</v>
      </c>
      <c r="I115" s="57">
        <v>636000</v>
      </c>
      <c r="J115" s="57">
        <f t="shared" si="131"/>
        <v>82680</v>
      </c>
      <c r="K115" s="58">
        <v>174</v>
      </c>
      <c r="L115" s="58">
        <v>174</v>
      </c>
      <c r="M115" s="168">
        <f t="shared" si="132"/>
        <v>1</v>
      </c>
      <c r="N115" s="88">
        <f t="shared" si="133"/>
        <v>636000</v>
      </c>
      <c r="O115" s="88">
        <f t="shared" si="134"/>
        <v>82680</v>
      </c>
      <c r="P115" s="100">
        <f t="shared" si="135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30"/>
        <v>Bérköltség</v>
      </c>
      <c r="H116" s="25" t="s">
        <v>15</v>
      </c>
      <c r="I116" s="57">
        <v>636000</v>
      </c>
      <c r="J116" s="57">
        <f t="shared" si="131"/>
        <v>82680</v>
      </c>
      <c r="K116" s="58">
        <v>174</v>
      </c>
      <c r="L116" s="58">
        <v>174</v>
      </c>
      <c r="M116" s="168">
        <f t="shared" si="132"/>
        <v>1</v>
      </c>
      <c r="N116" s="88">
        <f t="shared" si="133"/>
        <v>636000</v>
      </c>
      <c r="O116" s="88">
        <f t="shared" si="134"/>
        <v>82680</v>
      </c>
      <c r="P116" s="100">
        <f t="shared" si="135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30"/>
        <v>Bérköltség</v>
      </c>
      <c r="H117" s="25" t="s">
        <v>15</v>
      </c>
      <c r="I117" s="57">
        <v>636000</v>
      </c>
      <c r="J117" s="57">
        <f t="shared" si="131"/>
        <v>82680</v>
      </c>
      <c r="K117" s="58">
        <v>174</v>
      </c>
      <c r="L117" s="58">
        <v>174</v>
      </c>
      <c r="M117" s="168">
        <f t="shared" si="132"/>
        <v>1</v>
      </c>
      <c r="N117" s="88">
        <f t="shared" si="133"/>
        <v>636000</v>
      </c>
      <c r="O117" s="88">
        <f t="shared" si="134"/>
        <v>82680</v>
      </c>
      <c r="P117" s="100">
        <f t="shared" si="135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30"/>
        <v>Bérköltség</v>
      </c>
      <c r="H118" s="25" t="s">
        <v>15</v>
      </c>
      <c r="I118" s="57">
        <v>200000</v>
      </c>
      <c r="J118" s="57">
        <f t="shared" si="131"/>
        <v>26000</v>
      </c>
      <c r="K118" s="58">
        <v>174</v>
      </c>
      <c r="L118" s="58">
        <v>174</v>
      </c>
      <c r="M118" s="168">
        <f t="shared" si="132"/>
        <v>1</v>
      </c>
      <c r="N118" s="88">
        <f t="shared" si="133"/>
        <v>200000</v>
      </c>
      <c r="O118" s="88">
        <f t="shared" si="134"/>
        <v>26000</v>
      </c>
      <c r="P118" s="100">
        <f t="shared" si="135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30"/>
        <v>Bérköltség</v>
      </c>
      <c r="H119" s="25" t="s">
        <v>15</v>
      </c>
      <c r="I119" s="57">
        <v>400000</v>
      </c>
      <c r="J119" s="57">
        <f t="shared" si="131"/>
        <v>52000</v>
      </c>
      <c r="K119" s="58">
        <v>174</v>
      </c>
      <c r="L119" s="58">
        <v>174</v>
      </c>
      <c r="M119" s="168">
        <f t="shared" si="132"/>
        <v>1</v>
      </c>
      <c r="N119" s="88">
        <f t="shared" si="133"/>
        <v>400000</v>
      </c>
      <c r="O119" s="88">
        <f t="shared" si="134"/>
        <v>52000</v>
      </c>
      <c r="P119" s="100">
        <f t="shared" si="135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30"/>
        <v>Bérköltség</v>
      </c>
      <c r="H120" s="25" t="s">
        <v>15</v>
      </c>
      <c r="I120" s="57">
        <v>400000</v>
      </c>
      <c r="J120" s="57">
        <f t="shared" si="131"/>
        <v>52000</v>
      </c>
      <c r="K120" s="58">
        <v>174</v>
      </c>
      <c r="L120" s="58">
        <v>174</v>
      </c>
      <c r="M120" s="168">
        <f t="shared" si="132"/>
        <v>1</v>
      </c>
      <c r="N120" s="88">
        <f t="shared" si="133"/>
        <v>400000</v>
      </c>
      <c r="O120" s="88">
        <f t="shared" si="134"/>
        <v>52000</v>
      </c>
      <c r="P120" s="100">
        <f t="shared" si="135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30"/>
        <v>Bérköltség</v>
      </c>
      <c r="H121" s="25" t="s">
        <v>15</v>
      </c>
      <c r="I121" s="57">
        <v>400000</v>
      </c>
      <c r="J121" s="57">
        <f t="shared" si="131"/>
        <v>52000</v>
      </c>
      <c r="K121" s="58">
        <v>174</v>
      </c>
      <c r="L121" s="58">
        <v>174</v>
      </c>
      <c r="M121" s="168">
        <f t="shared" si="132"/>
        <v>1</v>
      </c>
      <c r="N121" s="88">
        <f t="shared" si="133"/>
        <v>400000</v>
      </c>
      <c r="O121" s="88">
        <f t="shared" si="134"/>
        <v>52000</v>
      </c>
      <c r="P121" s="100">
        <f t="shared" si="135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30"/>
        <v>Bérköltség</v>
      </c>
      <c r="H122" s="25" t="s">
        <v>15</v>
      </c>
      <c r="I122" s="57">
        <v>400000</v>
      </c>
      <c r="J122" s="57">
        <f t="shared" si="131"/>
        <v>52000</v>
      </c>
      <c r="K122" s="58">
        <v>174</v>
      </c>
      <c r="L122" s="58">
        <v>174</v>
      </c>
      <c r="M122" s="168">
        <f t="shared" si="132"/>
        <v>1</v>
      </c>
      <c r="N122" s="88">
        <f t="shared" si="133"/>
        <v>400000</v>
      </c>
      <c r="O122" s="88">
        <f t="shared" si="134"/>
        <v>52000</v>
      </c>
      <c r="P122" s="100">
        <f t="shared" si="135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30"/>
        <v>Bérköltség</v>
      </c>
      <c r="H123" s="25" t="s">
        <v>15</v>
      </c>
      <c r="I123" s="57">
        <v>400000</v>
      </c>
      <c r="J123" s="57">
        <f t="shared" si="131"/>
        <v>52000</v>
      </c>
      <c r="K123" s="58">
        <v>174</v>
      </c>
      <c r="L123" s="58">
        <v>174</v>
      </c>
      <c r="M123" s="168">
        <f t="shared" si="132"/>
        <v>1</v>
      </c>
      <c r="N123" s="88">
        <f t="shared" si="133"/>
        <v>400000</v>
      </c>
      <c r="O123" s="88">
        <f t="shared" si="134"/>
        <v>52000</v>
      </c>
      <c r="P123" s="100">
        <f t="shared" si="135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30"/>
        <v>Bérköltség</v>
      </c>
      <c r="H124" s="25" t="s">
        <v>15</v>
      </c>
      <c r="I124" s="57">
        <v>400000</v>
      </c>
      <c r="J124" s="57">
        <f t="shared" si="131"/>
        <v>52000</v>
      </c>
      <c r="K124" s="58">
        <v>174</v>
      </c>
      <c r="L124" s="58">
        <v>174</v>
      </c>
      <c r="M124" s="168">
        <f t="shared" si="132"/>
        <v>1</v>
      </c>
      <c r="N124" s="88">
        <f t="shared" si="133"/>
        <v>400000</v>
      </c>
      <c r="O124" s="88">
        <f t="shared" si="134"/>
        <v>52000</v>
      </c>
      <c r="P124" s="100">
        <f t="shared" si="135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30"/>
        <v>Bérköltség</v>
      </c>
      <c r="H125" s="25" t="s">
        <v>15</v>
      </c>
      <c r="I125" s="57">
        <v>400000</v>
      </c>
      <c r="J125" s="57">
        <f t="shared" si="131"/>
        <v>52000</v>
      </c>
      <c r="K125" s="58">
        <v>174</v>
      </c>
      <c r="L125" s="58">
        <v>174</v>
      </c>
      <c r="M125" s="168">
        <f t="shared" si="132"/>
        <v>1</v>
      </c>
      <c r="N125" s="88">
        <f t="shared" si="133"/>
        <v>400000</v>
      </c>
      <c r="O125" s="88">
        <f t="shared" si="134"/>
        <v>52000</v>
      </c>
      <c r="P125" s="100">
        <f t="shared" si="135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6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7">ROUND(I126*Q126,0)</f>
        <v>26000</v>
      </c>
      <c r="K126" s="58">
        <v>174</v>
      </c>
      <c r="L126" s="58">
        <v>174</v>
      </c>
      <c r="M126" s="168">
        <f t="shared" ref="M126" si="138">L126/K126</f>
        <v>1</v>
      </c>
      <c r="N126" s="88">
        <f t="shared" ref="N126" si="139">ROUND(I126*M126,0)</f>
        <v>200000</v>
      </c>
      <c r="O126" s="88">
        <f t="shared" ref="O126" si="140">ROUND(N126*Q126,0)</f>
        <v>26000</v>
      </c>
      <c r="P126" s="100">
        <f t="shared" ref="P126" si="141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2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3">ROUND(I127*Q127,0)</f>
        <v>52000</v>
      </c>
      <c r="K127" s="58">
        <v>174</v>
      </c>
      <c r="L127" s="58">
        <v>174</v>
      </c>
      <c r="M127" s="168">
        <f t="shared" ref="M127:M133" si="144">L127/K127</f>
        <v>1</v>
      </c>
      <c r="N127" s="88">
        <f t="shared" ref="N127:N133" si="145">ROUND(I127*M127,0)</f>
        <v>400000</v>
      </c>
      <c r="O127" s="88">
        <f t="shared" ref="O127:O133" si="146">ROUND(N127*Q127,0)</f>
        <v>52000</v>
      </c>
      <c r="P127" s="100">
        <f t="shared" ref="P127:P133" si="147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2"/>
        <v>Bérköltség</v>
      </c>
      <c r="H128" s="25" t="s">
        <v>15</v>
      </c>
      <c r="I128" s="57">
        <v>400000</v>
      </c>
      <c r="J128" s="57">
        <f t="shared" si="143"/>
        <v>52000</v>
      </c>
      <c r="K128" s="58">
        <v>174</v>
      </c>
      <c r="L128" s="58">
        <v>174</v>
      </c>
      <c r="M128" s="168">
        <f t="shared" si="144"/>
        <v>1</v>
      </c>
      <c r="N128" s="88">
        <f t="shared" si="145"/>
        <v>400000</v>
      </c>
      <c r="O128" s="88">
        <f t="shared" si="146"/>
        <v>52000</v>
      </c>
      <c r="P128" s="100">
        <f t="shared" si="147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2"/>
        <v>Bérköltség</v>
      </c>
      <c r="H129" s="25" t="s">
        <v>15</v>
      </c>
      <c r="I129" s="57">
        <v>400000</v>
      </c>
      <c r="J129" s="57">
        <f t="shared" si="143"/>
        <v>52000</v>
      </c>
      <c r="K129" s="58">
        <v>174</v>
      </c>
      <c r="L129" s="58">
        <v>174</v>
      </c>
      <c r="M129" s="168">
        <f t="shared" si="144"/>
        <v>1</v>
      </c>
      <c r="N129" s="88">
        <f t="shared" si="145"/>
        <v>400000</v>
      </c>
      <c r="O129" s="88">
        <f t="shared" si="146"/>
        <v>52000</v>
      </c>
      <c r="P129" s="100">
        <f t="shared" si="147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2"/>
        <v>Bérköltség</v>
      </c>
      <c r="H130" s="25" t="s">
        <v>15</v>
      </c>
      <c r="I130" s="57">
        <v>400000</v>
      </c>
      <c r="J130" s="57">
        <f t="shared" si="143"/>
        <v>52000</v>
      </c>
      <c r="K130" s="58">
        <v>174</v>
      </c>
      <c r="L130" s="58">
        <v>174</v>
      </c>
      <c r="M130" s="168">
        <f t="shared" si="144"/>
        <v>1</v>
      </c>
      <c r="N130" s="88">
        <f t="shared" si="145"/>
        <v>400000</v>
      </c>
      <c r="O130" s="88">
        <f t="shared" si="146"/>
        <v>52000</v>
      </c>
      <c r="P130" s="100">
        <f t="shared" si="147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2"/>
        <v>Bérköltség</v>
      </c>
      <c r="H131" s="25" t="s">
        <v>15</v>
      </c>
      <c r="I131" s="57">
        <v>400000</v>
      </c>
      <c r="J131" s="57">
        <f t="shared" si="143"/>
        <v>52000</v>
      </c>
      <c r="K131" s="58">
        <v>174</v>
      </c>
      <c r="L131" s="58">
        <v>174</v>
      </c>
      <c r="M131" s="168">
        <f t="shared" si="144"/>
        <v>1</v>
      </c>
      <c r="N131" s="88">
        <f t="shared" si="145"/>
        <v>400000</v>
      </c>
      <c r="O131" s="88">
        <f t="shared" si="146"/>
        <v>52000</v>
      </c>
      <c r="P131" s="100">
        <f t="shared" si="147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2"/>
        <v>Bérköltség</v>
      </c>
      <c r="H132" s="25" t="s">
        <v>15</v>
      </c>
      <c r="I132" s="57">
        <v>400000</v>
      </c>
      <c r="J132" s="57">
        <f t="shared" si="143"/>
        <v>52000</v>
      </c>
      <c r="K132" s="58">
        <v>174</v>
      </c>
      <c r="L132" s="58">
        <v>174</v>
      </c>
      <c r="M132" s="168">
        <f t="shared" si="144"/>
        <v>1</v>
      </c>
      <c r="N132" s="88">
        <f t="shared" si="145"/>
        <v>400000</v>
      </c>
      <c r="O132" s="88">
        <f t="shared" si="146"/>
        <v>52000</v>
      </c>
      <c r="P132" s="100">
        <f t="shared" si="147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2"/>
        <v>Bérköltség</v>
      </c>
      <c r="H133" s="25" t="s">
        <v>15</v>
      </c>
      <c r="I133" s="57">
        <v>400000</v>
      </c>
      <c r="J133" s="57">
        <f t="shared" si="143"/>
        <v>52000</v>
      </c>
      <c r="K133" s="58">
        <v>174</v>
      </c>
      <c r="L133" s="58">
        <v>174</v>
      </c>
      <c r="M133" s="168">
        <f t="shared" si="144"/>
        <v>1</v>
      </c>
      <c r="N133" s="88">
        <f t="shared" si="145"/>
        <v>400000</v>
      </c>
      <c r="O133" s="88">
        <f t="shared" si="146"/>
        <v>52000</v>
      </c>
      <c r="P133" s="100">
        <f t="shared" si="147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4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99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>
        <v>1</v>
      </c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4"/>
        <v>Bérköltség</v>
      </c>
      <c r="H135" s="25" t="s">
        <v>15</v>
      </c>
      <c r="I135" s="57">
        <v>995000</v>
      </c>
      <c r="J135" s="57">
        <f t="shared" ref="J135:J143" si="148">ROUND(I135*Q135,0)</f>
        <v>129350</v>
      </c>
      <c r="K135" s="58">
        <v>174</v>
      </c>
      <c r="L135" s="58">
        <v>42</v>
      </c>
      <c r="M135" s="168">
        <f t="shared" ref="M135:M143" si="149">L135/K135</f>
        <v>0.2413793103448276</v>
      </c>
      <c r="N135" s="88">
        <v>203966</v>
      </c>
      <c r="O135" s="88">
        <f t="shared" ref="O135:O143" si="150">ROUND(N135*Q135,0)</f>
        <v>26516</v>
      </c>
      <c r="P135" s="100">
        <f t="shared" ref="P135:P143" si="151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>
        <v>1</v>
      </c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4"/>
        <v>Bérköltség</v>
      </c>
      <c r="H136" s="25" t="s">
        <v>15</v>
      </c>
      <c r="I136" s="57">
        <v>995000</v>
      </c>
      <c r="J136" s="57">
        <f t="shared" si="148"/>
        <v>129350</v>
      </c>
      <c r="K136" s="58">
        <v>174</v>
      </c>
      <c r="L136" s="58">
        <v>42</v>
      </c>
      <c r="M136" s="168">
        <f t="shared" si="149"/>
        <v>0.2413793103448276</v>
      </c>
      <c r="N136" s="88">
        <v>203966</v>
      </c>
      <c r="O136" s="88">
        <f t="shared" si="150"/>
        <v>26516</v>
      </c>
      <c r="P136" s="100">
        <f t="shared" si="151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4"/>
        <v>Bérköltség</v>
      </c>
      <c r="H137" s="25" t="s">
        <v>15</v>
      </c>
      <c r="I137" s="57">
        <v>995000</v>
      </c>
      <c r="J137" s="57">
        <f t="shared" si="148"/>
        <v>129350</v>
      </c>
      <c r="K137" s="58">
        <v>174</v>
      </c>
      <c r="L137" s="58">
        <v>42</v>
      </c>
      <c r="M137" s="168">
        <f t="shared" si="149"/>
        <v>0.2413793103448276</v>
      </c>
      <c r="N137" s="88">
        <v>203966</v>
      </c>
      <c r="O137" s="88">
        <f t="shared" si="150"/>
        <v>26516</v>
      </c>
      <c r="P137" s="100">
        <f t="shared" si="151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4"/>
        <v>Bérköltség</v>
      </c>
      <c r="H138" s="25" t="s">
        <v>15</v>
      </c>
      <c r="I138" s="57">
        <v>995000</v>
      </c>
      <c r="J138" s="57">
        <f t="shared" si="148"/>
        <v>129350</v>
      </c>
      <c r="K138" s="58">
        <v>174</v>
      </c>
      <c r="L138" s="58">
        <v>42</v>
      </c>
      <c r="M138" s="168">
        <f t="shared" si="149"/>
        <v>0.2413793103448276</v>
      </c>
      <c r="N138" s="88">
        <v>203966</v>
      </c>
      <c r="O138" s="88">
        <f t="shared" si="150"/>
        <v>26516</v>
      </c>
      <c r="P138" s="100">
        <f t="shared" si="151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4"/>
        <v>Bérköltség</v>
      </c>
      <c r="H139" s="25" t="s">
        <v>15</v>
      </c>
      <c r="I139" s="57">
        <v>995000</v>
      </c>
      <c r="J139" s="57">
        <f t="shared" si="148"/>
        <v>129350</v>
      </c>
      <c r="K139" s="58">
        <v>174</v>
      </c>
      <c r="L139" s="58">
        <v>42</v>
      </c>
      <c r="M139" s="168">
        <f t="shared" si="149"/>
        <v>0.2413793103448276</v>
      </c>
      <c r="N139" s="88">
        <v>203966</v>
      </c>
      <c r="O139" s="88">
        <f t="shared" si="150"/>
        <v>26516</v>
      </c>
      <c r="P139" s="100">
        <f t="shared" si="151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4"/>
        <v>Bérköltség</v>
      </c>
      <c r="H140" s="25" t="s">
        <v>15</v>
      </c>
      <c r="I140" s="57">
        <v>995000</v>
      </c>
      <c r="J140" s="57">
        <f t="shared" si="148"/>
        <v>129350</v>
      </c>
      <c r="K140" s="58">
        <v>174</v>
      </c>
      <c r="L140" s="58">
        <v>42</v>
      </c>
      <c r="M140" s="168">
        <f t="shared" si="149"/>
        <v>0.2413793103448276</v>
      </c>
      <c r="N140" s="88">
        <v>203966</v>
      </c>
      <c r="O140" s="88">
        <f t="shared" si="150"/>
        <v>26516</v>
      </c>
      <c r="P140" s="100">
        <f t="shared" si="151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4"/>
        <v>Bérköltség</v>
      </c>
      <c r="H141" s="25" t="s">
        <v>15</v>
      </c>
      <c r="I141" s="57">
        <v>995000</v>
      </c>
      <c r="J141" s="57">
        <f t="shared" si="148"/>
        <v>129350</v>
      </c>
      <c r="K141" s="58">
        <v>174</v>
      </c>
      <c r="L141" s="58">
        <v>42</v>
      </c>
      <c r="M141" s="168">
        <f t="shared" si="149"/>
        <v>0.2413793103448276</v>
      </c>
      <c r="N141" s="88">
        <v>203966</v>
      </c>
      <c r="O141" s="88">
        <f t="shared" si="150"/>
        <v>26516</v>
      </c>
      <c r="P141" s="100">
        <f t="shared" si="151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4"/>
        <v>Bérköltség</v>
      </c>
      <c r="H142" s="25" t="s">
        <v>15</v>
      </c>
      <c r="I142" s="57">
        <v>995000</v>
      </c>
      <c r="J142" s="57">
        <f t="shared" si="148"/>
        <v>129350</v>
      </c>
      <c r="K142" s="58">
        <v>174</v>
      </c>
      <c r="L142" s="58">
        <v>42</v>
      </c>
      <c r="M142" s="168">
        <f t="shared" si="149"/>
        <v>0.2413793103448276</v>
      </c>
      <c r="N142" s="88">
        <v>203966</v>
      </c>
      <c r="O142" s="88">
        <f t="shared" si="150"/>
        <v>26516</v>
      </c>
      <c r="P142" s="100">
        <f t="shared" si="151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4"/>
        <v>Bérköltség</v>
      </c>
      <c r="H143" s="25" t="s">
        <v>15</v>
      </c>
      <c r="I143" s="57">
        <v>995000</v>
      </c>
      <c r="J143" s="57">
        <f t="shared" si="148"/>
        <v>129350</v>
      </c>
      <c r="K143" s="58">
        <v>174</v>
      </c>
      <c r="L143" s="58">
        <v>42</v>
      </c>
      <c r="M143" s="168">
        <f t="shared" si="149"/>
        <v>0.2413793103448276</v>
      </c>
      <c r="N143" s="88">
        <v>203966</v>
      </c>
      <c r="O143" s="88">
        <f t="shared" si="150"/>
        <v>26516</v>
      </c>
      <c r="P143" s="100">
        <f t="shared" si="151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4"/>
        <v>89700</v>
      </c>
      <c r="K144" s="58">
        <v>174</v>
      </c>
      <c r="L144" s="58">
        <v>92</v>
      </c>
      <c r="M144" s="168">
        <f t="shared" si="85"/>
        <v>0.52873563218390807</v>
      </c>
      <c r="N144" s="88">
        <f t="shared" si="86"/>
        <v>364828</v>
      </c>
      <c r="O144" s="88">
        <f t="shared" si="87"/>
        <v>47428</v>
      </c>
      <c r="P144" s="100">
        <f t="shared" si="88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>
        <v>1</v>
      </c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2">ROUND(I145*Q145,0)</f>
        <v>89700</v>
      </c>
      <c r="K145" s="58">
        <v>174</v>
      </c>
      <c r="L145" s="58">
        <v>92</v>
      </c>
      <c r="M145" s="168">
        <f t="shared" ref="M145:M147" si="153">L145/K145</f>
        <v>0.52873563218390807</v>
      </c>
      <c r="N145" s="88">
        <f t="shared" ref="N145:N147" si="154">ROUND(I145*M145,0)</f>
        <v>364828</v>
      </c>
      <c r="O145" s="88">
        <f t="shared" ref="O145:O147" si="155">ROUND(N145*Q145,0)</f>
        <v>47428</v>
      </c>
      <c r="P145" s="100">
        <f t="shared" ref="P145:P147" si="156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>
        <v>2</v>
      </c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2"/>
        <v>89700</v>
      </c>
      <c r="K146" s="58">
        <v>174</v>
      </c>
      <c r="L146" s="58">
        <v>92</v>
      </c>
      <c r="M146" s="168">
        <f t="shared" si="153"/>
        <v>0.52873563218390807</v>
      </c>
      <c r="N146" s="88">
        <f t="shared" si="154"/>
        <v>364828</v>
      </c>
      <c r="O146" s="88">
        <f t="shared" si="155"/>
        <v>47428</v>
      </c>
      <c r="P146" s="100">
        <f t="shared" si="156"/>
        <v>-5.9970014987253961E-7</v>
      </c>
      <c r="Q146" s="60">
        <v>0.13</v>
      </c>
      <c r="R146" s="187" t="s">
        <v>163</v>
      </c>
      <c r="S146" s="67"/>
      <c r="T146" s="43" t="s">
        <v>224</v>
      </c>
      <c r="U146" s="89"/>
      <c r="V146" s="89">
        <v>2</v>
      </c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2"/>
        <v>92333</v>
      </c>
      <c r="K147" s="58">
        <v>174</v>
      </c>
      <c r="L147" s="58">
        <v>47</v>
      </c>
      <c r="M147" s="168">
        <f t="shared" si="153"/>
        <v>0.27011494252873564</v>
      </c>
      <c r="N147" s="88">
        <f t="shared" si="154"/>
        <v>191849</v>
      </c>
      <c r="O147" s="88">
        <f t="shared" si="155"/>
        <v>24940</v>
      </c>
      <c r="P147" s="100">
        <f t="shared" si="156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57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8">ROUND(I148*Q148,0)</f>
        <v>92333</v>
      </c>
      <c r="K148" s="58">
        <v>174</v>
      </c>
      <c r="L148" s="58">
        <v>47</v>
      </c>
      <c r="M148" s="168">
        <f t="shared" ref="M148" si="159">L148/K148</f>
        <v>0.27011494252873564</v>
      </c>
      <c r="N148" s="88">
        <f t="shared" ref="N148" si="160">ROUND(I148*M148,0)</f>
        <v>191849</v>
      </c>
      <c r="O148" s="88">
        <f t="shared" ref="O148" si="161">ROUND(N148*Q148,0)</f>
        <v>24940</v>
      </c>
      <c r="P148" s="100">
        <f t="shared" ref="P148" si="162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57"/>
        <v>Bérköltség</v>
      </c>
      <c r="H149" s="25" t="s">
        <v>15</v>
      </c>
      <c r="I149" s="57">
        <v>710250</v>
      </c>
      <c r="J149" s="57">
        <f t="shared" ref="J149:J150" si="163">ROUND(I149*Q149,0)</f>
        <v>92333</v>
      </c>
      <c r="K149" s="58">
        <v>174</v>
      </c>
      <c r="L149" s="58">
        <v>47</v>
      </c>
      <c r="M149" s="168">
        <f t="shared" ref="M149:M150" si="164">L149/K149</f>
        <v>0.27011494252873564</v>
      </c>
      <c r="N149" s="88">
        <f t="shared" ref="N149:N150" si="165">ROUND(I149*M149,0)</f>
        <v>191849</v>
      </c>
      <c r="O149" s="88">
        <f t="shared" ref="O149:O150" si="166">ROUND(N149*Q149,0)</f>
        <v>24940</v>
      </c>
      <c r="P149" s="100">
        <f t="shared" ref="P149:P150" si="167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57"/>
        <v>Bérköltség</v>
      </c>
      <c r="H150" s="25" t="s">
        <v>15</v>
      </c>
      <c r="I150" s="57">
        <v>710250</v>
      </c>
      <c r="J150" s="57">
        <f t="shared" si="163"/>
        <v>92333</v>
      </c>
      <c r="K150" s="58">
        <v>174</v>
      </c>
      <c r="L150" s="58">
        <v>47</v>
      </c>
      <c r="M150" s="168">
        <f t="shared" si="164"/>
        <v>0.27011494252873564</v>
      </c>
      <c r="N150" s="88">
        <f t="shared" si="165"/>
        <v>191849</v>
      </c>
      <c r="O150" s="88">
        <f t="shared" si="166"/>
        <v>24940</v>
      </c>
      <c r="P150" s="100">
        <f t="shared" si="167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8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8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69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8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0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8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1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8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1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8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1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8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2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8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2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8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2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8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3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8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3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8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4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8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8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8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8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49748606</v>
      </c>
      <c r="O176" s="125">
        <f>SUBTOTAL(109,O6:O175)</f>
        <v>6437160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706D3BA2-9EC5-4B16-A5BC-213D8F29067F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7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" xr:uid="{00000000-0002-0000-0100-000002000000}">
      <formula1>#REF!</formula1>
    </dataValidation>
    <dataValidation type="list" allowBlank="1" showInputMessage="1" showErrorMessage="1" sqref="E8:E13 E119:E125 E91:E117 E62:E89 E6 E15:E60 E127:E175" xr:uid="{F458E2C3-C099-4675-9CFA-C9EF8340904C}">
      <formula1>#REF!</formula1>
    </dataValidation>
    <dataValidation type="list" allowBlank="1" showInputMessage="1" showErrorMessage="1" sqref="C6:C175" xr:uid="{00000000-0002-0000-0100-000004000000}">
      <formula1>#REF!</formula1>
    </dataValidation>
    <dataValidation type="list" allowBlank="1" showInputMessage="1" showErrorMessage="1" sqref="F6:F175" xr:uid="{00000000-0002-0000-0100-000008000000}">
      <formula1>#REF!</formula1>
    </dataValidation>
    <dataValidation type="list" allowBlank="1" showInputMessage="1" showErrorMessage="1" sqref="H6:H175" xr:uid="{601FE2FC-E7B6-46F4-A2C2-7BA2523D25AF}">
      <formula1>#REF!</formula1>
    </dataValidation>
    <dataValidation type="list" allowBlank="1" showInputMessage="1" showErrorMessage="1" sqref="B6:B175" xr:uid="{B2C5F4E1-BBBB-4552-82F9-0BF8C4E15A96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56185766</v>
      </c>
      <c r="G28" s="10"/>
      <c r="H28" s="10"/>
      <c r="I28" s="10">
        <f>Bérköltség!N176+Bérköltség!O176+Dologi_felhalm.!I25</f>
        <v>56185766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7161583E-82E0-45CF-9BFB-97EC4439477E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2023-04-20T08:20:52Z</dcterms:modified>
</cp:coreProperties>
</file>