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045\Downloads\"/>
    </mc:Choice>
  </mc:AlternateContent>
  <bookViews>
    <workbookView xWindow="0" yWindow="0" windowWidth="21600" windowHeight="9600"/>
  </bookViews>
  <sheets>
    <sheet name="Proyectos seleccionados" sheetId="1" r:id="rId1"/>
    <sheet name="Evaluación de proyectos" sheetId="2" r:id="rId2"/>
  </sheets>
  <calcPr calcId="162913"/>
</workbook>
</file>

<file path=xl/calcChain.xml><?xml version="1.0" encoding="utf-8"?>
<calcChain xmlns="http://schemas.openxmlformats.org/spreadsheetml/2006/main">
  <c r="J10" i="1" l="1"/>
  <c r="J8" i="1"/>
  <c r="J6" i="1"/>
  <c r="J7" i="1"/>
  <c r="G63" i="2"/>
  <c r="D61" i="2"/>
  <c r="E58" i="2"/>
  <c r="G57" i="2" s="1"/>
  <c r="G33" i="2" s="1"/>
  <c r="G54" i="2"/>
  <c r="G51" i="2"/>
  <c r="G47" i="2"/>
  <c r="G42" i="2"/>
  <c r="G38" i="2"/>
  <c r="G34" i="2"/>
  <c r="G28" i="2"/>
  <c r="G23" i="2"/>
  <c r="G21" i="2"/>
  <c r="G20" i="2"/>
  <c r="J15" i="2"/>
  <c r="G13" i="2"/>
  <c r="G11" i="2"/>
  <c r="G6" i="2"/>
  <c r="D70" i="2" s="1"/>
  <c r="G49" i="1"/>
  <c r="D47" i="1"/>
  <c r="E44" i="1"/>
  <c r="G43" i="1" s="1"/>
  <c r="G19" i="1" s="1"/>
  <c r="G40" i="1"/>
  <c r="G37" i="1"/>
  <c r="G33" i="1"/>
  <c r="G28" i="1"/>
  <c r="G24" i="1"/>
  <c r="G20" i="1"/>
  <c r="G14" i="1"/>
  <c r="G9" i="1"/>
  <c r="G7" i="1"/>
  <c r="G6" i="1"/>
  <c r="J4" i="1"/>
  <c r="D56" i="1" l="1"/>
</calcChain>
</file>

<file path=xl/sharedStrings.xml><?xml version="1.0" encoding="utf-8"?>
<sst xmlns="http://schemas.openxmlformats.org/spreadsheetml/2006/main" count="121" uniqueCount="48">
  <si>
    <t>Estructura de costos</t>
  </si>
  <si>
    <t>Día 23/04/2018</t>
  </si>
  <si>
    <t>Presupuesto</t>
  </si>
  <si>
    <t>Costo del dolar</t>
  </si>
  <si>
    <t>TODA LA INFORMACIÓN AGREGADA ES SOLO UN EJEMPLO</t>
  </si>
  <si>
    <t>AFICHES, BILLBOARDS, ETC - Costo Total</t>
  </si>
  <si>
    <t>SPOT RADIO - Costo Total</t>
  </si>
  <si>
    <t>Afiches</t>
  </si>
  <si>
    <t>Radio RPP (Soles / Segundo)</t>
  </si>
  <si>
    <t>Cantidad (En millar)</t>
  </si>
  <si>
    <t>Billboards</t>
  </si>
  <si>
    <t>Duración del SPOT (Segundos)</t>
  </si>
  <si>
    <t>Cantidad de reproducciones al día</t>
  </si>
  <si>
    <t>Cantidad de meses</t>
  </si>
  <si>
    <t>Cantidad</t>
  </si>
  <si>
    <t>mts2</t>
  </si>
  <si>
    <t>S/1615 por m2</t>
  </si>
  <si>
    <t>Meses</t>
  </si>
  <si>
    <t>Diseñador gŕafico</t>
  </si>
  <si>
    <t>Costo de producción del SPOT</t>
  </si>
  <si>
    <t>Empresas de publicidad</t>
  </si>
  <si>
    <t>Mccan</t>
  </si>
  <si>
    <t>Circus Grey</t>
  </si>
  <si>
    <t>SPOT TV - Costo Total</t>
  </si>
  <si>
    <t>Sueldo</t>
  </si>
  <si>
    <t>Online (Web, Redes Sociales y Ads) - Costo Total</t>
  </si>
  <si>
    <t>Diseñador UI/UX</t>
  </si>
  <si>
    <t>Desarrollador FrontEnd + Wordpress</t>
  </si>
  <si>
    <t>Analytics</t>
  </si>
  <si>
    <t>Community manager</t>
  </si>
  <si>
    <t>Servicio de hosting</t>
  </si>
  <si>
    <t>Plan mensual de Hostinger</t>
  </si>
  <si>
    <t>Arrendamiento de dominio</t>
  </si>
  <si>
    <t>Plan mensual</t>
  </si>
  <si>
    <t>Tool para adwords</t>
  </si>
  <si>
    <t>Plan mensual de Woorank</t>
  </si>
  <si>
    <t>SUELDO DEL EQUIPO 3</t>
  </si>
  <si>
    <t>Equipo 3</t>
  </si>
  <si>
    <t>S/ por hora-hombre</t>
  </si>
  <si>
    <t>Horas</t>
  </si>
  <si>
    <t>VALOR DE CONTINGENCIA</t>
  </si>
  <si>
    <t>(OBLIGATORIO TENER VALOR DE CONTINGENCIA)</t>
  </si>
  <si>
    <t>VALOR RESTANTE</t>
  </si>
  <si>
    <t>Materiales</t>
  </si>
  <si>
    <t>Personas</t>
  </si>
  <si>
    <t xml:space="preserve">Tecnologia </t>
  </si>
  <si>
    <t>Otros costos inventado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</si>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</sst>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S/.]#,##0.00"/>
    <numFmt numFmtId="165" formatCode="[$S/-280A]#,##0.00"/>
    <numFmt numFmtId="166" formatCode="[$S/.-C6B]\ #,##0.00"/>
  </numFmts>
  <fonts count="7" x14ac:knownFonts="1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  <xf numFmtId="164" fontId="2" fillId="4" borderId="0" xfId="0" applyNumberFormat="1" applyFont="1" applyFill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/>
    <xf numFmtId="0" fontId="5" fillId="0" borderId="0" xfId="0" applyFont="1" applyAlignment="1"/>
    <xf numFmtId="0" fontId="4" fillId="4" borderId="0" xfId="0" applyFont="1" applyFill="1" applyAlignment="1">
      <alignment wrapText="1"/>
    </xf>
    <xf numFmtId="0" fontId="0" fillId="0" borderId="0" xfId="0" applyFont="1" applyAlignment="1"/>
    <xf numFmtId="164" fontId="4" fillId="4" borderId="0" xfId="0" applyNumberFormat="1" applyFont="1" applyFill="1" applyAlignment="1">
      <alignment horizontal="right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/>
    <xf numFmtId="164" fontId="2" fillId="4" borderId="0" xfId="0" applyNumberFormat="1" applyFont="1" applyFill="1" applyAlignment="1"/>
    <xf numFmtId="0" fontId="2" fillId="5" borderId="0" xfId="0" applyFont="1" applyFill="1" applyAlignment="1">
      <alignment wrapText="1"/>
    </xf>
    <xf numFmtId="164" fontId="2" fillId="5" borderId="0" xfId="0" applyNumberFormat="1" applyFont="1" applyFill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wrapText="1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K62"/>
  <sheetViews>
    <sheetView tabSelected="1" workbookViewId="0">
      <selection activeCell="I16" sqref="I16"/>
    </sheetView>
  </sheetViews>
  <sheetFormatPr baseColWidth="10" defaultColWidth="14.42578125" defaultRowHeight="15.75" customHeight="1" x14ac:dyDescent="0.2"/>
  <cols>
    <col min="2" max="2" width="4.85546875" customWidth="1"/>
    <col min="3" max="3" width="34.7109375" customWidth="1"/>
    <col min="4" max="4" width="24" customWidth="1"/>
    <col min="5" max="5" width="17.5703125" customWidth="1"/>
    <col min="8" max="8" width="22.5703125" customWidth="1"/>
    <col min="9" max="9" width="23.28515625" customWidth="1"/>
  </cols>
  <sheetData>
    <row r="2" spans="1:11" x14ac:dyDescent="0.25">
      <c r="A2" s="1"/>
      <c r="B2" s="18" t="s">
        <v>0</v>
      </c>
      <c r="C2" s="14"/>
      <c r="D2" s="14"/>
      <c r="E2" s="14"/>
      <c r="F2" s="14"/>
      <c r="G2" s="14"/>
      <c r="I2" s="3" t="s">
        <v>1</v>
      </c>
    </row>
    <row r="3" spans="1:11" ht="15.75" customHeight="1" x14ac:dyDescent="0.2">
      <c r="C3" s="2"/>
      <c r="I3" s="3" t="s">
        <v>3</v>
      </c>
      <c r="J3" s="3">
        <v>3.23</v>
      </c>
    </row>
    <row r="4" spans="1:11" x14ac:dyDescent="0.25">
      <c r="B4" s="16" t="s">
        <v>2</v>
      </c>
      <c r="C4" s="14"/>
      <c r="D4" s="19">
        <v>500000</v>
      </c>
      <c r="E4" s="14"/>
      <c r="F4" s="14"/>
      <c r="G4" s="14"/>
      <c r="J4">
        <f>500*J3</f>
        <v>1615</v>
      </c>
      <c r="K4" s="4"/>
    </row>
    <row r="5" spans="1:11" ht="15.75" customHeight="1" x14ac:dyDescent="0.2">
      <c r="C5" s="2"/>
      <c r="I5" s="4"/>
      <c r="J5" s="4"/>
      <c r="K5" s="4"/>
    </row>
    <row r="6" spans="1:11" x14ac:dyDescent="0.25">
      <c r="B6" s="17" t="s">
        <v>5</v>
      </c>
      <c r="C6" s="14"/>
      <c r="D6" s="14"/>
      <c r="E6" s="14"/>
      <c r="F6" s="14"/>
      <c r="G6" s="5">
        <f>SUM(G7:G17)</f>
        <v>57148.15</v>
      </c>
      <c r="H6" s="3"/>
      <c r="I6" t="s">
        <v>43</v>
      </c>
      <c r="J6" s="32">
        <f>SUM(G7,G9)</f>
        <v>53148.15</v>
      </c>
    </row>
    <row r="7" spans="1:11" ht="15.75" customHeight="1" x14ac:dyDescent="0.2">
      <c r="C7" s="3" t="s">
        <v>7</v>
      </c>
      <c r="G7" s="6">
        <f>100*J3+F8*80</f>
        <v>483</v>
      </c>
      <c r="I7" s="3" t="s">
        <v>44</v>
      </c>
      <c r="J7" s="32">
        <f>SUM(G20,G28,G24,G33,G49,G14)</f>
        <v>113000</v>
      </c>
    </row>
    <row r="8" spans="1:11" ht="15.75" customHeight="1" x14ac:dyDescent="0.2">
      <c r="C8" s="3"/>
      <c r="D8" s="3" t="s">
        <v>9</v>
      </c>
      <c r="E8" s="3"/>
      <c r="F8" s="3">
        <v>2</v>
      </c>
      <c r="G8" s="6"/>
      <c r="I8" t="s">
        <v>45</v>
      </c>
      <c r="J8" s="32">
        <f>SUM(G37,G40,G43)</f>
        <v>1086</v>
      </c>
    </row>
    <row r="9" spans="1:11" ht="15.75" customHeight="1" x14ac:dyDescent="0.2">
      <c r="C9" s="3" t="s">
        <v>10</v>
      </c>
      <c r="E9" s="3"/>
      <c r="G9" s="6">
        <f>E10*E11*1615*J3+E12*2500*J3</f>
        <v>52665.15</v>
      </c>
      <c r="I9" s="34" t="s">
        <v>46</v>
      </c>
      <c r="J9" s="33">
        <v>100000</v>
      </c>
    </row>
    <row r="10" spans="1:11" ht="15.75" customHeight="1" x14ac:dyDescent="0.2">
      <c r="C10" s="7"/>
      <c r="D10" s="8" t="s">
        <v>14</v>
      </c>
      <c r="E10" s="9">
        <v>1</v>
      </c>
      <c r="F10" s="3"/>
      <c r="G10" s="6"/>
      <c r="I10" s="34" t="s">
        <v>47</v>
      </c>
      <c r="J10" s="32">
        <f>SUM(J6:J9)</f>
        <v>267234.15000000002</v>
      </c>
    </row>
    <row r="11" spans="1:11" ht="15.75" customHeight="1" x14ac:dyDescent="0.2">
      <c r="C11" s="7"/>
      <c r="D11" s="8" t="s">
        <v>15</v>
      </c>
      <c r="E11" s="9">
        <v>7</v>
      </c>
      <c r="F11" s="3" t="s">
        <v>16</v>
      </c>
      <c r="G11" s="6"/>
    </row>
    <row r="12" spans="1:11" ht="15.75" customHeight="1" x14ac:dyDescent="0.2">
      <c r="D12" s="3" t="s">
        <v>17</v>
      </c>
      <c r="E12" s="3">
        <v>2</v>
      </c>
      <c r="F12" s="3"/>
      <c r="G12" s="6"/>
    </row>
    <row r="14" spans="1:11" ht="15.75" customHeight="1" x14ac:dyDescent="0.2">
      <c r="C14" s="3" t="s">
        <v>18</v>
      </c>
      <c r="G14" s="10">
        <f>E15*E16*E17</f>
        <v>4000</v>
      </c>
      <c r="I14" s="35"/>
    </row>
    <row r="15" spans="1:11" ht="15.75" customHeight="1" x14ac:dyDescent="0.2">
      <c r="D15" s="3" t="s">
        <v>14</v>
      </c>
      <c r="E15" s="3">
        <v>1</v>
      </c>
    </row>
    <row r="16" spans="1:11" ht="15.75" customHeight="1" x14ac:dyDescent="0.2">
      <c r="D16" s="3" t="s">
        <v>24</v>
      </c>
      <c r="E16" s="3">
        <v>2000</v>
      </c>
    </row>
    <row r="17" spans="2:7" ht="15.75" customHeight="1" x14ac:dyDescent="0.2">
      <c r="D17" s="3" t="s">
        <v>17</v>
      </c>
      <c r="E17" s="3">
        <v>2</v>
      </c>
    </row>
    <row r="18" spans="2:7" ht="15.75" customHeight="1" x14ac:dyDescent="0.2">
      <c r="D18" s="3"/>
      <c r="E18" s="3"/>
    </row>
    <row r="19" spans="2:7" x14ac:dyDescent="0.25">
      <c r="B19" s="17" t="s">
        <v>25</v>
      </c>
      <c r="C19" s="14"/>
      <c r="D19" s="14"/>
      <c r="E19" s="14"/>
      <c r="F19" s="14"/>
      <c r="G19" s="5">
        <f>SUM(G20:G43)</f>
        <v>40086</v>
      </c>
    </row>
    <row r="20" spans="2:7" ht="15.75" customHeight="1" x14ac:dyDescent="0.2">
      <c r="C20" s="3" t="s">
        <v>26</v>
      </c>
      <c r="G20" s="6">
        <f>E21*E22*E23</f>
        <v>8000</v>
      </c>
    </row>
    <row r="21" spans="2:7" ht="15.75" customHeight="1" x14ac:dyDescent="0.2">
      <c r="C21" s="3"/>
      <c r="D21" s="3" t="s">
        <v>14</v>
      </c>
      <c r="E21" s="3">
        <v>1</v>
      </c>
      <c r="G21" s="6"/>
    </row>
    <row r="22" spans="2:7" ht="15.75" customHeight="1" x14ac:dyDescent="0.2">
      <c r="C22" s="3"/>
      <c r="D22" s="3" t="s">
        <v>24</v>
      </c>
      <c r="E22" s="3">
        <v>2000</v>
      </c>
      <c r="G22" s="6"/>
    </row>
    <row r="23" spans="2:7" ht="15.75" customHeight="1" x14ac:dyDescent="0.2">
      <c r="C23" s="3"/>
      <c r="D23" s="3" t="s">
        <v>17</v>
      </c>
      <c r="E23" s="3">
        <v>4</v>
      </c>
      <c r="G23" s="6"/>
    </row>
    <row r="24" spans="2:7" ht="15.75" customHeight="1" x14ac:dyDescent="0.2">
      <c r="C24" s="3" t="s">
        <v>27</v>
      </c>
      <c r="G24" s="6">
        <f>E25*E26*E27</f>
        <v>9000</v>
      </c>
    </row>
    <row r="25" spans="2:7" ht="15.75" customHeight="1" x14ac:dyDescent="0.2">
      <c r="C25" s="3"/>
      <c r="D25" s="3" t="s">
        <v>14</v>
      </c>
      <c r="E25" s="3">
        <v>1</v>
      </c>
      <c r="G25" s="6"/>
    </row>
    <row r="26" spans="2:7" ht="15.75" customHeight="1" x14ac:dyDescent="0.2">
      <c r="C26" s="3"/>
      <c r="D26" s="3" t="s">
        <v>24</v>
      </c>
      <c r="E26" s="3">
        <v>3000</v>
      </c>
      <c r="G26" s="6"/>
    </row>
    <row r="27" spans="2:7" ht="15.75" customHeight="1" x14ac:dyDescent="0.2">
      <c r="C27" s="3"/>
      <c r="D27" s="3" t="s">
        <v>17</v>
      </c>
      <c r="E27" s="3">
        <v>3</v>
      </c>
      <c r="G27" s="6"/>
    </row>
    <row r="28" spans="2:7" ht="15.75" customHeight="1" x14ac:dyDescent="0.2">
      <c r="C28" s="3" t="s">
        <v>28</v>
      </c>
      <c r="G28" s="6">
        <f>E29*E30*E31</f>
        <v>13500</v>
      </c>
    </row>
    <row r="29" spans="2:7" ht="15.75" customHeight="1" x14ac:dyDescent="0.2">
      <c r="C29" s="3"/>
      <c r="D29" s="3" t="s">
        <v>14</v>
      </c>
      <c r="E29" s="3">
        <v>1</v>
      </c>
      <c r="G29" s="6"/>
    </row>
    <row r="30" spans="2:7" ht="12.75" x14ac:dyDescent="0.2">
      <c r="D30" s="3" t="s">
        <v>24</v>
      </c>
      <c r="E30" s="3">
        <v>2700</v>
      </c>
    </row>
    <row r="31" spans="2:7" ht="12.75" x14ac:dyDescent="0.2">
      <c r="C31" s="3"/>
      <c r="D31" s="3" t="s">
        <v>17</v>
      </c>
      <c r="E31" s="3">
        <v>5</v>
      </c>
    </row>
    <row r="32" spans="2:7" ht="12.75" x14ac:dyDescent="0.2">
      <c r="C32" s="3"/>
      <c r="D32" s="3"/>
      <c r="E32" s="3"/>
    </row>
    <row r="33" spans="2:7" ht="12.75" x14ac:dyDescent="0.2">
      <c r="C33" s="3" t="s">
        <v>29</v>
      </c>
      <c r="G33" s="11">
        <f>E34*E35*E36</f>
        <v>8500</v>
      </c>
    </row>
    <row r="34" spans="2:7" ht="12.75" x14ac:dyDescent="0.2">
      <c r="C34" s="3"/>
      <c r="D34" s="3" t="s">
        <v>14</v>
      </c>
      <c r="E34" s="3">
        <v>1</v>
      </c>
    </row>
    <row r="35" spans="2:7" ht="12.75" x14ac:dyDescent="0.2">
      <c r="C35" s="3"/>
      <c r="D35" s="3" t="s">
        <v>24</v>
      </c>
      <c r="E35" s="3">
        <v>1700</v>
      </c>
    </row>
    <row r="36" spans="2:7" ht="12.75" x14ac:dyDescent="0.2">
      <c r="C36" s="3"/>
      <c r="D36" s="3" t="s">
        <v>17</v>
      </c>
      <c r="E36" s="3">
        <v>5</v>
      </c>
    </row>
    <row r="37" spans="2:7" ht="12.75" x14ac:dyDescent="0.2">
      <c r="C37" s="3" t="s">
        <v>30</v>
      </c>
      <c r="D37" s="3"/>
      <c r="E37" s="3"/>
      <c r="G37" s="11">
        <f>E38*E39</f>
        <v>140</v>
      </c>
    </row>
    <row r="38" spans="2:7" ht="12.75" x14ac:dyDescent="0.2">
      <c r="C38" s="3"/>
      <c r="D38" s="3" t="s">
        <v>31</v>
      </c>
      <c r="E38" s="3">
        <v>28</v>
      </c>
    </row>
    <row r="39" spans="2:7" ht="12.75" x14ac:dyDescent="0.2">
      <c r="C39" s="3"/>
      <c r="D39" s="3" t="s">
        <v>17</v>
      </c>
      <c r="E39" s="3">
        <v>5</v>
      </c>
    </row>
    <row r="40" spans="2:7" ht="12.75" x14ac:dyDescent="0.2">
      <c r="C40" s="3" t="s">
        <v>32</v>
      </c>
      <c r="D40" s="3"/>
      <c r="E40" s="3"/>
      <c r="G40" s="11">
        <f>E41*E42</f>
        <v>300</v>
      </c>
    </row>
    <row r="41" spans="2:7" ht="12.75" x14ac:dyDescent="0.2">
      <c r="C41" s="3"/>
      <c r="D41" s="3" t="s">
        <v>33</v>
      </c>
      <c r="E41" s="3">
        <v>60</v>
      </c>
    </row>
    <row r="42" spans="2:7" ht="12.75" x14ac:dyDescent="0.2">
      <c r="C42" s="3"/>
      <c r="D42" s="3" t="s">
        <v>17</v>
      </c>
      <c r="E42" s="3">
        <v>5</v>
      </c>
    </row>
    <row r="43" spans="2:7" ht="12.75" x14ac:dyDescent="0.2">
      <c r="C43" s="3" t="s">
        <v>34</v>
      </c>
      <c r="D43" s="3"/>
      <c r="E43" s="3"/>
      <c r="G43" s="11">
        <f>E44*E45</f>
        <v>646</v>
      </c>
    </row>
    <row r="44" spans="2:7" ht="12.75" x14ac:dyDescent="0.2">
      <c r="D44" s="3" t="s">
        <v>35</v>
      </c>
      <c r="E44" s="3">
        <f>50*J3</f>
        <v>161.5</v>
      </c>
    </row>
    <row r="45" spans="2:7" ht="12.75" x14ac:dyDescent="0.2">
      <c r="C45" s="3"/>
      <c r="D45" s="3" t="s">
        <v>17</v>
      </c>
      <c r="E45" s="3">
        <v>4</v>
      </c>
    </row>
    <row r="46" spans="2:7" ht="12.75" x14ac:dyDescent="0.2">
      <c r="C46" s="3"/>
      <c r="D46" s="3"/>
      <c r="E46" s="3"/>
    </row>
    <row r="47" spans="2:7" x14ac:dyDescent="0.25">
      <c r="B47" s="13" t="s">
        <v>36</v>
      </c>
      <c r="C47" s="14"/>
      <c r="D47" s="15">
        <f>SUM(G49)</f>
        <v>70000</v>
      </c>
      <c r="E47" s="14"/>
      <c r="F47" s="14"/>
      <c r="G47" s="14"/>
    </row>
    <row r="48" spans="2:7" ht="12.75" x14ac:dyDescent="0.2">
      <c r="C48" s="3"/>
      <c r="D48" s="3"/>
      <c r="E48" s="3"/>
    </row>
    <row r="49" spans="2:8" ht="12.75" x14ac:dyDescent="0.2">
      <c r="C49" s="3" t="s">
        <v>37</v>
      </c>
      <c r="D49" s="3"/>
      <c r="E49" s="3"/>
      <c r="G49" s="11">
        <f>E50*E51*E52</f>
        <v>70000</v>
      </c>
    </row>
    <row r="50" spans="2:8" ht="12.75" x14ac:dyDescent="0.2">
      <c r="C50" s="3"/>
      <c r="D50" s="3" t="s">
        <v>14</v>
      </c>
      <c r="E50" s="3">
        <v>7</v>
      </c>
    </row>
    <row r="51" spans="2:8" ht="12.75" x14ac:dyDescent="0.2">
      <c r="C51" s="3"/>
      <c r="D51" s="3" t="s">
        <v>38</v>
      </c>
      <c r="E51" s="3">
        <v>50</v>
      </c>
    </row>
    <row r="52" spans="2:8" ht="12.75" x14ac:dyDescent="0.2">
      <c r="C52" s="3"/>
      <c r="D52" s="3" t="s">
        <v>39</v>
      </c>
      <c r="E52" s="3">
        <v>200</v>
      </c>
    </row>
    <row r="53" spans="2:8" ht="12.75" x14ac:dyDescent="0.2">
      <c r="C53" s="3"/>
      <c r="D53" s="3"/>
      <c r="E53" s="3"/>
    </row>
    <row r="54" spans="2:8" x14ac:dyDescent="0.25">
      <c r="B54" s="17" t="s">
        <v>40</v>
      </c>
      <c r="C54" s="14"/>
      <c r="D54" s="20">
        <v>100000</v>
      </c>
      <c r="E54" s="14"/>
      <c r="F54" s="14"/>
      <c r="G54" s="14"/>
      <c r="H54" s="12" t="s">
        <v>41</v>
      </c>
    </row>
    <row r="55" spans="2:8" ht="12.75" x14ac:dyDescent="0.2">
      <c r="C55" s="2"/>
    </row>
    <row r="56" spans="2:8" x14ac:dyDescent="0.25">
      <c r="B56" s="21" t="s">
        <v>42</v>
      </c>
      <c r="C56" s="14"/>
      <c r="D56" s="22">
        <f>D4-G6-G19-D47</f>
        <v>332765.84999999998</v>
      </c>
      <c r="E56" s="14"/>
      <c r="F56" s="14"/>
      <c r="G56" s="14"/>
    </row>
    <row r="62" spans="2:8" ht="12.75" x14ac:dyDescent="0.2">
      <c r="C62" s="2"/>
    </row>
  </sheetData>
  <mergeCells count="11">
    <mergeCell ref="D54:G54"/>
    <mergeCell ref="B54:C54"/>
    <mergeCell ref="B56:C56"/>
    <mergeCell ref="D56:G56"/>
    <mergeCell ref="B19:F19"/>
    <mergeCell ref="B47:C47"/>
    <mergeCell ref="D47:G47"/>
    <mergeCell ref="B4:C4"/>
    <mergeCell ref="B6:F6"/>
    <mergeCell ref="B2:G2"/>
    <mergeCell ref="D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K76"/>
  <sheetViews>
    <sheetView workbookViewId="0"/>
  </sheetViews>
  <sheetFormatPr baseColWidth="10" defaultColWidth="14.42578125" defaultRowHeight="15.75" customHeight="1" x14ac:dyDescent="0.2"/>
  <cols>
    <col min="2" max="2" width="4.85546875" customWidth="1"/>
    <col min="3" max="3" width="34.7109375" customWidth="1"/>
    <col min="4" max="4" width="24" customWidth="1"/>
    <col min="5" max="5" width="17.5703125" customWidth="1"/>
    <col min="8" max="8" width="22.5703125" customWidth="1"/>
  </cols>
  <sheetData>
    <row r="2" spans="1:11" ht="13.5" x14ac:dyDescent="0.25">
      <c r="A2" s="1"/>
      <c r="B2" s="18" t="s">
        <v>0</v>
      </c>
      <c r="C2" s="14"/>
      <c r="D2" s="14"/>
      <c r="E2" s="14"/>
      <c r="F2" s="14"/>
      <c r="G2" s="14"/>
    </row>
    <row r="3" spans="1:11" ht="12.75" x14ac:dyDescent="0.2">
      <c r="C3" s="2"/>
    </row>
    <row r="4" spans="1:11" x14ac:dyDescent="0.25">
      <c r="B4" s="16" t="s">
        <v>2</v>
      </c>
      <c r="C4" s="14"/>
      <c r="D4" s="19">
        <v>500000</v>
      </c>
      <c r="E4" s="14"/>
      <c r="F4" s="14"/>
      <c r="G4" s="14"/>
      <c r="I4" s="23" t="s">
        <v>4</v>
      </c>
      <c r="J4" s="24"/>
      <c r="K4" s="25"/>
    </row>
    <row r="5" spans="1:11" ht="12.75" x14ac:dyDescent="0.2">
      <c r="C5" s="2"/>
      <c r="I5" s="26"/>
      <c r="J5" s="14"/>
      <c r="K5" s="27"/>
    </row>
    <row r="6" spans="1:11" x14ac:dyDescent="0.25">
      <c r="B6" s="17" t="s">
        <v>6</v>
      </c>
      <c r="C6" s="14"/>
      <c r="D6" s="14"/>
      <c r="E6" s="14"/>
      <c r="F6" s="14"/>
      <c r="G6" s="5">
        <f>(G7*G8*G9*G10*30) + G11</f>
        <v>219230</v>
      </c>
      <c r="I6" s="26"/>
      <c r="J6" s="14"/>
      <c r="K6" s="27"/>
    </row>
    <row r="7" spans="1:11" ht="12.75" x14ac:dyDescent="0.2">
      <c r="C7" s="31" t="s">
        <v>8</v>
      </c>
      <c r="D7" s="14"/>
      <c r="E7" s="14"/>
      <c r="F7" s="14"/>
      <c r="G7" s="6">
        <v>40</v>
      </c>
      <c r="I7" s="26"/>
      <c r="J7" s="14"/>
      <c r="K7" s="27"/>
    </row>
    <row r="8" spans="1:11" ht="18.75" customHeight="1" x14ac:dyDescent="0.2">
      <c r="C8" s="31" t="s">
        <v>11</v>
      </c>
      <c r="D8" s="14"/>
      <c r="E8" s="14"/>
      <c r="F8" s="14"/>
      <c r="G8" s="3">
        <v>30</v>
      </c>
      <c r="H8" s="3"/>
      <c r="I8" s="26"/>
      <c r="J8" s="14"/>
      <c r="K8" s="27"/>
    </row>
    <row r="9" spans="1:11" ht="18.75" customHeight="1" x14ac:dyDescent="0.2">
      <c r="C9" s="31" t="s">
        <v>12</v>
      </c>
      <c r="D9" s="14"/>
      <c r="E9" s="14"/>
      <c r="F9" s="14"/>
      <c r="G9" s="3">
        <v>3</v>
      </c>
      <c r="I9" s="26"/>
      <c r="J9" s="14"/>
      <c r="K9" s="27"/>
    </row>
    <row r="10" spans="1:11" ht="12.75" x14ac:dyDescent="0.2">
      <c r="C10" s="31" t="s">
        <v>13</v>
      </c>
      <c r="D10" s="14"/>
      <c r="E10" s="14"/>
      <c r="F10" s="14"/>
      <c r="G10" s="3">
        <v>2</v>
      </c>
      <c r="I10" s="28"/>
      <c r="J10" s="29"/>
      <c r="K10" s="30"/>
    </row>
    <row r="11" spans="1:11" ht="12.75" x14ac:dyDescent="0.2">
      <c r="C11" s="31" t="s">
        <v>19</v>
      </c>
      <c r="D11" s="14"/>
      <c r="E11" s="14"/>
      <c r="F11" s="14"/>
      <c r="G11" s="6">
        <f>1000*J14</f>
        <v>3230</v>
      </c>
      <c r="H11" s="3" t="s">
        <v>20</v>
      </c>
      <c r="I11" s="3" t="s">
        <v>21</v>
      </c>
      <c r="J11" s="3" t="s">
        <v>22</v>
      </c>
    </row>
    <row r="13" spans="1:11" x14ac:dyDescent="0.25">
      <c r="B13" s="17" t="s">
        <v>23</v>
      </c>
      <c r="C13" s="14"/>
      <c r="D13" s="14"/>
      <c r="E13" s="14"/>
      <c r="F13" s="14"/>
      <c r="G13" s="5">
        <f>(G14*G15*G16*G17*30) + G18</f>
        <v>276804.00000000006</v>
      </c>
      <c r="I13" s="3" t="s">
        <v>1</v>
      </c>
    </row>
    <row r="14" spans="1:11" ht="12.75" x14ac:dyDescent="0.2">
      <c r="C14" s="31" t="s">
        <v>8</v>
      </c>
      <c r="D14" s="14"/>
      <c r="E14" s="14"/>
      <c r="F14" s="14"/>
      <c r="G14" s="6">
        <v>466</v>
      </c>
      <c r="I14" s="3" t="s">
        <v>3</v>
      </c>
      <c r="J14" s="3">
        <v>3.23</v>
      </c>
    </row>
    <row r="15" spans="1:11" ht="12.75" x14ac:dyDescent="0.2">
      <c r="C15" s="31" t="s">
        <v>11</v>
      </c>
      <c r="D15" s="14"/>
      <c r="E15" s="14"/>
      <c r="F15" s="14"/>
      <c r="G15" s="3">
        <v>60</v>
      </c>
      <c r="J15">
        <f>500*J14</f>
        <v>1615</v>
      </c>
    </row>
    <row r="16" spans="1:11" ht="12.75" x14ac:dyDescent="0.2">
      <c r="C16" s="31" t="s">
        <v>12</v>
      </c>
      <c r="D16" s="14"/>
      <c r="E16" s="14"/>
      <c r="F16" s="14"/>
      <c r="G16" s="3">
        <v>1</v>
      </c>
      <c r="H16" s="3"/>
    </row>
    <row r="17" spans="2:8" ht="12.75" x14ac:dyDescent="0.2">
      <c r="C17" s="31" t="s">
        <v>13</v>
      </c>
      <c r="D17" s="14"/>
      <c r="E17" s="14"/>
      <c r="F17" s="14"/>
      <c r="G17" s="3">
        <v>0.33</v>
      </c>
    </row>
    <row r="18" spans="2:8" ht="12.75" x14ac:dyDescent="0.2">
      <c r="C18" s="31" t="s">
        <v>19</v>
      </c>
      <c r="D18" s="14"/>
      <c r="E18" s="14"/>
      <c r="F18" s="14"/>
      <c r="G18" s="6">
        <v>0</v>
      </c>
    </row>
    <row r="20" spans="2:8" x14ac:dyDescent="0.25">
      <c r="B20" s="17" t="s">
        <v>5</v>
      </c>
      <c r="C20" s="14"/>
      <c r="D20" s="14"/>
      <c r="E20" s="14"/>
      <c r="F20" s="14"/>
      <c r="G20" s="5">
        <f>SUM(G21:G31)</f>
        <v>57148.15</v>
      </c>
      <c r="H20" s="3"/>
    </row>
    <row r="21" spans="2:8" ht="12.75" x14ac:dyDescent="0.2">
      <c r="C21" s="3" t="s">
        <v>7</v>
      </c>
      <c r="G21" s="6">
        <f>100*J14+F22*80</f>
        <v>483</v>
      </c>
    </row>
    <row r="22" spans="2:8" ht="12.75" x14ac:dyDescent="0.2">
      <c r="C22" s="3"/>
      <c r="D22" s="3" t="s">
        <v>9</v>
      </c>
      <c r="E22" s="3"/>
      <c r="F22" s="3">
        <v>2</v>
      </c>
      <c r="G22" s="6"/>
    </row>
    <row r="23" spans="2:8" ht="12.75" x14ac:dyDescent="0.2">
      <c r="C23" s="3" t="s">
        <v>10</v>
      </c>
      <c r="E23" s="3"/>
      <c r="G23" s="6">
        <f>E24*E25*1615*J14+E26*2500*J14</f>
        <v>52665.15</v>
      </c>
    </row>
    <row r="24" spans="2:8" ht="12.75" x14ac:dyDescent="0.2">
      <c r="C24" s="7"/>
      <c r="D24" s="8" t="s">
        <v>14</v>
      </c>
      <c r="E24" s="9">
        <v>1</v>
      </c>
      <c r="F24" s="3"/>
      <c r="G24" s="6"/>
    </row>
    <row r="25" spans="2:8" ht="12.75" x14ac:dyDescent="0.2">
      <c r="C25" s="7"/>
      <c r="D25" s="8" t="s">
        <v>15</v>
      </c>
      <c r="E25" s="9">
        <v>7</v>
      </c>
      <c r="F25" s="3" t="s">
        <v>16</v>
      </c>
      <c r="G25" s="6"/>
    </row>
    <row r="26" spans="2:8" ht="12.75" x14ac:dyDescent="0.2">
      <c r="D26" s="3" t="s">
        <v>17</v>
      </c>
      <c r="E26" s="3">
        <v>2</v>
      </c>
      <c r="F26" s="3"/>
      <c r="G26" s="6"/>
    </row>
    <row r="28" spans="2:8" ht="12.75" x14ac:dyDescent="0.2">
      <c r="C28" s="3" t="s">
        <v>18</v>
      </c>
      <c r="G28" s="10">
        <f>E29*E30*E31</f>
        <v>4000</v>
      </c>
    </row>
    <row r="29" spans="2:8" ht="12.75" x14ac:dyDescent="0.2">
      <c r="D29" s="3" t="s">
        <v>14</v>
      </c>
      <c r="E29" s="3">
        <v>1</v>
      </c>
    </row>
    <row r="30" spans="2:8" ht="12.75" x14ac:dyDescent="0.2">
      <c r="D30" s="3" t="s">
        <v>24</v>
      </c>
      <c r="E30" s="3">
        <v>2000</v>
      </c>
    </row>
    <row r="31" spans="2:8" ht="12.75" x14ac:dyDescent="0.2">
      <c r="D31" s="3" t="s">
        <v>17</v>
      </c>
      <c r="E31" s="3">
        <v>2</v>
      </c>
    </row>
    <row r="32" spans="2:8" ht="12.75" x14ac:dyDescent="0.2">
      <c r="D32" s="3"/>
      <c r="E32" s="3"/>
    </row>
    <row r="33" spans="2:7" x14ac:dyDescent="0.25">
      <c r="B33" s="17" t="s">
        <v>25</v>
      </c>
      <c r="C33" s="14"/>
      <c r="D33" s="14"/>
      <c r="E33" s="14"/>
      <c r="F33" s="14"/>
      <c r="G33" s="5">
        <f>SUM(G34:G57)</f>
        <v>40086</v>
      </c>
    </row>
    <row r="34" spans="2:7" ht="12.75" x14ac:dyDescent="0.2">
      <c r="C34" s="3" t="s">
        <v>26</v>
      </c>
      <c r="G34" s="6">
        <f>E35*E36*E37</f>
        <v>8000</v>
      </c>
    </row>
    <row r="35" spans="2:7" ht="12.75" x14ac:dyDescent="0.2">
      <c r="C35" s="3"/>
      <c r="D35" s="3" t="s">
        <v>14</v>
      </c>
      <c r="E35" s="3">
        <v>1</v>
      </c>
      <c r="G35" s="6"/>
    </row>
    <row r="36" spans="2:7" ht="12.75" x14ac:dyDescent="0.2">
      <c r="C36" s="3"/>
      <c r="D36" s="3" t="s">
        <v>24</v>
      </c>
      <c r="E36" s="3">
        <v>2000</v>
      </c>
      <c r="G36" s="6"/>
    </row>
    <row r="37" spans="2:7" ht="12.75" x14ac:dyDescent="0.2">
      <c r="C37" s="3"/>
      <c r="D37" s="3" t="s">
        <v>17</v>
      </c>
      <c r="E37" s="3">
        <v>4</v>
      </c>
      <c r="G37" s="6"/>
    </row>
    <row r="38" spans="2:7" ht="12.75" x14ac:dyDescent="0.2">
      <c r="C38" s="3" t="s">
        <v>27</v>
      </c>
      <c r="G38" s="6">
        <f>E39*E40*E41</f>
        <v>9000</v>
      </c>
    </row>
    <row r="39" spans="2:7" ht="12.75" x14ac:dyDescent="0.2">
      <c r="C39" s="3"/>
      <c r="D39" s="3" t="s">
        <v>14</v>
      </c>
      <c r="E39" s="3">
        <v>1</v>
      </c>
      <c r="G39" s="6"/>
    </row>
    <row r="40" spans="2:7" ht="12.75" x14ac:dyDescent="0.2">
      <c r="C40" s="3"/>
      <c r="D40" s="3" t="s">
        <v>24</v>
      </c>
      <c r="E40" s="3">
        <v>3000</v>
      </c>
      <c r="G40" s="6"/>
    </row>
    <row r="41" spans="2:7" ht="12.75" x14ac:dyDescent="0.2">
      <c r="C41" s="3"/>
      <c r="D41" s="3" t="s">
        <v>17</v>
      </c>
      <c r="E41" s="3">
        <v>3</v>
      </c>
      <c r="G41" s="6"/>
    </row>
    <row r="42" spans="2:7" ht="12.75" x14ac:dyDescent="0.2">
      <c r="C42" s="3" t="s">
        <v>28</v>
      </c>
      <c r="G42" s="6">
        <f>E43*E44*E45</f>
        <v>13500</v>
      </c>
    </row>
    <row r="43" spans="2:7" ht="12.75" x14ac:dyDescent="0.2">
      <c r="C43" s="3"/>
      <c r="D43" s="3" t="s">
        <v>14</v>
      </c>
      <c r="E43" s="3">
        <v>1</v>
      </c>
      <c r="G43" s="6"/>
    </row>
    <row r="44" spans="2:7" ht="12.75" x14ac:dyDescent="0.2">
      <c r="D44" s="3" t="s">
        <v>24</v>
      </c>
      <c r="E44" s="3">
        <v>2700</v>
      </c>
    </row>
    <row r="45" spans="2:7" ht="12.75" x14ac:dyDescent="0.2">
      <c r="C45" s="3"/>
      <c r="D45" s="3" t="s">
        <v>17</v>
      </c>
      <c r="E45" s="3">
        <v>5</v>
      </c>
    </row>
    <row r="46" spans="2:7" ht="12.75" x14ac:dyDescent="0.2">
      <c r="C46" s="3"/>
      <c r="D46" s="3"/>
      <c r="E46" s="3"/>
    </row>
    <row r="47" spans="2:7" ht="12.75" x14ac:dyDescent="0.2">
      <c r="C47" s="3" t="s">
        <v>29</v>
      </c>
      <c r="G47" s="11">
        <f>E48*E49*E50</f>
        <v>8500</v>
      </c>
    </row>
    <row r="48" spans="2:7" ht="12.75" x14ac:dyDescent="0.2">
      <c r="C48" s="3"/>
      <c r="D48" s="3" t="s">
        <v>14</v>
      </c>
      <c r="E48" s="3">
        <v>1</v>
      </c>
    </row>
    <row r="49" spans="2:7" ht="12.75" x14ac:dyDescent="0.2">
      <c r="C49" s="3"/>
      <c r="D49" s="3" t="s">
        <v>24</v>
      </c>
      <c r="E49" s="3">
        <v>1700</v>
      </c>
    </row>
    <row r="50" spans="2:7" ht="12.75" x14ac:dyDescent="0.2">
      <c r="C50" s="3"/>
      <c r="D50" s="3" t="s">
        <v>17</v>
      </c>
      <c r="E50" s="3">
        <v>5</v>
      </c>
    </row>
    <row r="51" spans="2:7" ht="12.75" x14ac:dyDescent="0.2">
      <c r="C51" s="3" t="s">
        <v>30</v>
      </c>
      <c r="D51" s="3"/>
      <c r="E51" s="3"/>
      <c r="G51" s="11">
        <f>E52*E53</f>
        <v>140</v>
      </c>
    </row>
    <row r="52" spans="2:7" ht="12.75" x14ac:dyDescent="0.2">
      <c r="C52" s="3"/>
      <c r="D52" s="3" t="s">
        <v>31</v>
      </c>
      <c r="E52" s="3">
        <v>28</v>
      </c>
    </row>
    <row r="53" spans="2:7" ht="12.75" x14ac:dyDescent="0.2">
      <c r="C53" s="3"/>
      <c r="D53" s="3" t="s">
        <v>17</v>
      </c>
      <c r="E53" s="3">
        <v>5</v>
      </c>
    </row>
    <row r="54" spans="2:7" ht="12.75" x14ac:dyDescent="0.2">
      <c r="C54" s="3" t="s">
        <v>32</v>
      </c>
      <c r="D54" s="3"/>
      <c r="E54" s="3"/>
      <c r="G54" s="11">
        <f>E55*E56</f>
        <v>300</v>
      </c>
    </row>
    <row r="55" spans="2:7" ht="12.75" x14ac:dyDescent="0.2">
      <c r="C55" s="3"/>
      <c r="D55" s="3" t="s">
        <v>33</v>
      </c>
      <c r="E55" s="3">
        <v>60</v>
      </c>
    </row>
    <row r="56" spans="2:7" ht="12.75" x14ac:dyDescent="0.2">
      <c r="C56" s="3"/>
      <c r="D56" s="3" t="s">
        <v>17</v>
      </c>
      <c r="E56" s="3">
        <v>5</v>
      </c>
    </row>
    <row r="57" spans="2:7" ht="12.75" x14ac:dyDescent="0.2">
      <c r="C57" s="3" t="s">
        <v>34</v>
      </c>
      <c r="D57" s="3"/>
      <c r="E57" s="3"/>
      <c r="G57" s="11">
        <f>E58*E59</f>
        <v>646</v>
      </c>
    </row>
    <row r="58" spans="2:7" ht="12.75" x14ac:dyDescent="0.2">
      <c r="D58" s="3" t="s">
        <v>35</v>
      </c>
      <c r="E58" s="3">
        <f>50*J14</f>
        <v>161.5</v>
      </c>
    </row>
    <row r="59" spans="2:7" ht="12.75" x14ac:dyDescent="0.2">
      <c r="C59" s="3"/>
      <c r="D59" s="3" t="s">
        <v>17</v>
      </c>
      <c r="E59" s="3">
        <v>4</v>
      </c>
    </row>
    <row r="60" spans="2:7" ht="12.75" x14ac:dyDescent="0.2">
      <c r="C60" s="3"/>
      <c r="D60" s="3"/>
      <c r="E60" s="3"/>
    </row>
    <row r="61" spans="2:7" x14ac:dyDescent="0.25">
      <c r="B61" s="13" t="s">
        <v>36</v>
      </c>
      <c r="C61" s="14"/>
      <c r="D61" s="15">
        <f>SUM(G63)</f>
        <v>70000</v>
      </c>
      <c r="E61" s="14"/>
      <c r="F61" s="14"/>
      <c r="G61" s="14"/>
    </row>
    <row r="62" spans="2:7" ht="12.75" x14ac:dyDescent="0.2">
      <c r="C62" s="3"/>
      <c r="D62" s="3"/>
      <c r="E62" s="3"/>
    </row>
    <row r="63" spans="2:7" ht="12.75" x14ac:dyDescent="0.2">
      <c r="C63" s="3" t="s">
        <v>37</v>
      </c>
      <c r="D63" s="3"/>
      <c r="E63" s="3"/>
      <c r="G63" s="11">
        <f>E64*E65*E66</f>
        <v>70000</v>
      </c>
    </row>
    <row r="64" spans="2:7" ht="12.75" x14ac:dyDescent="0.2">
      <c r="C64" s="3"/>
      <c r="D64" s="3" t="s">
        <v>14</v>
      </c>
      <c r="E64" s="3">
        <v>7</v>
      </c>
    </row>
    <row r="65" spans="2:8" ht="12.75" x14ac:dyDescent="0.2">
      <c r="C65" s="3"/>
      <c r="D65" s="3" t="s">
        <v>38</v>
      </c>
      <c r="E65" s="3">
        <v>50</v>
      </c>
    </row>
    <row r="66" spans="2:8" ht="12.75" x14ac:dyDescent="0.2">
      <c r="C66" s="3"/>
      <c r="D66" s="3" t="s">
        <v>39</v>
      </c>
      <c r="E66" s="3">
        <v>200</v>
      </c>
    </row>
    <row r="67" spans="2:8" ht="12.75" x14ac:dyDescent="0.2">
      <c r="C67" s="3"/>
      <c r="D67" s="3"/>
      <c r="E67" s="3"/>
    </row>
    <row r="68" spans="2:8" x14ac:dyDescent="0.25">
      <c r="B68" s="17" t="s">
        <v>40</v>
      </c>
      <c r="C68" s="14"/>
      <c r="D68" s="20">
        <v>100000</v>
      </c>
      <c r="E68" s="14"/>
      <c r="F68" s="14"/>
      <c r="G68" s="14"/>
      <c r="H68" s="12" t="s">
        <v>41</v>
      </c>
    </row>
    <row r="69" spans="2:8" ht="12.75" x14ac:dyDescent="0.2">
      <c r="C69" s="2"/>
    </row>
    <row r="70" spans="2:8" x14ac:dyDescent="0.25">
      <c r="B70" s="21" t="s">
        <v>42</v>
      </c>
      <c r="C70" s="14"/>
      <c r="D70" s="22">
        <f>D4-G6-G13-D61-D68</f>
        <v>-166034.00000000006</v>
      </c>
      <c r="E70" s="14"/>
      <c r="F70" s="14"/>
      <c r="G70" s="14"/>
    </row>
    <row r="76" spans="2:8" ht="12.75" x14ac:dyDescent="0.2">
      <c r="C76" s="2"/>
    </row>
  </sheetData>
  <mergeCells count="24">
    <mergeCell ref="B33:F33"/>
    <mergeCell ref="B13:F13"/>
    <mergeCell ref="C11:F11"/>
    <mergeCell ref="C17:F17"/>
    <mergeCell ref="C18:F18"/>
    <mergeCell ref="B20:F20"/>
    <mergeCell ref="C14:F14"/>
    <mergeCell ref="C15:F15"/>
    <mergeCell ref="C16:F16"/>
    <mergeCell ref="D68:G68"/>
    <mergeCell ref="B68:C68"/>
    <mergeCell ref="B70:C70"/>
    <mergeCell ref="B61:C61"/>
    <mergeCell ref="D70:G70"/>
    <mergeCell ref="D61:G61"/>
    <mergeCell ref="D4:G4"/>
    <mergeCell ref="B2:G2"/>
    <mergeCell ref="B4:C4"/>
    <mergeCell ref="I4:K10"/>
    <mergeCell ref="B6:F6"/>
    <mergeCell ref="C8:F8"/>
    <mergeCell ref="C9:F9"/>
    <mergeCell ref="C10:F10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 seleccionados</vt:lpstr>
      <vt:lpstr>Evaluación de proyectos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DUIS</cp:lastModifiedBy>
  <dcterms:modified xsi:type="dcterms:W3CDTF">2018-05-04T21:13:52Z</dcterms:modified>
</cp:coreProperties>
</file>