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yectos seleccionados" sheetId="1" r:id="rId3"/>
    <sheet state="visible" name="Evaluación de proyectos" sheetId="2" r:id="rId4"/>
  </sheets>
  <definedNames/>
  <calcPr/>
</workbook>
</file>

<file path=xl/sharedStrings.xml><?xml version="1.0" encoding="utf-8"?>
<sst xmlns="http://schemas.openxmlformats.org/spreadsheetml/2006/main" count="116" uniqueCount="43">
  <si>
    <t>Estructura de costos</t>
  </si>
  <si>
    <t>Día 23/04/2018</t>
  </si>
  <si>
    <t>Presupuesto</t>
  </si>
  <si>
    <t>Costo del dolar</t>
  </si>
  <si>
    <t>TODA LA INFORMACIÓN AGREGADA ES SOLO UN EJEMPLO</t>
  </si>
  <si>
    <t>SPOT RADIO - Costo Total</t>
  </si>
  <si>
    <t>AFICHES, BILLBOARDS, ETC - Costo Total</t>
  </si>
  <si>
    <t>Afiches</t>
  </si>
  <si>
    <t>Radio RPP (Soles / Segundo)</t>
  </si>
  <si>
    <t>Cantidad (En millar)</t>
  </si>
  <si>
    <t>Duración del SPOT (Segundos)</t>
  </si>
  <si>
    <t>Billboards</t>
  </si>
  <si>
    <t>Cantidad de reproducciones al día</t>
  </si>
  <si>
    <t>Cantidad de meses</t>
  </si>
  <si>
    <t>Costo de producción del SPOT</t>
  </si>
  <si>
    <t>Cantidad</t>
  </si>
  <si>
    <t>Empresas de publicidad</t>
  </si>
  <si>
    <t>Mccan</t>
  </si>
  <si>
    <t>Circus Grey</t>
  </si>
  <si>
    <t>SPOT TV - Costo Total</t>
  </si>
  <si>
    <t>mts2</t>
  </si>
  <si>
    <t>S/1615 por m2</t>
  </si>
  <si>
    <t>Meses</t>
  </si>
  <si>
    <t>Diseñador gŕafico</t>
  </si>
  <si>
    <t>Sueldo</t>
  </si>
  <si>
    <t>Online (Web, Redes Sociales y Ads) - Costo Total</t>
  </si>
  <si>
    <t>Diseñador UI/UX</t>
  </si>
  <si>
    <t>Desarrollador FrontEnd + Wordpress</t>
  </si>
  <si>
    <t>Analytics</t>
  </si>
  <si>
    <t>Community manager</t>
  </si>
  <si>
    <t>Servicio de hosting</t>
  </si>
  <si>
    <t>Plan mensual de Hostinger</t>
  </si>
  <si>
    <t>Arrendamiento de dominio</t>
  </si>
  <si>
    <t>Plan mensual</t>
  </si>
  <si>
    <t>Tool para adwords</t>
  </si>
  <si>
    <t>Plan mensual de Woorank</t>
  </si>
  <si>
    <t>SUELDO DEL EQUIPO 3</t>
  </si>
  <si>
    <t>Equipo 3</t>
  </si>
  <si>
    <t>S/ por hora-hombre</t>
  </si>
  <si>
    <t>Horas</t>
  </si>
  <si>
    <t>VALOR DE CONTINGENCIA</t>
  </si>
  <si>
    <t>(OBLIGATORIO TENER VALOR DE CONTINGENCIA)</t>
  </si>
  <si>
    <t>VALOR RESTANTE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</si>
</sst>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S/.]#,##0.00"/>
  </numFmts>
  <fonts count="6">
    <font>
      <sz val="10.0"/>
      <color rgb="FF000000"/>
      <name val="Arial"/>
    </font>
    <font/>
    <font>
      <b/>
      <sz val="12.0"/>
      <color rgb="FFFFFFFF"/>
    </font>
    <font>
      <b/>
      <sz val="18.0"/>
    </font>
    <font>
      <b/>
      <sz val="12.0"/>
      <color rgb="FFFFFFFF"/>
      <name val="Arial"/>
    </font>
    <font>
      <b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6FA8DC"/>
        <bgColor rgb="FF6FA8DC"/>
      </patternFill>
    </fill>
    <fill>
      <patternFill patternType="solid">
        <fgColor rgb="FF38761D"/>
        <bgColor rgb="FF38761D"/>
      </patternFill>
    </fill>
    <fill>
      <patternFill patternType="solid">
        <fgColor rgb="FF990000"/>
        <bgColor rgb="FF99000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 shrinkToFit="0" wrapText="1"/>
    </xf>
    <xf borderId="0" fillId="3" fontId="2" numFmtId="164" xfId="0" applyAlignment="1" applyFont="1" applyNumberFormat="1">
      <alignment readingOrder="0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0" fillId="4" fontId="2" numFmtId="0" xfId="0" applyAlignment="1" applyFill="1" applyFont="1">
      <alignment readingOrder="0" shrinkToFit="0" wrapText="1"/>
    </xf>
    <xf borderId="0" fillId="0" fontId="1" numFmtId="0" xfId="0" applyFont="1"/>
    <xf borderId="0" fillId="4" fontId="2" numFmtId="164" xfId="0" applyFont="1" applyNumberFormat="1"/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164" xfId="0" applyFont="1" applyNumberFormat="1"/>
    <xf borderId="0" fillId="0" fontId="1" numFmtId="164" xfId="0" applyFont="1" applyNumberFormat="1"/>
    <xf borderId="0" fillId="4" fontId="4" numFmtId="0" xfId="0" applyAlignment="1" applyFont="1">
      <alignment readingOrder="0" shrinkToFit="0" vertical="bottom" wrapText="1"/>
    </xf>
    <xf borderId="0" fillId="4" fontId="4" numFmtId="164" xfId="0" applyAlignment="1" applyFont="1" applyNumberFormat="1">
      <alignment horizontal="right" vertical="bottom"/>
    </xf>
    <xf borderId="0" fillId="4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5" fontId="2" numFmtId="0" xfId="0" applyAlignment="1" applyFill="1" applyFont="1">
      <alignment readingOrder="0" shrinkToFit="0" wrapText="1"/>
    </xf>
    <xf borderId="0" fillId="5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.86"/>
    <col customWidth="1" min="3" max="3" width="34.71"/>
    <col customWidth="1" min="4" max="4" width="24.0"/>
    <col customWidth="1" min="5" max="5" width="17.57"/>
    <col customWidth="1" min="8" max="8" width="22.57"/>
  </cols>
  <sheetData>
    <row r="2">
      <c r="A2" s="1"/>
      <c r="B2" s="2" t="s">
        <v>0</v>
      </c>
      <c r="I2" s="4" t="s">
        <v>1</v>
      </c>
    </row>
    <row r="3">
      <c r="C3" s="3"/>
      <c r="I3" s="4" t="s">
        <v>3</v>
      </c>
      <c r="J3" s="4">
        <v>3.23</v>
      </c>
    </row>
    <row r="4">
      <c r="B4" s="5" t="s">
        <v>2</v>
      </c>
      <c r="D4" s="6">
        <v>500000.0</v>
      </c>
      <c r="J4">
        <f>500*J3</f>
        <v>1615</v>
      </c>
      <c r="K4" s="13"/>
    </row>
    <row r="5">
      <c r="C5" s="3"/>
      <c r="I5" s="13"/>
      <c r="J5" s="13"/>
      <c r="K5" s="13"/>
    </row>
    <row r="6">
      <c r="B6" s="12" t="s">
        <v>6</v>
      </c>
      <c r="G6" s="14">
        <f>SUM(G7:G17)</f>
        <v>57148.15</v>
      </c>
      <c r="H6" s="4"/>
    </row>
    <row r="7">
      <c r="C7" s="4" t="s">
        <v>7</v>
      </c>
      <c r="G7" s="16">
        <f>100*J3+F8*80</f>
        <v>483</v>
      </c>
    </row>
    <row r="8">
      <c r="C8" s="4"/>
      <c r="D8" s="4" t="s">
        <v>9</v>
      </c>
      <c r="E8" s="4"/>
      <c r="F8" s="4">
        <v>2.0</v>
      </c>
      <c r="G8" s="16"/>
    </row>
    <row r="9">
      <c r="C9" s="4" t="s">
        <v>11</v>
      </c>
      <c r="E9" s="4"/>
      <c r="G9" s="16">
        <f>E10*E11*1615*J3+E12*2500*J3</f>
        <v>52665.15</v>
      </c>
    </row>
    <row r="10">
      <c r="C10" s="20"/>
      <c r="D10" s="21" t="s">
        <v>15</v>
      </c>
      <c r="E10" s="22">
        <v>1.0</v>
      </c>
      <c r="F10" s="4"/>
      <c r="G10" s="16"/>
    </row>
    <row r="11">
      <c r="C11" s="20"/>
      <c r="D11" s="21" t="s">
        <v>20</v>
      </c>
      <c r="E11" s="22">
        <v>7.0</v>
      </c>
      <c r="F11" s="4" t="s">
        <v>21</v>
      </c>
      <c r="G11" s="16"/>
    </row>
    <row r="12">
      <c r="D12" s="4" t="s">
        <v>22</v>
      </c>
      <c r="E12" s="4">
        <v>2.0</v>
      </c>
      <c r="F12" s="4"/>
      <c r="G12" s="16"/>
    </row>
    <row r="14">
      <c r="C14" s="4" t="s">
        <v>23</v>
      </c>
      <c r="G14" s="23">
        <f>E15*E16*E17</f>
        <v>4000</v>
      </c>
    </row>
    <row r="15">
      <c r="D15" s="4" t="s">
        <v>15</v>
      </c>
      <c r="E15" s="4">
        <v>1.0</v>
      </c>
    </row>
    <row r="16">
      <c r="D16" s="4" t="s">
        <v>24</v>
      </c>
      <c r="E16" s="4">
        <v>2000.0</v>
      </c>
    </row>
    <row r="17">
      <c r="D17" s="4" t="s">
        <v>22</v>
      </c>
      <c r="E17" s="4">
        <v>2.0</v>
      </c>
    </row>
    <row r="18">
      <c r="D18" s="4"/>
      <c r="E18" s="4"/>
    </row>
    <row r="19">
      <c r="B19" s="12" t="s">
        <v>25</v>
      </c>
      <c r="G19" s="14">
        <f>SUM(G20:G43)</f>
        <v>40086</v>
      </c>
    </row>
    <row r="20">
      <c r="C20" s="4" t="s">
        <v>26</v>
      </c>
      <c r="G20" s="16">
        <f>E21*E22*E23</f>
        <v>8000</v>
      </c>
    </row>
    <row r="21">
      <c r="C21" s="4"/>
      <c r="D21" s="4" t="s">
        <v>15</v>
      </c>
      <c r="E21" s="4">
        <v>1.0</v>
      </c>
      <c r="G21" s="16"/>
    </row>
    <row r="22">
      <c r="C22" s="4"/>
      <c r="D22" s="4" t="s">
        <v>24</v>
      </c>
      <c r="E22" s="4">
        <v>2000.0</v>
      </c>
      <c r="G22" s="16"/>
    </row>
    <row r="23">
      <c r="C23" s="4"/>
      <c r="D23" s="4" t="s">
        <v>22</v>
      </c>
      <c r="E23" s="4">
        <v>4.0</v>
      </c>
      <c r="G23" s="16"/>
    </row>
    <row r="24">
      <c r="C24" s="4" t="s">
        <v>27</v>
      </c>
      <c r="G24" s="16">
        <f>E25*E26*E27</f>
        <v>9000</v>
      </c>
    </row>
    <row r="25">
      <c r="C25" s="4"/>
      <c r="D25" s="4" t="s">
        <v>15</v>
      </c>
      <c r="E25" s="4">
        <v>1.0</v>
      </c>
      <c r="G25" s="16"/>
    </row>
    <row r="26">
      <c r="C26" s="4"/>
      <c r="D26" s="4" t="s">
        <v>24</v>
      </c>
      <c r="E26" s="4">
        <v>3000.0</v>
      </c>
      <c r="G26" s="16"/>
    </row>
    <row r="27">
      <c r="C27" s="4"/>
      <c r="D27" s="4" t="s">
        <v>22</v>
      </c>
      <c r="E27" s="4">
        <v>3.0</v>
      </c>
      <c r="G27" s="16"/>
    </row>
    <row r="28">
      <c r="C28" s="4" t="s">
        <v>28</v>
      </c>
      <c r="G28" s="16">
        <f>E29*E30*E31</f>
        <v>13500</v>
      </c>
    </row>
    <row r="29">
      <c r="C29" s="4"/>
      <c r="D29" s="4" t="s">
        <v>15</v>
      </c>
      <c r="E29" s="4">
        <v>1.0</v>
      </c>
      <c r="G29" s="16"/>
    </row>
    <row r="30">
      <c r="D30" s="4" t="s">
        <v>24</v>
      </c>
      <c r="E30" s="4">
        <v>2700.0</v>
      </c>
    </row>
    <row r="31">
      <c r="C31" s="4"/>
      <c r="D31" s="4" t="s">
        <v>22</v>
      </c>
      <c r="E31" s="4">
        <v>5.0</v>
      </c>
    </row>
    <row r="32">
      <c r="C32" s="4"/>
      <c r="D32" s="4"/>
      <c r="E32" s="4"/>
    </row>
    <row r="33">
      <c r="C33" s="4" t="s">
        <v>29</v>
      </c>
      <c r="G33" s="24">
        <f>E34*E35*E36</f>
        <v>8500</v>
      </c>
    </row>
    <row r="34">
      <c r="C34" s="4"/>
      <c r="D34" s="4" t="s">
        <v>15</v>
      </c>
      <c r="E34" s="4">
        <v>1.0</v>
      </c>
    </row>
    <row r="35">
      <c r="C35" s="4"/>
      <c r="D35" s="4" t="s">
        <v>24</v>
      </c>
      <c r="E35" s="4">
        <v>1700.0</v>
      </c>
    </row>
    <row r="36">
      <c r="C36" s="4"/>
      <c r="D36" s="4" t="s">
        <v>22</v>
      </c>
      <c r="E36" s="4">
        <v>5.0</v>
      </c>
    </row>
    <row r="37">
      <c r="C37" s="4" t="s">
        <v>30</v>
      </c>
      <c r="D37" s="4"/>
      <c r="E37" s="4"/>
      <c r="G37" s="24">
        <f>E38*E39</f>
        <v>140</v>
      </c>
    </row>
    <row r="38">
      <c r="C38" s="4"/>
      <c r="D38" s="4" t="s">
        <v>31</v>
      </c>
      <c r="E38" s="4">
        <v>28.0</v>
      </c>
    </row>
    <row r="39">
      <c r="C39" s="4"/>
      <c r="D39" s="4" t="s">
        <v>22</v>
      </c>
      <c r="E39" s="4">
        <v>5.0</v>
      </c>
    </row>
    <row r="40">
      <c r="C40" s="4" t="s">
        <v>32</v>
      </c>
      <c r="D40" s="4"/>
      <c r="E40" s="4"/>
      <c r="G40" s="24">
        <f>E41*E42</f>
        <v>300</v>
      </c>
    </row>
    <row r="41">
      <c r="C41" s="4"/>
      <c r="D41" s="4" t="s">
        <v>33</v>
      </c>
      <c r="E41" s="4">
        <v>60.0</v>
      </c>
    </row>
    <row r="42">
      <c r="C42" s="4"/>
      <c r="D42" s="4" t="s">
        <v>22</v>
      </c>
      <c r="E42" s="4">
        <v>5.0</v>
      </c>
    </row>
    <row r="43">
      <c r="C43" s="4" t="s">
        <v>34</v>
      </c>
      <c r="D43" s="4"/>
      <c r="E43" s="4"/>
      <c r="G43" s="24">
        <f>E44*E45</f>
        <v>646</v>
      </c>
    </row>
    <row r="44">
      <c r="D44" s="4" t="s">
        <v>35</v>
      </c>
      <c r="E44" s="4">
        <f>50*J3</f>
        <v>161.5</v>
      </c>
    </row>
    <row r="45">
      <c r="C45" s="4"/>
      <c r="D45" s="4" t="s">
        <v>22</v>
      </c>
      <c r="E45" s="4">
        <v>4.0</v>
      </c>
    </row>
    <row r="46">
      <c r="C46" s="4"/>
      <c r="D46" s="4"/>
      <c r="E46" s="4"/>
    </row>
    <row r="47">
      <c r="B47" s="25" t="s">
        <v>36</v>
      </c>
      <c r="D47" s="26">
        <f>SUM(G49)</f>
        <v>70000</v>
      </c>
    </row>
    <row r="48">
      <c r="C48" s="4"/>
      <c r="D48" s="4"/>
      <c r="E48" s="4"/>
    </row>
    <row r="49">
      <c r="C49" s="4" t="s">
        <v>37</v>
      </c>
      <c r="D49" s="4"/>
      <c r="E49" s="4"/>
      <c r="G49" s="24">
        <f>E50*E51*E52</f>
        <v>70000</v>
      </c>
    </row>
    <row r="50">
      <c r="C50" s="4"/>
      <c r="D50" s="4" t="s">
        <v>15</v>
      </c>
      <c r="E50" s="4">
        <v>7.0</v>
      </c>
    </row>
    <row r="51">
      <c r="C51" s="4"/>
      <c r="D51" s="4" t="s">
        <v>38</v>
      </c>
      <c r="E51" s="4">
        <v>50.0</v>
      </c>
    </row>
    <row r="52">
      <c r="C52" s="4"/>
      <c r="D52" s="4" t="s">
        <v>39</v>
      </c>
      <c r="E52" s="4">
        <v>200.0</v>
      </c>
    </row>
    <row r="53">
      <c r="C53" s="4"/>
      <c r="D53" s="4"/>
      <c r="E53" s="4"/>
    </row>
    <row r="54">
      <c r="B54" s="12" t="s">
        <v>40</v>
      </c>
      <c r="D54" s="27">
        <v>100000.0</v>
      </c>
      <c r="H54" s="28" t="s">
        <v>41</v>
      </c>
    </row>
    <row r="55">
      <c r="C55" s="3"/>
    </row>
    <row r="56">
      <c r="B56" s="29" t="s">
        <v>42</v>
      </c>
      <c r="D56" s="30">
        <f>D4-G6-G19-D47</f>
        <v>332765.85</v>
      </c>
    </row>
    <row r="62">
      <c r="C62" s="3"/>
    </row>
  </sheetData>
  <mergeCells count="11">
    <mergeCell ref="B47:C47"/>
    <mergeCell ref="D47:G47"/>
    <mergeCell ref="B4:C4"/>
    <mergeCell ref="B6:F6"/>
    <mergeCell ref="B2:G2"/>
    <mergeCell ref="D4:G4"/>
    <mergeCell ref="D54:G54"/>
    <mergeCell ref="B54:C54"/>
    <mergeCell ref="B56:C56"/>
    <mergeCell ref="D56:G56"/>
    <mergeCell ref="B19:F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.86"/>
    <col customWidth="1" min="3" max="3" width="34.71"/>
    <col customWidth="1" min="4" max="4" width="24.0"/>
    <col customWidth="1" min="5" max="5" width="17.57"/>
    <col customWidth="1" min="8" max="8" width="22.57"/>
  </cols>
  <sheetData>
    <row r="2">
      <c r="A2" s="1"/>
      <c r="B2" s="2" t="s">
        <v>0</v>
      </c>
    </row>
    <row r="3">
      <c r="C3" s="3"/>
    </row>
    <row r="4">
      <c r="B4" s="5" t="s">
        <v>2</v>
      </c>
      <c r="D4" s="6">
        <v>500000.0</v>
      </c>
      <c r="I4" s="7" t="s">
        <v>4</v>
      </c>
      <c r="J4" s="8"/>
      <c r="K4" s="9"/>
    </row>
    <row r="5">
      <c r="C5" s="3"/>
      <c r="I5" s="10"/>
      <c r="K5" s="11"/>
    </row>
    <row r="6">
      <c r="B6" s="12" t="s">
        <v>5</v>
      </c>
      <c r="G6" s="14">
        <f>(G7*G8*G9*G10*30) + G11</f>
        <v>219230</v>
      </c>
      <c r="I6" s="10"/>
      <c r="K6" s="11"/>
    </row>
    <row r="7">
      <c r="C7" s="15" t="s">
        <v>8</v>
      </c>
      <c r="G7" s="16">
        <v>40.0</v>
      </c>
      <c r="I7" s="10"/>
      <c r="K7" s="11"/>
    </row>
    <row r="8" ht="18.75" customHeight="1">
      <c r="C8" s="15" t="s">
        <v>10</v>
      </c>
      <c r="G8" s="4">
        <v>30.0</v>
      </c>
      <c r="H8" s="4"/>
      <c r="I8" s="10"/>
      <c r="K8" s="11"/>
    </row>
    <row r="9" ht="18.75" customHeight="1">
      <c r="C9" s="15" t="s">
        <v>12</v>
      </c>
      <c r="G9" s="4">
        <v>3.0</v>
      </c>
      <c r="I9" s="10"/>
      <c r="K9" s="11"/>
    </row>
    <row r="10">
      <c r="C10" s="15" t="s">
        <v>13</v>
      </c>
      <c r="G10" s="4">
        <v>2.0</v>
      </c>
      <c r="I10" s="17"/>
      <c r="J10" s="18"/>
      <c r="K10" s="19"/>
    </row>
    <row r="11">
      <c r="C11" s="15" t="s">
        <v>14</v>
      </c>
      <c r="G11" s="16">
        <f>1000*J14</f>
        <v>3230</v>
      </c>
      <c r="H11" s="4" t="s">
        <v>16</v>
      </c>
      <c r="I11" s="4" t="s">
        <v>17</v>
      </c>
      <c r="J11" s="4" t="s">
        <v>18</v>
      </c>
    </row>
    <row r="13">
      <c r="B13" s="12" t="s">
        <v>19</v>
      </c>
      <c r="G13" s="14">
        <f>(G14*G15*G16*G17*30) + G18</f>
        <v>276804</v>
      </c>
      <c r="I13" s="4" t="s">
        <v>1</v>
      </c>
    </row>
    <row r="14">
      <c r="C14" s="15" t="s">
        <v>8</v>
      </c>
      <c r="G14" s="16">
        <v>466.0</v>
      </c>
      <c r="I14" s="4" t="s">
        <v>3</v>
      </c>
      <c r="J14" s="4">
        <v>3.23</v>
      </c>
    </row>
    <row r="15">
      <c r="C15" s="15" t="s">
        <v>10</v>
      </c>
      <c r="G15" s="4">
        <v>60.0</v>
      </c>
      <c r="J15">
        <f>500*J14</f>
        <v>1615</v>
      </c>
    </row>
    <row r="16">
      <c r="C16" s="15" t="s">
        <v>12</v>
      </c>
      <c r="G16" s="4">
        <v>1.0</v>
      </c>
      <c r="H16" s="4"/>
    </row>
    <row r="17">
      <c r="C17" s="15" t="s">
        <v>13</v>
      </c>
      <c r="G17" s="4">
        <v>0.33</v>
      </c>
    </row>
    <row r="18">
      <c r="C18" s="15" t="s">
        <v>14</v>
      </c>
      <c r="G18" s="16">
        <v>0.0</v>
      </c>
    </row>
    <row r="20">
      <c r="B20" s="12" t="s">
        <v>6</v>
      </c>
      <c r="G20" s="14">
        <f>SUM(G21:G31)</f>
        <v>57148.15</v>
      </c>
      <c r="H20" s="4"/>
    </row>
    <row r="21">
      <c r="C21" s="4" t="s">
        <v>7</v>
      </c>
      <c r="G21" s="16">
        <f>100*J14+F22*80</f>
        <v>483</v>
      </c>
    </row>
    <row r="22">
      <c r="C22" s="4"/>
      <c r="D22" s="4" t="s">
        <v>9</v>
      </c>
      <c r="E22" s="4"/>
      <c r="F22" s="4">
        <v>2.0</v>
      </c>
      <c r="G22" s="16"/>
    </row>
    <row r="23">
      <c r="C23" s="4" t="s">
        <v>11</v>
      </c>
      <c r="E23" s="4"/>
      <c r="G23" s="16">
        <f>E24*E25*1615*J14+E26*2500*J14</f>
        <v>52665.15</v>
      </c>
    </row>
    <row r="24">
      <c r="C24" s="20"/>
      <c r="D24" s="21" t="s">
        <v>15</v>
      </c>
      <c r="E24" s="22">
        <v>1.0</v>
      </c>
      <c r="F24" s="4"/>
      <c r="G24" s="16"/>
    </row>
    <row r="25">
      <c r="C25" s="20"/>
      <c r="D25" s="21" t="s">
        <v>20</v>
      </c>
      <c r="E25" s="22">
        <v>7.0</v>
      </c>
      <c r="F25" s="4" t="s">
        <v>21</v>
      </c>
      <c r="G25" s="16"/>
    </row>
    <row r="26">
      <c r="D26" s="4" t="s">
        <v>22</v>
      </c>
      <c r="E26" s="4">
        <v>2.0</v>
      </c>
      <c r="F26" s="4"/>
      <c r="G26" s="16"/>
    </row>
    <row r="28">
      <c r="C28" s="4" t="s">
        <v>23</v>
      </c>
      <c r="G28" s="23">
        <f>E29*E30*E31</f>
        <v>4000</v>
      </c>
    </row>
    <row r="29">
      <c r="D29" s="4" t="s">
        <v>15</v>
      </c>
      <c r="E29" s="4">
        <v>1.0</v>
      </c>
    </row>
    <row r="30">
      <c r="D30" s="4" t="s">
        <v>24</v>
      </c>
      <c r="E30" s="4">
        <v>2000.0</v>
      </c>
    </row>
    <row r="31">
      <c r="D31" s="4" t="s">
        <v>22</v>
      </c>
      <c r="E31" s="4">
        <v>2.0</v>
      </c>
    </row>
    <row r="32">
      <c r="D32" s="4"/>
      <c r="E32" s="4"/>
    </row>
    <row r="33">
      <c r="B33" s="12" t="s">
        <v>25</v>
      </c>
      <c r="G33" s="14">
        <f>SUM(G34:G57)</f>
        <v>40086</v>
      </c>
    </row>
    <row r="34">
      <c r="C34" s="4" t="s">
        <v>26</v>
      </c>
      <c r="G34" s="16">
        <f>E35*E36*E37</f>
        <v>8000</v>
      </c>
    </row>
    <row r="35">
      <c r="C35" s="4"/>
      <c r="D35" s="4" t="s">
        <v>15</v>
      </c>
      <c r="E35" s="4">
        <v>1.0</v>
      </c>
      <c r="G35" s="16"/>
    </row>
    <row r="36">
      <c r="C36" s="4"/>
      <c r="D36" s="4" t="s">
        <v>24</v>
      </c>
      <c r="E36" s="4">
        <v>2000.0</v>
      </c>
      <c r="G36" s="16"/>
    </row>
    <row r="37">
      <c r="C37" s="4"/>
      <c r="D37" s="4" t="s">
        <v>22</v>
      </c>
      <c r="E37" s="4">
        <v>4.0</v>
      </c>
      <c r="G37" s="16"/>
    </row>
    <row r="38">
      <c r="C38" s="4" t="s">
        <v>27</v>
      </c>
      <c r="G38" s="16">
        <f>E39*E40*E41</f>
        <v>9000</v>
      </c>
    </row>
    <row r="39">
      <c r="C39" s="4"/>
      <c r="D39" s="4" t="s">
        <v>15</v>
      </c>
      <c r="E39" s="4">
        <v>1.0</v>
      </c>
      <c r="G39" s="16"/>
    </row>
    <row r="40">
      <c r="C40" s="4"/>
      <c r="D40" s="4" t="s">
        <v>24</v>
      </c>
      <c r="E40" s="4">
        <v>3000.0</v>
      </c>
      <c r="G40" s="16"/>
    </row>
    <row r="41">
      <c r="C41" s="4"/>
      <c r="D41" s="4" t="s">
        <v>22</v>
      </c>
      <c r="E41" s="4">
        <v>3.0</v>
      </c>
      <c r="G41" s="16"/>
    </row>
    <row r="42">
      <c r="C42" s="4" t="s">
        <v>28</v>
      </c>
      <c r="G42" s="16">
        <f>E43*E44*E45</f>
        <v>13500</v>
      </c>
    </row>
    <row r="43">
      <c r="C43" s="4"/>
      <c r="D43" s="4" t="s">
        <v>15</v>
      </c>
      <c r="E43" s="4">
        <v>1.0</v>
      </c>
      <c r="G43" s="16"/>
    </row>
    <row r="44">
      <c r="D44" s="4" t="s">
        <v>24</v>
      </c>
      <c r="E44" s="4">
        <v>2700.0</v>
      </c>
    </row>
    <row r="45">
      <c r="C45" s="4"/>
      <c r="D45" s="4" t="s">
        <v>22</v>
      </c>
      <c r="E45" s="4">
        <v>5.0</v>
      </c>
    </row>
    <row r="46">
      <c r="C46" s="4"/>
      <c r="D46" s="4"/>
      <c r="E46" s="4"/>
    </row>
    <row r="47">
      <c r="C47" s="4" t="s">
        <v>29</v>
      </c>
      <c r="G47" s="24">
        <f>E48*E49*E50</f>
        <v>8500</v>
      </c>
    </row>
    <row r="48">
      <c r="C48" s="4"/>
      <c r="D48" s="4" t="s">
        <v>15</v>
      </c>
      <c r="E48" s="4">
        <v>1.0</v>
      </c>
    </row>
    <row r="49">
      <c r="C49" s="4"/>
      <c r="D49" s="4" t="s">
        <v>24</v>
      </c>
      <c r="E49" s="4">
        <v>1700.0</v>
      </c>
    </row>
    <row r="50">
      <c r="C50" s="4"/>
      <c r="D50" s="4" t="s">
        <v>22</v>
      </c>
      <c r="E50" s="4">
        <v>5.0</v>
      </c>
    </row>
    <row r="51">
      <c r="C51" s="4" t="s">
        <v>30</v>
      </c>
      <c r="D51" s="4"/>
      <c r="E51" s="4"/>
      <c r="G51" s="24">
        <f>E52*E53</f>
        <v>140</v>
      </c>
    </row>
    <row r="52">
      <c r="C52" s="4"/>
      <c r="D52" s="4" t="s">
        <v>31</v>
      </c>
      <c r="E52" s="4">
        <v>28.0</v>
      </c>
    </row>
    <row r="53">
      <c r="C53" s="4"/>
      <c r="D53" s="4" t="s">
        <v>22</v>
      </c>
      <c r="E53" s="4">
        <v>5.0</v>
      </c>
    </row>
    <row r="54">
      <c r="C54" s="4" t="s">
        <v>32</v>
      </c>
      <c r="D54" s="4"/>
      <c r="E54" s="4"/>
      <c r="G54" s="24">
        <f>E55*E56</f>
        <v>300</v>
      </c>
    </row>
    <row r="55">
      <c r="C55" s="4"/>
      <c r="D55" s="4" t="s">
        <v>33</v>
      </c>
      <c r="E55" s="4">
        <v>60.0</v>
      </c>
    </row>
    <row r="56">
      <c r="C56" s="4"/>
      <c r="D56" s="4" t="s">
        <v>22</v>
      </c>
      <c r="E56" s="4">
        <v>5.0</v>
      </c>
    </row>
    <row r="57">
      <c r="C57" s="4" t="s">
        <v>34</v>
      </c>
      <c r="D57" s="4"/>
      <c r="E57" s="4"/>
      <c r="G57" s="24">
        <f>E58*E59</f>
        <v>646</v>
      </c>
    </row>
    <row r="58">
      <c r="D58" s="4" t="s">
        <v>35</v>
      </c>
      <c r="E58" s="4">
        <f>50*J14</f>
        <v>161.5</v>
      </c>
    </row>
    <row r="59">
      <c r="C59" s="4"/>
      <c r="D59" s="4" t="s">
        <v>22</v>
      </c>
      <c r="E59" s="4">
        <v>4.0</v>
      </c>
    </row>
    <row r="60">
      <c r="C60" s="4"/>
      <c r="D60" s="4"/>
      <c r="E60" s="4"/>
    </row>
    <row r="61">
      <c r="B61" s="25" t="s">
        <v>36</v>
      </c>
      <c r="D61" s="26">
        <f>SUM(G63)</f>
        <v>70000</v>
      </c>
    </row>
    <row r="62">
      <c r="C62" s="4"/>
      <c r="D62" s="4"/>
      <c r="E62" s="4"/>
    </row>
    <row r="63">
      <c r="C63" s="4" t="s">
        <v>37</v>
      </c>
      <c r="D63" s="4"/>
      <c r="E63" s="4"/>
      <c r="G63" s="24">
        <f>E64*E65*E66</f>
        <v>70000</v>
      </c>
    </row>
    <row r="64">
      <c r="C64" s="4"/>
      <c r="D64" s="4" t="s">
        <v>15</v>
      </c>
      <c r="E64" s="4">
        <v>7.0</v>
      </c>
    </row>
    <row r="65">
      <c r="C65" s="4"/>
      <c r="D65" s="4" t="s">
        <v>38</v>
      </c>
      <c r="E65" s="4">
        <v>50.0</v>
      </c>
    </row>
    <row r="66">
      <c r="C66" s="4"/>
      <c r="D66" s="4" t="s">
        <v>39</v>
      </c>
      <c r="E66" s="4">
        <v>200.0</v>
      </c>
    </row>
    <row r="67">
      <c r="C67" s="4"/>
      <c r="D67" s="4"/>
      <c r="E67" s="4"/>
    </row>
    <row r="68">
      <c r="B68" s="12" t="s">
        <v>40</v>
      </c>
      <c r="D68" s="27">
        <v>100000.0</v>
      </c>
      <c r="H68" s="28" t="s">
        <v>41</v>
      </c>
    </row>
    <row r="69">
      <c r="C69" s="3"/>
    </row>
    <row r="70">
      <c r="B70" s="29" t="s">
        <v>42</v>
      </c>
      <c r="D70" s="30">
        <f>D4-G6-G13-D61-D68</f>
        <v>-166034</v>
      </c>
    </row>
    <row r="76">
      <c r="C76" s="3"/>
    </row>
  </sheetData>
  <mergeCells count="24">
    <mergeCell ref="D4:G4"/>
    <mergeCell ref="B2:G2"/>
    <mergeCell ref="B4:C4"/>
    <mergeCell ref="I4:K10"/>
    <mergeCell ref="B6:F6"/>
    <mergeCell ref="C8:F8"/>
    <mergeCell ref="C9:F9"/>
    <mergeCell ref="C10:F10"/>
    <mergeCell ref="D68:G68"/>
    <mergeCell ref="B68:C68"/>
    <mergeCell ref="B70:C70"/>
    <mergeCell ref="B61:C61"/>
    <mergeCell ref="D70:G70"/>
    <mergeCell ref="D61:G61"/>
    <mergeCell ref="B13:F13"/>
    <mergeCell ref="C11:F11"/>
    <mergeCell ref="C17:F17"/>
    <mergeCell ref="C18:F18"/>
    <mergeCell ref="B20:F20"/>
    <mergeCell ref="C14:F14"/>
    <mergeCell ref="C7:F7"/>
    <mergeCell ref="C15:F15"/>
    <mergeCell ref="C16:F16"/>
    <mergeCell ref="B33:F33"/>
  </mergeCells>
  <drawing r:id="rId1"/>
</worksheet>
</file>