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gdprasad_crimson_ua_edu/Documents/University of Alabama/UA Year 3/Fall 2024/CS 581/CS-581-HPC-Fall-2024/HW 4/"/>
    </mc:Choice>
  </mc:AlternateContent>
  <xr:revisionPtr revIDLastSave="646" documentId="8_{24F7296F-B587-41C3-9164-BB9ECEABC15F}" xr6:coauthVersionLast="47" xr6:coauthVersionMax="47" xr10:uidLastSave="{767B6875-D536-41B6-97BA-3CCCE1A59604}"/>
  <bookViews>
    <workbookView xWindow="-108" yWindow="-108" windowWidth="23256" windowHeight="13896" xr2:uid="{653B0C48-CFE7-4628-A778-443B176C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O52" i="1"/>
  <c r="O56" i="1"/>
  <c r="N52" i="1"/>
  <c r="N57" i="1"/>
  <c r="O9" i="1"/>
  <c r="J4" i="1"/>
  <c r="O4" i="1" s="1"/>
  <c r="I4" i="1"/>
  <c r="N4" i="1" s="1"/>
  <c r="P3" i="1"/>
  <c r="O7" i="1"/>
  <c r="N3" i="1"/>
  <c r="F3" i="1"/>
  <c r="F4" i="1"/>
  <c r="F5" i="1"/>
  <c r="F6" i="1"/>
  <c r="F7" i="1"/>
  <c r="F8" i="1"/>
  <c r="F9" i="1"/>
  <c r="F52" i="1"/>
  <c r="F53" i="1"/>
  <c r="F54" i="1"/>
  <c r="F55" i="1"/>
  <c r="F56" i="1"/>
  <c r="F57" i="1"/>
  <c r="F58" i="1"/>
  <c r="K58" i="1"/>
  <c r="P58" i="1" s="1"/>
  <c r="K57" i="1"/>
  <c r="P57" i="1" s="1"/>
  <c r="K56" i="1"/>
  <c r="P56" i="1" s="1"/>
  <c r="K55" i="1"/>
  <c r="P55" i="1" s="1"/>
  <c r="K54" i="1"/>
  <c r="P54" i="1" s="1"/>
  <c r="K53" i="1"/>
  <c r="P53" i="1" s="1"/>
  <c r="J58" i="1"/>
  <c r="O58" i="1" s="1"/>
  <c r="J57" i="1"/>
  <c r="O57" i="1" s="1"/>
  <c r="J56" i="1"/>
  <c r="J55" i="1"/>
  <c r="O55" i="1" s="1"/>
  <c r="J54" i="1"/>
  <c r="O54" i="1" s="1"/>
  <c r="J53" i="1"/>
  <c r="O53" i="1" s="1"/>
  <c r="I58" i="1"/>
  <c r="N58" i="1" s="1"/>
  <c r="I57" i="1"/>
  <c r="I56" i="1"/>
  <c r="N56" i="1" s="1"/>
  <c r="I55" i="1"/>
  <c r="N55" i="1" s="1"/>
  <c r="I54" i="1"/>
  <c r="N54" i="1" s="1"/>
  <c r="I53" i="1"/>
  <c r="N53" i="1" s="1"/>
  <c r="I7" i="1"/>
  <c r="N7" i="1" s="1"/>
  <c r="K9" i="1"/>
  <c r="P9" i="1" s="1"/>
  <c r="K8" i="1"/>
  <c r="P8" i="1" s="1"/>
  <c r="K6" i="1"/>
  <c r="P6" i="1" s="1"/>
  <c r="K7" i="1"/>
  <c r="P7" i="1" s="1"/>
  <c r="K5" i="1"/>
  <c r="P5" i="1" s="1"/>
  <c r="K4" i="1"/>
  <c r="P4" i="1" s="1"/>
  <c r="K3" i="1"/>
  <c r="J9" i="1"/>
  <c r="J8" i="1"/>
  <c r="O8" i="1" s="1"/>
  <c r="J7" i="1"/>
  <c r="J6" i="1"/>
  <c r="O6" i="1" s="1"/>
  <c r="J5" i="1"/>
  <c r="O5" i="1" s="1"/>
  <c r="J3" i="1"/>
  <c r="O3" i="1" s="1"/>
  <c r="I9" i="1"/>
  <c r="N9" i="1" s="1"/>
  <c r="I8" i="1"/>
  <c r="N8" i="1" s="1"/>
  <c r="I6" i="1"/>
  <c r="N6" i="1" s="1"/>
  <c r="I5" i="1"/>
  <c r="N5" i="1" s="1"/>
  <c r="I3" i="1"/>
</calcChain>
</file>

<file path=xl/sharedStrings.xml><?xml version="1.0" encoding="utf-8"?>
<sst xmlns="http://schemas.openxmlformats.org/spreadsheetml/2006/main" count="32" uniqueCount="17">
  <si>
    <t>Test 1 (seconds)</t>
  </si>
  <si>
    <t>Test 2 (seconds)</t>
  </si>
  <si>
    <t>Test 3 (seconds)</t>
  </si>
  <si>
    <t>Test 2 Speedup (seconds)</t>
  </si>
  <si>
    <t>Test 1 Efficiency (seconds)</t>
  </si>
  <si>
    <t>Test 2 Efficiency (seconds)</t>
  </si>
  <si>
    <t>Test 3 Efficiency (seconds)</t>
  </si>
  <si>
    <t>Test 3 Speedup (seconds)</t>
  </si>
  <si>
    <t>Test 1 Speedup (seconds)</t>
  </si>
  <si>
    <t>Average Time (seconds)</t>
  </si>
  <si>
    <t>MPI Blocking Tests of a 5000 x 5000 Matrix with 5000 Max Iterations</t>
  </si>
  <si>
    <t>MPI Blocking Speedup Table</t>
  </si>
  <si>
    <t>MPI Blocking Efficiency Table</t>
  </si>
  <si>
    <t>Processor Count</t>
  </si>
  <si>
    <t>MPI Nonblocking Tests of a 5000 x 5000 Matrix with 5000 Max Iterations</t>
  </si>
  <si>
    <t>MPI Nonblocking Speedup Table</t>
  </si>
  <si>
    <t>MPI Nonblocking Efficiency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</si>
</sst>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5"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Blocking</a:t>
            </a:r>
            <a:r>
              <a:rPr lang="en-US" baseline="0"/>
              <a:t> </a:t>
            </a:r>
            <a:r>
              <a:rPr lang="en-US"/>
              <a:t>Tests of a 5000 x 5000 Matrix with 5000 Max Iterations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Test 1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2284.7968300000002</c:v>
                </c:pt>
                <c:pt idx="1">
                  <c:v>1137.775183</c:v>
                </c:pt>
                <c:pt idx="2">
                  <c:v>560.12505099999998</c:v>
                </c:pt>
                <c:pt idx="3">
                  <c:v>276.82142900000002</c:v>
                </c:pt>
                <c:pt idx="4">
                  <c:v>233.298551</c:v>
                </c:pt>
                <c:pt idx="5">
                  <c:v>149.00259</c:v>
                </c:pt>
                <c:pt idx="6">
                  <c:v>121.31812600000001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286-9669-ABFC2D4E3C3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Test 2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2294.894456</c:v>
                </c:pt>
                <c:pt idx="1">
                  <c:v>1135.961816</c:v>
                </c:pt>
                <c:pt idx="2">
                  <c:v>551.89388499999995</c:v>
                </c:pt>
                <c:pt idx="3">
                  <c:v>280.98726599999998</c:v>
                </c:pt>
                <c:pt idx="4">
                  <c:v>234.92260999999999</c:v>
                </c:pt>
                <c:pt idx="5">
                  <c:v>150.632845</c:v>
                </c:pt>
                <c:pt idx="6">
                  <c:v>121.623063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D-4286-9669-ABFC2D4E3C3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Test 3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2275.2547930000001</c:v>
                </c:pt>
                <c:pt idx="1">
                  <c:v>1139.1987019999999</c:v>
                </c:pt>
                <c:pt idx="2">
                  <c:v>550.38849800000003</c:v>
                </c:pt>
                <c:pt idx="3">
                  <c:v>278.12822299999999</c:v>
                </c:pt>
                <c:pt idx="4">
                  <c:v>237.61262600000001</c:v>
                </c:pt>
                <c:pt idx="5">
                  <c:v>148.44859700000001</c:v>
                </c:pt>
                <c:pt idx="6">
                  <c:v>121.533316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D-4286-9669-ABFC2D4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02912"/>
        <c:axId val="1739105312"/>
      </c:scatterChart>
      <c:valAx>
        <c:axId val="17391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5312"/>
        <c:crosses val="autoZero"/>
        <c:crossBetween val="midCat"/>
      </c:valAx>
      <c:valAx>
        <c:axId val="1739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Nonblocking Tests of a 5000 x 5000 Matrix with 5000 Max Iterations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14944181410287E-2"/>
          <c:y val="0.12120772946859906"/>
          <c:w val="0.91250783733541596"/>
          <c:h val="0.65660200083685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Test 1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2255.976154</c:v>
                </c:pt>
                <c:pt idx="1">
                  <c:v>1127.037527</c:v>
                </c:pt>
                <c:pt idx="2">
                  <c:v>548.10243400000002</c:v>
                </c:pt>
                <c:pt idx="3">
                  <c:v>279.10918700000002</c:v>
                </c:pt>
                <c:pt idx="4">
                  <c:v>237.67192</c:v>
                </c:pt>
                <c:pt idx="5">
                  <c:v>148.765085</c:v>
                </c:pt>
                <c:pt idx="6">
                  <c:v>120.707381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5-4729-8611-364C8DA74B95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Test 2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Sheet1!$D$52:$D$58</c:f>
              <c:numCache>
                <c:formatCode>General</c:formatCode>
                <c:ptCount val="7"/>
                <c:pt idx="0">
                  <c:v>2269.1244980000001</c:v>
                </c:pt>
                <c:pt idx="1">
                  <c:v>1131.6364819999999</c:v>
                </c:pt>
                <c:pt idx="2">
                  <c:v>552.792732</c:v>
                </c:pt>
                <c:pt idx="3">
                  <c:v>278.21189099999998</c:v>
                </c:pt>
                <c:pt idx="4">
                  <c:v>233.998009</c:v>
                </c:pt>
                <c:pt idx="5">
                  <c:v>153.16784799999999</c:v>
                </c:pt>
                <c:pt idx="6">
                  <c:v>120.78335199999999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5-4729-8611-364C8DA74B95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Test 3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Sheet1!$E$52:$E$58</c:f>
              <c:numCache>
                <c:formatCode>General</c:formatCode>
                <c:ptCount val="7"/>
                <c:pt idx="0">
                  <c:v>2267.9367769999999</c:v>
                </c:pt>
                <c:pt idx="1">
                  <c:v>1143.80556</c:v>
                </c:pt>
                <c:pt idx="2">
                  <c:v>564.63124400000004</c:v>
                </c:pt>
                <c:pt idx="3">
                  <c:v>282.03249699999998</c:v>
                </c:pt>
                <c:pt idx="4">
                  <c:v>236.793498</c:v>
                </c:pt>
                <c:pt idx="5">
                  <c:v>154.51639599999999</c:v>
                </c:pt>
                <c:pt idx="6">
                  <c:v>129.68868900000001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5-4729-8611-364C8DA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02912"/>
        <c:axId val="1739105312"/>
      </c:scatterChart>
      <c:valAx>
        <c:axId val="17391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5312"/>
        <c:crosses val="autoZero"/>
        <c:crossBetween val="midCat"/>
      </c:valAx>
      <c:valAx>
        <c:axId val="1739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Blocking Speedup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Sheet1!$I$2</c:f>
              <c:strCache>
                <c:ptCount val="1"/>
                <c:pt idx="0">
                  <c:v>Test 1 Speedup (seconds)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2.0081267935336924</c:v>
                </c:pt>
                <c:pt idx="2">
                  <c:v>4.0790834580972888</c:v>
                </c:pt>
                <c:pt idx="3">
                  <c:v>8.2536848330480943</c:v>
                </c:pt>
                <c:pt idx="4">
                  <c:v>9.7934462953436867</c:v>
                </c:pt>
                <c:pt idx="5">
                  <c:v>15.333940369761359</c:v>
                </c:pt>
                <c:pt idx="6">
                  <c:v>18.83310355453397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C-4AFF-A880-7A1A0117BD39}"/>
            </c:ext>
          </c:extLst>
        </c:ser>
        <c:ser>
          <c:idx val="5"/>
          <c:order val="1"/>
          <c:tx>
            <c:strRef>
              <c:f>Sheet1!$J$2</c:f>
              <c:strCache>
                <c:ptCount val="1"/>
                <c:pt idx="0">
                  <c:v>Test 2 Speedup (seconds)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2.0202214754725523</c:v>
                </c:pt>
                <c:pt idx="2">
                  <c:v>4.1582168572134117</c:v>
                </c:pt>
                <c:pt idx="3">
                  <c:v>8.1672542982784151</c:v>
                </c:pt>
                <c:pt idx="4">
                  <c:v>9.7687253517232762</c:v>
                </c:pt>
                <c:pt idx="5">
                  <c:v>15.235020330393414</c:v>
                </c:pt>
                <c:pt idx="6">
                  <c:v>18.868908572052653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C-4AFF-A880-7A1A0117BD39}"/>
            </c:ext>
          </c:extLst>
        </c:ser>
        <c:ser>
          <c:idx val="6"/>
          <c:order val="2"/>
          <c:tx>
            <c:strRef>
              <c:f>Sheet1!$K$2</c:f>
              <c:strCache>
                <c:ptCount val="1"/>
                <c:pt idx="0">
                  <c:v>Test 3 Speedup (seconds)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</c:v>
                </c:pt>
                <c:pt idx="1">
                  <c:v>1.9972413846728561</c:v>
                </c:pt>
                <c:pt idx="2">
                  <c:v>4.1339068699070092</c:v>
                </c:pt>
                <c:pt idx="3">
                  <c:v>8.1805965912348277</c:v>
                </c:pt>
                <c:pt idx="4">
                  <c:v>9.5754793476336566</c:v>
                </c:pt>
                <c:pt idx="5">
                  <c:v>15.326886471011916</c:v>
                </c:pt>
                <c:pt idx="6">
                  <c:v>18.721243424313379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C-4AFF-A880-7A1A0117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84335"/>
        <c:axId val="684980975"/>
      </c:scatterChart>
      <c:valAx>
        <c:axId val="684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975"/>
        <c:crosses val="autoZero"/>
        <c:crossBetween val="midCat"/>
      </c:valAx>
      <c:valAx>
        <c:axId val="6849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MPI Blocking Efficiency Plot</a:t>
            </a:r>
            <a:endParaRPr lang="en-US"/>
          </a:p>
        </c:rich>
      </c:tx>
      <c:layout>
        <c:manualLayout>
          <c:xMode val="edge"/>
          <c:yMode val="edge"/>
          <c:x val="0.34969782435004804"/>
          <c:y val="3.2000587457353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Test 1 Efficiency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1</c:v>
                </c:pt>
                <c:pt idx="1">
                  <c:v>1.0040633967668462</c:v>
                </c:pt>
                <c:pt idx="2">
                  <c:v>1.0197708645243222</c:v>
                </c:pt>
                <c:pt idx="3">
                  <c:v>1.0317106041310118</c:v>
                </c:pt>
                <c:pt idx="4">
                  <c:v>0.97934462953436863</c:v>
                </c:pt>
                <c:pt idx="5">
                  <c:v>0.95837127311008496</c:v>
                </c:pt>
                <c:pt idx="6">
                  <c:v>0.94165517772669849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E-4AD7-9DB6-C41EF9128A8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Test 2 Efficiency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1</c:v>
                </c:pt>
                <c:pt idx="1">
                  <c:v>1.0101107377362761</c:v>
                </c:pt>
                <c:pt idx="2">
                  <c:v>1.0395542143033529</c:v>
                </c:pt>
                <c:pt idx="3">
                  <c:v>1.0209067872848019</c:v>
                </c:pt>
                <c:pt idx="4">
                  <c:v>0.97687253517232764</c:v>
                </c:pt>
                <c:pt idx="5">
                  <c:v>0.9521887706495884</c:v>
                </c:pt>
                <c:pt idx="6">
                  <c:v>0.9434454286026327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E-4AD7-9DB6-C41EF9128A8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Test 3 Efficiency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0.99862069233642803</c:v>
                </c:pt>
                <c:pt idx="2">
                  <c:v>1.0334767174767523</c:v>
                </c:pt>
                <c:pt idx="3">
                  <c:v>1.0225745739043535</c:v>
                </c:pt>
                <c:pt idx="4">
                  <c:v>0.95754793476336564</c:v>
                </c:pt>
                <c:pt idx="5">
                  <c:v>0.95793040443824473</c:v>
                </c:pt>
                <c:pt idx="6">
                  <c:v>0.93606217121566893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E-4AD7-9DB6-C41EF912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8271"/>
        <c:axId val="726358751"/>
      </c:scatterChart>
      <c:valAx>
        <c:axId val="7263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751"/>
        <c:crosses val="autoZero"/>
        <c:crossBetween val="midCat"/>
      </c:valAx>
      <c:valAx>
        <c:axId val="7263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MPI Nonblocking Efficiency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Sheet1!$N$51</c:f>
              <c:strCache>
                <c:ptCount val="1"/>
                <c:pt idx="0">
                  <c:v>Test 1 Efficiency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Sheet1!$M$52:$M$58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Sheet1!$N$52:$N$58</c:f>
              <c:numCache>
                <c:formatCode>General</c:formatCode>
                <c:ptCount val="7"/>
                <c:pt idx="0">
                  <c:v>1</c:v>
                </c:pt>
                <c:pt idx="1">
                  <c:v>1.0008434058114553</c:v>
                </c:pt>
                <c:pt idx="2">
                  <c:v>1.0289938586552601</c:v>
                </c:pt>
                <c:pt idx="3">
                  <c:v>1.0103466040693243</c:v>
                </c:pt>
                <c:pt idx="4">
                  <c:v>0.94919759725928077</c:v>
                </c:pt>
                <c:pt idx="5">
                  <c:v>0.94779302297309886</c:v>
                </c:pt>
                <c:pt idx="6">
                  <c:v>0.93448144401376754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B-4BA6-9159-B78B89EAFDCF}"/>
            </c:ext>
          </c:extLst>
        </c:ser>
        <c:ser>
          <c:idx val="2"/>
          <c:order val="1"/>
          <c:tx>
            <c:strRef>
              <c:f>Sheet1!$O$51</c:f>
              <c:strCache>
                <c:ptCount val="1"/>
                <c:pt idx="0">
                  <c:v>Test 2 Efficiency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Sheet1!$M$52:$M$58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Sheet1!$O$52:$O$58</c:f>
              <c:numCache>
                <c:formatCode>General</c:formatCode>
                <c:ptCount val="7"/>
                <c:pt idx="0">
                  <c:v>1</c:v>
                </c:pt>
                <c:pt idx="1">
                  <c:v>1.0025854300798338</c:v>
                </c:pt>
                <c:pt idx="2">
                  <c:v>1.0262094482457849</c:v>
                </c:pt>
                <c:pt idx="3">
                  <c:v>1.0195127218699651</c:v>
                </c:pt>
                <c:pt idx="4">
                  <c:v>0.96971957483621163</c:v>
                </c:pt>
                <c:pt idx="5">
                  <c:v>0.92591417178492974</c:v>
                </c:pt>
                <c:pt idx="6">
                  <c:v>0.93933661403932567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B-4BA6-9159-B78B89EAFDCF}"/>
            </c:ext>
          </c:extLst>
        </c:ser>
        <c:ser>
          <c:idx val="3"/>
          <c:order val="2"/>
          <c:tx>
            <c:strRef>
              <c:f>Sheet1!$P$51</c:f>
              <c:strCache>
                <c:ptCount val="1"/>
                <c:pt idx="0">
                  <c:v>Test 3 Efficiency (seconds)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Sheet1!$M$52:$M$58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Sheet1!$P$52:$P$58</c:f>
              <c:numCache>
                <c:formatCode>General</c:formatCode>
                <c:ptCount val="7"/>
                <c:pt idx="0">
                  <c:v>1</c:v>
                </c:pt>
                <c:pt idx="1">
                  <c:v>0.99139961209840588</c:v>
                </c:pt>
                <c:pt idx="2">
                  <c:v>1.0041672335263119</c:v>
                </c:pt>
                <c:pt idx="3">
                  <c:v>1.0051752905800782</c:v>
                </c:pt>
                <c:pt idx="4">
                  <c:v>0.95776986959329435</c:v>
                </c:pt>
                <c:pt idx="5">
                  <c:v>0.9173528002976461</c:v>
                </c:pt>
                <c:pt idx="6">
                  <c:v>0.87437724696253183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B-4BA6-9159-B78B89EA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58368"/>
        <c:axId val="976058848"/>
      </c:lineChart>
      <c:catAx>
        <c:axId val="9760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8848"/>
        <c:crosses val="autoZero"/>
        <c:auto val="1"/>
        <c:lblAlgn val="ctr"/>
        <c:lblOffset val="100"/>
        <c:noMultiLvlLbl val="0"/>
      </c:catAx>
      <c:valAx>
        <c:axId val="9760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MPI Nonblocking Speedup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Sheet1!$I$51</c:f>
              <c:strCache>
                <c:ptCount val="1"/>
                <c:pt idx="0">
                  <c:v>Test 1 Speedup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Sheet1!$H$52:$H$58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Sheet1!$I$52:$I$58</c:f>
              <c:numCache>
                <c:formatCode>General</c:formatCode>
                <c:ptCount val="7"/>
                <c:pt idx="0">
                  <c:v>1</c:v>
                </c:pt>
                <c:pt idx="1">
                  <c:v>2.0016868116229105</c:v>
                </c:pt>
                <c:pt idx="2">
                  <c:v>4.1159754346210402</c:v>
                </c:pt>
                <c:pt idx="3">
                  <c:v>8.0827728325545944</c:v>
                </c:pt>
                <c:pt idx="4">
                  <c:v>9.4919759725928081</c:v>
                </c:pt>
                <c:pt idx="5">
                  <c:v>15.164688367569582</c:v>
                </c:pt>
                <c:pt idx="6">
                  <c:v>18.68962888027535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E58-A96F-F4859F63348D}"/>
            </c:ext>
          </c:extLst>
        </c:ser>
        <c:ser>
          <c:idx val="2"/>
          <c:order val="2"/>
          <c:tx>
            <c:strRef>
              <c:f>Sheet1!$J$51</c:f>
              <c:strCache>
                <c:ptCount val="1"/>
                <c:pt idx="0">
                  <c:v>Test 2 Speedup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Sheet1!$H$52:$H$58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Sheet1!$J$52:$J$58</c:f>
              <c:numCache>
                <c:formatCode>General</c:formatCode>
                <c:ptCount val="7"/>
                <c:pt idx="0">
                  <c:v>1</c:v>
                </c:pt>
                <c:pt idx="1">
                  <c:v>2.0051708601596676</c:v>
                </c:pt>
                <c:pt idx="2">
                  <c:v>4.1048377929831394</c:v>
                </c:pt>
                <c:pt idx="3">
                  <c:v>8.1561017749597209</c:v>
                </c:pt>
                <c:pt idx="4">
                  <c:v>9.6971957483621161</c:v>
                </c:pt>
                <c:pt idx="5">
                  <c:v>14.814626748558876</c:v>
                </c:pt>
                <c:pt idx="6">
                  <c:v>18.786732280786513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9-4E58-A96F-F4859F63348D}"/>
            </c:ext>
          </c:extLst>
        </c:ser>
        <c:ser>
          <c:idx val="3"/>
          <c:order val="3"/>
          <c:tx>
            <c:strRef>
              <c:f>Sheet1!$K$51</c:f>
              <c:strCache>
                <c:ptCount val="1"/>
                <c:pt idx="0">
                  <c:v>Test 3 Speedup (seconds)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Sheet1!$H$52:$H$58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Sheet1!$K$52:$K$58</c:f>
              <c:numCache>
                <c:formatCode>General</c:formatCode>
                <c:ptCount val="7"/>
                <c:pt idx="0">
                  <c:v>1</c:v>
                </c:pt>
                <c:pt idx="1">
                  <c:v>1.9827992241968118</c:v>
                </c:pt>
                <c:pt idx="2">
                  <c:v>4.0166689341052475</c:v>
                </c:pt>
                <c:pt idx="3">
                  <c:v>8.0414023246406252</c:v>
                </c:pt>
                <c:pt idx="4">
                  <c:v>9.5776986959329431</c:v>
                </c:pt>
                <c:pt idx="5">
                  <c:v>14.677644804762338</c:v>
                </c:pt>
                <c:pt idx="6">
                  <c:v>17.487544939250636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9-4E58-A96F-F4859F63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83424"/>
        <c:axId val="132998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Sheet1!$H$51</c15:sqref>
                        </c15:formulaRef>
                      </c:ext>
                    </c:extLst>
                    <c:strCache>
                      <c:ptCount val="1"/>
                      <c:pt idx="0">
                        <c:v>Processor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Sheet1!$H$52:$H$58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Sheet1!$H$52:$H$58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59-4E58-A96F-F4859F63348D}"/>
                  </c:ext>
                </c:extLst>
              </c15:ser>
            </c15:filteredLineSeries>
          </c:ext>
        </c:extLst>
      </c:lineChart>
      <c:catAx>
        <c:axId val="13299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8704"/>
        <c:crosses val="autoZero"/>
        <c:auto val="1"/>
        <c:lblAlgn val="ctr"/>
        <c:lblOffset val="100"/>
        <c:noMultiLvlLbl val="0"/>
      </c:catAx>
      <c:valAx>
        <c:axId val="1329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10</xdr:row>
      <xdr:rowOff>185737</xdr:rowOff>
    </xdr:from>
    <xdr:to>
      <xdr:col>6</xdr:col>
      <xdr:colOff>15551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3CD56-C0EF-2217-08F1-AD2BCABF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929601</xdr:colOff>
      <xdr:row>59</xdr:row>
      <xdr:rowOff>149834</xdr:rowOff>
    </xdr:from>
    <xdr:to>
      <xdr:col>6</xdr:col>
      <xdr:colOff>46965</xdr:colOff>
      <xdr:row>74</xdr:row>
      <xdr:rowOff>35534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701A19-7501-4E77-AA92-63CA069E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1504484</xdr:colOff>
      <xdr:row>10</xdr:row>
      <xdr:rowOff>133000</xdr:rowOff>
    </xdr:from>
    <xdr:to>
      <xdr:col>11</xdr:col>
      <xdr:colOff>171062</xdr:colOff>
      <xdr:row>25</xdr:row>
      <xdr:rowOff>111890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05802-24EA-E56E-FB16-F4C2E2DD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21421</xdr:colOff>
      <xdr:row>10</xdr:row>
      <xdr:rowOff>117449</xdr:rowOff>
    </xdr:from>
    <xdr:to>
      <xdr:col>15</xdr:col>
      <xdr:colOff>1951653</xdr:colOff>
      <xdr:row>25</xdr:row>
      <xdr:rowOff>96339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9E0BA-59D8-BC04-5F0B-0A02F099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19400</xdr:colOff>
      <xdr:row>59</xdr:row>
      <xdr:rowOff>582</xdr:rowOff>
    </xdr:from>
    <xdr:to>
      <xdr:col>15</xdr:col>
      <xdr:colOff>1912777</xdr:colOff>
      <xdr:row>73</xdr:row>
      <xdr:rowOff>154655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C407B5-508A-E7CD-8E7A-84D73E92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31451</xdr:colOff>
      <xdr:row>59</xdr:row>
      <xdr:rowOff>136731</xdr:rowOff>
    </xdr:from>
    <xdr:to>
      <xdr:col>10</xdr:col>
      <xdr:colOff>1516691</xdr:colOff>
      <xdr:row>74</xdr:row>
      <xdr:rowOff>115621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073C7-5A10-6F04-71B2-9EA586E1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F0E88-2727-4180-93BC-95B152106C09}" name="Table4" displayName="Table4" ref="B2:F10" totalsRowShown="0" headerRowDxfId="34" dataDxfId="33">
  <autoFilter ref="B2:F10" xr:uid="{BCFF0E88-2727-4180-93BC-95B152106C09}"/>
  <tableColumns count="5">
    <tableColumn id="1" xr3:uid="{A80CFD33-5C89-4E00-ADC4-B71A182C2E63}" name="Processor Count" dataDxfId="32"/>
    <tableColumn id="2" xr3:uid="{72A2253E-A1FE-43E1-93B4-F2742D53E8D8}" name="Test 1 (seconds)" dataDxfId="31"/>
    <tableColumn id="3" xr3:uid="{1F95CFCE-85E4-48E5-A1F1-369CB9202FEB}" name="Test 2 (seconds)" dataDxfId="30"/>
    <tableColumn id="4" xr3:uid="{51F77EE1-193C-4117-B274-3041972268F0}" name="Test 3 (seconds)" dataDxfId="29"/>
    <tableColumn id="5" xr3:uid="{193B9FF1-5594-4EAC-BD0E-3C1D05AF0E52}" name="Average Time (seconds)" dataDxfId="28">
      <calculatedColumnFormula>AVERAGE(Table4[[#This Row],[Test 1 (seconds)]:[Test 3 (seconds)]])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225BB6-E8E5-4707-8C2D-30A56CFB2BE9}" name="Table46" displayName="Table46" ref="B51:F58" totalsRowShown="0" headerRowDxfId="27" dataDxfId="26">
  <autoFilter ref="B51:F58" xr:uid="{4A225BB6-E8E5-4707-8C2D-30A56CFB2BE9}"/>
  <tableColumns count="5">
    <tableColumn id="1" xr3:uid="{497E50FA-B6F8-4E31-94BA-490E7306D0AC}" name="Processor Count" dataDxfId="25"/>
    <tableColumn id="2" xr3:uid="{933C74BC-C67B-474E-8957-C061E8574202}" name="Test 1 (seconds)" dataDxfId="24"/>
    <tableColumn id="3" xr3:uid="{B6889157-BB2C-42A0-9BF0-1087A336EC1A}" name="Test 2 (seconds)" dataDxfId="23"/>
    <tableColumn id="4" xr3:uid="{298E016D-D180-4A8D-BC06-EB2412192EA8}" name="Test 3 (seconds)" dataDxfId="22"/>
    <tableColumn id="5" xr3:uid="{774D4F8C-7C3B-454E-A5E8-1576265D06DB}" name="Average Time (seconds)" dataDxfId="21">
      <calculatedColumnFormula>AVERAGE(Table46[[#This Row],[Test 1 (seconds)]:[Test 3 (seconds)]])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0B446-CC71-4A22-B77F-14A0FDBAF1D0}" name="Table42" displayName="Table42" ref="H2:K9" totalsRowShown="0" headerRowDxfId="20" dataDxfId="19">
  <autoFilter ref="H2:K9" xr:uid="{6B80B446-CC71-4A22-B77F-14A0FDBAF1D0}"/>
  <tableColumns count="4">
    <tableColumn id="1" xr3:uid="{E1C146C9-32AD-4E02-AB64-E7CFB9AEACD6}" name="Processor Count" dataDxfId="18"/>
    <tableColumn id="2" xr3:uid="{712FDE01-7B8A-4A58-A794-09ED64C9327C}" name="Test 1 Speedup (seconds)" dataDxfId="17">
      <calculatedColumnFormula>Table4[[#This Row],[Test 1 (seconds)]]/Table4[[#This Row],[Test 1 (seconds)]]</calculatedColumnFormula>
    </tableColumn>
    <tableColumn id="3" xr3:uid="{959B463B-5A1C-4002-9C6C-2AAEE2541ECC}" name="Test 2 Speedup (seconds)" dataDxfId="16">
      <calculatedColumnFormula>Table4[[#This Row],[Test 2 (seconds)]]/Table4[[#This Row],[Test 2 (seconds)]]</calculatedColumnFormula>
    </tableColumn>
    <tableColumn id="4" xr3:uid="{9DAFCEC6-5F4B-48B7-B818-F48948DAF038}" name="Test 3 Speedup (seconds)" dataDxfId="15">
      <calculatedColumnFormula>Table4[[#This Row],[Test 3 (seconds)]]/Table4[[#This Row],[Test 3 (seconds)]]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49F390-7816-4E11-8ACB-24032797CD62}" name="Table429" displayName="Table429" ref="M2:P9" totalsRowShown="0" headerRowDxfId="14" dataDxfId="13">
  <autoFilter ref="M2:P9" xr:uid="{6049F390-7816-4E11-8ACB-24032797CD62}"/>
  <tableColumns count="4">
    <tableColumn id="1" xr3:uid="{080242DC-2567-4D41-9B1B-CD76D61D3AC2}" name="Processor Count" dataDxfId="12"/>
    <tableColumn id="2" xr3:uid="{4234DFCD-CCF4-4A6B-A54B-F724C34B81C9}" name="Test 1 Efficiency (seconds)" dataDxfId="11">
      <calculatedColumnFormula>Table42[[#This Row],[Test 1 Speedup (seconds)]]/Table429[[#This Row],[Processor Count]]</calculatedColumnFormula>
    </tableColumn>
    <tableColumn id="3" xr3:uid="{83B43839-05F1-498F-BD94-0012AA13CE55}" name="Test 2 Efficiency (seconds)" dataDxfId="10">
      <calculatedColumnFormula>Table42[[#This Row],[Test 2 Speedup (seconds)]]/Table429[[#This Row],[Processor Count]]</calculatedColumnFormula>
    </tableColumn>
    <tableColumn id="4" xr3:uid="{461F1D29-AA72-4ACF-86FB-EE08F668B665}" name="Test 3 Efficiency (seconds)" dataDxfId="9">
      <calculatedColumnFormula>Table42[[#This Row],[Test 3 Speedup (seconds)]]/Table429[[#This Row],[Processor Count]]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78C6A9-CCE8-422A-A70B-045FC4B4DDE8}" name="Table4210" displayName="Table4210" ref="H51:K58" totalsRowShown="0" headerRowDxfId="8" dataDxfId="7">
  <autoFilter ref="H51:K58" xr:uid="{C578C6A9-CCE8-422A-A70B-045FC4B4DDE8}"/>
  <tableColumns count="4">
    <tableColumn id="1" xr3:uid="{05A125CB-844B-4688-92E0-BB615FBEB4CD}" name="Processor Count" dataDxfId="6"/>
    <tableColumn id="2" xr3:uid="{167AEC03-D1F2-41B8-AC5D-B32B28937A31}" name="Test 1 Speedup (seconds)" dataDxfId="5"/>
    <tableColumn id="3" xr3:uid="{84B00A4A-EF65-46FC-AA1A-97F9AEE3FFCB}" name="Test 2 Speedup (seconds)" dataDxfId="4"/>
    <tableColumn id="4" xr3:uid="{A4DE39AB-4659-4C83-89CE-0D1BD5DA36F7}" name="Test 3 Speedup (seconds)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2E87D6-1782-48E5-9B83-FC4BAD7C11AA}" name="Table421011" displayName="Table421011" ref="M51:P58" totalsRowShown="0" headerRowDxfId="2" dataDxfId="1">
  <autoFilter ref="M51:P58" xr:uid="{7E2E87D6-1782-48E5-9B83-FC4BAD7C11AA}"/>
  <tableColumns count="4">
    <tableColumn id="1" xr3:uid="{07CB402C-73B7-456D-8BDB-17B94B866B71}" name="Processor Count" dataDxfId="0"/>
    <tableColumn id="2" xr3:uid="{89305EC2-D0DF-42AC-83A8-9731750ABDE3}" name="Test 1 Efficiency (seconds)">
      <calculatedColumnFormula>Table4210[[#This Row],[Test 1 Speedup (seconds)]]/Table421011[[#This Row],[Processor Count]]</calculatedColumnFormula>
    </tableColumn>
    <tableColumn id="3" xr3:uid="{1EBE789C-C319-4A16-9615-B97D08560582}" name="Test 2 Efficiency (seconds)">
      <calculatedColumnFormula>Table4210[[#This Row],[Test 2 Speedup (seconds)]]/Table421011[[#This Row],[Processor Count]]</calculatedColumnFormula>
    </tableColumn>
    <tableColumn id="4" xr3:uid="{FA829B09-6984-442B-A52B-FFF64356FD32}" name="Test 3 Efficiency (seconds)">
      <calculatedColumnFormula>Table4210[[#This Row],[Test 3 Speedup (seconds)]]/Table421011[[#This Row],[Processor Count]]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8755-3ADB-446F-B736-6E9D989368A1}">
  <dimension ref="A1:P58"/>
  <sheetViews>
    <sheetView tabSelected="1" topLeftCell="K50" zoomScaleNormal="100" workbookViewId="0">
      <selection activeCell="G65" sqref="G65"/>
    </sheetView>
  </sheetViews>
  <sheetFormatPr defaultRowHeight="14.4" x14ac:dyDescent="0.3"/>
  <cols>
    <col min="1" max="1" width="14.33203125" style="1" customWidth="1"/>
    <col min="2" max="2" width="14.88671875" style="1" customWidth="1"/>
    <col min="3" max="3" width="24.109375" style="1" customWidth="1"/>
    <col min="4" max="4" width="23" style="1" customWidth="1"/>
    <col min="5" max="5" width="22.109375" style="1" customWidth="1"/>
    <col min="6" max="6" width="25.77734375" style="1" customWidth="1"/>
    <col min="7" max="8" width="23.77734375" style="1" customWidth="1"/>
    <col min="9" max="10" width="24.5546875" style="1" customWidth="1"/>
    <col min="11" max="11" width="22.21875" style="1" customWidth="1"/>
    <col min="12" max="12" width="18.6640625" style="1" customWidth="1"/>
    <col min="13" max="13" width="17.33203125" style="1" customWidth="1"/>
    <col min="14" max="14" width="29.109375" customWidth="1"/>
    <col min="15" max="15" width="24.33203125" customWidth="1"/>
    <col min="16" max="16" width="28.5546875" customWidth="1"/>
    <col min="17" max="17" width="25.77734375" customWidth="1"/>
  </cols>
  <sheetData>
    <row r="1" spans="2:16" ht="14.4" customHeight="1" x14ac:dyDescent="0.3">
      <c r="B1" s="3" t="s">
        <v>10</v>
      </c>
      <c r="C1" s="3"/>
      <c r="D1" s="3"/>
      <c r="E1" s="3"/>
      <c r="F1" s="3"/>
      <c r="H1" s="3" t="s">
        <v>11</v>
      </c>
      <c r="I1" s="3"/>
      <c r="J1" s="3"/>
      <c r="K1" s="3"/>
      <c r="M1" s="3" t="s">
        <v>12</v>
      </c>
      <c r="N1" s="3"/>
      <c r="O1" s="3"/>
      <c r="P1" s="3"/>
    </row>
    <row r="2" spans="2:16" ht="28.8" x14ac:dyDescent="0.3">
      <c r="B2" s="1" t="s">
        <v>13</v>
      </c>
      <c r="C2" s="1" t="s">
        <v>0</v>
      </c>
      <c r="D2" s="1" t="s">
        <v>1</v>
      </c>
      <c r="E2" s="1" t="s">
        <v>2</v>
      </c>
      <c r="F2" s="1" t="s">
        <v>9</v>
      </c>
      <c r="H2" s="1" t="s">
        <v>13</v>
      </c>
      <c r="I2" s="1" t="s">
        <v>8</v>
      </c>
      <c r="J2" s="1" t="s">
        <v>3</v>
      </c>
      <c r="K2" s="1" t="s">
        <v>7</v>
      </c>
      <c r="M2" s="1" t="s">
        <v>13</v>
      </c>
      <c r="N2" s="1" t="s">
        <v>4</v>
      </c>
      <c r="O2" s="1" t="s">
        <v>5</v>
      </c>
      <c r="P2" s="1" t="s">
        <v>6</v>
      </c>
    </row>
    <row r="3" spans="2:16" x14ac:dyDescent="0.3">
      <c r="B3" s="1">
        <v>1</v>
      </c>
      <c r="C3" s="1">
        <v>2284.7968300000002</v>
      </c>
      <c r="D3" s="1">
        <v>2294.894456</v>
      </c>
      <c r="E3" s="1">
        <v>2275.2547930000001</v>
      </c>
      <c r="F3" s="1">
        <f>AVERAGE(Table4[[#This Row],[Test 1 (seconds)]:[Test 3 (seconds)]])</f>
        <v>2284.9820263333336</v>
      </c>
      <c r="H3" s="1">
        <v>1</v>
      </c>
      <c r="I3" s="1">
        <f>Table4[[#This Row],[Test 1 (seconds)]]/Table4[[#This Row],[Test 1 (seconds)]]</f>
        <v>1</v>
      </c>
      <c r="J3" s="1">
        <f>Table4[[#This Row],[Test 2 (seconds)]]/Table4[[#This Row],[Test 2 (seconds)]]</f>
        <v>1</v>
      </c>
      <c r="K3" s="1">
        <f>Table4[[#This Row],[Test 3 (seconds)]]/Table4[[#This Row],[Test 3 (seconds)]]</f>
        <v>1</v>
      </c>
      <c r="M3" s="1">
        <v>1</v>
      </c>
      <c r="N3" s="1">
        <f>Table42[[#This Row],[Test 1 Speedup (seconds)]]/Table429[[#This Row],[Processor Count]]</f>
        <v>1</v>
      </c>
      <c r="O3" s="1">
        <f>Table42[[#This Row],[Test 2 Speedup (seconds)]]/Table429[[#This Row],[Processor Count]]</f>
        <v>1</v>
      </c>
      <c r="P3" s="1">
        <f>Table42[[#This Row],[Test 3 Speedup (seconds)]]/Table429[[#This Row],[Processor Count]]</f>
        <v>1</v>
      </c>
    </row>
    <row r="4" spans="2:16" x14ac:dyDescent="0.3">
      <c r="B4" s="1">
        <v>2</v>
      </c>
      <c r="C4" s="1">
        <v>1137.775183</v>
      </c>
      <c r="D4" s="1">
        <v>1135.961816</v>
      </c>
      <c r="E4" s="1">
        <v>1139.1987019999999</v>
      </c>
      <c r="F4" s="1">
        <f>AVERAGE(Table4[[#This Row],[Test 1 (seconds)]:[Test 3 (seconds)]])</f>
        <v>1137.6452336666664</v>
      </c>
      <c r="H4" s="1">
        <v>2</v>
      </c>
      <c r="I4" s="1">
        <f>C3/Table4[[#This Row],[Test 1 (seconds)]]</f>
        <v>2.0081267935336924</v>
      </c>
      <c r="J4" s="1">
        <f>D3/Table4[[#This Row],[Test 2 (seconds)]]</f>
        <v>2.0202214754725523</v>
      </c>
      <c r="K4" s="1">
        <f>E3/Table4[[#This Row],[Test 3 (seconds)]]</f>
        <v>1.9972413846728561</v>
      </c>
      <c r="M4" s="1">
        <v>2</v>
      </c>
      <c r="N4" s="1">
        <f>Table42[[#This Row],[Test 1 Speedup (seconds)]]/Table429[[#This Row],[Processor Count]]</f>
        <v>1.0040633967668462</v>
      </c>
      <c r="O4" s="1">
        <f>Table42[[#This Row],[Test 2 Speedup (seconds)]]/Table429[[#This Row],[Processor Count]]</f>
        <v>1.0101107377362761</v>
      </c>
      <c r="P4" s="1">
        <f>Table42[[#This Row],[Test 3 Speedup (seconds)]]/Table429[[#This Row],[Processor Count]]</f>
        <v>0.99862069233642803</v>
      </c>
    </row>
    <row r="5" spans="2:16" x14ac:dyDescent="0.3">
      <c r="B5" s="1">
        <v>4</v>
      </c>
      <c r="C5" s="1">
        <v>560.12505099999998</v>
      </c>
      <c r="D5" s="1">
        <v>551.89388499999995</v>
      </c>
      <c r="E5" s="1">
        <v>550.38849800000003</v>
      </c>
      <c r="F5" s="1">
        <f>AVERAGE(Table4[[#This Row],[Test 1 (seconds)]:[Test 3 (seconds)]])</f>
        <v>554.13581133333332</v>
      </c>
      <c r="H5" s="1">
        <v>4</v>
      </c>
      <c r="I5" s="1">
        <f>C3/Table4[[#This Row],[Test 1 (seconds)]]</f>
        <v>4.0790834580972888</v>
      </c>
      <c r="J5" s="1">
        <f>D3/Table4[[#This Row],[Test 2 (seconds)]]</f>
        <v>4.1582168572134117</v>
      </c>
      <c r="K5" s="1">
        <f>E3/Table4[[#This Row],[Test 3 (seconds)]]</f>
        <v>4.1339068699070092</v>
      </c>
      <c r="M5" s="1">
        <v>4</v>
      </c>
      <c r="N5" s="1">
        <f>Table42[[#This Row],[Test 1 Speedup (seconds)]]/Table429[[#This Row],[Processor Count]]</f>
        <v>1.0197708645243222</v>
      </c>
      <c r="O5" s="1">
        <f>Table42[[#This Row],[Test 2 Speedup (seconds)]]/Table429[[#This Row],[Processor Count]]</f>
        <v>1.0395542143033529</v>
      </c>
      <c r="P5" s="1">
        <f>Table42[[#This Row],[Test 3 Speedup (seconds)]]/Table429[[#This Row],[Processor Count]]</f>
        <v>1.0334767174767523</v>
      </c>
    </row>
    <row r="6" spans="2:16" x14ac:dyDescent="0.3">
      <c r="B6" s="1">
        <v>8</v>
      </c>
      <c r="C6" s="1">
        <v>276.82142900000002</v>
      </c>
      <c r="D6" s="1">
        <v>280.98726599999998</v>
      </c>
      <c r="E6" s="1">
        <v>278.12822299999999</v>
      </c>
      <c r="F6" s="1">
        <f>AVERAGE(Table4[[#This Row],[Test 1 (seconds)]:[Test 3 (seconds)]])</f>
        <v>278.64563933333329</v>
      </c>
      <c r="H6" s="1">
        <v>8</v>
      </c>
      <c r="I6" s="1">
        <f>C3/Table4[[#This Row],[Test 1 (seconds)]]</f>
        <v>8.2536848330480943</v>
      </c>
      <c r="J6" s="1">
        <f>D3/Table4[[#This Row],[Test 2 (seconds)]]</f>
        <v>8.1672542982784151</v>
      </c>
      <c r="K6" s="1">
        <f>E3/Table4[[#This Row],[Test 3 (seconds)]]</f>
        <v>8.1805965912348277</v>
      </c>
      <c r="M6" s="1">
        <v>8</v>
      </c>
      <c r="N6" s="1">
        <f>Table42[[#This Row],[Test 1 Speedup (seconds)]]/Table429[[#This Row],[Processor Count]]</f>
        <v>1.0317106041310118</v>
      </c>
      <c r="O6" s="1">
        <f>Table42[[#This Row],[Test 2 Speedup (seconds)]]/Table429[[#This Row],[Processor Count]]</f>
        <v>1.0209067872848019</v>
      </c>
      <c r="P6" s="1">
        <f>Table42[[#This Row],[Test 3 Speedup (seconds)]]/Table429[[#This Row],[Processor Count]]</f>
        <v>1.0225745739043535</v>
      </c>
    </row>
    <row r="7" spans="2:16" x14ac:dyDescent="0.3">
      <c r="B7" s="1">
        <v>10</v>
      </c>
      <c r="C7" s="1">
        <v>233.298551</v>
      </c>
      <c r="D7" s="1">
        <v>234.92260999999999</v>
      </c>
      <c r="E7" s="1">
        <v>237.61262600000001</v>
      </c>
      <c r="F7" s="1">
        <f>AVERAGE(Table4[[#This Row],[Test 1 (seconds)]:[Test 3 (seconds)]])</f>
        <v>235.277929</v>
      </c>
      <c r="H7" s="1">
        <v>10</v>
      </c>
      <c r="I7" s="1">
        <f>C3/Table4[[#This Row],[Test 1 (seconds)]]</f>
        <v>9.7934462953436867</v>
      </c>
      <c r="J7" s="1">
        <f>D3/Table4[[#This Row],[Test 2 (seconds)]]</f>
        <v>9.7687253517232762</v>
      </c>
      <c r="K7" s="1">
        <f>E3/Table4[[#This Row],[Test 3 (seconds)]]</f>
        <v>9.5754793476336566</v>
      </c>
      <c r="M7" s="1">
        <v>10</v>
      </c>
      <c r="N7" s="1">
        <f>Table42[[#This Row],[Test 1 Speedup (seconds)]]/Table429[[#This Row],[Processor Count]]</f>
        <v>0.97934462953436863</v>
      </c>
      <c r="O7" s="1">
        <f>Table42[[#This Row],[Test 2 Speedup (seconds)]]/Table429[[#This Row],[Processor Count]]</f>
        <v>0.97687253517232764</v>
      </c>
      <c r="P7" s="1">
        <f>Table42[[#This Row],[Test 3 Speedup (seconds)]]/Table429[[#This Row],[Processor Count]]</f>
        <v>0.95754793476336564</v>
      </c>
    </row>
    <row r="8" spans="2:16" x14ac:dyDescent="0.3">
      <c r="B8" s="1">
        <v>16</v>
      </c>
      <c r="C8" s="1">
        <v>149.00259</v>
      </c>
      <c r="D8" s="1">
        <v>150.632845</v>
      </c>
      <c r="E8" s="1">
        <v>148.44859700000001</v>
      </c>
      <c r="F8" s="1">
        <f>AVERAGE(Table4[[#This Row],[Test 1 (seconds)]:[Test 3 (seconds)]])</f>
        <v>149.361344</v>
      </c>
      <c r="H8" s="1">
        <v>16</v>
      </c>
      <c r="I8" s="1">
        <f>C3/Table4[[#This Row],[Test 1 (seconds)]]</f>
        <v>15.333940369761359</v>
      </c>
      <c r="J8" s="1">
        <f>D3/Table4[[#This Row],[Test 2 (seconds)]]</f>
        <v>15.235020330393414</v>
      </c>
      <c r="K8" s="1">
        <f>E3/Table4[[#This Row],[Test 3 (seconds)]]</f>
        <v>15.326886471011916</v>
      </c>
      <c r="M8" s="1">
        <v>16</v>
      </c>
      <c r="N8" s="1">
        <f>Table42[[#This Row],[Test 1 Speedup (seconds)]]/Table429[[#This Row],[Processor Count]]</f>
        <v>0.95837127311008496</v>
      </c>
      <c r="O8" s="1">
        <f>Table42[[#This Row],[Test 2 Speedup (seconds)]]/Table429[[#This Row],[Processor Count]]</f>
        <v>0.9521887706495884</v>
      </c>
      <c r="P8" s="1">
        <f>Table42[[#This Row],[Test 3 Speedup (seconds)]]/Table429[[#This Row],[Processor Count]]</f>
        <v>0.95793040443824473</v>
      </c>
    </row>
    <row r="9" spans="2:16" x14ac:dyDescent="0.3">
      <c r="B9" s="1">
        <v>20</v>
      </c>
      <c r="C9" s="1">
        <v>121.31812600000001</v>
      </c>
      <c r="D9" s="1">
        <v>121.623063</v>
      </c>
      <c r="E9" s="1">
        <v>121.533316</v>
      </c>
      <c r="F9" s="1">
        <f>AVERAGE(Table4[[#This Row],[Test 1 (seconds)]:[Test 3 (seconds)]])</f>
        <v>121.49150166666668</v>
      </c>
      <c r="H9" s="1">
        <v>20</v>
      </c>
      <c r="I9" s="1">
        <f>C3/Table4[[#This Row],[Test 1 (seconds)]]</f>
        <v>18.83310355453397</v>
      </c>
      <c r="J9" s="1">
        <f>D3/Table4[[#This Row],[Test 2 (seconds)]]</f>
        <v>18.868908572052653</v>
      </c>
      <c r="K9" s="1">
        <f>E3/Table4[[#This Row],[Test 3 (seconds)]]</f>
        <v>18.721243424313379</v>
      </c>
      <c r="M9" s="1">
        <v>20</v>
      </c>
      <c r="N9" s="1">
        <f>Table42[[#This Row],[Test 1 Speedup (seconds)]]/Table429[[#This Row],[Processor Count]]</f>
        <v>0.94165517772669849</v>
      </c>
      <c r="O9" s="1">
        <f>Table42[[#This Row],[Test 2 Speedup (seconds)]]/Table429[[#This Row],[Processor Count]]</f>
        <v>0.9434454286026327</v>
      </c>
      <c r="P9" s="1">
        <f>Table42[[#This Row],[Test 3 Speedup (seconds)]]/Table429[[#This Row],[Processor Count]]</f>
        <v>0.93606217121566893</v>
      </c>
    </row>
    <row r="10" spans="2:16" x14ac:dyDescent="0.3">
      <c r="N10" s="1"/>
    </row>
    <row r="12" spans="2:16" x14ac:dyDescent="0.3">
      <c r="G12" s="3"/>
      <c r="H12" s="3"/>
      <c r="I12" s="3"/>
      <c r="J12" s="3"/>
    </row>
    <row r="50" spans="2:16" ht="22.8" customHeight="1" x14ac:dyDescent="0.3">
      <c r="B50" s="3" t="s">
        <v>14</v>
      </c>
      <c r="C50" s="3"/>
      <c r="D50" s="3"/>
      <c r="E50" s="3"/>
      <c r="F50" s="3"/>
      <c r="H50" s="3" t="s">
        <v>15</v>
      </c>
      <c r="I50" s="3"/>
      <c r="J50" s="3"/>
      <c r="K50" s="3"/>
      <c r="M50" s="3" t="s">
        <v>16</v>
      </c>
      <c r="N50" s="3"/>
      <c r="O50" s="3"/>
      <c r="P50" s="3"/>
    </row>
    <row r="51" spans="2:16" ht="28.2" customHeight="1" x14ac:dyDescent="0.3">
      <c r="B51" s="1" t="s">
        <v>13</v>
      </c>
      <c r="C51" s="1" t="s">
        <v>0</v>
      </c>
      <c r="D51" s="1" t="s">
        <v>1</v>
      </c>
      <c r="E51" s="1" t="s">
        <v>2</v>
      </c>
      <c r="F51" s="1" t="s">
        <v>9</v>
      </c>
      <c r="H51" s="1" t="s">
        <v>13</v>
      </c>
      <c r="I51" s="2" t="s">
        <v>8</v>
      </c>
      <c r="J51" s="2" t="s">
        <v>3</v>
      </c>
      <c r="K51" s="2" t="s">
        <v>7</v>
      </c>
      <c r="M51" s="1" t="s">
        <v>13</v>
      </c>
      <c r="N51" s="2" t="s">
        <v>4</v>
      </c>
      <c r="O51" s="2" t="s">
        <v>5</v>
      </c>
      <c r="P51" s="2" t="s">
        <v>6</v>
      </c>
    </row>
    <row r="52" spans="2:16" x14ac:dyDescent="0.3">
      <c r="B52" s="1">
        <v>1</v>
      </c>
      <c r="C52" s="1">
        <v>2255.976154</v>
      </c>
      <c r="D52" s="1">
        <v>2269.1244980000001</v>
      </c>
      <c r="E52" s="1">
        <v>2267.9367769999999</v>
      </c>
      <c r="F52" s="1">
        <f>AVERAGE(Table46[[#This Row],[Test 1 (seconds)]:[Test 3 (seconds)]])</f>
        <v>2264.3458096666668</v>
      </c>
      <c r="H52" s="2">
        <v>1</v>
      </c>
      <c r="I52" s="2">
        <v>1</v>
      </c>
      <c r="J52" s="2">
        <v>1</v>
      </c>
      <c r="K52" s="2">
        <v>1</v>
      </c>
      <c r="M52" s="2">
        <v>1</v>
      </c>
      <c r="N52" s="2">
        <f>Table4210[[#This Row],[Test 1 Speedup (seconds)]]/Table421011[[#This Row],[Processor Count]]</f>
        <v>1</v>
      </c>
      <c r="O52" s="2">
        <f>Table4210[[#This Row],[Test 2 Speedup (seconds)]]/Table421011[[#This Row],[Processor Count]]</f>
        <v>1</v>
      </c>
      <c r="P52" s="2">
        <f>Table4210[[#This Row],[Test 3 Speedup (seconds)]]/Table421011[[#This Row],[Processor Count]]</f>
        <v>1</v>
      </c>
    </row>
    <row r="53" spans="2:16" x14ac:dyDescent="0.3">
      <c r="B53" s="1">
        <v>2</v>
      </c>
      <c r="C53" s="1">
        <v>1127.037527</v>
      </c>
      <c r="D53" s="1">
        <v>1131.6364819999999</v>
      </c>
      <c r="E53" s="1">
        <v>1143.80556</v>
      </c>
      <c r="F53" s="1">
        <f>AVERAGE(Table46[[#This Row],[Test 1 (seconds)]:[Test 3 (seconds)]])</f>
        <v>1134.1598563333334</v>
      </c>
      <c r="H53" s="2">
        <v>2</v>
      </c>
      <c r="I53" s="2">
        <f>C52/Table46[[#This Row],[Test 1 (seconds)]]</f>
        <v>2.0016868116229105</v>
      </c>
      <c r="J53" s="2">
        <f>D52/Table46[[#This Row],[Test 2 (seconds)]]</f>
        <v>2.0051708601596676</v>
      </c>
      <c r="K53" s="2">
        <f>E52/Table46[[#This Row],[Test 3 (seconds)]]</f>
        <v>1.9827992241968118</v>
      </c>
      <c r="M53" s="2">
        <v>2</v>
      </c>
      <c r="N53" s="2">
        <f>Table4210[[#This Row],[Test 1 Speedup (seconds)]]/Table421011[[#This Row],[Processor Count]]</f>
        <v>1.0008434058114553</v>
      </c>
      <c r="O53" s="2">
        <f>Table4210[[#This Row],[Test 2 Speedup (seconds)]]/Table421011[[#This Row],[Processor Count]]</f>
        <v>1.0025854300798338</v>
      </c>
      <c r="P53" s="2">
        <f>Table4210[[#This Row],[Test 3 Speedup (seconds)]]/Table421011[[#This Row],[Processor Count]]</f>
        <v>0.99139961209840588</v>
      </c>
    </row>
    <row r="54" spans="2:16" x14ac:dyDescent="0.3">
      <c r="B54" s="1">
        <v>4</v>
      </c>
      <c r="C54" s="1">
        <v>548.10243400000002</v>
      </c>
      <c r="D54" s="1">
        <v>552.792732</v>
      </c>
      <c r="E54" s="1">
        <v>564.63124400000004</v>
      </c>
      <c r="F54" s="1">
        <f>AVERAGE(Table46[[#This Row],[Test 1 (seconds)]:[Test 3 (seconds)]])</f>
        <v>555.17547000000002</v>
      </c>
      <c r="H54" s="2">
        <v>4</v>
      </c>
      <c r="I54" s="2">
        <f>C52/Table46[[#This Row],[Test 1 (seconds)]]</f>
        <v>4.1159754346210402</v>
      </c>
      <c r="J54" s="2">
        <f>D52/Table46[[#This Row],[Test 2 (seconds)]]</f>
        <v>4.1048377929831394</v>
      </c>
      <c r="K54" s="2">
        <f>E52/Table46[[#This Row],[Test 3 (seconds)]]</f>
        <v>4.0166689341052475</v>
      </c>
      <c r="M54" s="2">
        <v>4</v>
      </c>
      <c r="N54" s="2">
        <f>Table4210[[#This Row],[Test 1 Speedup (seconds)]]/Table421011[[#This Row],[Processor Count]]</f>
        <v>1.0289938586552601</v>
      </c>
      <c r="O54" s="2">
        <f>Table4210[[#This Row],[Test 2 Speedup (seconds)]]/Table421011[[#This Row],[Processor Count]]</f>
        <v>1.0262094482457849</v>
      </c>
      <c r="P54" s="2">
        <f>Table4210[[#This Row],[Test 3 Speedup (seconds)]]/Table421011[[#This Row],[Processor Count]]</f>
        <v>1.0041672335263119</v>
      </c>
    </row>
    <row r="55" spans="2:16" x14ac:dyDescent="0.3">
      <c r="B55" s="1">
        <v>8</v>
      </c>
      <c r="C55" s="1">
        <v>279.10918700000002</v>
      </c>
      <c r="D55" s="1">
        <v>278.21189099999998</v>
      </c>
      <c r="E55" s="1">
        <v>282.03249699999998</v>
      </c>
      <c r="F55" s="1">
        <f>AVERAGE(Table46[[#This Row],[Test 1 (seconds)]:[Test 3 (seconds)]])</f>
        <v>279.78452499999997</v>
      </c>
      <c r="H55" s="2">
        <v>8</v>
      </c>
      <c r="I55" s="2">
        <f>C52/Table46[[#This Row],[Test 1 (seconds)]]</f>
        <v>8.0827728325545944</v>
      </c>
      <c r="J55" s="2">
        <f>D52/Table46[[#This Row],[Test 2 (seconds)]]</f>
        <v>8.1561017749597209</v>
      </c>
      <c r="K55" s="2">
        <f>E52/Table46[[#This Row],[Test 3 (seconds)]]</f>
        <v>8.0414023246406252</v>
      </c>
      <c r="M55" s="2">
        <v>8</v>
      </c>
      <c r="N55" s="2">
        <f>Table4210[[#This Row],[Test 1 Speedup (seconds)]]/Table421011[[#This Row],[Processor Count]]</f>
        <v>1.0103466040693243</v>
      </c>
      <c r="O55" s="2">
        <f>Table4210[[#This Row],[Test 2 Speedup (seconds)]]/Table421011[[#This Row],[Processor Count]]</f>
        <v>1.0195127218699651</v>
      </c>
      <c r="P55" s="2">
        <f>Table4210[[#This Row],[Test 3 Speedup (seconds)]]/Table421011[[#This Row],[Processor Count]]</f>
        <v>1.0051752905800782</v>
      </c>
    </row>
    <row r="56" spans="2:16" x14ac:dyDescent="0.3">
      <c r="B56" s="1">
        <v>10</v>
      </c>
      <c r="C56" s="1">
        <v>237.67192</v>
      </c>
      <c r="D56" s="1">
        <v>233.998009</v>
      </c>
      <c r="E56" s="1">
        <v>236.793498</v>
      </c>
      <c r="F56" s="1">
        <f>AVERAGE(Table46[[#This Row],[Test 1 (seconds)]:[Test 3 (seconds)]])</f>
        <v>236.15447566666668</v>
      </c>
      <c r="H56" s="2">
        <v>10</v>
      </c>
      <c r="I56" s="2">
        <f>C52/Table46[[#This Row],[Test 1 (seconds)]]</f>
        <v>9.4919759725928081</v>
      </c>
      <c r="J56" s="2">
        <f>D52/Table46[[#This Row],[Test 2 (seconds)]]</f>
        <v>9.6971957483621161</v>
      </c>
      <c r="K56" s="2">
        <f>E52/Table46[[#This Row],[Test 3 (seconds)]]</f>
        <v>9.5776986959329431</v>
      </c>
      <c r="M56" s="2">
        <v>10</v>
      </c>
      <c r="N56" s="2">
        <f>Table4210[[#This Row],[Test 1 Speedup (seconds)]]/Table421011[[#This Row],[Processor Count]]</f>
        <v>0.94919759725928077</v>
      </c>
      <c r="O56" s="2">
        <f>Table4210[[#This Row],[Test 2 Speedup (seconds)]]/Table421011[[#This Row],[Processor Count]]</f>
        <v>0.96971957483621163</v>
      </c>
      <c r="P56" s="2">
        <f>Table4210[[#This Row],[Test 3 Speedup (seconds)]]/Table421011[[#This Row],[Processor Count]]</f>
        <v>0.95776986959329435</v>
      </c>
    </row>
    <row r="57" spans="2:16" x14ac:dyDescent="0.3">
      <c r="B57" s="1">
        <v>16</v>
      </c>
      <c r="C57" s="1">
        <v>148.765085</v>
      </c>
      <c r="D57" s="1">
        <v>153.16784799999999</v>
      </c>
      <c r="E57" s="1">
        <v>154.51639599999999</v>
      </c>
      <c r="F57" s="1">
        <f>AVERAGE(Table46[[#This Row],[Test 1 (seconds)]:[Test 3 (seconds)]])</f>
        <v>152.14977633333334</v>
      </c>
      <c r="H57" s="2">
        <v>16</v>
      </c>
      <c r="I57" s="2">
        <f>C52/Table46[[#This Row],[Test 1 (seconds)]]</f>
        <v>15.164688367569582</v>
      </c>
      <c r="J57" s="2">
        <f>D52/Table46[[#This Row],[Test 2 (seconds)]]</f>
        <v>14.814626748558876</v>
      </c>
      <c r="K57" s="2">
        <f>E52/Table46[[#This Row],[Test 3 (seconds)]]</f>
        <v>14.677644804762338</v>
      </c>
      <c r="M57" s="2">
        <v>16</v>
      </c>
      <c r="N57" s="2">
        <f>Table4210[[#This Row],[Test 1 Speedup (seconds)]]/Table421011[[#This Row],[Processor Count]]</f>
        <v>0.94779302297309886</v>
      </c>
      <c r="O57" s="2">
        <f>Table4210[[#This Row],[Test 2 Speedup (seconds)]]/Table421011[[#This Row],[Processor Count]]</f>
        <v>0.92591417178492974</v>
      </c>
      <c r="P57" s="2">
        <f>Table4210[[#This Row],[Test 3 Speedup (seconds)]]/Table421011[[#This Row],[Processor Count]]</f>
        <v>0.9173528002976461</v>
      </c>
    </row>
    <row r="58" spans="2:16" x14ac:dyDescent="0.3">
      <c r="B58" s="1">
        <v>20</v>
      </c>
      <c r="C58" s="1">
        <v>120.707381</v>
      </c>
      <c r="D58" s="1">
        <v>120.78335199999999</v>
      </c>
      <c r="E58" s="1">
        <v>129.68868900000001</v>
      </c>
      <c r="F58" s="1">
        <f>AVERAGE(Table46[[#This Row],[Test 1 (seconds)]:[Test 3 (seconds)]])</f>
        <v>123.726474</v>
      </c>
      <c r="H58" s="2">
        <v>20</v>
      </c>
      <c r="I58" s="2">
        <f>C52/Table46[[#This Row],[Test 1 (seconds)]]</f>
        <v>18.68962888027535</v>
      </c>
      <c r="J58" s="2">
        <f>D52/Table46[[#This Row],[Test 2 (seconds)]]</f>
        <v>18.786732280786513</v>
      </c>
      <c r="K58" s="2">
        <f>E52/Table46[[#This Row],[Test 3 (seconds)]]</f>
        <v>17.487544939250636</v>
      </c>
      <c r="M58" s="2">
        <v>20</v>
      </c>
      <c r="N58" s="2">
        <f>Table4210[[#This Row],[Test 1 Speedup (seconds)]]/Table421011[[#This Row],[Processor Count]]</f>
        <v>0.93448144401376754</v>
      </c>
      <c r="O58" s="2">
        <f>Table4210[[#This Row],[Test 2 Speedup (seconds)]]/Table421011[[#This Row],[Processor Count]]</f>
        <v>0.93933661403932567</v>
      </c>
      <c r="P58" s="2">
        <f>Table4210[[#This Row],[Test 3 Speedup (seconds)]]/Table421011[[#This Row],[Processor Count]]</f>
        <v>0.87437724696253183</v>
      </c>
    </row>
  </sheetData>
  <mergeCells count="7">
    <mergeCell ref="B50:F50"/>
    <mergeCell ref="H50:K50"/>
    <mergeCell ref="M50:P50"/>
    <mergeCell ref="H1:K1"/>
    <mergeCell ref="M1:P1"/>
    <mergeCell ref="B1:F1"/>
    <mergeCell ref="G12:J12"/>
  </mergeCells>
  <pageMargins left="0.7" right="0.7" top="0.75" bottom="0.75" header="0.3" footer="0.3"/>
  <ignoredErrors>
    <ignoredError sqref="I7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Prasad</dc:creator>
  <cp:lastModifiedBy>Gowtham Prasad</cp:lastModifiedBy>
  <dcterms:created xsi:type="dcterms:W3CDTF">2024-10-16T18:42:04Z</dcterms:created>
  <dcterms:modified xsi:type="dcterms:W3CDTF">2024-11-14T00:21:04Z</dcterms:modified>
</cp:coreProperties>
</file>