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ma365-my.sharepoint.com/personal/gdprasad_crimson_ua_edu/Documents/Documents/University of Alabama/UA Year 3/Fall 2024/CS 581/CS-581-HPC-Fall-2024/HW 3/"/>
    </mc:Choice>
  </mc:AlternateContent>
  <xr:revisionPtr revIDLastSave="480" documentId="8_{24F7296F-B587-41C3-9164-BB9ECEABC15F}" xr6:coauthVersionLast="47" xr6:coauthVersionMax="47" xr10:uidLastSave="{E3728A2C-F9F4-42B0-823F-2602FAE9BA4B}"/>
  <bookViews>
    <workbookView xWindow="28680" yWindow="-120" windowWidth="29040" windowHeight="15720" xr2:uid="{653B0C48-CFE7-4628-A778-443B176CE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1" l="1"/>
  <c r="Q54" i="1"/>
  <c r="Q55" i="1"/>
  <c r="Q56" i="1"/>
  <c r="Q57" i="1"/>
  <c r="Q58" i="1"/>
  <c r="Q52" i="1"/>
  <c r="P53" i="1"/>
  <c r="P54" i="1"/>
  <c r="P55" i="1"/>
  <c r="P56" i="1"/>
  <c r="P57" i="1"/>
  <c r="P58" i="1"/>
  <c r="P52" i="1"/>
  <c r="O58" i="1"/>
  <c r="O57" i="1"/>
  <c r="O56" i="1"/>
  <c r="O55" i="1"/>
  <c r="O54" i="1"/>
  <c r="O53" i="1"/>
  <c r="O52" i="1"/>
  <c r="I4" i="1"/>
  <c r="P3" i="1"/>
  <c r="P4" i="1"/>
  <c r="P5" i="1"/>
  <c r="P6" i="1"/>
  <c r="P7" i="1"/>
  <c r="P8" i="1"/>
  <c r="P9" i="1"/>
  <c r="O3" i="1"/>
  <c r="O4" i="1"/>
  <c r="O5" i="1"/>
  <c r="O6" i="1"/>
  <c r="O7" i="1"/>
  <c r="O8" i="1"/>
  <c r="O9" i="1"/>
  <c r="N3" i="1"/>
  <c r="N4" i="1"/>
  <c r="N5" i="1"/>
  <c r="N6" i="1"/>
  <c r="N7" i="1"/>
  <c r="N8" i="1"/>
  <c r="N9" i="1"/>
  <c r="F3" i="1"/>
  <c r="F4" i="1"/>
  <c r="F5" i="1"/>
  <c r="F6" i="1"/>
  <c r="F7" i="1"/>
  <c r="F8" i="1"/>
  <c r="F9" i="1"/>
  <c r="G52" i="1"/>
  <c r="G53" i="1"/>
  <c r="G54" i="1"/>
  <c r="G55" i="1"/>
  <c r="G56" i="1"/>
  <c r="G57" i="1"/>
  <c r="G58" i="1"/>
  <c r="L58" i="1"/>
  <c r="L57" i="1"/>
  <c r="L56" i="1"/>
  <c r="L55" i="1"/>
  <c r="L54" i="1"/>
  <c r="L53" i="1"/>
  <c r="K58" i="1"/>
  <c r="K57" i="1"/>
  <c r="K56" i="1"/>
  <c r="K55" i="1"/>
  <c r="K54" i="1"/>
  <c r="K53" i="1"/>
  <c r="J58" i="1"/>
  <c r="J57" i="1"/>
  <c r="J56" i="1"/>
  <c r="J55" i="1"/>
  <c r="J54" i="1"/>
  <c r="J53" i="1"/>
  <c r="I7" i="1"/>
  <c r="K9" i="1"/>
  <c r="K8" i="1"/>
  <c r="K6" i="1"/>
  <c r="K7" i="1"/>
  <c r="K5" i="1"/>
  <c r="K4" i="1"/>
  <c r="K3" i="1"/>
  <c r="J9" i="1"/>
  <c r="J8" i="1"/>
  <c r="J7" i="1"/>
  <c r="J6" i="1"/>
  <c r="J5" i="1"/>
  <c r="J4" i="1"/>
  <c r="J3" i="1"/>
  <c r="I9" i="1"/>
  <c r="I8" i="1"/>
  <c r="I6" i="1"/>
  <c r="I5" i="1"/>
  <c r="I3" i="1"/>
</calcChain>
</file>

<file path=xl/sharedStrings.xml><?xml version="1.0" encoding="utf-8"?>
<sst xmlns="http://schemas.openxmlformats.org/spreadsheetml/2006/main" count="32" uniqueCount="17">
  <si>
    <t>Thread Count</t>
  </si>
  <si>
    <t>Intel Compiler Tests of a 5000 x 5000 Matrix with 5000 Max Iterations</t>
  </si>
  <si>
    <t>Test 1 (seconds)</t>
  </si>
  <si>
    <t>Test 2 (seconds)</t>
  </si>
  <si>
    <t>Test 3 (seconds)</t>
  </si>
  <si>
    <t>GNU Compiler Tests of a 5000 x 5000 Matrix with 5000 Max Iterations</t>
  </si>
  <si>
    <t>Test 2 Speedup (seconds)</t>
  </si>
  <si>
    <t>Intel Compiler Speedup Table</t>
  </si>
  <si>
    <t>Intel Compiler Efficiency Table</t>
  </si>
  <si>
    <t>Test 1 Efficiency (seconds)</t>
  </si>
  <si>
    <t>Test 2 Efficiency (seconds)</t>
  </si>
  <si>
    <t>Test 3 Efficiency (seconds)</t>
  </si>
  <si>
    <t>Test 3 Speedup (seconds)</t>
  </si>
  <si>
    <t>Test 1 Speedup (seconds)</t>
  </si>
  <si>
    <t>GNU Compiler Speedup Table</t>
  </si>
  <si>
    <t>GNU Compiler Efficiency Table</t>
  </si>
  <si>
    <t>Average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</si>
</sst>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Compiler Tests of a 5000 x 5000 Matrix with 5000 Max Iterations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Test 1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297.76413000000002</c:v>
                </c:pt>
                <c:pt idx="1">
                  <c:v>149.16403600000001</c:v>
                </c:pt>
                <c:pt idx="2">
                  <c:v>224.31012899999999</c:v>
                </c:pt>
                <c:pt idx="3">
                  <c:v>262.23937000000001</c:v>
                </c:pt>
                <c:pt idx="4">
                  <c:v>150.060349</c:v>
                </c:pt>
                <c:pt idx="5">
                  <c:v>172.101765</c:v>
                </c:pt>
                <c:pt idx="6">
                  <c:v>165.761088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286-9669-ABFC2D4E3C3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Test 2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297.82029399999999</c:v>
                </c:pt>
                <c:pt idx="1">
                  <c:v>149.13578100000001</c:v>
                </c:pt>
                <c:pt idx="2">
                  <c:v>149.50369599999999</c:v>
                </c:pt>
                <c:pt idx="3">
                  <c:v>150.426794</c:v>
                </c:pt>
                <c:pt idx="4">
                  <c:v>150.079137</c:v>
                </c:pt>
                <c:pt idx="5">
                  <c:v>184.12590399999999</c:v>
                </c:pt>
                <c:pt idx="6">
                  <c:v>195.86091200000001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D-4286-9669-ABFC2D4E3C3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Test 3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297.52346899999998</c:v>
                </c:pt>
                <c:pt idx="1">
                  <c:v>149.030508</c:v>
                </c:pt>
                <c:pt idx="2">
                  <c:v>224.10976700000001</c:v>
                </c:pt>
                <c:pt idx="3">
                  <c:v>187.25569899999999</c:v>
                </c:pt>
                <c:pt idx="4">
                  <c:v>150.05626799999999</c:v>
                </c:pt>
                <c:pt idx="5">
                  <c:v>181.02502100000001</c:v>
                </c:pt>
                <c:pt idx="6">
                  <c:v>183.015534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D-4286-9669-ABFC2D4E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02912"/>
        <c:axId val="1739105312"/>
      </c:scatterChart>
      <c:valAx>
        <c:axId val="17391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5312"/>
        <c:crosses val="autoZero"/>
        <c:crossBetween val="midCat"/>
      </c:valAx>
      <c:valAx>
        <c:axId val="1739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GNU Compiler Tests of a 5000 x 5000 Matrix with 5000 Max Iterations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Test 1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Sheet1!$C$52:$C$58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Sheet1!$D$52:$D$58</c:f>
              <c:numCache>
                <c:formatCode>General</c:formatCode>
                <c:ptCount val="7"/>
                <c:pt idx="0">
                  <c:v>1799.3645289999999</c:v>
                </c:pt>
                <c:pt idx="1">
                  <c:v>897.44525999999996</c:v>
                </c:pt>
                <c:pt idx="2">
                  <c:v>923.04334100000005</c:v>
                </c:pt>
                <c:pt idx="3">
                  <c:v>908.97227299999997</c:v>
                </c:pt>
                <c:pt idx="4">
                  <c:v>915.15006600000004</c:v>
                </c:pt>
                <c:pt idx="5">
                  <c:v>909.32693200000006</c:v>
                </c:pt>
                <c:pt idx="6">
                  <c:v>921.32423300000005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5-4729-8611-364C8DA74B95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Test 2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Sheet1!$C$52:$C$58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Sheet1!$E$52:$E$58</c:f>
              <c:numCache>
                <c:formatCode>General</c:formatCode>
                <c:ptCount val="7"/>
                <c:pt idx="0">
                  <c:v>1783.7810850000001</c:v>
                </c:pt>
                <c:pt idx="1">
                  <c:v>906.07414300000005</c:v>
                </c:pt>
                <c:pt idx="2">
                  <c:v>910.35294799999997</c:v>
                </c:pt>
                <c:pt idx="3">
                  <c:v>909.82512399999996</c:v>
                </c:pt>
                <c:pt idx="4">
                  <c:v>912.038139</c:v>
                </c:pt>
                <c:pt idx="5">
                  <c:v>913.80911000000003</c:v>
                </c:pt>
                <c:pt idx="6">
                  <c:v>926.78094799999997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5-4729-8611-364C8DA74B95}"/>
            </c:ext>
          </c:extLst>
        </c:ser>
        <c:ser>
          <c:idx val="2"/>
          <c:order val="2"/>
          <c:tx>
            <c:strRef>
              <c:f>Sheet1!$F$51</c:f>
              <c:strCache>
                <c:ptCount val="1"/>
                <c:pt idx="0">
                  <c:v>Test 3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Sheet1!$C$52:$C$58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Sheet1!$F$52:$F$58</c:f>
              <c:numCache>
                <c:formatCode>General</c:formatCode>
                <c:ptCount val="7"/>
                <c:pt idx="0">
                  <c:v>1802.136002</c:v>
                </c:pt>
                <c:pt idx="1">
                  <c:v>898.483474</c:v>
                </c:pt>
                <c:pt idx="2">
                  <c:v>910.09083999999996</c:v>
                </c:pt>
                <c:pt idx="3">
                  <c:v>909.81510600000001</c:v>
                </c:pt>
                <c:pt idx="4">
                  <c:v>913.00135399999999</c:v>
                </c:pt>
                <c:pt idx="5">
                  <c:v>926.67990099999997</c:v>
                </c:pt>
                <c:pt idx="6">
                  <c:v>924.12694699999997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5-4729-8611-364C8DA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02912"/>
        <c:axId val="1739105312"/>
      </c:scatterChart>
      <c:valAx>
        <c:axId val="17391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5312"/>
        <c:crosses val="autoZero"/>
        <c:crossBetween val="midCat"/>
      </c:valAx>
      <c:valAx>
        <c:axId val="1739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1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Intel Compiler Speedup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Test 1 Speedup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1</c:v>
                </c:pt>
                <c:pt idx="1">
                  <c:v>1.9962193165650197</c:v>
                </c:pt>
                <c:pt idx="2">
                  <c:v>1.3274662688103578</c:v>
                </c:pt>
                <c:pt idx="3">
                  <c:v>1.1354669209280057</c:v>
                </c:pt>
                <c:pt idx="4">
                  <c:v>1.984295864859011</c:v>
                </c:pt>
                <c:pt idx="5">
                  <c:v>1.7301631392333485</c:v>
                </c:pt>
                <c:pt idx="6">
                  <c:v>1.7963451711899963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E-4747-B05B-328A64A8D74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Test 2 Speedup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1.9969741131405614</c:v>
                </c:pt>
                <c:pt idx="2">
                  <c:v>1.9920597414528134</c:v>
                </c:pt>
                <c:pt idx="3">
                  <c:v>1.9798354141616552</c:v>
                </c:pt>
                <c:pt idx="4">
                  <c:v>1.9844216854738443</c:v>
                </c:pt>
                <c:pt idx="5">
                  <c:v>1.6174817748620531</c:v>
                </c:pt>
                <c:pt idx="6">
                  <c:v>1.5205703422845287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E-4747-B05B-328A64A8D746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Test 3 Speedup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</c:v>
                </c:pt>
                <c:pt idx="1">
                  <c:v>1.9963930405444232</c:v>
                </c:pt>
                <c:pt idx="2">
                  <c:v>1.327579217018239</c:v>
                </c:pt>
                <c:pt idx="3">
                  <c:v>1.5888620244343004</c:v>
                </c:pt>
                <c:pt idx="4">
                  <c:v>1.9827460256441938</c:v>
                </c:pt>
                <c:pt idx="5">
                  <c:v>1.6435488716225586</c:v>
                </c:pt>
                <c:pt idx="6">
                  <c:v>1.6256733103322256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E-4747-B05B-328A64A8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84335"/>
        <c:axId val="684980975"/>
      </c:scatterChart>
      <c:valAx>
        <c:axId val="684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975"/>
        <c:crosses val="autoZero"/>
        <c:crossBetween val="midCat"/>
      </c:valAx>
      <c:valAx>
        <c:axId val="6849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Intel Compiler Efficiency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Test 1 Efficiency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0.5</c:v>
                </c:pt>
                <c:pt idx="1">
                  <c:v>0.99810965828250986</c:v>
                </c:pt>
                <c:pt idx="2">
                  <c:v>0.66373313440517889</c:v>
                </c:pt>
                <c:pt idx="3">
                  <c:v>0.56773346046400286</c:v>
                </c:pt>
                <c:pt idx="4">
                  <c:v>0.9921479324295055</c:v>
                </c:pt>
                <c:pt idx="5">
                  <c:v>0.86508156961667426</c:v>
                </c:pt>
                <c:pt idx="6">
                  <c:v>0.89817258559499813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E-4AD7-9DB6-C41EF9128A8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Test 2 Efficiency (seconds)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0.5</c:v>
                </c:pt>
                <c:pt idx="1">
                  <c:v>0.9984870565702807</c:v>
                </c:pt>
                <c:pt idx="2">
                  <c:v>0.9960298707264067</c:v>
                </c:pt>
                <c:pt idx="3">
                  <c:v>0.9899177070808276</c:v>
                </c:pt>
                <c:pt idx="4">
                  <c:v>0.99221084273692217</c:v>
                </c:pt>
                <c:pt idx="5">
                  <c:v>0.80874088743102657</c:v>
                </c:pt>
                <c:pt idx="6">
                  <c:v>0.76028517114226435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E-4AD7-9DB6-C41EF9128A8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Test 3 Efficiency (seconds)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0.5</c:v>
                </c:pt>
                <c:pt idx="1">
                  <c:v>0.99819652027221162</c:v>
                </c:pt>
                <c:pt idx="2">
                  <c:v>0.6637896085091195</c:v>
                </c:pt>
                <c:pt idx="3">
                  <c:v>0.79443101221715018</c:v>
                </c:pt>
                <c:pt idx="4">
                  <c:v>0.99137301282209689</c:v>
                </c:pt>
                <c:pt idx="5">
                  <c:v>0.82177443581127929</c:v>
                </c:pt>
                <c:pt idx="6">
                  <c:v>0.81283665516611281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E-4AD7-9DB6-C41EF912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8271"/>
        <c:axId val="726358751"/>
      </c:scatterChart>
      <c:valAx>
        <c:axId val="72635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751"/>
        <c:crosses val="autoZero"/>
        <c:crossBetween val="midCat"/>
      </c:valAx>
      <c:valAx>
        <c:axId val="7263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GNU Compiler Efficiency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Sheet1!$O$51</c:f>
              <c:strCache>
                <c:ptCount val="1"/>
                <c:pt idx="0">
                  <c:v>Test 1 Efficiency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Sheet1!$N$52:$N$58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Sheet1!$O$52:$O$58</c:f>
              <c:numCache>
                <c:formatCode>General</c:formatCode>
                <c:ptCount val="7"/>
                <c:pt idx="0">
                  <c:v>0.5</c:v>
                </c:pt>
                <c:pt idx="1">
                  <c:v>1.0024926361525381</c:v>
                </c:pt>
                <c:pt idx="2">
                  <c:v>0.97469124637777971</c:v>
                </c:pt>
                <c:pt idx="3">
                  <c:v>0.98977965689829128</c:v>
                </c:pt>
                <c:pt idx="4">
                  <c:v>0.9830980709343029</c:v>
                </c:pt>
                <c:pt idx="5">
                  <c:v>0.98939361943367576</c:v>
                </c:pt>
                <c:pt idx="6">
                  <c:v>0.97650993241594231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B-4BA6-9159-B78B89EAFDCF}"/>
            </c:ext>
          </c:extLst>
        </c:ser>
        <c:ser>
          <c:idx val="2"/>
          <c:order val="1"/>
          <c:tx>
            <c:strRef>
              <c:f>Sheet1!$P$51</c:f>
              <c:strCache>
                <c:ptCount val="1"/>
                <c:pt idx="0">
                  <c:v>Test 2 Efficiency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Sheet1!$N$52:$N$58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Sheet1!$P$52:$P$58</c:f>
              <c:numCache>
                <c:formatCode>General</c:formatCode>
                <c:ptCount val="7"/>
                <c:pt idx="0">
                  <c:v>0.5</c:v>
                </c:pt>
                <c:pt idx="1">
                  <c:v>0.98434609285611185</c:v>
                </c:pt>
                <c:pt idx="2">
                  <c:v>0.97971950819672637</c:v>
                </c:pt>
                <c:pt idx="3">
                  <c:v>0.98028788057516869</c:v>
                </c:pt>
                <c:pt idx="4">
                  <c:v>0.97790926098541153</c:v>
                </c:pt>
                <c:pt idx="5">
                  <c:v>0.97601406326535745</c:v>
                </c:pt>
                <c:pt idx="6">
                  <c:v>0.96235312608087842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B-4BA6-9159-B78B89EAFDCF}"/>
            </c:ext>
          </c:extLst>
        </c:ser>
        <c:ser>
          <c:idx val="3"/>
          <c:order val="2"/>
          <c:tx>
            <c:strRef>
              <c:f>Sheet1!$Q$51</c:f>
              <c:strCache>
                <c:ptCount val="1"/>
                <c:pt idx="0">
                  <c:v>Test 3 Efficiency (seconds)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Sheet1!$N$52:$N$58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Sheet1!$Q$52:$Q$58</c:f>
              <c:numCache>
                <c:formatCode>General</c:formatCode>
                <c:ptCount val="7"/>
                <c:pt idx="0">
                  <c:v>0.5</c:v>
                </c:pt>
                <c:pt idx="1">
                  <c:v>1.002876543725945</c:v>
                </c:pt>
                <c:pt idx="2">
                  <c:v>0.99008578198633446</c:v>
                </c:pt>
                <c:pt idx="3">
                  <c:v>0.99038584329682466</c:v>
                </c:pt>
                <c:pt idx="4">
                  <c:v>0.98692953417021989</c:v>
                </c:pt>
                <c:pt idx="5">
                  <c:v>0.9723616537141232</c:v>
                </c:pt>
                <c:pt idx="6">
                  <c:v>0.97504785887387402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B-4BA6-9159-B78B89EA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058368"/>
        <c:axId val="976058848"/>
      </c:lineChart>
      <c:catAx>
        <c:axId val="9760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8848"/>
        <c:crosses val="autoZero"/>
        <c:auto val="1"/>
        <c:lblAlgn val="ctr"/>
        <c:lblOffset val="100"/>
        <c:noMultiLvlLbl val="0"/>
      </c:catAx>
      <c:valAx>
        <c:axId val="9760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0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GNU Compiler Speedup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Sheet1!$J$51</c:f>
              <c:strCache>
                <c:ptCount val="1"/>
                <c:pt idx="0">
                  <c:v>Test 1 Speedup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Sheet1!$I$52:$I$58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Sheet1!$J$52:$J$58</c:f>
              <c:numCache>
                <c:formatCode>General</c:formatCode>
                <c:ptCount val="7"/>
                <c:pt idx="0">
                  <c:v>1</c:v>
                </c:pt>
                <c:pt idx="1">
                  <c:v>2.0049852723050763</c:v>
                </c:pt>
                <c:pt idx="2">
                  <c:v>1.9493824927555594</c:v>
                </c:pt>
                <c:pt idx="3">
                  <c:v>1.9795593137965826</c:v>
                </c:pt>
                <c:pt idx="4">
                  <c:v>1.9661961418686058</c:v>
                </c:pt>
                <c:pt idx="5">
                  <c:v>1.9787872388673515</c:v>
                </c:pt>
                <c:pt idx="6">
                  <c:v>1.9530198648318846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9-4E58-A96F-F4859F63348D}"/>
            </c:ext>
          </c:extLst>
        </c:ser>
        <c:ser>
          <c:idx val="2"/>
          <c:order val="2"/>
          <c:tx>
            <c:strRef>
              <c:f>Sheet1!$K$51</c:f>
              <c:strCache>
                <c:ptCount val="1"/>
                <c:pt idx="0">
                  <c:v>Test 2 Speedup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Sheet1!$I$52:$I$58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Sheet1!$K$52:$K$58</c:f>
              <c:numCache>
                <c:formatCode>General</c:formatCode>
                <c:ptCount val="7"/>
                <c:pt idx="0">
                  <c:v>1</c:v>
                </c:pt>
                <c:pt idx="1">
                  <c:v>1.9686921857122237</c:v>
                </c:pt>
                <c:pt idx="2">
                  <c:v>1.9594390163934527</c:v>
                </c:pt>
                <c:pt idx="3">
                  <c:v>1.9605757611503374</c:v>
                </c:pt>
                <c:pt idx="4">
                  <c:v>1.9558185219708231</c:v>
                </c:pt>
                <c:pt idx="5">
                  <c:v>1.9520281265307149</c:v>
                </c:pt>
                <c:pt idx="6">
                  <c:v>1.9247062521617568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9-4E58-A96F-F4859F63348D}"/>
            </c:ext>
          </c:extLst>
        </c:ser>
        <c:ser>
          <c:idx val="3"/>
          <c:order val="3"/>
          <c:tx>
            <c:strRef>
              <c:f>Sheet1!$L$51</c:f>
              <c:strCache>
                <c:ptCount val="1"/>
                <c:pt idx="0">
                  <c:v>Test 3 Speedup (seconds)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Sheet1!$I$52:$I$58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Sheet1!$L$52:$L$58</c:f>
              <c:numCache>
                <c:formatCode>General</c:formatCode>
                <c:ptCount val="7"/>
                <c:pt idx="0">
                  <c:v>1</c:v>
                </c:pt>
                <c:pt idx="1">
                  <c:v>2.0057530874518901</c:v>
                </c:pt>
                <c:pt idx="2">
                  <c:v>1.9801715639726689</c:v>
                </c:pt>
                <c:pt idx="3">
                  <c:v>1.9807716865936493</c:v>
                </c:pt>
                <c:pt idx="4">
                  <c:v>1.9738590683404398</c:v>
                </c:pt>
                <c:pt idx="5">
                  <c:v>1.9447233074282464</c:v>
                </c:pt>
                <c:pt idx="6">
                  <c:v>1.950095717747748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9-4E58-A96F-F4859F63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983424"/>
        <c:axId val="1329988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Sheet1!$I$51</c15:sqref>
                        </c15:formulaRef>
                      </c:ext>
                    </c:extLst>
                    <c:strCache>
                      <c:ptCount val="1"/>
                      <c:pt idx="0">
                        <c:v>Thread 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Sheet1!$I$52:$I$58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Sheet1!$I$52:$I$58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59-4E58-A96F-F4859F63348D}"/>
                  </c:ext>
                </c:extLst>
              </c15:ser>
            </c15:filteredLineSeries>
          </c:ext>
        </c:extLst>
      </c:lineChart>
      <c:catAx>
        <c:axId val="13299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88704"/>
        <c:crosses val="autoZero"/>
        <c:auto val="1"/>
        <c:lblAlgn val="ctr"/>
        <c:lblOffset val="100"/>
        <c:noMultiLvlLbl val="0"/>
      </c:catAx>
      <c:valAx>
        <c:axId val="13299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10</xdr:row>
      <xdr:rowOff>185737</xdr:rowOff>
    </xdr:from>
    <xdr:to>
      <xdr:col>6</xdr:col>
      <xdr:colOff>15551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3CD56-C0EF-2217-08F1-AD2BCABF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898187</xdr:colOff>
      <xdr:row>59</xdr:row>
      <xdr:rowOff>172849</xdr:rowOff>
    </xdr:from>
    <xdr:to>
      <xdr:col>6</xdr:col>
      <xdr:colOff>1632856</xdr:colOff>
      <xdr:row>74</xdr:row>
      <xdr:rowOff>58549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701A19-7501-4E77-AA92-63CA069E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1504484</xdr:colOff>
      <xdr:row>10</xdr:row>
      <xdr:rowOff>133000</xdr:rowOff>
    </xdr:from>
    <xdr:to>
      <xdr:col>11</xdr:col>
      <xdr:colOff>171062</xdr:colOff>
      <xdr:row>25</xdr:row>
      <xdr:rowOff>111890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05802-24EA-E56E-FB16-F4C2E2DD4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21422</xdr:colOff>
      <xdr:row>10</xdr:row>
      <xdr:rowOff>117449</xdr:rowOff>
    </xdr:from>
    <xdr:to>
      <xdr:col>15</xdr:col>
      <xdr:colOff>1308229</xdr:colOff>
      <xdr:row>25</xdr:row>
      <xdr:rowOff>96339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9E0BA-59D8-BC04-5F0B-0A02F099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50502</xdr:colOff>
      <xdr:row>59</xdr:row>
      <xdr:rowOff>8358</xdr:rowOff>
    </xdr:from>
    <xdr:to>
      <xdr:col>16</xdr:col>
      <xdr:colOff>1733938</xdr:colOff>
      <xdr:row>73</xdr:row>
      <xdr:rowOff>162431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C407B5-508A-E7CD-8E7A-84D73E92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1617189</xdr:colOff>
      <xdr:row>59</xdr:row>
      <xdr:rowOff>113560</xdr:rowOff>
    </xdr:from>
    <xdr:to>
      <xdr:col>11</xdr:col>
      <xdr:colOff>1146888</xdr:colOff>
      <xdr:row>74</xdr:row>
      <xdr:rowOff>92450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073C7-5A10-6F04-71B2-9EA586E1A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F0E88-2727-4180-93BC-95B152106C09}" name="Table4" displayName="Table4" ref="B2:F10" totalsRowShown="0" headerRowDxfId="37" dataDxfId="36">
  <autoFilter ref="B2:F10" xr:uid="{BCFF0E88-2727-4180-93BC-95B152106C09}"/>
  <tableColumns count="5">
    <tableColumn id="1" xr3:uid="{A80CFD33-5C89-4E00-ADC4-B71A182C2E63}" name="Thread Count" dataDxfId="35"/>
    <tableColumn id="2" xr3:uid="{72A2253E-A1FE-43E1-93B4-F2742D53E8D8}" name="Test 1 (seconds)" dataDxfId="34"/>
    <tableColumn id="3" xr3:uid="{1F95CFCE-85E4-48E5-A1F1-369CB9202FEB}" name="Test 2 (seconds)" dataDxfId="33"/>
    <tableColumn id="4" xr3:uid="{51F77EE1-193C-4117-B274-3041972268F0}" name="Test 3 (seconds)" dataDxfId="32"/>
    <tableColumn id="5" xr3:uid="{193B9FF1-5594-4EAC-BD0E-3C1D05AF0E52}" name="Average Time (seconds)" dataDxfId="31">
      <calculatedColumnFormula>AVERAGE(Table4[[#This Row],[Test 1 (seconds)]:[Test 3 (seconds)]])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225BB6-E8E5-4707-8C2D-30A56CFB2BE9}" name="Table46" displayName="Table46" ref="C51:G58" totalsRowShown="0" headerRowDxfId="30" dataDxfId="29">
  <autoFilter ref="C51:G58" xr:uid="{4A225BB6-E8E5-4707-8C2D-30A56CFB2BE9}"/>
  <tableColumns count="5">
    <tableColumn id="1" xr3:uid="{497E50FA-B6F8-4E31-94BA-490E7306D0AC}" name="Thread Count" dataDxfId="28"/>
    <tableColumn id="2" xr3:uid="{933C74BC-C67B-474E-8957-C061E8574202}" name="Test 1 (seconds)" dataDxfId="27"/>
    <tableColumn id="3" xr3:uid="{B6889157-BB2C-42A0-9BF0-1087A336EC1A}" name="Test 2 (seconds)" dataDxfId="26"/>
    <tableColumn id="4" xr3:uid="{298E016D-D180-4A8D-BC06-EB2412192EA8}" name="Test 3 (seconds)" dataDxfId="25"/>
    <tableColumn id="5" xr3:uid="{774D4F8C-7C3B-454E-A5E8-1576265D06DB}" name="Average Time (seconds)" dataDxfId="24">
      <calculatedColumnFormula>AVERAGE(Table46[[#This Row],[Test 1 (seconds)]:[Test 3 (seconds)]])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0B446-CC71-4A22-B77F-14A0FDBAF1D0}" name="Table42" displayName="Table42" ref="H2:K9" totalsRowShown="0" headerRowDxfId="23" dataDxfId="22">
  <autoFilter ref="H2:K9" xr:uid="{6B80B446-CC71-4A22-B77F-14A0FDBAF1D0}"/>
  <tableColumns count="4">
    <tableColumn id="1" xr3:uid="{E1C146C9-32AD-4E02-AB64-E7CFB9AEACD6}" name="Thread Count" dataDxfId="21"/>
    <tableColumn id="2" xr3:uid="{712FDE01-7B8A-4A58-A794-09ED64C9327C}" name="Test 1 Speedup (seconds)" dataDxfId="20">
      <calculatedColumnFormula>Table4[[#This Row],[Test 1 (seconds)]]/Table4[[#This Row],[Test 1 (seconds)]]</calculatedColumnFormula>
    </tableColumn>
    <tableColumn id="3" xr3:uid="{959B463B-5A1C-4002-9C6C-2AAEE2541ECC}" name="Test 2 Speedup (seconds)" dataDxfId="19">
      <calculatedColumnFormula>Table4[[#This Row],[Test 2 (seconds)]]/Table4[[#This Row],[Test 2 (seconds)]]</calculatedColumnFormula>
    </tableColumn>
    <tableColumn id="4" xr3:uid="{9DAFCEC6-5F4B-48B7-B818-F48948DAF038}" name="Test 3 Speedup (seconds)" dataDxfId="18">
      <calculatedColumnFormula>Table4[[#This Row],[Test 3 (seconds)]]/Table4[[#This Row],[Test 3 (seconds)]]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49F390-7816-4E11-8ACB-24032797CD62}" name="Table429" displayName="Table429" ref="M2:P9" totalsRowShown="0" headerRowDxfId="17" dataDxfId="16">
  <autoFilter ref="M2:P9" xr:uid="{6049F390-7816-4E11-8ACB-24032797CD62}"/>
  <tableColumns count="4">
    <tableColumn id="1" xr3:uid="{080242DC-2567-4D41-9B1B-CD76D61D3AC2}" name="Thread Count" dataDxfId="15"/>
    <tableColumn id="2" xr3:uid="{4234DFCD-CCF4-4A6B-A54B-F724C34B81C9}" name="Test 1 Efficiency (seconds)" dataDxfId="2">
      <calculatedColumnFormula>Table42[[#This Row],[Test 1 Speedup (seconds)]]/2</calculatedColumnFormula>
    </tableColumn>
    <tableColumn id="3" xr3:uid="{83B43839-05F1-498F-BD94-0012AA13CE55}" name="Test 2 Efficiency (seconds)" dataDxfId="1">
      <calculatedColumnFormula>Table42[[#This Row],[Test 2 Speedup (seconds)]]/2</calculatedColumnFormula>
    </tableColumn>
    <tableColumn id="4" xr3:uid="{461F1D29-AA72-4ACF-86FB-EE08F668B665}" name="Test 3 Efficiency (seconds)" dataDxfId="0">
      <calculatedColumnFormula>Table42[[#This Row],[Test 3 Speedup (seconds)]]/2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78C6A9-CCE8-422A-A70B-045FC4B4DDE8}" name="Table4210" displayName="Table4210" ref="I51:L58" totalsRowShown="0" headerRowDxfId="14" dataDxfId="13">
  <autoFilter ref="I51:L58" xr:uid="{C578C6A9-CCE8-422A-A70B-045FC4B4DDE8}"/>
  <tableColumns count="4">
    <tableColumn id="1" xr3:uid="{05A125CB-844B-4688-92E0-BB615FBEB4CD}" name="Thread Count" dataDxfId="12"/>
    <tableColumn id="2" xr3:uid="{167AEC03-D1F2-41B8-AC5D-B32B28937A31}" name="Test 1 Speedup (seconds)" dataDxfId="11"/>
    <tableColumn id="3" xr3:uid="{84B00A4A-EF65-46FC-AA1A-97F9AEE3FFCB}" name="Test 2 Speedup (seconds)" dataDxfId="10"/>
    <tableColumn id="4" xr3:uid="{A4DE39AB-4659-4C83-89CE-0D1BD5DA36F7}" name="Test 3 Speedup (seconds)" dataDxfId="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2E87D6-1782-48E5-9B83-FC4BAD7C11AA}" name="Table421011" displayName="Table421011" ref="N51:Q58" totalsRowShown="0" headerRowDxfId="8" dataDxfId="7">
  <autoFilter ref="N51:Q58" xr:uid="{7E2E87D6-1782-48E5-9B83-FC4BAD7C11AA}"/>
  <tableColumns count="4">
    <tableColumn id="1" xr3:uid="{07CB402C-73B7-456D-8BDB-17B94B866B71}" name="Thread Count" dataDxfId="6"/>
    <tableColumn id="2" xr3:uid="{89305EC2-D0DF-42AC-83A8-9731750ABDE3}" name="Test 1 Efficiency (seconds)" dataDxfId="5"/>
    <tableColumn id="3" xr3:uid="{1EBE789C-C319-4A16-9615-B97D08560582}" name="Test 2 Efficiency (seconds)" dataDxfId="4">
      <calculatedColumnFormula>Table4210[[#This Row],[Test 2 Speedup (seconds)]]/2</calculatedColumnFormula>
    </tableColumn>
    <tableColumn id="4" xr3:uid="{FA829B09-6984-442B-A52B-FFF64356FD32}" name="Test 3 Efficiency (seconds)" dataDxfId="3">
      <calculatedColumnFormula>Table4210[[#This Row],[Test 3 Speedup (seconds)]]/2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8755-3ADB-446F-B736-6E9D989368A1}">
  <dimension ref="A1:Q58"/>
  <sheetViews>
    <sheetView tabSelected="1" zoomScale="98" workbookViewId="0">
      <selection activeCell="Q69" sqref="Q69"/>
    </sheetView>
  </sheetViews>
  <sheetFormatPr defaultRowHeight="14.4" x14ac:dyDescent="0.3"/>
  <cols>
    <col min="1" max="1" width="14.33203125" style="1" customWidth="1"/>
    <col min="2" max="2" width="14.88671875" style="1" customWidth="1"/>
    <col min="3" max="3" width="24.109375" style="1" customWidth="1"/>
    <col min="4" max="4" width="23" style="1" customWidth="1"/>
    <col min="5" max="5" width="22.109375" style="1" customWidth="1"/>
    <col min="6" max="6" width="25.77734375" style="1" customWidth="1"/>
    <col min="7" max="8" width="23.77734375" style="1" customWidth="1"/>
    <col min="9" max="10" width="24.5546875" style="1" customWidth="1"/>
    <col min="11" max="11" width="18.44140625" style="1" customWidth="1"/>
    <col min="12" max="12" width="18.6640625" style="1" customWidth="1"/>
    <col min="13" max="13" width="14" style="1" customWidth="1"/>
    <col min="14" max="14" width="29.109375" customWidth="1"/>
    <col min="15" max="15" width="24.33203125" customWidth="1"/>
    <col min="16" max="16" width="21.77734375" customWidth="1"/>
    <col min="17" max="17" width="25.77734375" customWidth="1"/>
  </cols>
  <sheetData>
    <row r="1" spans="2:16" ht="14.4" customHeight="1" x14ac:dyDescent="0.3">
      <c r="C1" s="3" t="s">
        <v>1</v>
      </c>
      <c r="D1" s="3"/>
      <c r="E1" s="3"/>
      <c r="G1" s="3" t="s">
        <v>7</v>
      </c>
      <c r="H1" s="3"/>
      <c r="I1" s="3"/>
      <c r="J1" s="3"/>
      <c r="L1" s="3" t="s">
        <v>8</v>
      </c>
      <c r="M1" s="3"/>
      <c r="N1" s="3"/>
      <c r="O1" s="3"/>
    </row>
    <row r="2" spans="2:16" ht="28.8" x14ac:dyDescent="0.3">
      <c r="B2" s="1" t="s">
        <v>0</v>
      </c>
      <c r="C2" s="1" t="s">
        <v>2</v>
      </c>
      <c r="D2" s="1" t="s">
        <v>3</v>
      </c>
      <c r="E2" s="1" t="s">
        <v>4</v>
      </c>
      <c r="F2" s="1" t="s">
        <v>16</v>
      </c>
      <c r="H2" s="1" t="s">
        <v>0</v>
      </c>
      <c r="I2" s="1" t="s">
        <v>13</v>
      </c>
      <c r="J2" s="1" t="s">
        <v>6</v>
      </c>
      <c r="K2" s="1" t="s">
        <v>12</v>
      </c>
      <c r="M2" s="1" t="s">
        <v>0</v>
      </c>
      <c r="N2" s="1" t="s">
        <v>9</v>
      </c>
      <c r="O2" s="1" t="s">
        <v>10</v>
      </c>
      <c r="P2" s="1" t="s">
        <v>11</v>
      </c>
    </row>
    <row r="3" spans="2:16" x14ac:dyDescent="0.3">
      <c r="B3" s="1">
        <v>1</v>
      </c>
      <c r="C3" s="1">
        <v>297.76413000000002</v>
      </c>
      <c r="D3" s="1">
        <v>297.82029399999999</v>
      </c>
      <c r="E3" s="1">
        <v>297.52346899999998</v>
      </c>
      <c r="F3" s="1">
        <f>AVERAGE(Table4[[#This Row],[Test 1 (seconds)]:[Test 3 (seconds)]])</f>
        <v>297.702631</v>
      </c>
      <c r="H3" s="1">
        <v>1</v>
      </c>
      <c r="I3" s="1">
        <f>Table4[[#This Row],[Test 1 (seconds)]]/Table4[[#This Row],[Test 1 (seconds)]]</f>
        <v>1</v>
      </c>
      <c r="J3" s="1">
        <f>Table4[[#This Row],[Test 2 (seconds)]]/Table4[[#This Row],[Test 2 (seconds)]]</f>
        <v>1</v>
      </c>
      <c r="K3" s="1">
        <f>Table4[[#This Row],[Test 3 (seconds)]]/Table4[[#This Row],[Test 3 (seconds)]]</f>
        <v>1</v>
      </c>
      <c r="M3" s="1">
        <v>1</v>
      </c>
      <c r="N3" s="1">
        <f>Table42[[#This Row],[Test 1 Speedup (seconds)]]/2</f>
        <v>0.5</v>
      </c>
      <c r="O3" s="1">
        <f>Table42[[#This Row],[Test 2 Speedup (seconds)]]/2</f>
        <v>0.5</v>
      </c>
      <c r="P3" s="1">
        <f>Table42[[#This Row],[Test 3 Speedup (seconds)]]/2</f>
        <v>0.5</v>
      </c>
    </row>
    <row r="4" spans="2:16" x14ac:dyDescent="0.3">
      <c r="B4" s="1">
        <v>2</v>
      </c>
      <c r="C4" s="1">
        <v>149.16403600000001</v>
      </c>
      <c r="D4" s="1">
        <v>149.13578100000001</v>
      </c>
      <c r="E4" s="1">
        <v>149.030508</v>
      </c>
      <c r="F4" s="1">
        <f>AVERAGE(Table4[[#This Row],[Test 1 (seconds)]:[Test 3 (seconds)]])</f>
        <v>149.11010833333333</v>
      </c>
      <c r="H4" s="1">
        <v>2</v>
      </c>
      <c r="I4" s="1">
        <f>C3/Table4[[#This Row],[Test 1 (seconds)]]</f>
        <v>1.9962193165650197</v>
      </c>
      <c r="J4" s="1">
        <f>D3/Table4[[#This Row],[Test 2 (seconds)]]</f>
        <v>1.9969741131405614</v>
      </c>
      <c r="K4" s="1">
        <f>E3/Table4[[#This Row],[Test 3 (seconds)]]</f>
        <v>1.9963930405444232</v>
      </c>
      <c r="M4" s="1">
        <v>2</v>
      </c>
      <c r="N4" s="1">
        <f>Table42[[#This Row],[Test 1 Speedup (seconds)]]/2</f>
        <v>0.99810965828250986</v>
      </c>
      <c r="O4" s="1">
        <f>Table42[[#This Row],[Test 2 Speedup (seconds)]]/2</f>
        <v>0.9984870565702807</v>
      </c>
      <c r="P4" s="1">
        <f>Table42[[#This Row],[Test 3 Speedup (seconds)]]/2</f>
        <v>0.99819652027221162</v>
      </c>
    </row>
    <row r="5" spans="2:16" x14ac:dyDescent="0.3">
      <c r="B5" s="1">
        <v>4</v>
      </c>
      <c r="C5" s="1">
        <v>224.31012899999999</v>
      </c>
      <c r="D5" s="1">
        <v>149.50369599999999</v>
      </c>
      <c r="E5" s="1">
        <v>224.10976700000001</v>
      </c>
      <c r="F5" s="1">
        <f>AVERAGE(Table4[[#This Row],[Test 1 (seconds)]:[Test 3 (seconds)]])</f>
        <v>199.307864</v>
      </c>
      <c r="H5" s="1">
        <v>4</v>
      </c>
      <c r="I5" s="1">
        <f>C3/Table4[[#This Row],[Test 1 (seconds)]]</f>
        <v>1.3274662688103578</v>
      </c>
      <c r="J5" s="1">
        <f>D3/Table4[[#This Row],[Test 2 (seconds)]]</f>
        <v>1.9920597414528134</v>
      </c>
      <c r="K5" s="1">
        <f>E3/Table4[[#This Row],[Test 3 (seconds)]]</f>
        <v>1.327579217018239</v>
      </c>
      <c r="M5" s="1">
        <v>4</v>
      </c>
      <c r="N5" s="1">
        <f>Table42[[#This Row],[Test 1 Speedup (seconds)]]/2</f>
        <v>0.66373313440517889</v>
      </c>
      <c r="O5" s="1">
        <f>Table42[[#This Row],[Test 2 Speedup (seconds)]]/2</f>
        <v>0.9960298707264067</v>
      </c>
      <c r="P5" s="1">
        <f>Table42[[#This Row],[Test 3 Speedup (seconds)]]/2</f>
        <v>0.6637896085091195</v>
      </c>
    </row>
    <row r="6" spans="2:16" x14ac:dyDescent="0.3">
      <c r="B6" s="1">
        <v>8</v>
      </c>
      <c r="C6" s="1">
        <v>262.23937000000001</v>
      </c>
      <c r="D6" s="1">
        <v>150.426794</v>
      </c>
      <c r="E6" s="1">
        <v>187.25569899999999</v>
      </c>
      <c r="F6" s="1">
        <f>AVERAGE(Table4[[#This Row],[Test 1 (seconds)]:[Test 3 (seconds)]])</f>
        <v>199.97395433333335</v>
      </c>
      <c r="H6" s="1">
        <v>8</v>
      </c>
      <c r="I6" s="1">
        <f>C3/Table4[[#This Row],[Test 1 (seconds)]]</f>
        <v>1.1354669209280057</v>
      </c>
      <c r="J6" s="1">
        <f>D3/Table4[[#This Row],[Test 2 (seconds)]]</f>
        <v>1.9798354141616552</v>
      </c>
      <c r="K6" s="1">
        <f>E3/Table4[[#This Row],[Test 3 (seconds)]]</f>
        <v>1.5888620244343004</v>
      </c>
      <c r="M6" s="1">
        <v>8</v>
      </c>
      <c r="N6" s="1">
        <f>Table42[[#This Row],[Test 1 Speedup (seconds)]]/2</f>
        <v>0.56773346046400286</v>
      </c>
      <c r="O6" s="1">
        <f>Table42[[#This Row],[Test 2 Speedup (seconds)]]/2</f>
        <v>0.9899177070808276</v>
      </c>
      <c r="P6" s="1">
        <f>Table42[[#This Row],[Test 3 Speedup (seconds)]]/2</f>
        <v>0.79443101221715018</v>
      </c>
    </row>
    <row r="7" spans="2:16" x14ac:dyDescent="0.3">
      <c r="B7" s="1">
        <v>10</v>
      </c>
      <c r="C7" s="1">
        <v>150.060349</v>
      </c>
      <c r="D7" s="1">
        <v>150.079137</v>
      </c>
      <c r="E7" s="1">
        <v>150.05626799999999</v>
      </c>
      <c r="F7" s="1">
        <f>AVERAGE(Table4[[#This Row],[Test 1 (seconds)]:[Test 3 (seconds)]])</f>
        <v>150.06525133333335</v>
      </c>
      <c r="H7" s="1">
        <v>10</v>
      </c>
      <c r="I7" s="1">
        <f>C3/Table4[[#This Row],[Test 1 (seconds)]]</f>
        <v>1.984295864859011</v>
      </c>
      <c r="J7" s="1">
        <f>D3/Table4[[#This Row],[Test 2 (seconds)]]</f>
        <v>1.9844216854738443</v>
      </c>
      <c r="K7" s="1">
        <f>E3/Table4[[#This Row],[Test 3 (seconds)]]</f>
        <v>1.9827460256441938</v>
      </c>
      <c r="M7" s="1">
        <v>10</v>
      </c>
      <c r="N7" s="1">
        <f>Table42[[#This Row],[Test 1 Speedup (seconds)]]/2</f>
        <v>0.9921479324295055</v>
      </c>
      <c r="O7" s="1">
        <f>Table42[[#This Row],[Test 2 Speedup (seconds)]]/2</f>
        <v>0.99221084273692217</v>
      </c>
      <c r="P7" s="1">
        <f>Table42[[#This Row],[Test 3 Speedup (seconds)]]/2</f>
        <v>0.99137301282209689</v>
      </c>
    </row>
    <row r="8" spans="2:16" x14ac:dyDescent="0.3">
      <c r="B8" s="1">
        <v>16</v>
      </c>
      <c r="C8" s="1">
        <v>172.101765</v>
      </c>
      <c r="D8" s="1">
        <v>184.12590399999999</v>
      </c>
      <c r="E8" s="1">
        <v>181.02502100000001</v>
      </c>
      <c r="F8" s="1">
        <f>AVERAGE(Table4[[#This Row],[Test 1 (seconds)]:[Test 3 (seconds)]])</f>
        <v>179.08423000000002</v>
      </c>
      <c r="H8" s="1">
        <v>16</v>
      </c>
      <c r="I8" s="1">
        <f>C3/Table4[[#This Row],[Test 1 (seconds)]]</f>
        <v>1.7301631392333485</v>
      </c>
      <c r="J8" s="1">
        <f>D3/Table4[[#This Row],[Test 2 (seconds)]]</f>
        <v>1.6174817748620531</v>
      </c>
      <c r="K8" s="1">
        <f>E3/Table4[[#This Row],[Test 3 (seconds)]]</f>
        <v>1.6435488716225586</v>
      </c>
      <c r="M8" s="1">
        <v>16</v>
      </c>
      <c r="N8" s="1">
        <f>Table42[[#This Row],[Test 1 Speedup (seconds)]]/2</f>
        <v>0.86508156961667426</v>
      </c>
      <c r="O8" s="1">
        <f>Table42[[#This Row],[Test 2 Speedup (seconds)]]/2</f>
        <v>0.80874088743102657</v>
      </c>
      <c r="P8" s="1">
        <f>Table42[[#This Row],[Test 3 Speedup (seconds)]]/2</f>
        <v>0.82177443581127929</v>
      </c>
    </row>
    <row r="9" spans="2:16" x14ac:dyDescent="0.3">
      <c r="B9" s="1">
        <v>20</v>
      </c>
      <c r="C9" s="1">
        <v>165.761088</v>
      </c>
      <c r="D9" s="1">
        <v>195.86091200000001</v>
      </c>
      <c r="E9" s="1">
        <v>183.015534</v>
      </c>
      <c r="F9" s="1">
        <f>AVERAGE(Table4[[#This Row],[Test 1 (seconds)]:[Test 3 (seconds)]])</f>
        <v>181.54584466666665</v>
      </c>
      <c r="H9" s="1">
        <v>20</v>
      </c>
      <c r="I9" s="1">
        <f>C3/Table4[[#This Row],[Test 1 (seconds)]]</f>
        <v>1.7963451711899963</v>
      </c>
      <c r="J9" s="1">
        <f>D3/Table4[[#This Row],[Test 2 (seconds)]]</f>
        <v>1.5205703422845287</v>
      </c>
      <c r="K9" s="1">
        <f>E3/Table4[[#This Row],[Test 3 (seconds)]]</f>
        <v>1.6256733103322256</v>
      </c>
      <c r="M9" s="1">
        <v>20</v>
      </c>
      <c r="N9" s="1">
        <f>Table42[[#This Row],[Test 1 Speedup (seconds)]]/2</f>
        <v>0.89817258559499813</v>
      </c>
      <c r="O9" s="1">
        <f>Table42[[#This Row],[Test 2 Speedup (seconds)]]/2</f>
        <v>0.76028517114226435</v>
      </c>
      <c r="P9" s="1">
        <f>Table42[[#This Row],[Test 3 Speedup (seconds)]]/2</f>
        <v>0.81283665516611281</v>
      </c>
    </row>
    <row r="10" spans="2:16" x14ac:dyDescent="0.3">
      <c r="N10" s="1"/>
    </row>
    <row r="12" spans="2:16" x14ac:dyDescent="0.3">
      <c r="G12" s="3"/>
      <c r="H12" s="3"/>
      <c r="I12" s="3"/>
      <c r="J12" s="3"/>
    </row>
    <row r="50" spans="3:17" ht="22.8" customHeight="1" x14ac:dyDescent="0.3">
      <c r="D50" s="3" t="s">
        <v>5</v>
      </c>
      <c r="E50" s="3"/>
      <c r="F50" s="3"/>
      <c r="H50" s="3" t="s">
        <v>14</v>
      </c>
      <c r="I50" s="3"/>
      <c r="J50" s="3"/>
      <c r="K50" s="3"/>
      <c r="M50" s="3" t="s">
        <v>15</v>
      </c>
      <c r="N50" s="3"/>
      <c r="O50" s="3"/>
      <c r="P50" s="3"/>
    </row>
    <row r="51" spans="3:17" ht="28.2" customHeight="1" x14ac:dyDescent="0.3">
      <c r="C51" s="1" t="s">
        <v>0</v>
      </c>
      <c r="D51" s="1" t="s">
        <v>2</v>
      </c>
      <c r="E51" s="1" t="s">
        <v>3</v>
      </c>
      <c r="F51" s="1" t="s">
        <v>4</v>
      </c>
      <c r="G51" s="1" t="s">
        <v>16</v>
      </c>
      <c r="I51" s="2" t="s">
        <v>0</v>
      </c>
      <c r="J51" s="2" t="s">
        <v>13</v>
      </c>
      <c r="K51" s="2" t="s">
        <v>6</v>
      </c>
      <c r="L51" s="2" t="s">
        <v>12</v>
      </c>
      <c r="N51" s="2" t="s">
        <v>0</v>
      </c>
      <c r="O51" s="2" t="s">
        <v>9</v>
      </c>
      <c r="P51" s="2" t="s">
        <v>10</v>
      </c>
      <c r="Q51" s="2" t="s">
        <v>11</v>
      </c>
    </row>
    <row r="52" spans="3:17" x14ac:dyDescent="0.3">
      <c r="C52" s="1">
        <v>1</v>
      </c>
      <c r="D52" s="1">
        <v>1799.3645289999999</v>
      </c>
      <c r="E52" s="1">
        <v>1783.7810850000001</v>
      </c>
      <c r="F52" s="1">
        <v>1802.136002</v>
      </c>
      <c r="G52" s="1">
        <f>AVERAGE(Table46[[#This Row],[Test 1 (seconds)]:[Test 3 (seconds)]])</f>
        <v>1795.0938720000001</v>
      </c>
      <c r="I52" s="2">
        <v>1</v>
      </c>
      <c r="J52" s="2">
        <v>1</v>
      </c>
      <c r="K52" s="2">
        <v>1</v>
      </c>
      <c r="L52" s="2">
        <v>1</v>
      </c>
      <c r="N52" s="2">
        <v>1</v>
      </c>
      <c r="O52" s="2">
        <f>Table4210[[#This Row],[Test 1 Speedup (seconds)]]/2</f>
        <v>0.5</v>
      </c>
      <c r="P52" s="2">
        <f>Table4210[[#This Row],[Test 2 Speedup (seconds)]]/2</f>
        <v>0.5</v>
      </c>
      <c r="Q52" s="2">
        <f>Table4210[[#This Row],[Test 3 Speedup (seconds)]]/2</f>
        <v>0.5</v>
      </c>
    </row>
    <row r="53" spans="3:17" x14ac:dyDescent="0.3">
      <c r="C53" s="1">
        <v>2</v>
      </c>
      <c r="D53" s="1">
        <v>897.44525999999996</v>
      </c>
      <c r="E53" s="1">
        <v>906.07414300000005</v>
      </c>
      <c r="F53" s="1">
        <v>898.483474</v>
      </c>
      <c r="G53" s="1">
        <f>AVERAGE(Table46[[#This Row],[Test 1 (seconds)]:[Test 3 (seconds)]])</f>
        <v>900.66762566666659</v>
      </c>
      <c r="I53" s="2">
        <v>2</v>
      </c>
      <c r="J53" s="2">
        <f>D52/Table46[[#This Row],[Test 1 (seconds)]]</f>
        <v>2.0049852723050763</v>
      </c>
      <c r="K53" s="2">
        <f>E52/Table46[[#This Row],[Test 2 (seconds)]]</f>
        <v>1.9686921857122237</v>
      </c>
      <c r="L53" s="2">
        <f>F52/Table46[[#This Row],[Test 3 (seconds)]]</f>
        <v>2.0057530874518901</v>
      </c>
      <c r="N53" s="2">
        <v>2</v>
      </c>
      <c r="O53" s="2">
        <f>Table4210[[#This Row],[Test 1 Speedup (seconds)]]/2</f>
        <v>1.0024926361525381</v>
      </c>
      <c r="P53" s="2">
        <f>Table4210[[#This Row],[Test 2 Speedup (seconds)]]/2</f>
        <v>0.98434609285611185</v>
      </c>
      <c r="Q53" s="2">
        <f>Table4210[[#This Row],[Test 3 Speedup (seconds)]]/2</f>
        <v>1.002876543725945</v>
      </c>
    </row>
    <row r="54" spans="3:17" x14ac:dyDescent="0.3">
      <c r="C54" s="1">
        <v>4</v>
      </c>
      <c r="D54" s="1">
        <v>923.04334100000005</v>
      </c>
      <c r="E54" s="1">
        <v>910.35294799999997</v>
      </c>
      <c r="F54" s="1">
        <v>910.09083999999996</v>
      </c>
      <c r="G54" s="1">
        <f>AVERAGE(Table46[[#This Row],[Test 1 (seconds)]:[Test 3 (seconds)]])</f>
        <v>914.4957096666667</v>
      </c>
      <c r="I54" s="2">
        <v>4</v>
      </c>
      <c r="J54" s="2">
        <f>D52/Table46[[#This Row],[Test 1 (seconds)]]</f>
        <v>1.9493824927555594</v>
      </c>
      <c r="K54" s="2">
        <f>E52/Table46[[#This Row],[Test 2 (seconds)]]</f>
        <v>1.9594390163934527</v>
      </c>
      <c r="L54" s="2">
        <f>F52/Table46[[#This Row],[Test 3 (seconds)]]</f>
        <v>1.9801715639726689</v>
      </c>
      <c r="N54" s="2">
        <v>4</v>
      </c>
      <c r="O54" s="2">
        <f>Table4210[[#This Row],[Test 1 Speedup (seconds)]]/2</f>
        <v>0.97469124637777971</v>
      </c>
      <c r="P54" s="2">
        <f>Table4210[[#This Row],[Test 2 Speedup (seconds)]]/2</f>
        <v>0.97971950819672637</v>
      </c>
      <c r="Q54" s="2">
        <f>Table4210[[#This Row],[Test 3 Speedup (seconds)]]/2</f>
        <v>0.99008578198633446</v>
      </c>
    </row>
    <row r="55" spans="3:17" x14ac:dyDescent="0.3">
      <c r="C55" s="1">
        <v>8</v>
      </c>
      <c r="D55" s="1">
        <v>908.97227299999997</v>
      </c>
      <c r="E55" s="1">
        <v>909.82512399999996</v>
      </c>
      <c r="F55" s="1">
        <v>909.81510600000001</v>
      </c>
      <c r="G55" s="1">
        <f>AVERAGE(Table46[[#This Row],[Test 1 (seconds)]:[Test 3 (seconds)]])</f>
        <v>909.53750099999991</v>
      </c>
      <c r="I55" s="2">
        <v>8</v>
      </c>
      <c r="J55" s="2">
        <f>D52/Table46[[#This Row],[Test 1 (seconds)]]</f>
        <v>1.9795593137965826</v>
      </c>
      <c r="K55" s="2">
        <f>E52/Table46[[#This Row],[Test 2 (seconds)]]</f>
        <v>1.9605757611503374</v>
      </c>
      <c r="L55" s="2">
        <f>F52/Table46[[#This Row],[Test 3 (seconds)]]</f>
        <v>1.9807716865936493</v>
      </c>
      <c r="N55" s="2">
        <v>8</v>
      </c>
      <c r="O55" s="2">
        <f>Table4210[[#This Row],[Test 1 Speedup (seconds)]]/2</f>
        <v>0.98977965689829128</v>
      </c>
      <c r="P55" s="2">
        <f>Table4210[[#This Row],[Test 2 Speedup (seconds)]]/2</f>
        <v>0.98028788057516869</v>
      </c>
      <c r="Q55" s="2">
        <f>Table4210[[#This Row],[Test 3 Speedup (seconds)]]/2</f>
        <v>0.99038584329682466</v>
      </c>
    </row>
    <row r="56" spans="3:17" x14ac:dyDescent="0.3">
      <c r="C56" s="1">
        <v>10</v>
      </c>
      <c r="D56" s="1">
        <v>915.15006600000004</v>
      </c>
      <c r="E56" s="1">
        <v>912.038139</v>
      </c>
      <c r="F56" s="1">
        <v>913.00135399999999</v>
      </c>
      <c r="G56" s="1">
        <f>AVERAGE(Table46[[#This Row],[Test 1 (seconds)]:[Test 3 (seconds)]])</f>
        <v>913.39651966666668</v>
      </c>
      <c r="I56" s="2">
        <v>10</v>
      </c>
      <c r="J56" s="2">
        <f>D52/Table46[[#This Row],[Test 1 (seconds)]]</f>
        <v>1.9661961418686058</v>
      </c>
      <c r="K56" s="2">
        <f>E52/Table46[[#This Row],[Test 2 (seconds)]]</f>
        <v>1.9558185219708231</v>
      </c>
      <c r="L56" s="2">
        <f>F52/Table46[[#This Row],[Test 3 (seconds)]]</f>
        <v>1.9738590683404398</v>
      </c>
      <c r="N56" s="2">
        <v>10</v>
      </c>
      <c r="O56" s="2">
        <f>Table4210[[#This Row],[Test 1 Speedup (seconds)]]/2</f>
        <v>0.9830980709343029</v>
      </c>
      <c r="P56" s="2">
        <f>Table4210[[#This Row],[Test 2 Speedup (seconds)]]/2</f>
        <v>0.97790926098541153</v>
      </c>
      <c r="Q56" s="2">
        <f>Table4210[[#This Row],[Test 3 Speedup (seconds)]]/2</f>
        <v>0.98692953417021989</v>
      </c>
    </row>
    <row r="57" spans="3:17" x14ac:dyDescent="0.3">
      <c r="C57" s="1">
        <v>16</v>
      </c>
      <c r="D57" s="1">
        <v>909.32693200000006</v>
      </c>
      <c r="E57" s="1">
        <v>913.80911000000003</v>
      </c>
      <c r="F57" s="1">
        <v>926.67990099999997</v>
      </c>
      <c r="G57" s="1">
        <f>AVERAGE(Table46[[#This Row],[Test 1 (seconds)]:[Test 3 (seconds)]])</f>
        <v>916.60531433333335</v>
      </c>
      <c r="I57" s="2">
        <v>16</v>
      </c>
      <c r="J57" s="2">
        <f>D52/Table46[[#This Row],[Test 1 (seconds)]]</f>
        <v>1.9787872388673515</v>
      </c>
      <c r="K57" s="2">
        <f>E52/Table46[[#This Row],[Test 2 (seconds)]]</f>
        <v>1.9520281265307149</v>
      </c>
      <c r="L57" s="2">
        <f>F52/Table46[[#This Row],[Test 3 (seconds)]]</f>
        <v>1.9447233074282464</v>
      </c>
      <c r="N57" s="2">
        <v>16</v>
      </c>
      <c r="O57" s="2">
        <f>Table4210[[#This Row],[Test 1 Speedup (seconds)]]/2</f>
        <v>0.98939361943367576</v>
      </c>
      <c r="P57" s="2">
        <f>Table4210[[#This Row],[Test 2 Speedup (seconds)]]/2</f>
        <v>0.97601406326535745</v>
      </c>
      <c r="Q57" s="2">
        <f>Table4210[[#This Row],[Test 3 Speedup (seconds)]]/2</f>
        <v>0.9723616537141232</v>
      </c>
    </row>
    <row r="58" spans="3:17" x14ac:dyDescent="0.3">
      <c r="C58" s="1">
        <v>20</v>
      </c>
      <c r="D58" s="1">
        <v>921.32423300000005</v>
      </c>
      <c r="E58" s="1">
        <v>926.78094799999997</v>
      </c>
      <c r="F58" s="1">
        <v>924.12694699999997</v>
      </c>
      <c r="G58" s="1">
        <f>AVERAGE(Table46[[#This Row],[Test 1 (seconds)]:[Test 3 (seconds)]])</f>
        <v>924.07737599999984</v>
      </c>
      <c r="I58" s="2">
        <v>20</v>
      </c>
      <c r="J58" s="2">
        <f>D52/Table46[[#This Row],[Test 1 (seconds)]]</f>
        <v>1.9530198648318846</v>
      </c>
      <c r="K58" s="2">
        <f>E52/Table46[[#This Row],[Test 2 (seconds)]]</f>
        <v>1.9247062521617568</v>
      </c>
      <c r="L58" s="2">
        <f>F52/Table46[[#This Row],[Test 3 (seconds)]]</f>
        <v>1.950095717747748</v>
      </c>
      <c r="N58" s="2">
        <v>20</v>
      </c>
      <c r="O58" s="2">
        <f>Table4210[[#This Row],[Test 1 Speedup (seconds)]]/2</f>
        <v>0.97650993241594231</v>
      </c>
      <c r="P58" s="2">
        <f>Table4210[[#This Row],[Test 2 Speedup (seconds)]]/2</f>
        <v>0.96235312608087842</v>
      </c>
      <c r="Q58" s="2">
        <f>Table4210[[#This Row],[Test 3 Speedup (seconds)]]/2</f>
        <v>0.97504785887387402</v>
      </c>
    </row>
  </sheetData>
  <mergeCells count="7">
    <mergeCell ref="C1:E1"/>
    <mergeCell ref="D50:F50"/>
    <mergeCell ref="G1:J1"/>
    <mergeCell ref="G12:J12"/>
    <mergeCell ref="L1:O1"/>
    <mergeCell ref="H50:K50"/>
    <mergeCell ref="M50:P50"/>
  </mergeCells>
  <pageMargins left="0.7" right="0.7" top="0.75" bottom="0.75" header="0.3" footer="0.3"/>
  <ignoredErrors>
    <ignoredError sqref="I7" calculatedColum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Prasad</dc:creator>
  <cp:lastModifiedBy>Gowtham Prasad</cp:lastModifiedBy>
  <dcterms:created xsi:type="dcterms:W3CDTF">2024-10-16T18:42:04Z</dcterms:created>
  <dcterms:modified xsi:type="dcterms:W3CDTF">2024-10-18T23:48:02Z</dcterms:modified>
</cp:coreProperties>
</file>