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5208\Documents\Spring 2024 assignments\meaning in langauge\compiled\"/>
    </mc:Choice>
  </mc:AlternateContent>
  <xr:revisionPtr revIDLastSave="0" documentId="13_ncr:1_{AA7AFA4F-B0DC-494B-8403-EB8604797FF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istance_scores_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3" i="1" l="1"/>
  <c r="X3" i="1" s="1"/>
  <c r="V4" i="1"/>
  <c r="X4" i="1" s="1"/>
  <c r="V5" i="1"/>
  <c r="X5" i="1" s="1"/>
  <c r="V6" i="1"/>
  <c r="X6" i="1" s="1"/>
  <c r="V7" i="1"/>
  <c r="X7" i="1" s="1"/>
  <c r="V8" i="1"/>
  <c r="X8" i="1" s="1"/>
  <c r="V9" i="1"/>
  <c r="X9" i="1" s="1"/>
  <c r="V10" i="1"/>
  <c r="X10" i="1" s="1"/>
  <c r="V11" i="1"/>
  <c r="X11" i="1" s="1"/>
  <c r="V12" i="1"/>
  <c r="X12" i="1" s="1"/>
  <c r="V13" i="1"/>
  <c r="X13" i="1" s="1"/>
  <c r="V14" i="1"/>
  <c r="X14" i="1" s="1"/>
  <c r="V15" i="1"/>
  <c r="X15" i="1" s="1"/>
  <c r="V16" i="1"/>
  <c r="X16" i="1" s="1"/>
  <c r="V17" i="1"/>
  <c r="X17" i="1" s="1"/>
  <c r="V18" i="1"/>
  <c r="X18" i="1" s="1"/>
  <c r="V19" i="1"/>
  <c r="X19" i="1" s="1"/>
  <c r="V20" i="1"/>
  <c r="X20" i="1" s="1"/>
  <c r="V21" i="1"/>
  <c r="X21" i="1" s="1"/>
  <c r="V22" i="1"/>
  <c r="X22" i="1" s="1"/>
  <c r="V23" i="1"/>
  <c r="X23" i="1" s="1"/>
  <c r="V24" i="1"/>
  <c r="X24" i="1" s="1"/>
  <c r="V25" i="1"/>
  <c r="X25" i="1" s="1"/>
  <c r="V26" i="1"/>
  <c r="X26" i="1" s="1"/>
  <c r="V27" i="1"/>
  <c r="X27" i="1" s="1"/>
  <c r="V28" i="1"/>
  <c r="X28" i="1" s="1"/>
  <c r="V29" i="1"/>
  <c r="X29" i="1" s="1"/>
  <c r="V30" i="1"/>
  <c r="X30" i="1" s="1"/>
  <c r="V31" i="1"/>
  <c r="X31" i="1" s="1"/>
  <c r="V32" i="1"/>
  <c r="X32" i="1" s="1"/>
  <c r="V33" i="1"/>
  <c r="X33" i="1" s="1"/>
  <c r="V34" i="1"/>
  <c r="X34" i="1" s="1"/>
  <c r="V2" i="1"/>
  <c r="X2" i="1" s="1"/>
  <c r="AI19" i="1"/>
  <c r="AA19" i="1"/>
  <c r="AB19" i="1" s="1"/>
  <c r="F13" i="1"/>
  <c r="J19" i="1"/>
  <c r="K19" i="1" s="1"/>
  <c r="V38" i="1" l="1"/>
  <c r="V39" i="1" s="1"/>
  <c r="AJ19" i="1"/>
  <c r="AK19" i="1" s="1"/>
  <c r="AM19" i="1" s="1"/>
  <c r="L19" i="1"/>
  <c r="M19" i="1" s="1"/>
  <c r="V41" i="1" l="1"/>
  <c r="V40" i="1"/>
  <c r="N19" i="1"/>
  <c r="AL19" i="1"/>
  <c r="AC19" i="1"/>
  <c r="AD19" i="1" s="1"/>
  <c r="W8" i="1" l="1"/>
  <c r="W16" i="1"/>
  <c r="W24" i="1"/>
  <c r="W32" i="1"/>
  <c r="W9" i="1"/>
  <c r="W17" i="1"/>
  <c r="W25" i="1"/>
  <c r="W33" i="1"/>
  <c r="W10" i="1"/>
  <c r="W18" i="1"/>
  <c r="W26" i="1"/>
  <c r="W34" i="1"/>
  <c r="W31" i="1"/>
  <c r="W29" i="1"/>
  <c r="W27" i="1"/>
  <c r="W21" i="1"/>
  <c r="W19" i="1"/>
  <c r="W15" i="1"/>
  <c r="W13" i="1"/>
  <c r="W11" i="1"/>
  <c r="W7" i="1"/>
  <c r="W5" i="1"/>
  <c r="W3" i="1"/>
  <c r="W30" i="1"/>
  <c r="W28" i="1"/>
  <c r="W6" i="1"/>
  <c r="W4" i="1"/>
  <c r="W23" i="1"/>
  <c r="W22" i="1"/>
  <c r="W20" i="1"/>
  <c r="W2" i="1"/>
  <c r="W14" i="1"/>
  <c r="W12" i="1"/>
  <c r="AE19" i="1"/>
</calcChain>
</file>

<file path=xl/sharedStrings.xml><?xml version="1.0" encoding="utf-8"?>
<sst xmlns="http://schemas.openxmlformats.org/spreadsheetml/2006/main" count="157" uniqueCount="76">
  <si>
    <t>adjective</t>
  </si>
  <si>
    <t xml:space="preserve"> subjectivity</t>
  </si>
  <si>
    <t xml:space="preserve"> count </t>
  </si>
  <si>
    <t>last</t>
  </si>
  <si>
    <t>best</t>
  </si>
  <si>
    <t>new</t>
  </si>
  <si>
    <t>Vietnamese</t>
  </si>
  <si>
    <t>current</t>
  </si>
  <si>
    <t>international</t>
  </si>
  <si>
    <t>national</t>
  </si>
  <si>
    <t>European</t>
  </si>
  <si>
    <t>civilized</t>
  </si>
  <si>
    <t>professional</t>
  </si>
  <si>
    <t>individual</t>
  </si>
  <si>
    <t>internal</t>
  </si>
  <si>
    <t>large</t>
  </si>
  <si>
    <t>white</t>
  </si>
  <si>
    <t>black</t>
  </si>
  <si>
    <t>different</t>
  </si>
  <si>
    <t>long</t>
  </si>
  <si>
    <t>plain</t>
  </si>
  <si>
    <t>old</t>
  </si>
  <si>
    <t>Japanese</t>
  </si>
  <si>
    <t>English</t>
  </si>
  <si>
    <t>everyday</t>
  </si>
  <si>
    <t>young</t>
  </si>
  <si>
    <t>designated</t>
  </si>
  <si>
    <t>gold</t>
  </si>
  <si>
    <t>biggest</t>
  </si>
  <si>
    <t>unique</t>
  </si>
  <si>
    <t>solid</t>
  </si>
  <si>
    <t>speedy</t>
  </si>
  <si>
    <t>daily</t>
  </si>
  <si>
    <t>Hispanic</t>
  </si>
  <si>
    <t>historical</t>
  </si>
  <si>
    <t>potential</t>
  </si>
  <si>
    <t>senior</t>
  </si>
  <si>
    <t>selfish</t>
  </si>
  <si>
    <t>frozen</t>
  </si>
  <si>
    <t>wooden</t>
  </si>
  <si>
    <t>mixed</t>
  </si>
  <si>
    <t>strict</t>
  </si>
  <si>
    <t>red</t>
  </si>
  <si>
    <t>narrow</t>
  </si>
  <si>
    <t>open</t>
  </si>
  <si>
    <t>slow</t>
  </si>
  <si>
    <t>overhead</t>
  </si>
  <si>
    <t>entrepreneurial</t>
  </si>
  <si>
    <t>green</t>
  </si>
  <si>
    <t>closest</t>
  </si>
  <si>
    <t>blue</t>
  </si>
  <si>
    <t>junior</t>
  </si>
  <si>
    <t>creative</t>
  </si>
  <si>
    <t>exciting</t>
  </si>
  <si>
    <t>yellow</t>
  </si>
  <si>
    <t>fast</t>
  </si>
  <si>
    <t>circular</t>
  </si>
  <si>
    <t>favorite</t>
  </si>
  <si>
    <t>sweet</t>
  </si>
  <si>
    <t xml:space="preserve"> distance</t>
  </si>
  <si>
    <t xml:space="preserve">R^2 </t>
  </si>
  <si>
    <t xml:space="preserve">T* </t>
  </si>
  <si>
    <t>Standard Error</t>
  </si>
  <si>
    <t>MOE</t>
  </si>
  <si>
    <t>CI lower</t>
  </si>
  <si>
    <t>CI upper</t>
  </si>
  <si>
    <t>residual</t>
  </si>
  <si>
    <t>Lower limit</t>
  </si>
  <si>
    <t>Upper limit</t>
  </si>
  <si>
    <t>Residual Outliers</t>
  </si>
  <si>
    <t>outlier?</t>
  </si>
  <si>
    <t>y = 0.9232x + 0.0095</t>
  </si>
  <si>
    <t>Trendline:</t>
  </si>
  <si>
    <t>Std Dev</t>
  </si>
  <si>
    <t>3*Std Dev</t>
  </si>
  <si>
    <t>residual absolute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</si>
</sst>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All</a:t>
            </a:r>
            <a:r>
              <a:rPr lang="en-US" baseline="0"/>
              <a:t> Adjectives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distance_scores_all!$C$1</c:f>
              <c:strCache>
                <c:ptCount val="1"/>
                <c:pt idx="0">
                  <c:v> distance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distance_scores_all!$B$2:$B$57</c:f>
              <c:numCache>
                <c:formatCode>General</c:formatCode>
                <c:ptCount val="56"/>
                <c:pt idx="0">
                  <c:v>0.28666666666666601</c:v>
                </c:pt>
                <c:pt idx="1">
                  <c:v>0.79731707317073097</c:v>
                </c:pt>
                <c:pt idx="2">
                  <c:v>0.495441176470588</c:v>
                </c:pt>
                <c:pt idx="3">
                  <c:v>0.18824324324324301</c:v>
                </c:pt>
                <c:pt idx="4">
                  <c:v>0.45905405405405397</c:v>
                </c:pt>
                <c:pt idx="5">
                  <c:v>0.25948717948717898</c:v>
                </c:pt>
                <c:pt idx="6">
                  <c:v>0.304305555555555</c:v>
                </c:pt>
                <c:pt idx="7">
                  <c:v>0.22779411764705801</c:v>
                </c:pt>
                <c:pt idx="8">
                  <c:v>0.71249999999999902</c:v>
                </c:pt>
                <c:pt idx="9">
                  <c:v>0.59499999999999997</c:v>
                </c:pt>
                <c:pt idx="10">
                  <c:v>0.44</c:v>
                </c:pt>
                <c:pt idx="11">
                  <c:v>0.32200000000000001</c:v>
                </c:pt>
                <c:pt idx="12">
                  <c:v>0.58942857142857097</c:v>
                </c:pt>
                <c:pt idx="13">
                  <c:v>0.24945945945945899</c:v>
                </c:pt>
                <c:pt idx="14">
                  <c:v>0.21878378378378299</c:v>
                </c:pt>
                <c:pt idx="15">
                  <c:v>0.66428571428571404</c:v>
                </c:pt>
                <c:pt idx="16">
                  <c:v>0.59523809523809501</c:v>
                </c:pt>
                <c:pt idx="17">
                  <c:v>0.69148148148148103</c:v>
                </c:pt>
                <c:pt idx="18">
                  <c:v>0.59729729729729697</c:v>
                </c:pt>
                <c:pt idx="19">
                  <c:v>0.15041095890410899</c:v>
                </c:pt>
                <c:pt idx="20">
                  <c:v>0.21560975609756</c:v>
                </c:pt>
                <c:pt idx="21">
                  <c:v>0.37175675675675601</c:v>
                </c:pt>
                <c:pt idx="22">
                  <c:v>0.63033898305084701</c:v>
                </c:pt>
                <c:pt idx="23">
                  <c:v>0.30625000000000002</c:v>
                </c:pt>
                <c:pt idx="24">
                  <c:v>0.20492957746478799</c:v>
                </c:pt>
                <c:pt idx="25">
                  <c:v>0.55235294117647005</c:v>
                </c:pt>
                <c:pt idx="26">
                  <c:v>0.73772727272727201</c:v>
                </c:pt>
                <c:pt idx="27">
                  <c:v>0.27796610169491498</c:v>
                </c:pt>
                <c:pt idx="28">
                  <c:v>0.64210526315789396</c:v>
                </c:pt>
                <c:pt idx="29">
                  <c:v>0.141194029850746</c:v>
                </c:pt>
                <c:pt idx="30">
                  <c:v>0.258194444444444</c:v>
                </c:pt>
                <c:pt idx="31">
                  <c:v>0.371639344262295</c:v>
                </c:pt>
                <c:pt idx="32">
                  <c:v>0.67216216216216196</c:v>
                </c:pt>
                <c:pt idx="33">
                  <c:v>0.432307692307692</c:v>
                </c:pt>
                <c:pt idx="34">
                  <c:v>0.70389610389610302</c:v>
                </c:pt>
                <c:pt idx="35">
                  <c:v>0.20390243902439001</c:v>
                </c:pt>
                <c:pt idx="36">
                  <c:v>0.23384615384615301</c:v>
                </c:pt>
                <c:pt idx="37">
                  <c:v>0.499264705882352</c:v>
                </c:pt>
                <c:pt idx="38">
                  <c:v>0.71985074626865597</c:v>
                </c:pt>
                <c:pt idx="39">
                  <c:v>0.28030769230769198</c:v>
                </c:pt>
                <c:pt idx="40">
                  <c:v>0.48661971830985801</c:v>
                </c:pt>
                <c:pt idx="41">
                  <c:v>0.37166666666666598</c:v>
                </c:pt>
                <c:pt idx="42">
                  <c:v>0.59567901234567899</c:v>
                </c:pt>
                <c:pt idx="43">
                  <c:v>0.30328947368421</c:v>
                </c:pt>
                <c:pt idx="44">
                  <c:v>0.45986301369862997</c:v>
                </c:pt>
                <c:pt idx="45">
                  <c:v>0.20171428571428501</c:v>
                </c:pt>
                <c:pt idx="46">
                  <c:v>0.36689189189189098</c:v>
                </c:pt>
                <c:pt idx="47">
                  <c:v>0.219696969696969</c:v>
                </c:pt>
                <c:pt idx="48">
                  <c:v>0.43812499999999999</c:v>
                </c:pt>
                <c:pt idx="49">
                  <c:v>0.783766233766233</c:v>
                </c:pt>
                <c:pt idx="50">
                  <c:v>0.773563218390804</c:v>
                </c:pt>
                <c:pt idx="51">
                  <c:v>0.23805555555555499</c:v>
                </c:pt>
                <c:pt idx="52">
                  <c:v>0.62720588235294095</c:v>
                </c:pt>
                <c:pt idx="53">
                  <c:v>0.231739130434782</c:v>
                </c:pt>
                <c:pt idx="54">
                  <c:v>0.79855263157894696</c:v>
                </c:pt>
                <c:pt idx="55">
                  <c:v>0.64487499999999998</c:v>
                </c:pt>
              </c:numCache>
            </c:numRef>
          </c:xVal>
          <c:yVal>
            <c:numRef>
              <c:f>distance_scores_all!$C$2:$C$57</c:f>
              <c:numCache>
                <c:formatCode>General</c:formatCode>
                <c:ptCount val="56"/>
                <c:pt idx="0">
                  <c:v>0.98387096774193505</c:v>
                </c:pt>
                <c:pt idx="1">
                  <c:v>0.74774774774774699</c:v>
                </c:pt>
                <c:pt idx="2">
                  <c:v>0.54214876033057802</c:v>
                </c:pt>
                <c:pt idx="3">
                  <c:v>4.1666666666666602E-2</c:v>
                </c:pt>
                <c:pt idx="4">
                  <c:v>0.92941176470588205</c:v>
                </c:pt>
                <c:pt idx="5">
                  <c:v>0.38547486033519501</c:v>
                </c:pt>
                <c:pt idx="6">
                  <c:v>8.6466165413533802E-2</c:v>
                </c:pt>
                <c:pt idx="7">
                  <c:v>0.15909090909090901</c:v>
                </c:pt>
                <c:pt idx="8">
                  <c:v>0.10256410256410201</c:v>
                </c:pt>
                <c:pt idx="9">
                  <c:v>0.11111111111111099</c:v>
                </c:pt>
                <c:pt idx="10">
                  <c:v>0.31666666666666599</c:v>
                </c:pt>
                <c:pt idx="11">
                  <c:v>0.13157894736842099</c:v>
                </c:pt>
                <c:pt idx="12">
                  <c:v>0.77500000000000002</c:v>
                </c:pt>
                <c:pt idx="13">
                  <c:v>0.1875</c:v>
                </c:pt>
                <c:pt idx="14">
                  <c:v>0.375</c:v>
                </c:pt>
                <c:pt idx="15">
                  <c:v>0.36792452830188599</c:v>
                </c:pt>
                <c:pt idx="16">
                  <c:v>0.75</c:v>
                </c:pt>
                <c:pt idx="17">
                  <c:v>0.86666666666666603</c:v>
                </c:pt>
                <c:pt idx="18">
                  <c:v>0.62135922330097004</c:v>
                </c:pt>
                <c:pt idx="19">
                  <c:v>8.3333333333333301E-2</c:v>
                </c:pt>
                <c:pt idx="20">
                  <c:v>0.1875</c:v>
                </c:pt>
                <c:pt idx="21">
                  <c:v>0</c:v>
                </c:pt>
                <c:pt idx="22">
                  <c:v>0.12711864406779599</c:v>
                </c:pt>
                <c:pt idx="23">
                  <c:v>0</c:v>
                </c:pt>
                <c:pt idx="24">
                  <c:v>0</c:v>
                </c:pt>
                <c:pt idx="25">
                  <c:v>0.66666666666666596</c:v>
                </c:pt>
                <c:pt idx="26">
                  <c:v>0.66666666666666596</c:v>
                </c:pt>
                <c:pt idx="27">
                  <c:v>0</c:v>
                </c:pt>
                <c:pt idx="28">
                  <c:v>0.5</c:v>
                </c:pt>
                <c:pt idx="29">
                  <c:v>0.27272727272727199</c:v>
                </c:pt>
                <c:pt idx="30">
                  <c:v>0.33333333333333298</c:v>
                </c:pt>
                <c:pt idx="31">
                  <c:v>7.69230769230769E-2</c:v>
                </c:pt>
                <c:pt idx="32">
                  <c:v>0.73913043478260798</c:v>
                </c:pt>
                <c:pt idx="33">
                  <c:v>0.4</c:v>
                </c:pt>
                <c:pt idx="34">
                  <c:v>0.14285714285714199</c:v>
                </c:pt>
                <c:pt idx="35">
                  <c:v>1</c:v>
                </c:pt>
                <c:pt idx="36">
                  <c:v>0</c:v>
                </c:pt>
                <c:pt idx="37">
                  <c:v>0.33333333333333298</c:v>
                </c:pt>
                <c:pt idx="38">
                  <c:v>1</c:v>
                </c:pt>
                <c:pt idx="39">
                  <c:v>0.1</c:v>
                </c:pt>
                <c:pt idx="40">
                  <c:v>0.66666666666666596</c:v>
                </c:pt>
                <c:pt idx="41">
                  <c:v>0.35714285714285698</c:v>
                </c:pt>
                <c:pt idx="42">
                  <c:v>0.2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0.5</c:v>
                </c:pt>
                <c:pt idx="47">
                  <c:v>0</c:v>
                </c:pt>
                <c:pt idx="48">
                  <c:v>1</c:v>
                </c:pt>
                <c:pt idx="49">
                  <c:v>0.6</c:v>
                </c:pt>
                <c:pt idx="50">
                  <c:v>0.875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4E-4A1F-A1DA-4E1EBF6FF0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9498496"/>
        <c:axId val="1079493216"/>
      </c:scatterChart>
      <c:valAx>
        <c:axId val="1079498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Subjectivity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9493216"/>
        <c:crosses val="autoZero"/>
        <c:crossBetween val="midCat"/>
      </c:valAx>
      <c:valAx>
        <c:axId val="107949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from Noun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9498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Adjectives</a:t>
            </a:r>
            <a:r>
              <a:rPr lang="en-US" baseline="0"/>
              <a:t> with </a:t>
            </a:r>
            <a:r>
              <a:rPr lang="en-US"/>
              <a:t>Count &gt; 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distance_scores_all!$T$1</c:f>
              <c:strCache>
                <c:ptCount val="1"/>
                <c:pt idx="0">
                  <c:v> distance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distance_scores_all!$S$2:$S$34</c:f>
              <c:numCache>
                <c:formatCode>General</c:formatCode>
                <c:ptCount val="33"/>
                <c:pt idx="0">
                  <c:v>0.28666666666666601</c:v>
                </c:pt>
                <c:pt idx="1">
                  <c:v>0.79731707317073097</c:v>
                </c:pt>
                <c:pt idx="2">
                  <c:v>0.495441176470588</c:v>
                </c:pt>
                <c:pt idx="3">
                  <c:v>0.18824324324324301</c:v>
                </c:pt>
                <c:pt idx="4">
                  <c:v>0.45905405405405397</c:v>
                </c:pt>
                <c:pt idx="5">
                  <c:v>0.25948717948717898</c:v>
                </c:pt>
                <c:pt idx="6">
                  <c:v>0.304305555555555</c:v>
                </c:pt>
                <c:pt idx="7">
                  <c:v>0.22779411764705801</c:v>
                </c:pt>
                <c:pt idx="8">
                  <c:v>0.71249999999999902</c:v>
                </c:pt>
                <c:pt idx="9">
                  <c:v>0.59499999999999997</c:v>
                </c:pt>
                <c:pt idx="10">
                  <c:v>0.44</c:v>
                </c:pt>
                <c:pt idx="11">
                  <c:v>0.32200000000000001</c:v>
                </c:pt>
                <c:pt idx="12">
                  <c:v>0.58942857142857097</c:v>
                </c:pt>
                <c:pt idx="13">
                  <c:v>0.24945945945945899</c:v>
                </c:pt>
                <c:pt idx="14">
                  <c:v>0.21878378378378299</c:v>
                </c:pt>
                <c:pt idx="15">
                  <c:v>0.66428571428571404</c:v>
                </c:pt>
                <c:pt idx="16">
                  <c:v>0.59523809523809501</c:v>
                </c:pt>
                <c:pt idx="17">
                  <c:v>0.69148148148148103</c:v>
                </c:pt>
                <c:pt idx="18">
                  <c:v>0.59729729729729697</c:v>
                </c:pt>
                <c:pt idx="19">
                  <c:v>0.15041095890410899</c:v>
                </c:pt>
                <c:pt idx="20">
                  <c:v>0.21560975609756</c:v>
                </c:pt>
                <c:pt idx="21">
                  <c:v>0.63033898305084701</c:v>
                </c:pt>
                <c:pt idx="22">
                  <c:v>0.20492957746478799</c:v>
                </c:pt>
                <c:pt idx="23">
                  <c:v>0.55235294117647005</c:v>
                </c:pt>
                <c:pt idx="24">
                  <c:v>0.141194029850746</c:v>
                </c:pt>
                <c:pt idx="25">
                  <c:v>0.371639344262295</c:v>
                </c:pt>
                <c:pt idx="26">
                  <c:v>0.67216216216216196</c:v>
                </c:pt>
                <c:pt idx="27">
                  <c:v>0.432307692307692</c:v>
                </c:pt>
                <c:pt idx="28">
                  <c:v>0.23384615384615301</c:v>
                </c:pt>
                <c:pt idx="29">
                  <c:v>0.71985074626865597</c:v>
                </c:pt>
                <c:pt idx="30">
                  <c:v>0.28030769230769198</c:v>
                </c:pt>
                <c:pt idx="31">
                  <c:v>0.37166666666666598</c:v>
                </c:pt>
                <c:pt idx="32">
                  <c:v>0.20171428571428501</c:v>
                </c:pt>
              </c:numCache>
            </c:numRef>
          </c:xVal>
          <c:yVal>
            <c:numRef>
              <c:f>distance_scores_all!$T$2:$T$34</c:f>
              <c:numCache>
                <c:formatCode>General</c:formatCode>
                <c:ptCount val="33"/>
                <c:pt idx="0">
                  <c:v>0.98387096774193505</c:v>
                </c:pt>
                <c:pt idx="1">
                  <c:v>0.74774774774774699</c:v>
                </c:pt>
                <c:pt idx="2">
                  <c:v>0.54214876033057802</c:v>
                </c:pt>
                <c:pt idx="3">
                  <c:v>4.1666666666666602E-2</c:v>
                </c:pt>
                <c:pt idx="4">
                  <c:v>0.92941176470588205</c:v>
                </c:pt>
                <c:pt idx="5">
                  <c:v>0.38547486033519501</c:v>
                </c:pt>
                <c:pt idx="6">
                  <c:v>8.6466165413533802E-2</c:v>
                </c:pt>
                <c:pt idx="7">
                  <c:v>0.15909090909090901</c:v>
                </c:pt>
                <c:pt idx="8">
                  <c:v>0.10256410256410201</c:v>
                </c:pt>
                <c:pt idx="9">
                  <c:v>0.11111111111111099</c:v>
                </c:pt>
                <c:pt idx="10">
                  <c:v>0.31666666666666599</c:v>
                </c:pt>
                <c:pt idx="11">
                  <c:v>0.13157894736842099</c:v>
                </c:pt>
                <c:pt idx="12">
                  <c:v>0.77500000000000002</c:v>
                </c:pt>
                <c:pt idx="13">
                  <c:v>0.1875</c:v>
                </c:pt>
                <c:pt idx="14">
                  <c:v>0.375</c:v>
                </c:pt>
                <c:pt idx="15">
                  <c:v>0.36792452830188599</c:v>
                </c:pt>
                <c:pt idx="16">
                  <c:v>0.75</c:v>
                </c:pt>
                <c:pt idx="17">
                  <c:v>0.86666666666666603</c:v>
                </c:pt>
                <c:pt idx="18">
                  <c:v>0.62135922330097004</c:v>
                </c:pt>
                <c:pt idx="19">
                  <c:v>8.3333333333333301E-2</c:v>
                </c:pt>
                <c:pt idx="20">
                  <c:v>0.1875</c:v>
                </c:pt>
                <c:pt idx="21">
                  <c:v>0.12711864406779599</c:v>
                </c:pt>
                <c:pt idx="22">
                  <c:v>0</c:v>
                </c:pt>
                <c:pt idx="23">
                  <c:v>0.66666666666666596</c:v>
                </c:pt>
                <c:pt idx="24">
                  <c:v>0.27272727272727199</c:v>
                </c:pt>
                <c:pt idx="25">
                  <c:v>7.69230769230769E-2</c:v>
                </c:pt>
                <c:pt idx="26">
                  <c:v>0.73913043478260798</c:v>
                </c:pt>
                <c:pt idx="27">
                  <c:v>0.4</c:v>
                </c:pt>
                <c:pt idx="28">
                  <c:v>0</c:v>
                </c:pt>
                <c:pt idx="29">
                  <c:v>1</c:v>
                </c:pt>
                <c:pt idx="30">
                  <c:v>0.1</c:v>
                </c:pt>
                <c:pt idx="31">
                  <c:v>0.35714285714285698</c:v>
                </c:pt>
                <c:pt idx="3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B5-407E-AC69-528CCBEC0E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6288560"/>
        <c:axId val="1076290480"/>
      </c:scatterChart>
      <c:valAx>
        <c:axId val="1076288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Subjectivity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290480"/>
        <c:crosses val="autoZero"/>
        <c:crossBetween val="midCat"/>
      </c:valAx>
      <c:valAx>
        <c:axId val="107629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</a:t>
                </a:r>
                <a:r>
                  <a:rPr lang="en-US" baseline="0"/>
                  <a:t> from Noun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288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Adjectives</a:t>
            </a:r>
            <a:r>
              <a:rPr lang="en-US" baseline="0"/>
              <a:t> with </a:t>
            </a:r>
            <a:r>
              <a:rPr lang="en-US"/>
              <a:t>Count &gt; 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distance_scores_all!$T$1</c:f>
              <c:strCache>
                <c:ptCount val="1"/>
                <c:pt idx="0">
                  <c:v> distance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distance_scores_all!$S$2:$S$34</c:f>
              <c:numCache>
                <c:formatCode>General</c:formatCode>
                <c:ptCount val="33"/>
                <c:pt idx="0">
                  <c:v>0.28666666666666601</c:v>
                </c:pt>
                <c:pt idx="1">
                  <c:v>0.79731707317073097</c:v>
                </c:pt>
                <c:pt idx="2">
                  <c:v>0.495441176470588</c:v>
                </c:pt>
                <c:pt idx="3">
                  <c:v>0.18824324324324301</c:v>
                </c:pt>
                <c:pt idx="4">
                  <c:v>0.45905405405405397</c:v>
                </c:pt>
                <c:pt idx="5">
                  <c:v>0.25948717948717898</c:v>
                </c:pt>
                <c:pt idx="6">
                  <c:v>0.304305555555555</c:v>
                </c:pt>
                <c:pt idx="7">
                  <c:v>0.22779411764705801</c:v>
                </c:pt>
                <c:pt idx="8">
                  <c:v>0.71249999999999902</c:v>
                </c:pt>
                <c:pt idx="9">
                  <c:v>0.59499999999999997</c:v>
                </c:pt>
                <c:pt idx="10">
                  <c:v>0.44</c:v>
                </c:pt>
                <c:pt idx="11">
                  <c:v>0.32200000000000001</c:v>
                </c:pt>
                <c:pt idx="12">
                  <c:v>0.58942857142857097</c:v>
                </c:pt>
                <c:pt idx="13">
                  <c:v>0.24945945945945899</c:v>
                </c:pt>
                <c:pt idx="14">
                  <c:v>0.21878378378378299</c:v>
                </c:pt>
                <c:pt idx="15">
                  <c:v>0.66428571428571404</c:v>
                </c:pt>
                <c:pt idx="16">
                  <c:v>0.59523809523809501</c:v>
                </c:pt>
                <c:pt idx="17">
                  <c:v>0.69148148148148103</c:v>
                </c:pt>
                <c:pt idx="18">
                  <c:v>0.59729729729729697</c:v>
                </c:pt>
                <c:pt idx="19">
                  <c:v>0.15041095890410899</c:v>
                </c:pt>
                <c:pt idx="20">
                  <c:v>0.21560975609756</c:v>
                </c:pt>
                <c:pt idx="21">
                  <c:v>0.63033898305084701</c:v>
                </c:pt>
                <c:pt idx="22">
                  <c:v>0.20492957746478799</c:v>
                </c:pt>
                <c:pt idx="23">
                  <c:v>0.55235294117647005</c:v>
                </c:pt>
                <c:pt idx="24">
                  <c:v>0.141194029850746</c:v>
                </c:pt>
                <c:pt idx="25">
                  <c:v>0.371639344262295</c:v>
                </c:pt>
                <c:pt idx="26">
                  <c:v>0.67216216216216196</c:v>
                </c:pt>
                <c:pt idx="27">
                  <c:v>0.432307692307692</c:v>
                </c:pt>
                <c:pt idx="28">
                  <c:v>0.23384615384615301</c:v>
                </c:pt>
                <c:pt idx="29">
                  <c:v>0.71985074626865597</c:v>
                </c:pt>
                <c:pt idx="30">
                  <c:v>0.28030769230769198</c:v>
                </c:pt>
                <c:pt idx="31">
                  <c:v>0.37166666666666598</c:v>
                </c:pt>
                <c:pt idx="32">
                  <c:v>0.20171428571428501</c:v>
                </c:pt>
              </c:numCache>
            </c:numRef>
          </c:xVal>
          <c:yVal>
            <c:numRef>
              <c:f>distance_scores_all!$T$2:$T$34</c:f>
              <c:numCache>
                <c:formatCode>General</c:formatCode>
                <c:ptCount val="33"/>
                <c:pt idx="0">
                  <c:v>0.98387096774193505</c:v>
                </c:pt>
                <c:pt idx="1">
                  <c:v>0.74774774774774699</c:v>
                </c:pt>
                <c:pt idx="2">
                  <c:v>0.54214876033057802</c:v>
                </c:pt>
                <c:pt idx="3">
                  <c:v>4.1666666666666602E-2</c:v>
                </c:pt>
                <c:pt idx="4">
                  <c:v>0.92941176470588205</c:v>
                </c:pt>
                <c:pt idx="5">
                  <c:v>0.38547486033519501</c:v>
                </c:pt>
                <c:pt idx="6">
                  <c:v>8.6466165413533802E-2</c:v>
                </c:pt>
                <c:pt idx="7">
                  <c:v>0.15909090909090901</c:v>
                </c:pt>
                <c:pt idx="8">
                  <c:v>0.10256410256410201</c:v>
                </c:pt>
                <c:pt idx="9">
                  <c:v>0.11111111111111099</c:v>
                </c:pt>
                <c:pt idx="10">
                  <c:v>0.31666666666666599</c:v>
                </c:pt>
                <c:pt idx="11">
                  <c:v>0.13157894736842099</c:v>
                </c:pt>
                <c:pt idx="12">
                  <c:v>0.77500000000000002</c:v>
                </c:pt>
                <c:pt idx="13">
                  <c:v>0.1875</c:v>
                </c:pt>
                <c:pt idx="14">
                  <c:v>0.375</c:v>
                </c:pt>
                <c:pt idx="15">
                  <c:v>0.36792452830188599</c:v>
                </c:pt>
                <c:pt idx="16">
                  <c:v>0.75</c:v>
                </c:pt>
                <c:pt idx="17">
                  <c:v>0.86666666666666603</c:v>
                </c:pt>
                <c:pt idx="18">
                  <c:v>0.62135922330097004</c:v>
                </c:pt>
                <c:pt idx="19">
                  <c:v>8.3333333333333301E-2</c:v>
                </c:pt>
                <c:pt idx="20">
                  <c:v>0.1875</c:v>
                </c:pt>
                <c:pt idx="21">
                  <c:v>0.12711864406779599</c:v>
                </c:pt>
                <c:pt idx="22">
                  <c:v>0</c:v>
                </c:pt>
                <c:pt idx="23">
                  <c:v>0.66666666666666596</c:v>
                </c:pt>
                <c:pt idx="24">
                  <c:v>0.27272727272727199</c:v>
                </c:pt>
                <c:pt idx="25">
                  <c:v>7.69230769230769E-2</c:v>
                </c:pt>
                <c:pt idx="26">
                  <c:v>0.73913043478260798</c:v>
                </c:pt>
                <c:pt idx="27">
                  <c:v>0.4</c:v>
                </c:pt>
                <c:pt idx="28">
                  <c:v>0</c:v>
                </c:pt>
                <c:pt idx="29">
                  <c:v>1</c:v>
                </c:pt>
                <c:pt idx="30">
                  <c:v>0.1</c:v>
                </c:pt>
                <c:pt idx="31">
                  <c:v>0.35714285714285698</c:v>
                </c:pt>
                <c:pt idx="3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01D-4C72-80ED-1D36ACBE913B}"/>
            </c:ext>
          </c:extLst>
        </c:ser>
        <c:ser>
          <c:idx val="1"/>
          <c:order val="1"/>
          <c:tx>
            <c:v>Last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2938857205551498E-2"/>
                  <c:y val="-4.7891763285197779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01D-4C72-80ED-1D36ACBE913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distance_scores_all!$S$2</c:f>
              <c:numCache>
                <c:formatCode>General</c:formatCode>
                <c:ptCount val="1"/>
                <c:pt idx="0">
                  <c:v>0.28666666666666601</c:v>
                </c:pt>
              </c:numCache>
            </c:numRef>
          </c:xVal>
          <c:yVal>
            <c:numRef>
              <c:f>distance_scores_all!$T$2</c:f>
              <c:numCache>
                <c:formatCode>General</c:formatCode>
                <c:ptCount val="1"/>
                <c:pt idx="0">
                  <c:v>0.98387096774193505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01D-4C72-80ED-1D36ACBE913B}"/>
            </c:ext>
          </c:extLst>
        </c:ser>
        <c:ser>
          <c:idx val="2"/>
          <c:order val="2"/>
          <c:tx>
            <c:v>Best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gradFill>
                  <a:gsLst>
                    <a:gs pos="0">
                      <a:schemeClr val="accent1">
                        <a:lumMod val="5000"/>
                        <a:lumOff val="95000"/>
                      </a:schemeClr>
                    </a:gs>
                    <a:gs pos="74000">
                      <a:schemeClr val="accent1">
                        <a:lumMod val="45000"/>
                        <a:lumOff val="55000"/>
                      </a:schemeClr>
                    </a:gs>
                    <a:gs pos="83000">
                      <a:schemeClr val="accent1">
                        <a:lumMod val="45000"/>
                        <a:lumOff val="55000"/>
                      </a:schemeClr>
                    </a:gs>
                    <a:gs pos="100000">
                      <a:schemeClr val="accent1">
                        <a:lumMod val="30000"/>
                        <a:lumOff val="70000"/>
                      </a:schemeClr>
                    </a:gs>
                  </a:gsLst>
                  <a:lin ang="5400000" scaled="1"/>
                </a:gradFill>
              </a:ln>
              <a:effectLst/>
            </c:spPr>
          </c:marker>
          <c:dLbls>
            <c:dLbl>
              <c:idx val="0"/>
              <c:layout>
                <c:manualLayout>
                  <c:x val="-4.024031545501406E-2"/>
                  <c:y val="-5.2456135306675526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01D-4C72-80ED-1D36ACBE913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distance_scores_all!$S$3</c:f>
              <c:numCache>
                <c:formatCode>General</c:formatCode>
                <c:ptCount val="1"/>
                <c:pt idx="0">
                  <c:v>0.79731707317073097</c:v>
                </c:pt>
              </c:numCache>
            </c:numRef>
          </c:xVal>
          <c:yVal>
            <c:numRef>
              <c:f>distance_scores_all!$T$3</c:f>
              <c:numCache>
                <c:formatCode>General</c:formatCode>
                <c:ptCount val="1"/>
                <c:pt idx="0">
                  <c:v>0.74774774774774699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01D-4C72-80ED-1D36ACBE913B}"/>
            </c:ext>
          </c:extLst>
        </c:ser>
        <c:ser>
          <c:idx val="3"/>
          <c:order val="3"/>
          <c:tx>
            <c:v>Biggest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8.2020795167988811E-2"/>
                  <c:y val="-4.7891763285197821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01D-4C72-80ED-1D36ACBE913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distance_scores_all!$S$25</c:f>
              <c:numCache>
                <c:formatCode>General</c:formatCode>
                <c:ptCount val="1"/>
                <c:pt idx="0">
                  <c:v>0.55235294117647005</c:v>
                </c:pt>
              </c:numCache>
            </c:numRef>
          </c:xVal>
          <c:yVal>
            <c:numRef>
              <c:f>distance_scores_all!$T$25</c:f>
              <c:numCache>
                <c:formatCode>General</c:formatCode>
                <c:ptCount val="1"/>
                <c:pt idx="0">
                  <c:v>0.66666666666666596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01D-4C72-80ED-1D36ACBE91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6288560"/>
        <c:axId val="1076290480"/>
      </c:scatterChart>
      <c:valAx>
        <c:axId val="1076288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Subjectivity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290480"/>
        <c:crosses val="autoZero"/>
        <c:crossBetween val="midCat"/>
      </c:valAx>
      <c:valAx>
        <c:axId val="107629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</a:t>
                </a:r>
                <a:r>
                  <a:rPr lang="en-US" baseline="0"/>
                  <a:t> from Noun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288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130175</xdr:colOff>
      <xdr:row>1</xdr:row>
      <xdr:rowOff>34925</xdr:rowOff>
    </xdr:from>
    <xdr:to>
      <xdr:col>15</xdr:col>
      <xdr:colOff>434975</xdr:colOff>
      <xdr:row>16</xdr:row>
      <xdr:rowOff>15875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C1A78B-70C5-0EEF-8674-C5C999F772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175372</xdr:colOff>
      <xdr:row>1</xdr:row>
      <xdr:rowOff>114798</xdr:rowOff>
    </xdr:from>
    <xdr:to>
      <xdr:col>31</xdr:col>
      <xdr:colOff>480171</xdr:colOff>
      <xdr:row>16</xdr:row>
      <xdr:rowOff>95748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B828018-9D18-1765-97CF-9CEF247FD7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32</xdr:col>
      <xdr:colOff>112059</xdr:colOff>
      <xdr:row>1</xdr:row>
      <xdr:rowOff>155636</xdr:rowOff>
    </xdr:from>
    <xdr:to>
      <xdr:col>39</xdr:col>
      <xdr:colOff>416859</xdr:colOff>
      <xdr:row>16</xdr:row>
      <xdr:rowOff>136586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4EEF44D-6038-439D-AEE5-81DD8618DC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7"/>
  <sheetViews>
    <sheetView tabSelected="1" topLeftCell="S1" zoomScale="102" workbookViewId="0">
      <selection activeCell="AI29" sqref="AI29"/>
    </sheetView>
  </sheetViews>
  <sheetFormatPr defaultRowHeight="14.5" x14ac:dyDescent="0.35"/>
  <cols>
    <col min="2" max="3" width="11.81640625" bestFit="1" customWidth="1"/>
    <col min="11" max="11" width="12.36328125" bestFit="1" customWidth="1"/>
    <col min="18" max="18" width="10.90625" customWidth="1"/>
    <col min="19" max="19" width="11.81640625" bestFit="1" customWidth="1"/>
    <col min="21" max="21" width="9.6328125" bestFit="1" customWidth="1"/>
    <col min="22" max="22" width="12.453125" bestFit="1" customWidth="1"/>
    <col min="24" max="24" width="14.7265625" bestFit="1" customWidth="1"/>
  </cols>
  <sheetData>
    <row r="1" spans="1:45" x14ac:dyDescent="0.35">
      <c r="A1" t="s">
        <v>0</v>
      </c>
      <c r="B1" t="s">
        <v>1</v>
      </c>
      <c r="C1" t="s">
        <v>59</v>
      </c>
      <c r="D1" t="s">
        <v>2</v>
      </c>
      <c r="R1" t="s">
        <v>0</v>
      </c>
      <c r="S1" t="s">
        <v>1</v>
      </c>
      <c r="T1" t="s">
        <v>59</v>
      </c>
      <c r="U1" t="s">
        <v>2</v>
      </c>
      <c r="V1" t="s">
        <v>66</v>
      </c>
      <c r="W1" t="s">
        <v>70</v>
      </c>
      <c r="X1" t="s">
        <v>75</v>
      </c>
    </row>
    <row r="2" spans="1:45" x14ac:dyDescent="0.35">
      <c r="A2" t="s">
        <v>3</v>
      </c>
      <c r="B2">
        <v>0.28666666666666601</v>
      </c>
      <c r="C2">
        <v>0.98387096774193505</v>
      </c>
      <c r="D2">
        <v>620</v>
      </c>
      <c r="R2" t="s">
        <v>3</v>
      </c>
      <c r="S2">
        <v>0.28666666666666601</v>
      </c>
      <c r="T2">
        <v>0.98387096774193505</v>
      </c>
      <c r="U2">
        <v>620</v>
      </c>
      <c r="V2">
        <f xml:space="preserve"> T2 - (0.9232*S2 -0.0095)</f>
        <v>0.72872030107526897</v>
      </c>
      <c r="W2" t="b">
        <f>OR((V2&gt;V$41),(V2&lt;V$40))</f>
        <v>0</v>
      </c>
      <c r="X2">
        <f>ABS(V2)</f>
        <v>0.72872030107526897</v>
      </c>
      <c r="AP2" t="s">
        <v>0</v>
      </c>
      <c r="AQ2" t="s">
        <v>1</v>
      </c>
      <c r="AR2" t="s">
        <v>59</v>
      </c>
      <c r="AS2" t="s">
        <v>2</v>
      </c>
    </row>
    <row r="3" spans="1:45" x14ac:dyDescent="0.35">
      <c r="A3" t="s">
        <v>4</v>
      </c>
      <c r="B3">
        <v>0.79731707317073097</v>
      </c>
      <c r="C3">
        <v>0.74774774774774699</v>
      </c>
      <c r="D3">
        <v>111</v>
      </c>
      <c r="R3" t="s">
        <v>4</v>
      </c>
      <c r="S3">
        <v>0.79731707317073097</v>
      </c>
      <c r="T3">
        <v>0.74774774774774699</v>
      </c>
      <c r="U3">
        <v>111</v>
      </c>
      <c r="V3">
        <f xml:space="preserve"> T3 - (0.9232*S3 -0.0095)</f>
        <v>2.1164625796528114E-2</v>
      </c>
      <c r="W3" t="b">
        <f>OR((V3&gt;V$41),(V3&lt;V$40))</f>
        <v>0</v>
      </c>
      <c r="X3">
        <f>ABS(V3)</f>
        <v>2.1164625796528114E-2</v>
      </c>
      <c r="AP3" t="s">
        <v>5</v>
      </c>
      <c r="AQ3">
        <v>0.495441176470588</v>
      </c>
      <c r="AR3">
        <v>0.54214876033057802</v>
      </c>
      <c r="AS3">
        <v>605</v>
      </c>
    </row>
    <row r="4" spans="1:45" x14ac:dyDescent="0.35">
      <c r="A4" t="s">
        <v>5</v>
      </c>
      <c r="B4">
        <v>0.495441176470588</v>
      </c>
      <c r="C4">
        <v>0.54214876033057802</v>
      </c>
      <c r="D4">
        <v>605</v>
      </c>
      <c r="R4" t="s">
        <v>5</v>
      </c>
      <c r="S4">
        <v>0.495441176470588</v>
      </c>
      <c r="T4">
        <v>0.54214876033057802</v>
      </c>
      <c r="U4">
        <v>605</v>
      </c>
      <c r="V4">
        <f xml:space="preserve"> T4 - (0.9232*S4 -0.0095)</f>
        <v>9.4257466212931185E-2</v>
      </c>
      <c r="W4" t="b">
        <f>OR((V4&gt;V$41),(V4&lt;V$40))</f>
        <v>0</v>
      </c>
      <c r="X4">
        <f>ABS(V4)</f>
        <v>9.4257466212931185E-2</v>
      </c>
      <c r="AP4" t="s">
        <v>6</v>
      </c>
      <c r="AQ4">
        <v>0.18824324324324301</v>
      </c>
      <c r="AR4">
        <v>4.1666666666666602E-2</v>
      </c>
      <c r="AS4">
        <v>72</v>
      </c>
    </row>
    <row r="5" spans="1:45" x14ac:dyDescent="0.35">
      <c r="A5" t="s">
        <v>6</v>
      </c>
      <c r="B5">
        <v>0.18824324324324301</v>
      </c>
      <c r="C5">
        <v>4.1666666666666602E-2</v>
      </c>
      <c r="D5">
        <v>72</v>
      </c>
      <c r="R5" t="s">
        <v>6</v>
      </c>
      <c r="S5">
        <v>0.18824324324324301</v>
      </c>
      <c r="T5">
        <v>4.1666666666666602E-2</v>
      </c>
      <c r="U5">
        <v>72</v>
      </c>
      <c r="V5">
        <f xml:space="preserve"> T5 - (0.9232*S5 -0.0095)</f>
        <v>-0.12261949549549533</v>
      </c>
      <c r="W5" t="b">
        <f>OR((V5&gt;V$41),(V5&lt;V$40))</f>
        <v>0</v>
      </c>
      <c r="X5">
        <f>ABS(V5)</f>
        <v>0.12261949549549533</v>
      </c>
      <c r="AP5" t="s">
        <v>7</v>
      </c>
      <c r="AQ5">
        <v>0.45905405405405397</v>
      </c>
      <c r="AR5">
        <v>0.92941176470588205</v>
      </c>
      <c r="AS5">
        <v>85</v>
      </c>
    </row>
    <row r="6" spans="1:45" x14ac:dyDescent="0.35">
      <c r="A6" t="s">
        <v>7</v>
      </c>
      <c r="B6">
        <v>0.45905405405405397</v>
      </c>
      <c r="C6">
        <v>0.92941176470588205</v>
      </c>
      <c r="D6">
        <v>85</v>
      </c>
      <c r="R6" t="s">
        <v>7</v>
      </c>
      <c r="S6">
        <v>0.45905405405405397</v>
      </c>
      <c r="T6">
        <v>0.92941176470588205</v>
      </c>
      <c r="U6">
        <v>85</v>
      </c>
      <c r="V6">
        <f xml:space="preserve"> T6 - (0.9232*S6 -0.0095)</f>
        <v>0.51511306200317941</v>
      </c>
      <c r="W6" t="b">
        <f>OR((V6&gt;V$41),(V6&lt;V$40))</f>
        <v>0</v>
      </c>
      <c r="X6">
        <f>ABS(V6)</f>
        <v>0.51511306200317941</v>
      </c>
      <c r="AP6" t="s">
        <v>8</v>
      </c>
      <c r="AQ6">
        <v>0.25948717948717898</v>
      </c>
      <c r="AR6">
        <v>0.38547486033519501</v>
      </c>
      <c r="AS6">
        <v>179</v>
      </c>
    </row>
    <row r="7" spans="1:45" x14ac:dyDescent="0.35">
      <c r="A7" t="s">
        <v>8</v>
      </c>
      <c r="B7">
        <v>0.25948717948717898</v>
      </c>
      <c r="C7">
        <v>0.38547486033519501</v>
      </c>
      <c r="D7">
        <v>179</v>
      </c>
      <c r="R7" t="s">
        <v>8</v>
      </c>
      <c r="S7">
        <v>0.25948717948717898</v>
      </c>
      <c r="T7">
        <v>0.38547486033519501</v>
      </c>
      <c r="U7">
        <v>179</v>
      </c>
      <c r="V7">
        <f xml:space="preserve"> T7 - (0.9232*S7 -0.0095)</f>
        <v>0.1554162962326314</v>
      </c>
      <c r="W7" t="b">
        <f>OR((V7&gt;V$41),(V7&lt;V$40))</f>
        <v>0</v>
      </c>
      <c r="X7">
        <f>ABS(V7)</f>
        <v>0.1554162962326314</v>
      </c>
      <c r="AP7" t="s">
        <v>9</v>
      </c>
      <c r="AQ7">
        <v>0.304305555555555</v>
      </c>
      <c r="AR7">
        <v>8.6466165413533802E-2</v>
      </c>
      <c r="AS7">
        <v>532</v>
      </c>
    </row>
    <row r="8" spans="1:45" x14ac:dyDescent="0.35">
      <c r="A8" t="s">
        <v>9</v>
      </c>
      <c r="B8">
        <v>0.304305555555555</v>
      </c>
      <c r="C8">
        <v>8.6466165413533802E-2</v>
      </c>
      <c r="D8">
        <v>532</v>
      </c>
      <c r="R8" t="s">
        <v>9</v>
      </c>
      <c r="S8">
        <v>0.304305555555555</v>
      </c>
      <c r="T8">
        <v>8.6466165413533802E-2</v>
      </c>
      <c r="U8">
        <v>532</v>
      </c>
      <c r="V8">
        <f xml:space="preserve"> T8 - (0.9232*S8 -0.0095)</f>
        <v>-0.18496872347535459</v>
      </c>
      <c r="W8" t="b">
        <f>OR((V8&gt;V$41),(V8&lt;V$40))</f>
        <v>0</v>
      </c>
      <c r="X8">
        <f>ABS(V8)</f>
        <v>0.18496872347535459</v>
      </c>
      <c r="AP8" t="s">
        <v>10</v>
      </c>
      <c r="AQ8">
        <v>0.22779411764705801</v>
      </c>
      <c r="AR8">
        <v>0.15909090909090901</v>
      </c>
      <c r="AS8">
        <v>88</v>
      </c>
    </row>
    <row r="9" spans="1:45" x14ac:dyDescent="0.35">
      <c r="A9" t="s">
        <v>10</v>
      </c>
      <c r="B9">
        <v>0.22779411764705801</v>
      </c>
      <c r="C9">
        <v>0.15909090909090901</v>
      </c>
      <c r="D9">
        <v>88</v>
      </c>
      <c r="R9" t="s">
        <v>10</v>
      </c>
      <c r="S9">
        <v>0.22779411764705801</v>
      </c>
      <c r="T9">
        <v>0.15909090909090901</v>
      </c>
      <c r="U9">
        <v>88</v>
      </c>
      <c r="V9">
        <f xml:space="preserve"> T9 - (0.9232*S9 -0.0095)</f>
        <v>-4.1708620320854956E-2</v>
      </c>
      <c r="W9" t="b">
        <f>OR((V9&gt;V$41),(V9&lt;V$40))</f>
        <v>0</v>
      </c>
      <c r="X9">
        <f>ABS(V9)</f>
        <v>4.1708620320854956E-2</v>
      </c>
      <c r="AP9" t="s">
        <v>11</v>
      </c>
      <c r="AQ9">
        <v>0.71249999999999902</v>
      </c>
      <c r="AR9">
        <v>0.10256410256410201</v>
      </c>
      <c r="AS9">
        <v>39</v>
      </c>
    </row>
    <row r="10" spans="1:45" x14ac:dyDescent="0.35">
      <c r="A10" t="s">
        <v>11</v>
      </c>
      <c r="B10">
        <v>0.71249999999999902</v>
      </c>
      <c r="C10">
        <v>0.10256410256410201</v>
      </c>
      <c r="D10">
        <v>39</v>
      </c>
      <c r="R10" t="s">
        <v>11</v>
      </c>
      <c r="S10">
        <v>0.71249999999999902</v>
      </c>
      <c r="T10">
        <v>0.10256410256410201</v>
      </c>
      <c r="U10">
        <v>39</v>
      </c>
      <c r="V10">
        <f xml:space="preserve"> T10 - (0.9232*S10 -0.0095)</f>
        <v>-0.54571589743589721</v>
      </c>
      <c r="W10" t="b">
        <f>OR((V10&gt;V$41),(V10&lt;V$40))</f>
        <v>0</v>
      </c>
      <c r="X10">
        <f>ABS(V10)</f>
        <v>0.54571589743589721</v>
      </c>
      <c r="AP10" t="s">
        <v>12</v>
      </c>
      <c r="AQ10">
        <v>0.59499999999999997</v>
      </c>
      <c r="AR10">
        <v>0.11111111111111099</v>
      </c>
      <c r="AS10">
        <v>18</v>
      </c>
    </row>
    <row r="11" spans="1:45" x14ac:dyDescent="0.35">
      <c r="A11" t="s">
        <v>12</v>
      </c>
      <c r="B11">
        <v>0.59499999999999997</v>
      </c>
      <c r="C11">
        <v>0.11111111111111099</v>
      </c>
      <c r="D11">
        <v>18</v>
      </c>
      <c r="R11" t="s">
        <v>12</v>
      </c>
      <c r="S11">
        <v>0.59499999999999997</v>
      </c>
      <c r="T11">
        <v>0.11111111111111099</v>
      </c>
      <c r="U11">
        <v>18</v>
      </c>
      <c r="V11">
        <f xml:space="preserve"> T11 - (0.9232*S11 -0.0095)</f>
        <v>-0.42869288888888907</v>
      </c>
      <c r="W11" t="b">
        <f>OR((V11&gt;V$41),(V11&lt;V$40))</f>
        <v>0</v>
      </c>
      <c r="X11">
        <f>ABS(V11)</f>
        <v>0.42869288888888907</v>
      </c>
      <c r="AP11" t="s">
        <v>13</v>
      </c>
      <c r="AQ11">
        <v>0.44</v>
      </c>
      <c r="AR11">
        <v>0.31666666666666599</v>
      </c>
      <c r="AS11">
        <v>60</v>
      </c>
    </row>
    <row r="12" spans="1:45" x14ac:dyDescent="0.35">
      <c r="A12" t="s">
        <v>13</v>
      </c>
      <c r="B12">
        <v>0.44</v>
      </c>
      <c r="C12">
        <v>0.31666666666666599</v>
      </c>
      <c r="D12">
        <v>60</v>
      </c>
      <c r="F12" t="s">
        <v>61</v>
      </c>
      <c r="R12" t="s">
        <v>13</v>
      </c>
      <c r="S12">
        <v>0.44</v>
      </c>
      <c r="T12">
        <v>0.31666666666666599</v>
      </c>
      <c r="U12">
        <v>60</v>
      </c>
      <c r="V12">
        <f xml:space="preserve"> T12 - (0.9232*S12 -0.0095)</f>
        <v>-8.0041333333334019E-2</v>
      </c>
      <c r="W12" t="b">
        <f>OR((V12&gt;V$41),(V12&lt;V$40))</f>
        <v>0</v>
      </c>
      <c r="X12">
        <f>ABS(V12)</f>
        <v>8.0041333333334019E-2</v>
      </c>
      <c r="AP12" t="s">
        <v>14</v>
      </c>
      <c r="AQ12">
        <v>0.32200000000000001</v>
      </c>
      <c r="AR12">
        <v>0.13157894736842099</v>
      </c>
      <c r="AS12">
        <v>38</v>
      </c>
    </row>
    <row r="13" spans="1:45" x14ac:dyDescent="0.35">
      <c r="A13" t="s">
        <v>14</v>
      </c>
      <c r="B13">
        <v>0.32200000000000001</v>
      </c>
      <c r="C13">
        <v>0.13157894736842099</v>
      </c>
      <c r="D13">
        <v>38</v>
      </c>
      <c r="F13">
        <f>_xlfn.T.INV.2T(0.025, COUNT(B2:B100)-2)</f>
        <v>2.3056248408052773</v>
      </c>
      <c r="R13" t="s">
        <v>14</v>
      </c>
      <c r="S13">
        <v>0.32200000000000001</v>
      </c>
      <c r="T13">
        <v>0.13157894736842099</v>
      </c>
      <c r="U13">
        <v>38</v>
      </c>
      <c r="V13">
        <f xml:space="preserve"> T13 - (0.9232*S13 -0.0095)</f>
        <v>-0.15619145263157899</v>
      </c>
      <c r="W13" t="b">
        <f>OR((V13&gt;V$41),(V13&lt;V$40))</f>
        <v>0</v>
      </c>
      <c r="X13">
        <f>ABS(V13)</f>
        <v>0.15619145263157899</v>
      </c>
      <c r="AP13" t="s">
        <v>15</v>
      </c>
      <c r="AQ13">
        <v>0.58942857142857097</v>
      </c>
      <c r="AR13">
        <v>0.77500000000000002</v>
      </c>
      <c r="AS13">
        <v>120</v>
      </c>
    </row>
    <row r="14" spans="1:45" x14ac:dyDescent="0.35">
      <c r="A14" t="s">
        <v>15</v>
      </c>
      <c r="B14">
        <v>0.58942857142857097</v>
      </c>
      <c r="C14">
        <v>0.77500000000000002</v>
      </c>
      <c r="D14">
        <v>120</v>
      </c>
      <c r="R14" t="s">
        <v>15</v>
      </c>
      <c r="S14">
        <v>0.58942857142857097</v>
      </c>
      <c r="T14">
        <v>0.77500000000000002</v>
      </c>
      <c r="U14">
        <v>120</v>
      </c>
      <c r="V14">
        <f xml:space="preserve"> T14 - (0.9232*S14 -0.0095)</f>
        <v>0.24033954285714321</v>
      </c>
      <c r="W14" t="b">
        <f>OR((V14&gt;V$41),(V14&lt;V$40))</f>
        <v>0</v>
      </c>
      <c r="X14">
        <f>ABS(V14)</f>
        <v>0.24033954285714321</v>
      </c>
      <c r="AP14" t="s">
        <v>16</v>
      </c>
      <c r="AQ14">
        <v>0.24945945945945899</v>
      </c>
      <c r="AR14">
        <v>0.1875</v>
      </c>
      <c r="AS14">
        <v>48</v>
      </c>
    </row>
    <row r="15" spans="1:45" x14ac:dyDescent="0.35">
      <c r="A15" t="s">
        <v>16</v>
      </c>
      <c r="B15">
        <v>0.24945945945945899</v>
      </c>
      <c r="C15">
        <v>0.1875</v>
      </c>
      <c r="D15">
        <v>48</v>
      </c>
      <c r="R15" t="s">
        <v>16</v>
      </c>
      <c r="S15">
        <v>0.24945945945945899</v>
      </c>
      <c r="T15">
        <v>0.1875</v>
      </c>
      <c r="U15">
        <v>48</v>
      </c>
      <c r="V15">
        <f xml:space="preserve"> T15 - (0.9232*S15 -0.0095)</f>
        <v>-3.3300972972972548E-2</v>
      </c>
      <c r="W15" t="b">
        <f>OR((V15&gt;V$41),(V15&lt;V$40))</f>
        <v>0</v>
      </c>
      <c r="X15">
        <f>ABS(V15)</f>
        <v>3.3300972972972548E-2</v>
      </c>
      <c r="AP15" t="s">
        <v>17</v>
      </c>
      <c r="AQ15">
        <v>0.21878378378378299</v>
      </c>
      <c r="AR15">
        <v>0.375</v>
      </c>
      <c r="AS15">
        <v>24</v>
      </c>
    </row>
    <row r="16" spans="1:45" x14ac:dyDescent="0.35">
      <c r="A16" t="s">
        <v>17</v>
      </c>
      <c r="B16">
        <v>0.21878378378378299</v>
      </c>
      <c r="C16">
        <v>0.375</v>
      </c>
      <c r="D16">
        <v>24</v>
      </c>
      <c r="R16" t="s">
        <v>17</v>
      </c>
      <c r="S16">
        <v>0.21878378378378299</v>
      </c>
      <c r="T16">
        <v>0.375</v>
      </c>
      <c r="U16">
        <v>24</v>
      </c>
      <c r="V16">
        <f xml:space="preserve"> T16 - (0.9232*S16 -0.0095)</f>
        <v>0.18251881081081153</v>
      </c>
      <c r="W16" t="b">
        <f>OR((V16&gt;V$41),(V16&lt;V$40))</f>
        <v>0</v>
      </c>
      <c r="X16">
        <f>ABS(V16)</f>
        <v>0.18251881081081153</v>
      </c>
      <c r="AP16" t="s">
        <v>18</v>
      </c>
      <c r="AQ16">
        <v>0.66428571428571404</v>
      </c>
      <c r="AR16">
        <v>0.36792452830188599</v>
      </c>
      <c r="AS16">
        <v>106</v>
      </c>
    </row>
    <row r="17" spans="1:45" x14ac:dyDescent="0.35">
      <c r="A17" t="s">
        <v>18</v>
      </c>
      <c r="B17">
        <v>0.66428571428571404</v>
      </c>
      <c r="C17">
        <v>0.36792452830188599</v>
      </c>
      <c r="D17">
        <v>106</v>
      </c>
      <c r="R17" t="s">
        <v>18</v>
      </c>
      <c r="S17">
        <v>0.66428571428571404</v>
      </c>
      <c r="T17">
        <v>0.36792452830188599</v>
      </c>
      <c r="U17">
        <v>106</v>
      </c>
      <c r="V17">
        <f xml:space="preserve"> T17 - (0.9232*S17 -0.0095)</f>
        <v>-0.23584404312668522</v>
      </c>
      <c r="W17" t="b">
        <f>OR((V17&gt;V$41),(V17&lt;V$40))</f>
        <v>0</v>
      </c>
      <c r="X17">
        <f>ABS(V17)</f>
        <v>0.23584404312668522</v>
      </c>
      <c r="AP17" t="s">
        <v>19</v>
      </c>
      <c r="AQ17">
        <v>0.59523809523809501</v>
      </c>
      <c r="AR17">
        <v>0.75</v>
      </c>
      <c r="AS17">
        <v>52</v>
      </c>
    </row>
    <row r="18" spans="1:45" x14ac:dyDescent="0.35">
      <c r="A18" t="s">
        <v>19</v>
      </c>
      <c r="B18">
        <v>0.59523809523809501</v>
      </c>
      <c r="C18">
        <v>0.75</v>
      </c>
      <c r="D18">
        <v>52</v>
      </c>
      <c r="J18" t="s">
        <v>60</v>
      </c>
      <c r="K18" t="s">
        <v>62</v>
      </c>
      <c r="L18" t="s">
        <v>63</v>
      </c>
      <c r="M18" t="s">
        <v>64</v>
      </c>
      <c r="N18" t="s">
        <v>65</v>
      </c>
      <c r="R18" t="s">
        <v>19</v>
      </c>
      <c r="S18">
        <v>0.59523809523809501</v>
      </c>
      <c r="T18">
        <v>0.75</v>
      </c>
      <c r="U18">
        <v>52</v>
      </c>
      <c r="V18">
        <f xml:space="preserve"> T18 - (0.9232*S18 -0.0095)</f>
        <v>0.20997619047619065</v>
      </c>
      <c r="W18" t="b">
        <f>OR((V18&gt;V$41),(V18&lt;V$40))</f>
        <v>0</v>
      </c>
      <c r="X18">
        <f>ABS(V18)</f>
        <v>0.20997619047619065</v>
      </c>
      <c r="AA18" t="s">
        <v>60</v>
      </c>
      <c r="AB18" t="s">
        <v>62</v>
      </c>
      <c r="AC18" t="s">
        <v>63</v>
      </c>
      <c r="AD18" t="s">
        <v>64</v>
      </c>
      <c r="AE18" t="s">
        <v>65</v>
      </c>
      <c r="AI18" t="s">
        <v>60</v>
      </c>
      <c r="AJ18" t="s">
        <v>62</v>
      </c>
      <c r="AK18" t="s">
        <v>63</v>
      </c>
      <c r="AL18" t="s">
        <v>64</v>
      </c>
      <c r="AM18" t="s">
        <v>65</v>
      </c>
      <c r="AP18" t="s">
        <v>20</v>
      </c>
      <c r="AQ18">
        <v>0.69148148148148103</v>
      </c>
      <c r="AR18">
        <v>0.86666666666666603</v>
      </c>
      <c r="AS18">
        <v>15</v>
      </c>
    </row>
    <row r="19" spans="1:45" x14ac:dyDescent="0.35">
      <c r="A19" t="s">
        <v>20</v>
      </c>
      <c r="B19">
        <v>0.69148148148148103</v>
      </c>
      <c r="C19">
        <v>0.86666666666666603</v>
      </c>
      <c r="D19">
        <v>15</v>
      </c>
      <c r="J19">
        <f>RSQ(C2:C57, B2:B57)</f>
        <v>0.20956243818654041</v>
      </c>
      <c r="K19">
        <f>SQRT((1-J19)/(COUNT(B2:B57)-2))</f>
        <v>0.12098649770191373</v>
      </c>
      <c r="L19">
        <f>K19*F13</f>
        <v>0.27894947450356289</v>
      </c>
      <c r="M19">
        <f>J19 - L19</f>
        <v>-6.9387036317022477E-2</v>
      </c>
      <c r="N19">
        <f>J19 + L19</f>
        <v>0.4885119126901033</v>
      </c>
      <c r="R19" t="s">
        <v>20</v>
      </c>
      <c r="S19">
        <v>0.69148148148148103</v>
      </c>
      <c r="T19">
        <v>0.86666666666666603</v>
      </c>
      <c r="U19">
        <v>15</v>
      </c>
      <c r="V19">
        <f xml:space="preserve"> T19 - (0.9232*S19 -0.0095)</f>
        <v>0.23779096296296265</v>
      </c>
      <c r="W19" t="b">
        <f>OR((V19&gt;V$41),(V19&lt;V$40))</f>
        <v>0</v>
      </c>
      <c r="X19">
        <f>ABS(V19)</f>
        <v>0.23779096296296265</v>
      </c>
      <c r="AA19">
        <f>RSQ(T2:T34, S2:S34)</f>
        <v>0.32810456011652861</v>
      </c>
      <c r="AB19">
        <f>SQRT((1-AA19)/(COUNT(S2:S57)-2))</f>
        <v>0.1472210801748646</v>
      </c>
      <c r="AC19">
        <f>AB19*F13</f>
        <v>0.33943657954135315</v>
      </c>
      <c r="AD19">
        <f>AA19 - AC19</f>
        <v>-1.1332019424824535E-2</v>
      </c>
      <c r="AE19">
        <f>AA19 + AC19</f>
        <v>0.66754113965788175</v>
      </c>
      <c r="AI19">
        <f>RSQ(AR3:AR32, AQ3:AQ32)</f>
        <v>0.38810813156071555</v>
      </c>
      <c r="AJ19">
        <f>SQRT((1-AI19)/(COUNT(AQ3:AQ32)-2))</f>
        <v>0.14782855277546597</v>
      </c>
      <c r="AK19">
        <f>AJ19*F13</f>
        <v>0.34083718345940828</v>
      </c>
      <c r="AL19">
        <f>AI19-AK19</f>
        <v>4.7270948101307275E-2</v>
      </c>
      <c r="AM19">
        <f>AI19+AK19</f>
        <v>0.72894531502012383</v>
      </c>
      <c r="AP19" t="s">
        <v>21</v>
      </c>
      <c r="AQ19">
        <v>0.59729729729729697</v>
      </c>
      <c r="AR19">
        <v>0.62135922330097004</v>
      </c>
      <c r="AS19">
        <v>103</v>
      </c>
    </row>
    <row r="20" spans="1:45" x14ac:dyDescent="0.35">
      <c r="A20" t="s">
        <v>21</v>
      </c>
      <c r="B20">
        <v>0.59729729729729697</v>
      </c>
      <c r="C20">
        <v>0.62135922330097004</v>
      </c>
      <c r="D20">
        <v>103</v>
      </c>
      <c r="R20" t="s">
        <v>21</v>
      </c>
      <c r="S20">
        <v>0.59729729729729697</v>
      </c>
      <c r="T20">
        <v>0.62135922330097004</v>
      </c>
      <c r="U20">
        <v>103</v>
      </c>
      <c r="V20">
        <f xml:space="preserve"> T20 - (0.9232*S20 -0.0095)</f>
        <v>7.9434358436105468E-2</v>
      </c>
      <c r="W20" t="b">
        <f>OR((V20&gt;V$41),(V20&lt;V$40))</f>
        <v>0</v>
      </c>
      <c r="X20">
        <f>ABS(V20)</f>
        <v>7.9434358436105468E-2</v>
      </c>
      <c r="AP20" t="s">
        <v>22</v>
      </c>
      <c r="AQ20">
        <v>0.15041095890410899</v>
      </c>
      <c r="AR20">
        <v>8.3333333333333301E-2</v>
      </c>
      <c r="AS20">
        <v>12</v>
      </c>
    </row>
    <row r="21" spans="1:45" x14ac:dyDescent="0.35">
      <c r="A21" t="s">
        <v>22</v>
      </c>
      <c r="B21">
        <v>0.15041095890410899</v>
      </c>
      <c r="C21">
        <v>8.3333333333333301E-2</v>
      </c>
      <c r="D21">
        <v>12</v>
      </c>
      <c r="R21" t="s">
        <v>22</v>
      </c>
      <c r="S21">
        <v>0.15041095890410899</v>
      </c>
      <c r="T21">
        <v>8.3333333333333301E-2</v>
      </c>
      <c r="U21">
        <v>12</v>
      </c>
      <c r="V21">
        <f xml:space="preserve"> T21 - (0.9232*S21 -0.0095)</f>
        <v>-4.6026063926940128E-2</v>
      </c>
      <c r="W21" t="b">
        <f>OR((V21&gt;V$41),(V21&lt;V$40))</f>
        <v>0</v>
      </c>
      <c r="X21">
        <f>ABS(V21)</f>
        <v>4.6026063926940128E-2</v>
      </c>
      <c r="AA21" t="s">
        <v>72</v>
      </c>
      <c r="AP21" t="s">
        <v>23</v>
      </c>
      <c r="AQ21">
        <v>0.21560975609756</v>
      </c>
      <c r="AR21">
        <v>0.1875</v>
      </c>
      <c r="AS21">
        <v>16</v>
      </c>
    </row>
    <row r="22" spans="1:45" x14ac:dyDescent="0.35">
      <c r="A22" t="s">
        <v>23</v>
      </c>
      <c r="B22">
        <v>0.21560975609756</v>
      </c>
      <c r="C22">
        <v>0.1875</v>
      </c>
      <c r="D22">
        <v>16</v>
      </c>
      <c r="R22" t="s">
        <v>23</v>
      </c>
      <c r="S22">
        <v>0.21560975609756</v>
      </c>
      <c r="T22">
        <v>0.1875</v>
      </c>
      <c r="U22">
        <v>16</v>
      </c>
      <c r="V22">
        <f xml:space="preserve"> T22 - (0.9232*S22 -0.0095)</f>
        <v>-2.0509268292673855E-3</v>
      </c>
      <c r="W22" t="b">
        <f>OR((V22&gt;V$41),(V22&lt;V$40))</f>
        <v>0</v>
      </c>
      <c r="X22">
        <f>ABS(V22)</f>
        <v>2.0509268292673855E-3</v>
      </c>
      <c r="AA22" t="s">
        <v>71</v>
      </c>
      <c r="AP22" t="s">
        <v>25</v>
      </c>
      <c r="AQ22">
        <v>0.63033898305084701</v>
      </c>
      <c r="AR22">
        <v>0.12711864406779599</v>
      </c>
      <c r="AS22">
        <v>118</v>
      </c>
    </row>
    <row r="23" spans="1:45" x14ac:dyDescent="0.35">
      <c r="A23" t="s">
        <v>24</v>
      </c>
      <c r="B23">
        <v>0.37175675675675601</v>
      </c>
      <c r="C23">
        <v>0</v>
      </c>
      <c r="D23">
        <v>7</v>
      </c>
      <c r="R23" t="s">
        <v>25</v>
      </c>
      <c r="S23">
        <v>0.63033898305084701</v>
      </c>
      <c r="T23">
        <v>0.12711864406779599</v>
      </c>
      <c r="U23">
        <v>118</v>
      </c>
      <c r="V23">
        <f xml:space="preserve"> T23 - (0.9232*S23 -0.0095)</f>
        <v>-0.44531030508474606</v>
      </c>
      <c r="W23" t="b">
        <f>OR((V23&gt;V$41),(V23&lt;V$40))</f>
        <v>0</v>
      </c>
      <c r="X23">
        <f>ABS(V23)</f>
        <v>0.44531030508474606</v>
      </c>
      <c r="AP23" t="s">
        <v>27</v>
      </c>
      <c r="AQ23">
        <v>0.20492957746478799</v>
      </c>
      <c r="AR23">
        <v>0</v>
      </c>
      <c r="AS23">
        <v>27</v>
      </c>
    </row>
    <row r="24" spans="1:45" x14ac:dyDescent="0.35">
      <c r="A24" t="s">
        <v>25</v>
      </c>
      <c r="B24">
        <v>0.63033898305084701</v>
      </c>
      <c r="C24">
        <v>0.12711864406779599</v>
      </c>
      <c r="D24">
        <v>118</v>
      </c>
      <c r="R24" t="s">
        <v>27</v>
      </c>
      <c r="S24">
        <v>0.20492957746478799</v>
      </c>
      <c r="T24">
        <v>0</v>
      </c>
      <c r="U24">
        <v>27</v>
      </c>
      <c r="V24">
        <f xml:space="preserve"> T24 - (0.9232*S24 -0.0095)</f>
        <v>-0.17969098591549226</v>
      </c>
      <c r="W24" t="b">
        <f>OR((V24&gt;V$41),(V24&lt;V$40))</f>
        <v>0</v>
      </c>
      <c r="X24">
        <f>ABS(V24)</f>
        <v>0.17969098591549226</v>
      </c>
      <c r="AP24" t="s">
        <v>32</v>
      </c>
      <c r="AQ24">
        <v>0.141194029850746</v>
      </c>
      <c r="AR24">
        <v>0.27272727272727199</v>
      </c>
      <c r="AS24">
        <v>11</v>
      </c>
    </row>
    <row r="25" spans="1:45" x14ac:dyDescent="0.35">
      <c r="A25" t="s">
        <v>26</v>
      </c>
      <c r="B25">
        <v>0.30625000000000002</v>
      </c>
      <c r="C25">
        <v>0</v>
      </c>
      <c r="D25">
        <v>3</v>
      </c>
      <c r="R25" t="s">
        <v>28</v>
      </c>
      <c r="S25">
        <v>0.55235294117647005</v>
      </c>
      <c r="T25">
        <v>0.66666666666666596</v>
      </c>
      <c r="U25">
        <v>30</v>
      </c>
      <c r="V25">
        <f xml:space="preserve"> T25 - (0.9232*S25 -0.0095)</f>
        <v>0.16623443137254879</v>
      </c>
      <c r="W25" t="b">
        <f>OR((V25&gt;V$41),(V25&lt;V$40))</f>
        <v>0</v>
      </c>
      <c r="X25">
        <f>ABS(V25)</f>
        <v>0.16623443137254879</v>
      </c>
      <c r="AP25" t="s">
        <v>34</v>
      </c>
      <c r="AQ25">
        <v>0.371639344262295</v>
      </c>
      <c r="AR25">
        <v>7.69230769230769E-2</v>
      </c>
      <c r="AS25">
        <v>13</v>
      </c>
    </row>
    <row r="26" spans="1:45" x14ac:dyDescent="0.35">
      <c r="A26" t="s">
        <v>27</v>
      </c>
      <c r="B26">
        <v>0.20492957746478799</v>
      </c>
      <c r="C26">
        <v>0</v>
      </c>
      <c r="D26">
        <v>27</v>
      </c>
      <c r="R26" t="s">
        <v>32</v>
      </c>
      <c r="S26">
        <v>0.141194029850746</v>
      </c>
      <c r="T26">
        <v>0.27272727272727199</v>
      </c>
      <c r="U26">
        <v>11</v>
      </c>
      <c r="V26">
        <f xml:space="preserve"> T26 - (0.9232*S26 -0.0095)</f>
        <v>0.15187694436906329</v>
      </c>
      <c r="W26" t="b">
        <f>OR((V26&gt;V$41),(V26&lt;V$40))</f>
        <v>0</v>
      </c>
      <c r="X26">
        <f>ABS(V26)</f>
        <v>0.15187694436906329</v>
      </c>
      <c r="AP26" t="s">
        <v>35</v>
      </c>
      <c r="AQ26">
        <v>0.67216216216216196</v>
      </c>
      <c r="AR26">
        <v>0.73913043478260798</v>
      </c>
      <c r="AS26">
        <v>23</v>
      </c>
    </row>
    <row r="27" spans="1:45" x14ac:dyDescent="0.35">
      <c r="A27" t="s">
        <v>28</v>
      </c>
      <c r="B27">
        <v>0.55235294117647005</v>
      </c>
      <c r="C27">
        <v>0.66666666666666596</v>
      </c>
      <c r="D27">
        <v>30</v>
      </c>
      <c r="R27" t="s">
        <v>34</v>
      </c>
      <c r="S27">
        <v>0.371639344262295</v>
      </c>
      <c r="T27">
        <v>7.69230769230769E-2</v>
      </c>
      <c r="U27">
        <v>13</v>
      </c>
      <c r="V27">
        <f xml:space="preserve"> T27 - (0.9232*S27 -0.0095)</f>
        <v>-0.2566743656998739</v>
      </c>
      <c r="W27" t="b">
        <f>OR((V27&gt;V$41),(V27&lt;V$40))</f>
        <v>0</v>
      </c>
      <c r="X27">
        <f>ABS(V27)</f>
        <v>0.2566743656998739</v>
      </c>
      <c r="AP27" t="s">
        <v>36</v>
      </c>
      <c r="AQ27">
        <v>0.432307692307692</v>
      </c>
      <c r="AR27">
        <v>0.4</v>
      </c>
      <c r="AS27">
        <v>10</v>
      </c>
    </row>
    <row r="28" spans="1:45" x14ac:dyDescent="0.35">
      <c r="A28" t="s">
        <v>29</v>
      </c>
      <c r="B28">
        <v>0.73772727272727201</v>
      </c>
      <c r="C28">
        <v>0.66666666666666596</v>
      </c>
      <c r="D28">
        <v>3</v>
      </c>
      <c r="R28" t="s">
        <v>35</v>
      </c>
      <c r="S28">
        <v>0.67216216216216196</v>
      </c>
      <c r="T28">
        <v>0.73913043478260798</v>
      </c>
      <c r="U28">
        <v>23</v>
      </c>
      <c r="V28">
        <f xml:space="preserve"> T28 - (0.9232*S28 -0.0095)</f>
        <v>0.12809032667450004</v>
      </c>
      <c r="W28" t="b">
        <f>OR((V28&gt;V$41),(V28&lt;V$40))</f>
        <v>0</v>
      </c>
      <c r="X28">
        <f>ABS(V28)</f>
        <v>0.12809032667450004</v>
      </c>
      <c r="AP28" t="s">
        <v>39</v>
      </c>
      <c r="AQ28">
        <v>0.23384615384615301</v>
      </c>
      <c r="AR28">
        <v>0</v>
      </c>
      <c r="AS28">
        <v>10</v>
      </c>
    </row>
    <row r="29" spans="1:45" x14ac:dyDescent="0.35">
      <c r="A29" t="s">
        <v>30</v>
      </c>
      <c r="B29">
        <v>0.27796610169491498</v>
      </c>
      <c r="C29">
        <v>0</v>
      </c>
      <c r="D29">
        <v>4</v>
      </c>
      <c r="R29" t="s">
        <v>36</v>
      </c>
      <c r="S29">
        <v>0.432307692307692</v>
      </c>
      <c r="T29">
        <v>0.4</v>
      </c>
      <c r="U29">
        <v>10</v>
      </c>
      <c r="V29">
        <f xml:space="preserve"> T29 - (0.9232*S29 -0.0095)</f>
        <v>1.0393538461538787E-2</v>
      </c>
      <c r="W29" t="b">
        <f>OR((V29&gt;V$41),(V29&lt;V$40))</f>
        <v>0</v>
      </c>
      <c r="X29">
        <f>ABS(V29)</f>
        <v>1.0393538461538787E-2</v>
      </c>
      <c r="AP29" t="s">
        <v>41</v>
      </c>
      <c r="AQ29">
        <v>0.71985074626865597</v>
      </c>
      <c r="AR29">
        <v>1</v>
      </c>
      <c r="AS29">
        <v>14</v>
      </c>
    </row>
    <row r="30" spans="1:45" x14ac:dyDescent="0.35">
      <c r="A30" t="s">
        <v>31</v>
      </c>
      <c r="B30">
        <v>0.64210526315789396</v>
      </c>
      <c r="C30">
        <v>0.5</v>
      </c>
      <c r="D30">
        <v>4</v>
      </c>
      <c r="R30" t="s">
        <v>39</v>
      </c>
      <c r="S30">
        <v>0.23384615384615301</v>
      </c>
      <c r="T30">
        <v>0</v>
      </c>
      <c r="U30">
        <v>10</v>
      </c>
      <c r="V30">
        <f xml:space="preserve"> T30 - (0.9232*S30 -0.0095)</f>
        <v>-0.20638676923076846</v>
      </c>
      <c r="W30" t="b">
        <f>OR((V30&gt;V$41),(V30&lt;V$40))</f>
        <v>0</v>
      </c>
      <c r="X30">
        <f>ABS(V30)</f>
        <v>0.20638676923076846</v>
      </c>
      <c r="AP30" t="s">
        <v>42</v>
      </c>
      <c r="AQ30">
        <v>0.28030769230769198</v>
      </c>
      <c r="AR30">
        <v>0.1</v>
      </c>
      <c r="AS30">
        <v>10</v>
      </c>
    </row>
    <row r="31" spans="1:45" x14ac:dyDescent="0.35">
      <c r="A31" t="s">
        <v>32</v>
      </c>
      <c r="B31">
        <v>0.141194029850746</v>
      </c>
      <c r="C31">
        <v>0.27272727272727199</v>
      </c>
      <c r="D31">
        <v>11</v>
      </c>
      <c r="R31" t="s">
        <v>41</v>
      </c>
      <c r="S31">
        <v>0.71985074626865597</v>
      </c>
      <c r="T31">
        <v>1</v>
      </c>
      <c r="U31">
        <v>14</v>
      </c>
      <c r="V31">
        <f xml:space="preserve"> T31 - (0.9232*S31 -0.0095)</f>
        <v>0.34493379104477673</v>
      </c>
      <c r="W31" t="b">
        <f>OR((V31&gt;V$41),(V31&lt;V$40))</f>
        <v>0</v>
      </c>
      <c r="X31">
        <f>ABS(V31)</f>
        <v>0.34493379104477673</v>
      </c>
      <c r="AP31" t="s">
        <v>44</v>
      </c>
      <c r="AQ31">
        <v>0.37166666666666598</v>
      </c>
      <c r="AR31">
        <v>0.35714285714285698</v>
      </c>
      <c r="AS31">
        <v>14</v>
      </c>
    </row>
    <row r="32" spans="1:45" x14ac:dyDescent="0.35">
      <c r="A32" t="s">
        <v>33</v>
      </c>
      <c r="B32">
        <v>0.258194444444444</v>
      </c>
      <c r="C32">
        <v>0.33333333333333298</v>
      </c>
      <c r="D32">
        <v>3</v>
      </c>
      <c r="R32" t="s">
        <v>42</v>
      </c>
      <c r="S32">
        <v>0.28030769230769198</v>
      </c>
      <c r="T32">
        <v>0.1</v>
      </c>
      <c r="U32">
        <v>10</v>
      </c>
      <c r="V32">
        <f xml:space="preserve"> T32 - (0.9232*S32 -0.0095)</f>
        <v>-0.14928006153846121</v>
      </c>
      <c r="W32" t="b">
        <f>OR((V32&gt;V$41),(V32&lt;V$40))</f>
        <v>0</v>
      </c>
      <c r="X32">
        <f>ABS(V32)</f>
        <v>0.14928006153846121</v>
      </c>
      <c r="AP32" t="s">
        <v>48</v>
      </c>
      <c r="AQ32">
        <v>0.20171428571428501</v>
      </c>
      <c r="AR32">
        <v>0</v>
      </c>
      <c r="AS32">
        <v>10</v>
      </c>
    </row>
    <row r="33" spans="1:24" x14ac:dyDescent="0.35">
      <c r="A33" t="s">
        <v>34</v>
      </c>
      <c r="B33">
        <v>0.371639344262295</v>
      </c>
      <c r="C33">
        <v>7.69230769230769E-2</v>
      </c>
      <c r="D33">
        <v>13</v>
      </c>
      <c r="R33" t="s">
        <v>44</v>
      </c>
      <c r="S33">
        <v>0.37166666666666598</v>
      </c>
      <c r="T33">
        <v>0.35714285714285698</v>
      </c>
      <c r="U33">
        <v>14</v>
      </c>
      <c r="V33">
        <f xml:space="preserve"> T33 - (0.9232*S33 -0.0095)</f>
        <v>2.3520190476190972E-2</v>
      </c>
      <c r="W33" t="b">
        <f>OR((V33&gt;V$41),(V33&lt;V$40))</f>
        <v>0</v>
      </c>
      <c r="X33">
        <f>ABS(V33)</f>
        <v>2.3520190476190972E-2</v>
      </c>
    </row>
    <row r="34" spans="1:24" x14ac:dyDescent="0.35">
      <c r="A34" t="s">
        <v>35</v>
      </c>
      <c r="B34">
        <v>0.67216216216216196</v>
      </c>
      <c r="C34">
        <v>0.73913043478260798</v>
      </c>
      <c r="D34">
        <v>23</v>
      </c>
      <c r="R34" t="s">
        <v>48</v>
      </c>
      <c r="S34">
        <v>0.20171428571428501</v>
      </c>
      <c r="T34">
        <v>0</v>
      </c>
      <c r="U34">
        <v>10</v>
      </c>
      <c r="V34">
        <f xml:space="preserve"> T34 - (0.9232*S34 -0.0095)</f>
        <v>-0.17672262857142793</v>
      </c>
      <c r="W34" t="b">
        <f>OR((V34&gt;V$41),(V34&lt;V$40))</f>
        <v>0</v>
      </c>
      <c r="X34">
        <f>ABS(V34)</f>
        <v>0.17672262857142793</v>
      </c>
    </row>
    <row r="35" spans="1:24" x14ac:dyDescent="0.35">
      <c r="A35" t="s">
        <v>36</v>
      </c>
      <c r="B35">
        <v>0.432307692307692</v>
      </c>
      <c r="C35">
        <v>0.4</v>
      </c>
      <c r="D35">
        <v>10</v>
      </c>
    </row>
    <row r="36" spans="1:24" x14ac:dyDescent="0.35">
      <c r="A36" t="s">
        <v>37</v>
      </c>
      <c r="B36">
        <v>0.70389610389610302</v>
      </c>
      <c r="C36">
        <v>0.14285714285714199</v>
      </c>
      <c r="D36">
        <v>7</v>
      </c>
    </row>
    <row r="37" spans="1:24" x14ac:dyDescent="0.35">
      <c r="A37" t="s">
        <v>38</v>
      </c>
      <c r="B37">
        <v>0.20390243902439001</v>
      </c>
      <c r="C37">
        <v>1</v>
      </c>
      <c r="D37">
        <v>2</v>
      </c>
      <c r="U37" s="1" t="s">
        <v>69</v>
      </c>
      <c r="V37" s="1"/>
    </row>
    <row r="38" spans="1:24" x14ac:dyDescent="0.35">
      <c r="A38" t="s">
        <v>39</v>
      </c>
      <c r="B38">
        <v>0.23384615384615301</v>
      </c>
      <c r="C38">
        <v>0</v>
      </c>
      <c r="D38">
        <v>10</v>
      </c>
      <c r="U38" t="s">
        <v>73</v>
      </c>
      <c r="V38">
        <f>_xlfn.STDEV.S(V2:V34)</f>
        <v>0.26395082394915509</v>
      </c>
    </row>
    <row r="39" spans="1:24" x14ac:dyDescent="0.35">
      <c r="A39" t="s">
        <v>40</v>
      </c>
      <c r="B39">
        <v>0.499264705882352</v>
      </c>
      <c r="C39">
        <v>0.33333333333333298</v>
      </c>
      <c r="D39">
        <v>3</v>
      </c>
      <c r="U39" t="s">
        <v>74</v>
      </c>
      <c r="V39">
        <f>3*V38</f>
        <v>0.79185247184746532</v>
      </c>
    </row>
    <row r="40" spans="1:24" x14ac:dyDescent="0.35">
      <c r="A40" t="s">
        <v>41</v>
      </c>
      <c r="B40">
        <v>0.71985074626865597</v>
      </c>
      <c r="C40">
        <v>1</v>
      </c>
      <c r="D40">
        <v>14</v>
      </c>
      <c r="U40" t="s">
        <v>67</v>
      </c>
      <c r="V40">
        <f>0-V39</f>
        <v>-0.79185247184746532</v>
      </c>
    </row>
    <row r="41" spans="1:24" x14ac:dyDescent="0.35">
      <c r="A41" t="s">
        <v>42</v>
      </c>
      <c r="B41">
        <v>0.28030769230769198</v>
      </c>
      <c r="C41">
        <v>0.1</v>
      </c>
      <c r="D41">
        <v>10</v>
      </c>
      <c r="U41" t="s">
        <v>68</v>
      </c>
      <c r="V41">
        <f>0+V39</f>
        <v>0.79185247184746532</v>
      </c>
    </row>
    <row r="42" spans="1:24" x14ac:dyDescent="0.35">
      <c r="A42" t="s">
        <v>43</v>
      </c>
      <c r="B42">
        <v>0.48661971830985801</v>
      </c>
      <c r="C42">
        <v>0.66666666666666596</v>
      </c>
      <c r="D42">
        <v>9</v>
      </c>
    </row>
    <row r="43" spans="1:24" x14ac:dyDescent="0.35">
      <c r="A43" t="s">
        <v>44</v>
      </c>
      <c r="B43">
        <v>0.37166666666666598</v>
      </c>
      <c r="C43">
        <v>0.35714285714285698</v>
      </c>
      <c r="D43">
        <v>14</v>
      </c>
    </row>
    <row r="44" spans="1:24" x14ac:dyDescent="0.35">
      <c r="A44" t="s">
        <v>45</v>
      </c>
      <c r="B44">
        <v>0.59567901234567899</v>
      </c>
      <c r="C44">
        <v>0.2</v>
      </c>
      <c r="D44">
        <v>5</v>
      </c>
    </row>
    <row r="45" spans="1:24" x14ac:dyDescent="0.35">
      <c r="A45" t="s">
        <v>46</v>
      </c>
      <c r="B45">
        <v>0.30328947368421</v>
      </c>
      <c r="C45">
        <v>0</v>
      </c>
      <c r="D45">
        <v>1</v>
      </c>
    </row>
    <row r="46" spans="1:24" x14ac:dyDescent="0.35">
      <c r="A46" t="s">
        <v>47</v>
      </c>
      <c r="B46">
        <v>0.45986301369862997</v>
      </c>
      <c r="C46">
        <v>0</v>
      </c>
      <c r="D46">
        <v>4</v>
      </c>
    </row>
    <row r="47" spans="1:24" x14ac:dyDescent="0.35">
      <c r="A47" t="s">
        <v>48</v>
      </c>
      <c r="B47">
        <v>0.20171428571428501</v>
      </c>
      <c r="C47">
        <v>0</v>
      </c>
      <c r="D47">
        <v>10</v>
      </c>
    </row>
    <row r="48" spans="1:24" x14ac:dyDescent="0.35">
      <c r="A48" t="s">
        <v>49</v>
      </c>
      <c r="B48">
        <v>0.36689189189189098</v>
      </c>
      <c r="C48">
        <v>0.5</v>
      </c>
      <c r="D48">
        <v>2</v>
      </c>
    </row>
    <row r="49" spans="1:4" x14ac:dyDescent="0.35">
      <c r="A49" t="s">
        <v>50</v>
      </c>
      <c r="B49">
        <v>0.219696969696969</v>
      </c>
      <c r="C49">
        <v>0</v>
      </c>
      <c r="D49">
        <v>2</v>
      </c>
    </row>
    <row r="50" spans="1:4" x14ac:dyDescent="0.35">
      <c r="A50" t="s">
        <v>51</v>
      </c>
      <c r="B50">
        <v>0.43812499999999999</v>
      </c>
      <c r="C50">
        <v>1</v>
      </c>
      <c r="D50">
        <v>1</v>
      </c>
    </row>
    <row r="51" spans="1:4" x14ac:dyDescent="0.35">
      <c r="A51" t="s">
        <v>52</v>
      </c>
      <c r="B51">
        <v>0.783766233766233</v>
      </c>
      <c r="C51">
        <v>0.6</v>
      </c>
      <c r="D51">
        <v>5</v>
      </c>
    </row>
    <row r="52" spans="1:4" x14ac:dyDescent="0.35">
      <c r="A52" t="s">
        <v>53</v>
      </c>
      <c r="B52">
        <v>0.773563218390804</v>
      </c>
      <c r="C52">
        <v>0.875</v>
      </c>
      <c r="D52">
        <v>8</v>
      </c>
    </row>
    <row r="53" spans="1:4" x14ac:dyDescent="0.35">
      <c r="A53" t="s">
        <v>54</v>
      </c>
      <c r="B53">
        <v>0.23805555555555499</v>
      </c>
      <c r="C53">
        <v>0</v>
      </c>
      <c r="D53">
        <v>1</v>
      </c>
    </row>
    <row r="54" spans="1:4" x14ac:dyDescent="0.35">
      <c r="A54" t="s">
        <v>55</v>
      </c>
      <c r="B54">
        <v>0.62720588235294095</v>
      </c>
      <c r="C54">
        <v>1</v>
      </c>
      <c r="D54">
        <v>1</v>
      </c>
    </row>
    <row r="55" spans="1:4" x14ac:dyDescent="0.35">
      <c r="A55" t="s">
        <v>56</v>
      </c>
      <c r="B55">
        <v>0.231739130434782</v>
      </c>
      <c r="C55">
        <v>0</v>
      </c>
      <c r="D55">
        <v>1</v>
      </c>
    </row>
    <row r="56" spans="1:4" x14ac:dyDescent="0.35">
      <c r="A56" t="s">
        <v>57</v>
      </c>
      <c r="B56">
        <v>0.79855263157894696</v>
      </c>
      <c r="C56">
        <v>0</v>
      </c>
      <c r="D56">
        <v>3</v>
      </c>
    </row>
    <row r="57" spans="1:4" x14ac:dyDescent="0.35">
      <c r="A57" t="s">
        <v>58</v>
      </c>
      <c r="B57">
        <v>0.64487499999999998</v>
      </c>
      <c r="C57">
        <v>0.5</v>
      </c>
      <c r="D57">
        <v>2</v>
      </c>
    </row>
  </sheetData>
  <mergeCells count="1">
    <mergeCell ref="U37:V37"/>
  </mergeCells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distance_scores_all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15208</dc:creator>
  <cp:lastModifiedBy>Driskill, Grace Ann - (gdriskill)</cp:lastModifiedBy>
  <dcterms:created xsi:type="dcterms:W3CDTF">2024-04-30T18:29:12Z</dcterms:created>
  <dcterms:modified xsi:type="dcterms:W3CDTF">2024-05-02T03:10:49Z</dcterms:modified>
</cp:coreProperties>
</file>