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drawings/drawing4.xml" ContentType="application/vnd.openxmlformats-officedocument.drawing+xml"/>
  <Override PartName="/xl/customProperty3.bin" ContentType="application/vnd.openxmlformats-officedocument.spreadsheetml.customProperty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ml.chartshapes+xml"/>
  <Override PartName="/xl/customProperty4.bin" ContentType="application/vnd.openxmlformats-officedocument.spreadsheetml.customProperty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ustomProperty5.bin" ContentType="application/vnd.openxmlformats-officedocument.spreadsheetml.customProperty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ustomProperty6.bin" ContentType="application/vnd.openxmlformats-officedocument.spreadsheetml.customProperty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ustomProperty7.bin" ContentType="application/vnd.openxmlformats-officedocument.spreadsheetml.customProperty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ustomProperty8.bin" ContentType="application/vnd.openxmlformats-officedocument.spreadsheetml.customProperty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ustomProperty9.bin" ContentType="application/vnd.openxmlformats-officedocument.spreadsheetml.customProperty"/>
  <Override PartName="/xl/drawings/drawing1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ustomProperty10.bin" ContentType="application/vnd.openxmlformats-officedocument.spreadsheetml.customProperty"/>
  <Override PartName="/xl/drawings/drawing14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5.xml" ContentType="application/vnd.openxmlformats-officedocument.drawingml.chartshape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6.xml" ContentType="application/vnd.openxmlformats-officedocument.drawingml.chartshape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ustomProperty11.bin" ContentType="application/vnd.openxmlformats-officedocument.spreadsheetml.customProperty"/>
  <Override PartName="/xl/drawings/drawing17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pivotTables/pivotTable1.xml" ContentType="application/vnd.openxmlformats-officedocument.spreadsheetml.pivotTable+xml"/>
  <Override PartName="/xl/drawings/drawing18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19.xml" ContentType="application/vnd.openxmlformats-officedocument.drawing+xml"/>
  <Override PartName="/xl/slicers/slicer2.xml" ContentType="application/vnd.ms-excel.slicer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20.xml" ContentType="application/vnd.openxmlformats-officedocument.drawingml.chartshape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ConSentido\CURSOS\Arquitectura_profesional\SEGUNDA_EDICION\"/>
    </mc:Choice>
  </mc:AlternateContent>
  <xr:revisionPtr revIDLastSave="0" documentId="8_{1CEEE4CD-4758-4E3C-B1B8-DF06D7B89B0E}" xr6:coauthVersionLast="47" xr6:coauthVersionMax="47" xr10:uidLastSave="{00000000-0000-0000-0000-000000000000}"/>
  <bookViews>
    <workbookView xWindow="-120" yWindow="-120" windowWidth="29040" windowHeight="15720" tabRatio="765" activeTab="2" xr2:uid="{B6C03948-9FDA-40BA-B581-4F1498DA108E}"/>
  </bookViews>
  <sheets>
    <sheet name="Análisis NSI" sheetId="13" r:id="rId1"/>
    <sheet name="Resumen NSI" sheetId="12" state="hidden" r:id="rId2"/>
    <sheet name="EET DIC 2025" sheetId="11" r:id="rId3"/>
    <sheet name="ORGANIZATIVAS EET + PANSI 2026" sheetId="15" r:id="rId4"/>
    <sheet name="ADMINISTRATI EET + PANSI 2026" sheetId="17" r:id="rId5"/>
    <sheet name="JURÍDICAS EET + PANSI 2026" sheetId="18" r:id="rId6"/>
    <sheet name="FÍSICA - OPER  EET + PANSI 2026" sheetId="19" r:id="rId7"/>
    <sheet name="FÍSICAS - INFRSTRA  EET + PANSI" sheetId="20" r:id="rId8"/>
    <sheet name="TÉCNICAS COMPET EET + PANSI" sheetId="21" r:id="rId9"/>
    <sheet name="TÉCNICAS TECNOL EET + PANSI" sheetId="22" r:id="rId10"/>
    <sheet name="DASHBOARD EET - PANSI" sheetId="14" r:id="rId11"/>
    <sheet name="NIVEL DE SEGURIDAD" sheetId="23" r:id="rId12"/>
    <sheet name="Análisis" sheetId="7" state="hidden" r:id="rId13"/>
    <sheet name="Análisis 2 (2)" sheetId="10" state="hidden" r:id="rId14"/>
  </sheets>
  <definedNames>
    <definedName name="_xlcn.WorksheetConnection_ESTADODELATÉCNICAyNIVELDESEGURIDAD.xlsxEVALUACION_ET" hidden="1">EVALUACION_ET</definedName>
    <definedName name="_xlnm.Print_Area" localSheetId="4">'ADMINISTRATI EET + PANSI 2026'!$B$2:$T$46</definedName>
    <definedName name="_xlnm.Print_Area" localSheetId="10">'DASHBOARD EET - PANSI'!$B$3:$AB$35</definedName>
    <definedName name="_xlnm.Print_Area" localSheetId="6">'FÍSICA - OPER  EET + PANSI 2026'!$B$2:$T$34</definedName>
    <definedName name="_xlnm.Print_Area" localSheetId="7">'FÍSICAS - INFRSTRA  EET + PANSI'!$B$2:$T$35</definedName>
    <definedName name="_xlnm.Print_Area" localSheetId="5">'JURÍDICAS EET + PANSI 2026'!$B$2:$T$41</definedName>
    <definedName name="_xlnm.Print_Area" localSheetId="11">'NIVEL DE SEGURIDAD'!$A$2:$U$16</definedName>
    <definedName name="_xlnm.Print_Area" localSheetId="3">'ORGANIZATIVAS EET + PANSI 2026'!$B$1:$T$45</definedName>
    <definedName name="_xlnm.Print_Area" localSheetId="8">'TÉCNICAS COMPET EET + PANSI'!$B$2:$T$38</definedName>
    <definedName name="_xlnm.Print_Area" localSheetId="9">'TÉCNICAS TECNOL EET + PANSI'!$B$2:$T$38</definedName>
    <definedName name="SegmentaciónDeDatos_MEDIDAS">#N/A</definedName>
    <definedName name="SegmentaciónDeDatos_SUB_MEDIDAS">#N/A</definedName>
  </definedNames>
  <calcPr calcId="191029" concurrentCalc="0"/>
  <pivotCaches>
    <pivotCache cacheId="3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VALUACION_ET" name="EVALUACION_ET" connection="WorksheetConnection_ESTADO DE LA TÉCNICA y NIVEL DE SEGURIDAD.xlsx!EVALUACION_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3" l="1"/>
  <c r="G38" i="13"/>
  <c r="P4" i="13"/>
  <c r="AB9" i="13"/>
  <c r="R4" i="13"/>
  <c r="I32" i="15" a="1"/>
  <c r="I32" i="15"/>
  <c r="I33" i="15" a="1"/>
  <c r="I33" i="15"/>
  <c r="I35" i="15" a="1"/>
  <c r="I35" i="15"/>
  <c r="I34" i="15" a="1"/>
  <c r="I34" i="15"/>
  <c r="I36" i="15" a="1"/>
  <c r="I36" i="15"/>
  <c r="I37" i="15" a="1"/>
  <c r="I38" i="15" a="1"/>
  <c r="I39" i="15" a="1"/>
  <c r="I40" i="15" a="1"/>
  <c r="I41" i="15" a="1"/>
  <c r="I42" i="15" a="1"/>
  <c r="I43" i="15" a="1"/>
  <c r="I44" i="15" a="1"/>
  <c r="I37" i="15"/>
  <c r="I38" i="15"/>
  <c r="I39" i="15"/>
  <c r="I40" i="15"/>
  <c r="I41" i="15"/>
  <c r="I42" i="15"/>
  <c r="I43" i="15"/>
  <c r="I44" i="15"/>
  <c r="K25" i="15"/>
  <c r="B34" i="13"/>
  <c r="I32" i="17" a="1"/>
  <c r="I32" i="17"/>
  <c r="I33" i="17" a="1"/>
  <c r="I33" i="17"/>
  <c r="I34" i="17" a="1"/>
  <c r="I35" i="17" a="1"/>
  <c r="I36" i="17" a="1"/>
  <c r="I37" i="17" a="1"/>
  <c r="I38" i="17" a="1"/>
  <c r="I39" i="17" a="1"/>
  <c r="I40" i="17" a="1"/>
  <c r="I41" i="17" a="1"/>
  <c r="I42" i="17" a="1"/>
  <c r="I43" i="17" a="1"/>
  <c r="I44" i="17" a="1"/>
  <c r="I45" i="17" a="1"/>
  <c r="I34" i="17"/>
  <c r="I35" i="17"/>
  <c r="I36" i="17"/>
  <c r="I37" i="17"/>
  <c r="I38" i="17"/>
  <c r="I39" i="17"/>
  <c r="I40" i="17"/>
  <c r="I41" i="17"/>
  <c r="I42" i="17"/>
  <c r="I43" i="17"/>
  <c r="I44" i="17"/>
  <c r="I45" i="17"/>
  <c r="K25" i="17"/>
  <c r="B35" i="13"/>
  <c r="I30" i="18" a="1"/>
  <c r="I30" i="18"/>
  <c r="I31" i="18" a="1"/>
  <c r="I31" i="18"/>
  <c r="I32" i="18" a="1"/>
  <c r="I33" i="18" a="1"/>
  <c r="I34" i="18" a="1"/>
  <c r="I35" i="18" a="1"/>
  <c r="I36" i="18" a="1"/>
  <c r="I37" i="18" a="1"/>
  <c r="I38" i="18" a="1"/>
  <c r="I39" i="18" a="1"/>
  <c r="I40" i="18" a="1"/>
  <c r="I41" i="18" a="1"/>
  <c r="I32" i="18"/>
  <c r="I33" i="18"/>
  <c r="I34" i="18"/>
  <c r="I35" i="18"/>
  <c r="I36" i="18"/>
  <c r="I37" i="18"/>
  <c r="I38" i="18"/>
  <c r="I39" i="18"/>
  <c r="I40" i="18"/>
  <c r="I41" i="18"/>
  <c r="K23" i="18"/>
  <c r="B36" i="13"/>
  <c r="Q54" i="11" a="1"/>
  <c r="Q54" i="11"/>
  <c r="C70" i="12"/>
  <c r="Q55" i="11" a="1"/>
  <c r="Q55" i="11"/>
  <c r="C71" i="12"/>
  <c r="Q56" i="11" a="1"/>
  <c r="Q56" i="11"/>
  <c r="C72" i="12"/>
  <c r="Q57" i="11" a="1"/>
  <c r="Q57" i="11"/>
  <c r="C73" i="12"/>
  <c r="Q58" i="11" a="1"/>
  <c r="Q58" i="11"/>
  <c r="C74" i="12"/>
  <c r="B37" i="13"/>
  <c r="I27" i="20" a="1"/>
  <c r="I27" i="20"/>
  <c r="I28" i="20" a="1"/>
  <c r="I28" i="20"/>
  <c r="I29" i="20" a="1"/>
  <c r="I30" i="20" a="1"/>
  <c r="I31" i="20" a="1"/>
  <c r="I32" i="20" a="1"/>
  <c r="I33" i="20" a="1"/>
  <c r="I34" i="20" a="1"/>
  <c r="I29" i="20"/>
  <c r="I30" i="20"/>
  <c r="I31" i="20"/>
  <c r="I32" i="20"/>
  <c r="I33" i="20"/>
  <c r="I34" i="20"/>
  <c r="K20" i="20"/>
  <c r="B38" i="13"/>
  <c r="I28" i="21" a="1"/>
  <c r="I28" i="21"/>
  <c r="I29" i="21" a="1"/>
  <c r="I29" i="21"/>
  <c r="I30" i="21" a="1"/>
  <c r="I31" i="21" a="1"/>
  <c r="I32" i="21" a="1"/>
  <c r="I33" i="21" a="1"/>
  <c r="I34" i="21" a="1"/>
  <c r="I35" i="21" a="1"/>
  <c r="I36" i="21" a="1"/>
  <c r="I37" i="21" a="1"/>
  <c r="I30" i="21"/>
  <c r="I31" i="21"/>
  <c r="I32" i="21"/>
  <c r="I33" i="21"/>
  <c r="I34" i="21"/>
  <c r="I35" i="21"/>
  <c r="I36" i="21"/>
  <c r="I37" i="21"/>
  <c r="K21" i="21"/>
  <c r="B39" i="13"/>
  <c r="I28" i="22" a="1"/>
  <c r="I28" i="22"/>
  <c r="I29" i="22" a="1"/>
  <c r="I29" i="22"/>
  <c r="I30" i="22" a="1"/>
  <c r="I31" i="22" a="1"/>
  <c r="I32" i="22" a="1"/>
  <c r="I33" i="22" a="1"/>
  <c r="I34" i="22" a="1"/>
  <c r="I35" i="22" a="1"/>
  <c r="I36" i="22" a="1"/>
  <c r="I37" i="22" a="1"/>
  <c r="I30" i="22"/>
  <c r="I31" i="22"/>
  <c r="I32" i="22"/>
  <c r="I33" i="22"/>
  <c r="I34" i="22"/>
  <c r="I35" i="22"/>
  <c r="I36" i="22"/>
  <c r="I37" i="22"/>
  <c r="K21" i="22"/>
  <c r="B40" i="13"/>
  <c r="B42" i="13"/>
  <c r="R5" i="13"/>
  <c r="I34" i="19" a="1"/>
  <c r="I34" i="19"/>
  <c r="I33" i="19" a="1"/>
  <c r="I33" i="19"/>
  <c r="I32" i="19" a="1"/>
  <c r="I32" i="19"/>
  <c r="L61" i="13"/>
  <c r="K60" i="13"/>
  <c r="L63" i="13"/>
  <c r="I15" i="11" a="1"/>
  <c r="I15" i="11"/>
  <c r="C3" i="12"/>
  <c r="I16" i="11" a="1"/>
  <c r="I16" i="11"/>
  <c r="C4" i="12"/>
  <c r="I17" i="11" a="1"/>
  <c r="I17" i="11"/>
  <c r="C5" i="12"/>
  <c r="I18" i="11" a="1"/>
  <c r="I18" i="11"/>
  <c r="C6" i="12"/>
  <c r="I19" i="11" a="1"/>
  <c r="I19" i="11"/>
  <c r="C7" i="12"/>
  <c r="I20" i="11" a="1"/>
  <c r="I20" i="11"/>
  <c r="C8" i="12"/>
  <c r="I21" i="11" a="1"/>
  <c r="I21" i="11"/>
  <c r="C9" i="12"/>
  <c r="I22" i="11" a="1"/>
  <c r="I22" i="11"/>
  <c r="C10" i="12"/>
  <c r="I23" i="11" a="1"/>
  <c r="I23" i="11"/>
  <c r="C11" i="12"/>
  <c r="I24" i="11" a="1"/>
  <c r="I24" i="11"/>
  <c r="C12" i="12"/>
  <c r="I25" i="11" a="1"/>
  <c r="I25" i="11"/>
  <c r="C13" i="12"/>
  <c r="I26" i="11" a="1"/>
  <c r="I26" i="11"/>
  <c r="C14" i="12"/>
  <c r="I27" i="11" a="1"/>
  <c r="I27" i="11"/>
  <c r="C15" i="12"/>
  <c r="I28" i="11" a="1"/>
  <c r="I28" i="11"/>
  <c r="C16" i="12"/>
  <c r="B5" i="13"/>
  <c r="Q15" i="11" a="1"/>
  <c r="Q15" i="11"/>
  <c r="C17" i="12"/>
  <c r="Q16" i="11" a="1"/>
  <c r="Q16" i="11"/>
  <c r="C18" i="12"/>
  <c r="Q17" i="11" a="1"/>
  <c r="Q17" i="11"/>
  <c r="C19" i="12"/>
  <c r="Q18" i="11" a="1"/>
  <c r="Q18" i="11"/>
  <c r="C20" i="12"/>
  <c r="Q19" i="11" a="1"/>
  <c r="Q19" i="11"/>
  <c r="C21" i="12"/>
  <c r="Q20" i="11" a="1"/>
  <c r="Q20" i="11"/>
  <c r="C22" i="12"/>
  <c r="Q21" i="11" a="1"/>
  <c r="Q21" i="11"/>
  <c r="C23" i="12"/>
  <c r="Q22" i="11" a="1"/>
  <c r="Q22" i="11"/>
  <c r="C24" i="12"/>
  <c r="Q23" i="11" a="1"/>
  <c r="Q23" i="11"/>
  <c r="C25" i="12"/>
  <c r="Q24" i="11" a="1"/>
  <c r="Q24" i="11"/>
  <c r="C26" i="12"/>
  <c r="Q25" i="11" a="1"/>
  <c r="Q25" i="11"/>
  <c r="C27" i="12"/>
  <c r="Q26" i="11" a="1"/>
  <c r="Q26" i="11"/>
  <c r="C28" i="12"/>
  <c r="Q27" i="11" a="1"/>
  <c r="Q27" i="11"/>
  <c r="C29" i="12"/>
  <c r="B6" i="13"/>
  <c r="Y15" i="11" a="1"/>
  <c r="Y15" i="11"/>
  <c r="C30" i="12"/>
  <c r="Y16" i="11" a="1"/>
  <c r="Y16" i="11"/>
  <c r="C31" i="12"/>
  <c r="Y17" i="11" a="1"/>
  <c r="Y17" i="11"/>
  <c r="C32" i="12"/>
  <c r="Y18" i="11" a="1"/>
  <c r="Y18" i="11"/>
  <c r="C33" i="12"/>
  <c r="Y19" i="11" a="1"/>
  <c r="Y19" i="11"/>
  <c r="C34" i="12"/>
  <c r="Y20" i="11" a="1"/>
  <c r="Y20" i="11"/>
  <c r="C35" i="12"/>
  <c r="Y21" i="11" a="1"/>
  <c r="Y21" i="11"/>
  <c r="C36" i="12"/>
  <c r="Y22" i="11" a="1"/>
  <c r="Y22" i="11"/>
  <c r="C37" i="12"/>
  <c r="Y23" i="11" a="1"/>
  <c r="Y23" i="11"/>
  <c r="C38" i="12"/>
  <c r="Y24" i="11" a="1"/>
  <c r="Y24" i="11"/>
  <c r="C39" i="12"/>
  <c r="Y25" i="11" a="1"/>
  <c r="Y25" i="11"/>
  <c r="C40" i="12"/>
  <c r="B7" i="13"/>
  <c r="I35" i="11" a="1"/>
  <c r="I35" i="11"/>
  <c r="C41" i="12"/>
  <c r="I36" i="11" a="1"/>
  <c r="I36" i="11"/>
  <c r="C42" i="12"/>
  <c r="I37" i="11" a="1"/>
  <c r="I37" i="11"/>
  <c r="C43" i="12"/>
  <c r="I38" i="11" a="1"/>
  <c r="I38" i="11"/>
  <c r="C44" i="12"/>
  <c r="I39" i="11" a="1"/>
  <c r="I39" i="11"/>
  <c r="C45" i="12"/>
  <c r="I40" i="11" a="1"/>
  <c r="I40" i="11"/>
  <c r="C46" i="12"/>
  <c r="I41" i="11" a="1"/>
  <c r="I41" i="11"/>
  <c r="C47" i="12"/>
  <c r="I42" i="11" a="1"/>
  <c r="I42" i="11"/>
  <c r="C48" i="12"/>
  <c r="B8" i="13"/>
  <c r="Q35" i="11" a="1"/>
  <c r="Q35" i="11"/>
  <c r="C49" i="12"/>
  <c r="Q36" i="11" a="1"/>
  <c r="Q36" i="11"/>
  <c r="C50" i="12"/>
  <c r="Q37" i="11" a="1"/>
  <c r="Q37" i="11"/>
  <c r="C51" i="12"/>
  <c r="Q38" i="11" a="1"/>
  <c r="Q38" i="11"/>
  <c r="C52" i="12"/>
  <c r="Q39" i="11" a="1"/>
  <c r="Q39" i="11"/>
  <c r="C53" i="12"/>
  <c r="Q40" i="11" a="1"/>
  <c r="Q40" i="11"/>
  <c r="C54" i="12"/>
  <c r="Q41" i="11" a="1"/>
  <c r="Q41" i="11"/>
  <c r="C55" i="12"/>
  <c r="Q42" i="11" a="1"/>
  <c r="Q42" i="11"/>
  <c r="C56" i="12"/>
  <c r="B9" i="13"/>
  <c r="I49" i="11" a="1"/>
  <c r="I49" i="11"/>
  <c r="C57" i="12"/>
  <c r="I50" i="11" a="1"/>
  <c r="I50" i="11"/>
  <c r="C58" i="12"/>
  <c r="I51" i="11" a="1"/>
  <c r="I51" i="11"/>
  <c r="C59" i="12"/>
  <c r="I52" i="11" a="1"/>
  <c r="I52" i="11"/>
  <c r="C60" i="12"/>
  <c r="I53" i="11" a="1"/>
  <c r="I53" i="11"/>
  <c r="C61" i="12"/>
  <c r="I54" i="11" a="1"/>
  <c r="I54" i="11"/>
  <c r="C62" i="12"/>
  <c r="I55" i="11" a="1"/>
  <c r="I55" i="11"/>
  <c r="C63" i="12"/>
  <c r="I56" i="11" a="1"/>
  <c r="I56" i="11"/>
  <c r="C64" i="12"/>
  <c r="B10" i="13"/>
  <c r="Q49" i="11" a="1"/>
  <c r="Q49" i="11"/>
  <c r="C65" i="12"/>
  <c r="Q50" i="11" a="1"/>
  <c r="Q50" i="11"/>
  <c r="C66" i="12"/>
  <c r="Q51" i="11" a="1"/>
  <c r="Q51" i="11"/>
  <c r="C67" i="12"/>
  <c r="Q52" i="11" a="1"/>
  <c r="Q52" i="11"/>
  <c r="C68" i="12"/>
  <c r="Q53" i="11" a="1"/>
  <c r="Q53" i="11"/>
  <c r="C69" i="12"/>
  <c r="B11" i="13"/>
  <c r="B17" i="13"/>
  <c r="P5" i="13"/>
  <c r="AC10" i="13"/>
  <c r="E9" i="23"/>
  <c r="I9" i="23"/>
  <c r="I15" i="23"/>
  <c r="B15" i="13"/>
  <c r="N5" i="13"/>
  <c r="Z10" i="13"/>
  <c r="N34" i="13"/>
  <c r="Z39" i="13"/>
  <c r="M34" i="13"/>
  <c r="W39" i="13"/>
  <c r="Z41" i="13"/>
  <c r="W40" i="13"/>
  <c r="W41" i="13"/>
  <c r="L34" i="13"/>
  <c r="T39" i="13"/>
  <c r="T41" i="13"/>
  <c r="K34" i="13"/>
  <c r="Q39" i="13"/>
  <c r="Q41" i="13"/>
  <c r="J34" i="13"/>
  <c r="N39" i="13"/>
  <c r="N41" i="13"/>
  <c r="I34" i="13"/>
  <c r="K39" i="13"/>
  <c r="K41" i="13"/>
  <c r="H34" i="13"/>
  <c r="H39" i="13"/>
  <c r="H41" i="13"/>
  <c r="N33" i="13"/>
  <c r="Y38" i="13"/>
  <c r="M33" i="13"/>
  <c r="V38" i="13"/>
  <c r="L33" i="13"/>
  <c r="S38" i="13"/>
  <c r="K33" i="13"/>
  <c r="P38" i="13"/>
  <c r="J33" i="13"/>
  <c r="M38" i="13"/>
  <c r="I33" i="13"/>
  <c r="J38" i="13"/>
  <c r="I5" i="13"/>
  <c r="K10" i="13"/>
  <c r="AC12" i="13"/>
  <c r="Z12" i="13"/>
  <c r="Y28" i="11" a="1"/>
  <c r="Y28" i="11"/>
  <c r="Y27" i="11" a="1"/>
  <c r="Y27" i="11"/>
  <c r="Y26" i="11" a="1"/>
  <c r="Y26" i="11"/>
  <c r="Q28" i="11" a="1"/>
  <c r="Q28" i="11"/>
  <c r="H57" i="11"/>
  <c r="G57" i="11"/>
  <c r="F57" i="11"/>
  <c r="E57" i="11"/>
  <c r="D57" i="11"/>
  <c r="C57" i="11"/>
  <c r="D43" i="11"/>
  <c r="E43" i="11"/>
  <c r="F43" i="11"/>
  <c r="G43" i="11"/>
  <c r="C43" i="11"/>
  <c r="H43" i="11"/>
  <c r="T29" i="11"/>
  <c r="U29" i="11"/>
  <c r="V29" i="11"/>
  <c r="W29" i="11"/>
  <c r="S29" i="11"/>
  <c r="X29" i="11"/>
  <c r="L29" i="11"/>
  <c r="M29" i="11"/>
  <c r="N29" i="11"/>
  <c r="O29" i="11"/>
  <c r="K29" i="11"/>
  <c r="P29" i="11"/>
  <c r="I29" i="11"/>
  <c r="I9" i="22" a="1"/>
  <c r="I9" i="22"/>
  <c r="I10" i="22" a="1"/>
  <c r="I10" i="22"/>
  <c r="I11" i="22" a="1"/>
  <c r="I12" i="22" a="1"/>
  <c r="I13" i="22" a="1"/>
  <c r="I14" i="22" a="1"/>
  <c r="I15" i="22" a="1"/>
  <c r="I16" i="22" a="1"/>
  <c r="I17" i="22" a="1"/>
  <c r="I18" i="22" a="1"/>
  <c r="I11" i="22"/>
  <c r="I12" i="22"/>
  <c r="I13" i="22"/>
  <c r="I14" i="22"/>
  <c r="I15" i="22"/>
  <c r="I16" i="22"/>
  <c r="I17" i="22"/>
  <c r="I18" i="22"/>
  <c r="I19" i="22"/>
  <c r="I18" i="21" a="1"/>
  <c r="I18" i="21"/>
  <c r="I9" i="21" a="1"/>
  <c r="I9" i="21"/>
  <c r="I10" i="21" a="1"/>
  <c r="I10" i="21"/>
  <c r="I11" i="21" a="1"/>
  <c r="I12" i="21" a="1"/>
  <c r="I13" i="21" a="1"/>
  <c r="I14" i="21" a="1"/>
  <c r="I15" i="21" a="1"/>
  <c r="I16" i="21" a="1"/>
  <c r="I17" i="21" a="1"/>
  <c r="I11" i="21"/>
  <c r="I12" i="21"/>
  <c r="I13" i="21"/>
  <c r="I14" i="21"/>
  <c r="I15" i="21"/>
  <c r="I16" i="21"/>
  <c r="I17" i="21"/>
  <c r="I19" i="21"/>
  <c r="I9" i="20" a="1"/>
  <c r="I9" i="20"/>
  <c r="I10" i="20" a="1"/>
  <c r="I10" i="20"/>
  <c r="I11" i="20" a="1"/>
  <c r="I12" i="20" a="1"/>
  <c r="I13" i="20" a="1"/>
  <c r="I14" i="20" a="1"/>
  <c r="I15" i="20" a="1"/>
  <c r="I16" i="20" a="1"/>
  <c r="I11" i="20"/>
  <c r="I12" i="20"/>
  <c r="I13" i="20"/>
  <c r="I14" i="20"/>
  <c r="I15" i="20"/>
  <c r="I16" i="20"/>
  <c r="I18" i="20"/>
  <c r="I31" i="19" a="1"/>
  <c r="I31" i="19"/>
  <c r="I30" i="19" a="1"/>
  <c r="I30" i="19"/>
  <c r="I29" i="19" a="1"/>
  <c r="I29" i="19"/>
  <c r="I28" i="19" a="1"/>
  <c r="I28" i="19"/>
  <c r="I27" i="19" a="1"/>
  <c r="I27" i="19"/>
  <c r="K20" i="19"/>
  <c r="I9" i="19" a="1"/>
  <c r="I9" i="19"/>
  <c r="I10" i="19" a="1"/>
  <c r="I10" i="19"/>
  <c r="I11" i="19" a="1"/>
  <c r="I12" i="19" a="1"/>
  <c r="I13" i="19" a="1"/>
  <c r="I14" i="19" a="1"/>
  <c r="I15" i="19" a="1"/>
  <c r="I16" i="19" a="1"/>
  <c r="I11" i="19"/>
  <c r="I12" i="19"/>
  <c r="I13" i="19"/>
  <c r="I14" i="19"/>
  <c r="I15" i="19"/>
  <c r="I16" i="19"/>
  <c r="I18" i="19"/>
  <c r="I9" i="18" a="1"/>
  <c r="I9" i="18"/>
  <c r="I10" i="18" a="1"/>
  <c r="I10" i="18"/>
  <c r="I11" i="18" a="1"/>
  <c r="I12" i="18" a="1"/>
  <c r="I13" i="18" a="1"/>
  <c r="I14" i="18" a="1"/>
  <c r="I15" i="18" a="1"/>
  <c r="I16" i="18" a="1"/>
  <c r="I17" i="18" a="1"/>
  <c r="I18" i="18" a="1"/>
  <c r="I19" i="18" a="1"/>
  <c r="I20" i="18" a="1"/>
  <c r="I11" i="18"/>
  <c r="I12" i="18"/>
  <c r="I13" i="18"/>
  <c r="I14" i="18"/>
  <c r="I15" i="18"/>
  <c r="I16" i="18"/>
  <c r="I17" i="18"/>
  <c r="I18" i="18"/>
  <c r="I19" i="18"/>
  <c r="I20" i="18"/>
  <c r="I21" i="18"/>
  <c r="I9" i="17" a="1"/>
  <c r="I9" i="17"/>
  <c r="I10" i="17" a="1"/>
  <c r="I10" i="17"/>
  <c r="I11" i="17" a="1"/>
  <c r="I12" i="17" a="1"/>
  <c r="I13" i="17" a="1"/>
  <c r="I14" i="17" a="1"/>
  <c r="I15" i="17" a="1"/>
  <c r="I16" i="17" a="1"/>
  <c r="I17" i="17" a="1"/>
  <c r="I18" i="17" a="1"/>
  <c r="I19" i="17" a="1"/>
  <c r="I20" i="17" a="1"/>
  <c r="I21" i="17" a="1"/>
  <c r="I22" i="17" a="1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9" i="15" a="1"/>
  <c r="I9" i="15"/>
  <c r="I10" i="15" a="1"/>
  <c r="I10" i="15"/>
  <c r="I11" i="15" a="1"/>
  <c r="I12" i="15" a="1"/>
  <c r="I13" i="15" a="1"/>
  <c r="I14" i="15" a="1"/>
  <c r="I15" i="15" a="1"/>
  <c r="I16" i="15" a="1"/>
  <c r="I17" i="15" a="1"/>
  <c r="I18" i="15" a="1"/>
  <c r="I19" i="15" a="1"/>
  <c r="I20" i="15" a="1"/>
  <c r="I21" i="15" a="1"/>
  <c r="I22" i="15" a="1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W11" i="13"/>
  <c r="N4" i="13"/>
  <c r="Y9" i="13"/>
  <c r="M4" i="13"/>
  <c r="V9" i="13"/>
  <c r="J4" i="13"/>
  <c r="M9" i="13"/>
  <c r="I4" i="13"/>
  <c r="J9" i="13"/>
  <c r="L4" i="13"/>
  <c r="S9" i="13"/>
  <c r="K4" i="13"/>
  <c r="P9" i="13"/>
  <c r="H4" i="13"/>
  <c r="G9" i="13"/>
  <c r="M5" i="13"/>
  <c r="W10" i="13"/>
  <c r="W12" i="13"/>
  <c r="L5" i="13"/>
  <c r="T10" i="13"/>
  <c r="K5" i="13"/>
  <c r="Q10" i="13"/>
  <c r="Q12" i="13"/>
  <c r="J5" i="13"/>
  <c r="N10" i="13"/>
  <c r="N12" i="13"/>
  <c r="H5" i="13"/>
  <c r="H10" i="13"/>
  <c r="H12" i="13"/>
  <c r="K12" i="13"/>
  <c r="T12" i="13"/>
  <c r="K5" i="10"/>
  <c r="P5" i="10"/>
  <c r="O5" i="10"/>
  <c r="M5" i="10"/>
  <c r="L5" i="10"/>
  <c r="N5" i="10"/>
  <c r="R10" i="10"/>
  <c r="R12" i="10"/>
  <c r="U10" i="10"/>
  <c r="U12" i="10"/>
  <c r="L10" i="10"/>
  <c r="L12" i="10"/>
  <c r="P6" i="10" a="1"/>
  <c r="P6" i="10"/>
  <c r="X10" i="10"/>
  <c r="X12" i="10"/>
  <c r="Q6" i="10" a="1"/>
  <c r="Q6" i="10"/>
  <c r="O10" i="10"/>
  <c r="O1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68EE49-7998-4C33-9EB7-C06C6B007FFF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F494938-0C12-4C03-8D45-540E112E495E}" name="WorksheetConnection_ESTADO DE LA TÉCNICA y NIVEL DE SEGURIDAD.xlsx!EVALUACION_ET" type="102" refreshedVersion="8" minRefreshableVersion="5">
    <extLst>
      <ext xmlns:x15="http://schemas.microsoft.com/office/spreadsheetml/2010/11/main" uri="{DE250136-89BD-433C-8126-D09CA5730AF9}">
        <x15:connection id="EVALUACION_ET">
          <x15:rangePr sourceName="_xlcn.WorksheetConnection_ESTADODELATÉCNICAyNIVELDESEGURIDAD.xlsxEVALUACION_ET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<sst xmlns="http://schemas.openxmlformats.org/spreadsheetml/2006/main" count="1327" uniqueCount="302">
  <si>
    <t>JURÍDICAS</t>
  </si>
  <si>
    <t>WEB</t>
  </si>
  <si>
    <t>DIGITAL</t>
  </si>
  <si>
    <t>PATD</t>
  </si>
  <si>
    <t>REMOTO</t>
  </si>
  <si>
    <t>EJERCICIO DE DERECHOS</t>
  </si>
  <si>
    <t>NORMAS CORPORATIVAS VINCULANTES</t>
  </si>
  <si>
    <t>ESTACIONES AUTOGESTIONADAS</t>
  </si>
  <si>
    <t>SANCIONES Y RECOMPENSAS</t>
  </si>
  <si>
    <t>MAPEO DE PATD</t>
  </si>
  <si>
    <t>CUARTO DE SERVIDORES</t>
  </si>
  <si>
    <t>REGISTROS PDP</t>
  </si>
  <si>
    <t>RUTINAS PDP</t>
  </si>
  <si>
    <t>MANTENIMIENTO GENERAL</t>
  </si>
  <si>
    <t>GESTIÓN DE CLAVES</t>
  </si>
  <si>
    <t>MODELO DE GESTIÓN</t>
  </si>
  <si>
    <t>INEXISTENTE</t>
  </si>
  <si>
    <t>ORG. IFORMAL PREVALECE</t>
  </si>
  <si>
    <t>MODELO DE GESTIÓN TÉCNICO</t>
  </si>
  <si>
    <t>TOMA DE DECISIONES</t>
  </si>
  <si>
    <t>ORGANIZATIVAS</t>
  </si>
  <si>
    <t>ADMINISTRATIVAS</t>
  </si>
  <si>
    <t>PSEUDO - PROFESIONAL</t>
  </si>
  <si>
    <t>CAÓTICO</t>
  </si>
  <si>
    <t>MEDIO BAJO</t>
  </si>
  <si>
    <t>MEDIO ALTO</t>
  </si>
  <si>
    <t>PROFESIONAL</t>
  </si>
  <si>
    <t>COMENTARIO</t>
  </si>
  <si>
    <t>MODELO DE GESTIÓN EMPÍRICO</t>
  </si>
  <si>
    <t>JERARQUIAS</t>
  </si>
  <si>
    <t>X</t>
  </si>
  <si>
    <t>COMUNICADOS</t>
  </si>
  <si>
    <t>ROLES</t>
  </si>
  <si>
    <t>EVALUACIONES INTERNAS</t>
  </si>
  <si>
    <t>CONTRATOS</t>
  </si>
  <si>
    <t>DEFINICIÓN CONTEXTOS</t>
  </si>
  <si>
    <t>EVALUACIÓN 3ras PARTES</t>
  </si>
  <si>
    <t>RESPUESTAS</t>
  </si>
  <si>
    <t>IDENTIFICACIÓN 3ras PARTES</t>
  </si>
  <si>
    <t>INGRESOS Y DESVINCULACIÓN</t>
  </si>
  <si>
    <t>REGISTROS ANTE SPDP</t>
  </si>
  <si>
    <t>IDENTIFICACIÓN ÁMBITOS</t>
  </si>
  <si>
    <t>MEJORA CONTINUA Y RESILIENCIA</t>
  </si>
  <si>
    <t>EVALUACIONES JURÍDICAS</t>
  </si>
  <si>
    <t>GESTIÓN POR ÁMBITOS</t>
  </si>
  <si>
    <t>GESTIÓN DE INDICADORES</t>
  </si>
  <si>
    <t>ESTRATEGIA</t>
  </si>
  <si>
    <t>PLAN AUDITORÍAS INTERNAS</t>
  </si>
  <si>
    <t>POLÍTICAS MARCO LEGAL VIGENTE</t>
  </si>
  <si>
    <t>PLAN ESTRATÉGICO</t>
  </si>
  <si>
    <t>PLAN AUDITOÍAS 3ras PARTES</t>
  </si>
  <si>
    <t>PLAN CONTINUIDAD</t>
  </si>
  <si>
    <t>PLAN DE SIMULACROS</t>
  </si>
  <si>
    <t>GARANTIAS ADECUADAS</t>
  </si>
  <si>
    <t>DOCUMENTACIÓN GRC</t>
  </si>
  <si>
    <t>SIMULACROS 3ras PARTES</t>
  </si>
  <si>
    <t>GESTIÓN TALENTO</t>
  </si>
  <si>
    <t>GESTIÓN DEL CAMBIO</t>
  </si>
  <si>
    <t>CUMPLIMIENTO DOCUMENTAL</t>
  </si>
  <si>
    <t>FÍSICAS  -  OPERATIVAS</t>
  </si>
  <si>
    <t>FÍSICAS  -  INFRAESTRUCTURA</t>
  </si>
  <si>
    <t>MAPEO PATD</t>
  </si>
  <si>
    <t>INTERACCIÓN TITULAR-RESPO</t>
  </si>
  <si>
    <t xml:space="preserve"> AVISOS INTERACCIÓN TITULAR-RESPO</t>
  </si>
  <si>
    <t>SEGURIDAD FÍSICA PERIMETRAL</t>
  </si>
  <si>
    <t>PROGRAMA COMPETENCIAS</t>
  </si>
  <si>
    <t>PROGRAMA CONCIENCIACIÓN</t>
  </si>
  <si>
    <t>CABLEADOS Y DISPOSITIVOS</t>
  </si>
  <si>
    <t>CONTROL DE CAMBIOS</t>
  </si>
  <si>
    <t>GESTIÓN DE INFRAESTRUCTURAS CRÍTICAS</t>
  </si>
  <si>
    <t>PROGRAMA DE COMUNICACIÓN PDP</t>
  </si>
  <si>
    <t>MANTENIMIENTO CARTELERAS PDP</t>
  </si>
  <si>
    <t>TÉCNICAS  -  COMPETENCIAS</t>
  </si>
  <si>
    <t>TRIADA PDP</t>
  </si>
  <si>
    <t>INVENTARIO DE ACIVOS DE LOS DATOS E INFORMACIÓN</t>
  </si>
  <si>
    <t>SERIE ISO 27000</t>
  </si>
  <si>
    <t>GESTIÓN PLATAFORMAS DIGITALES</t>
  </si>
  <si>
    <t>NIS2, PLAN NACIONAL CIBERSEGURIDAD</t>
  </si>
  <si>
    <t>GESTIÓN SERVICIOS NUBE</t>
  </si>
  <si>
    <t>FUNDAMENTOS SISTEMAS DE GESTIÓN e ISO 19011</t>
  </si>
  <si>
    <t>GESTIÓN ACCESOS REMOTOS</t>
  </si>
  <si>
    <t>FUNDAMENTOS GESTIÓN DE PROYECTOS</t>
  </si>
  <si>
    <t>FUNDAMENTOS CONTROL ESTADÍSTICO DE PROCESOS</t>
  </si>
  <si>
    <t>GESTIÓN DE EQUIPOS CRÍTICOS</t>
  </si>
  <si>
    <r>
      <t>FUNDAMENTOS ADMINISTRACIÓN EMPRESAS</t>
    </r>
    <r>
      <rPr>
        <b/>
        <sz val="8"/>
        <color theme="1"/>
        <rFont val="Segoe UI"/>
        <family val="2"/>
      </rPr>
      <t xml:space="preserve"> (ESTRATEGIA, GRC, OTROS)</t>
    </r>
  </si>
  <si>
    <t>GESTIÓN DE EQUIPOS PERSONALES (PATD)</t>
  </si>
  <si>
    <t>BUENAS PRÁCTICAS CIBERSEGURIDAD</t>
  </si>
  <si>
    <t>GESTIÓN DE PRIVILEGIOS (ZERO TRUST)</t>
  </si>
  <si>
    <t>GESTIÓN SIMULACROS Y CIBERSEGURIDAD</t>
  </si>
  <si>
    <t>ENCRIPTACIÓN Y SEUDONIMIZACIÓN</t>
  </si>
  <si>
    <t>CALIFICACIÓN</t>
  </si>
  <si>
    <t>POBRE</t>
  </si>
  <si>
    <t>JURIDICAS</t>
  </si>
  <si>
    <t>MEDIDAS</t>
  </si>
  <si>
    <t>SUB MEDIDAS</t>
  </si>
  <si>
    <t>NSI</t>
  </si>
  <si>
    <t>FISICAS - OPERATIVAS</t>
  </si>
  <si>
    <t xml:space="preserve">INTERACCIÓN  TITULAR-RESPONSABLE </t>
  </si>
  <si>
    <t>PROGRAMA CONCIENCIACIÓN (GENERAL, PATD y EQUIPO PDP)</t>
  </si>
  <si>
    <t>PROGRAMA DE CAPACITACIÓN  (GENERAL, PATD y EQUIPO PDP)</t>
  </si>
  <si>
    <t>FISICAS - INFRAESTRUCTURA</t>
  </si>
  <si>
    <t>Etiquetas de fila</t>
  </si>
  <si>
    <t xml:space="preserve"> WEB</t>
  </si>
  <si>
    <t xml:space="preserve"> DIGITAL</t>
  </si>
  <si>
    <t xml:space="preserve"> PATD</t>
  </si>
  <si>
    <t xml:space="preserve"> REMOTO</t>
  </si>
  <si>
    <t>FISICAS - OPERACIÓN</t>
  </si>
  <si>
    <t>Total general</t>
  </si>
  <si>
    <t>TÉCNICAS - COMPETENCIAS</t>
  </si>
  <si>
    <t>FUNDAMENTOS ADMINISTRACIÓN EMPRESAS (ESTRATEGIA, GRC, OTROS)</t>
  </si>
  <si>
    <t>TÉCNICAS - INFRAESTRUCTURA</t>
  </si>
  <si>
    <t xml:space="preserve"> CALIFICACIÓN</t>
  </si>
  <si>
    <t>SUBMEDIDA</t>
  </si>
  <si>
    <t>CALIFICACION</t>
  </si>
  <si>
    <t>INDICADOR</t>
  </si>
  <si>
    <t>AGUJA</t>
  </si>
  <si>
    <t>RESTO</t>
  </si>
  <si>
    <t>PROMEDIO</t>
  </si>
  <si>
    <t>INTERACCIÓN TITULAR-RESPONSABLE</t>
  </si>
  <si>
    <t>ACCIONES MITIGADORAS</t>
  </si>
  <si>
    <t>RECURSOS NECESARIO</t>
  </si>
  <si>
    <t>COMPROMISOS DE APLICABILIDAD</t>
  </si>
  <si>
    <t>MEDIDAS, HERRAMIENTAS Y CONTROLES</t>
  </si>
  <si>
    <t>HUMANO</t>
  </si>
  <si>
    <t>TECNOLOGÍCO</t>
  </si>
  <si>
    <t>FINANCIERO</t>
  </si>
  <si>
    <t>FECHA PROBABLE</t>
  </si>
  <si>
    <t>INVERSIÓN ESTIMADA</t>
  </si>
  <si>
    <t>COMENTARIOS</t>
  </si>
  <si>
    <r>
      <t xml:space="preserve">MEDIO BAJO                                        </t>
    </r>
    <r>
      <rPr>
        <b/>
        <sz val="16"/>
        <color theme="5"/>
        <rFont val="Segoe UI"/>
        <family val="2"/>
      </rPr>
      <t>2</t>
    </r>
  </si>
  <si>
    <r>
      <t xml:space="preserve">MEDIO ALTO                                       </t>
    </r>
    <r>
      <rPr>
        <b/>
        <sz val="16"/>
        <color theme="9"/>
        <rFont val="Segoe UI"/>
        <family val="2"/>
      </rPr>
      <t>3</t>
    </r>
  </si>
  <si>
    <t xml:space="preserve"> </t>
  </si>
  <si>
    <t>ESTADO DE LA TÉCNICA</t>
  </si>
  <si>
    <t>PANSI</t>
  </si>
  <si>
    <t>VULNERABILIDADES ORGANIZATIVAS</t>
  </si>
  <si>
    <t>INFRAESTRUCTURA</t>
  </si>
  <si>
    <r>
      <t xml:space="preserve"> REQUISITO ARTÍCULO 22.2 -RESOLUCIÓN 2025-0028-R                                                                                                    </t>
    </r>
    <r>
      <rPr>
        <b/>
        <sz val="12"/>
        <color theme="1"/>
        <rFont val="Segoe UI"/>
        <family val="2"/>
      </rPr>
      <t xml:space="preserve"> (GARANTÍA DE INDEPENDENCIA PARA DPO)</t>
    </r>
  </si>
  <si>
    <t>ADECUACIÓN DEL NIVEL DE SEGURIDAD (PANSI)                                                                                                                                                 ÁREA:  ORGANIZATIVAS                   OBLIGACIÓN LOPDP:2021, ARTÍCULO 47.6</t>
  </si>
  <si>
    <t>EVALUACIÓN DEL ESTADO DE LA TECNICA                                                                                                                                          ÁREA ORGANIZATIVAS              REQUISITO LOPDP:2021, ARTÍCULO 10.j</t>
  </si>
  <si>
    <t>VULNERABILIDADES ADMINISTRATIVAS</t>
  </si>
  <si>
    <t>ADECUACIÓN DEL NIVEL DE SEGURIDAD (PANSI)                                                                                                                                                 ÁREA:  ADMINISTRATIVAS                   OBLIGACIÓN LOPDP:2021, ARTÍCULO 47.6</t>
  </si>
  <si>
    <t>EVALUACIÓN DEL ESTADO DE LA TECNICA                                                                                                                                          ÁREA:  ADMINISTRATIVAS             REQUISITO LOPDP:2021, ARTÍCULO 10.j</t>
  </si>
  <si>
    <t>VULNERABILIDADES JURÍDICAS</t>
  </si>
  <si>
    <t>ADECUACIÓN DEL NIVEL DE SEGURIDAD (PANSI)                                                                                                                                                 ÁREA:  JURÍDICAS                OBLIGACIÓN LOPDP:2021, ARTÍCULO 47.6</t>
  </si>
  <si>
    <t>EVALUACIÓN DEL ESTADO DE LA TECNICA                                                                                                                                          ÁREA:  JURÍDICAS             REQUISITO LOPDP:2021, ARTÍCULO 10.j</t>
  </si>
  <si>
    <t>ADECUACIÓN DEL NIVEL DE SEGURIDAD (PANSI)                                                                                                                                                 ÁREA:  FÍSICA-OPERATIVAS                OBLIGACIÓN LOPDP:2021, ARTÍCULO 47.6</t>
  </si>
  <si>
    <t>EVALUACIÓN DEL ESTADO DE LA TECNICA                                                                                                                                          ÁREA:  FÍSICA-OPERATIVAS             REQUISITO LOPDP:2021, ARTÍCULO 10.j</t>
  </si>
  <si>
    <t>VULNERABILIDADES  FÍSICAS - OPERATIVAS</t>
  </si>
  <si>
    <t>VULNERABILIDADES  FÍSICAS - INFRAESTRUCTURA</t>
  </si>
  <si>
    <t>EVALUACIÓN DEL ESTADO DE LA TECNICA                                                                                                                                          ÁREA:  FÍSICA-INFRAESTRUCTURA            REQUISITO LOPDP:2021, ARTÍCULO 10.j</t>
  </si>
  <si>
    <t>ADECUACIÓN DEL NIVEL DE SEGURIDAD (PANSI)                                                                                                                                                 ÁREA:  FÍSICA-INFRAESTRUCTURA               OBLIGACIÓN LOPDP:2021, ARTÍCULO 47.6</t>
  </si>
  <si>
    <t>VULNERABILIDADES TÉCNICAS - COMPETENCIAS</t>
  </si>
  <si>
    <t>ADECUACIÓN DEL NIVEL DE SEGURIDAD (PANSI)                                                                                                                                                 ÁREA:  TÉCNICAS - COMPETENCIAS                  OBLIGACIÓN LOPDP:2021, ARTÍCULO 47.6</t>
  </si>
  <si>
    <t>EVALUACIÓN DEL ESTADO DE LA TECNICA                                                                                                                                          ÁREA:  TÉCNICAS - COMPETENCIAS           REQUISITO LOPDP:2021, ARTÍCULO 10.j</t>
  </si>
  <si>
    <t>EVALUACIÓN DEL ESTADO DE LA TECNICA                                                                                                                                          ÁREA:  TÉCNICAS - TECNOLOGÍA          REQUISITO LOPDP:2021, ARTÍCULO 10.j</t>
  </si>
  <si>
    <t>VULNERABILIDADES TÉCNICAS - TECNOLOGÍA</t>
  </si>
  <si>
    <t>ADECUACIÓN DEL NIVEL DE SEGURIDAD (PANSI)                                                                                                                                                 ÁREA:  TÉCNICAS - TECNOLOGÍA                 OBLIGACIÓN LOPDP:2021, ARTÍCULO 47.6</t>
  </si>
  <si>
    <t>https://patrimonial.com.ec/</t>
  </si>
  <si>
    <t>MATRIZ DE CRITERIOS DE MADUREZ ORGANIZACIONAL</t>
  </si>
  <si>
    <r>
      <t xml:space="preserve">CAÓTICO          </t>
    </r>
    <r>
      <rPr>
        <b/>
        <sz val="10"/>
        <color rgb="FFFF0000"/>
        <rFont val="Segoe UI"/>
        <family val="2"/>
      </rPr>
      <t xml:space="preserve"> </t>
    </r>
    <r>
      <rPr>
        <b/>
        <sz val="14"/>
        <color rgb="FFC00000"/>
        <rFont val="Segoe UI"/>
        <family val="2"/>
      </rPr>
      <t>(1)</t>
    </r>
  </si>
  <si>
    <r>
      <t xml:space="preserve">MEDIO BAJO              </t>
    </r>
    <r>
      <rPr>
        <b/>
        <sz val="14"/>
        <color theme="5"/>
        <rFont val="Segoe UI"/>
        <family val="2"/>
      </rPr>
      <t>(2)</t>
    </r>
  </si>
  <si>
    <r>
      <t xml:space="preserve">MEDIO ALTO                </t>
    </r>
    <r>
      <rPr>
        <b/>
        <sz val="14"/>
        <color theme="9"/>
        <rFont val="Segoe UI"/>
        <family val="2"/>
      </rPr>
      <t>(3)</t>
    </r>
  </si>
  <si>
    <r>
      <t xml:space="preserve">PROFESIONAL                </t>
    </r>
    <r>
      <rPr>
        <b/>
        <sz val="14"/>
        <color theme="9"/>
        <rFont val="Segoe UI"/>
        <family val="2"/>
      </rPr>
      <t>(4)</t>
    </r>
  </si>
  <si>
    <t>MADUREZ ORGANIZACIONAL</t>
  </si>
  <si>
    <t>PROMEDIO          Art. 47.2, LOPDP:2021</t>
  </si>
  <si>
    <t>PROMEDIO                          Art. 47.2,                     LOPDP:2021</t>
  </si>
  <si>
    <t>SISTEMA DE GESTIÓN</t>
  </si>
  <si>
    <t>NO VALIDADO</t>
  </si>
  <si>
    <t>VALIDADO Y POCO  MANTENIDO, NO MEJORA NI RESILIENTE</t>
  </si>
  <si>
    <t>VALIDADO, ANTENIDO, MEJORADO Y RESILIENTE</t>
  </si>
  <si>
    <t>POR JERARQUIAS</t>
  </si>
  <si>
    <t>COMBINA INDICADORES Y PREVALECE JERARQUIAS</t>
  </si>
  <si>
    <t>INDICADORES</t>
  </si>
  <si>
    <t>ENFOQUE DE RESULTADOS</t>
  </si>
  <si>
    <t>REACTIVO POR ATENCIÓN DE EMERGENCIAS</t>
  </si>
  <si>
    <t>COMBINADO Y PREVALECE LO REACTIVO</t>
  </si>
  <si>
    <t>RIESGOS Y CONTINUIDAD DEL NEGOCIO</t>
  </si>
  <si>
    <t>MODELO DE GESTIÓN - WORKING SYSTEM</t>
  </si>
  <si>
    <t>EMPÍRICO,  POCA DOCUMENTACIÓN, TODO ES INFORMAL</t>
  </si>
  <si>
    <t>TAREAS DOCUMENTADAS, TÉCNICAS, MÉTODO SIN RIGUROSIDAD</t>
  </si>
  <si>
    <t>MODELO RIGUROSO y TÉCNICO</t>
  </si>
  <si>
    <t xml:space="preserve">EXISTE UN ORGANIGRAMA , EXISTEN INCOMPATIBILIDADES ENTRE CARGOS, NO EST[AN IDENTIFICADAS LAS OFICINAS TOPOLOGICAMENTE, LO BUENO ES QUE TODO ESTA ORGANIZADITO. </t>
  </si>
  <si>
    <t>SE DEBE ACTUALIZAR, NO STA NORMADO LA PARTE DE RECOMPENSAS PERO SI HAY ALGUNOS INCENTIVOS</t>
  </si>
  <si>
    <t>CARGOS</t>
  </si>
  <si>
    <t>HAY QUE ACTULIZARLOS, HAY QUE REVISAR INCONSISTENCIAS, HAY COMITES CNSTITUIDOS POR RESOLUCI[ON.</t>
  </si>
  <si>
    <t>EXISTE TODAS LAS RESOLUCIONES QUE IMPONE LA SEPD., EXITE RESOLUCION 360 POR APRBACI[ON</t>
  </si>
  <si>
    <t xml:space="preserve">SOLO LOS DE LOS QUE EXIGGE LA UAFE </t>
  </si>
  <si>
    <t>SIEXISTE ALGO DE BIA</t>
  </si>
  <si>
    <t>NO SE CUMPLE DE MANERA RIGUROSA.</t>
  </si>
  <si>
    <t>EXISTEN EN LOS MANUALES, NO ESTAN LOS DE MARKETING ESTAN LEVANTANDO PROCEDIMEINTOS, LOS VPN ESTAN BIEN PROCEDIMEINTADAS</t>
  </si>
  <si>
    <t>ESTAN PROCEDIMENTADOS</t>
  </si>
  <si>
    <t>SOLO LOS QUE PIDE LA NORMA</t>
  </si>
  <si>
    <t>EXISTE TODO EL MODELO, FALTAN LOS PRINCIPIOS</t>
  </si>
  <si>
    <t>SOLO LOS QUE DEFINE AREA DE AUDITORIA INTERNA</t>
  </si>
  <si>
    <t>ES INEXISTENTE PARA LOS MAS OPERATIVOS, NO ESTA SOCIALIZADO,  NO SE SABE SI ESTA ASOCIADA LA NORMATIVA COMO</t>
  </si>
  <si>
    <t>ACTUALIZAR PDP</t>
  </si>
  <si>
    <t>ACTALIZAR LEY DE PDP</t>
  </si>
  <si>
    <t>INCLUYE LOS DE SEGURIDAD DE LA INFORMACI[ON</t>
  </si>
  <si>
    <t>NO EXISTE FORMALMENTE POR POSICION</t>
  </si>
  <si>
    <t xml:space="preserve">SE ESTA FORTALECIENDO LA CULTURA, NO ESTA LEANTADO EL 100 DE LOS PROCEDIMEINTOS </t>
  </si>
  <si>
    <t xml:space="preserve">SI SE PRACTICAN </t>
  </si>
  <si>
    <t xml:space="preserve">HA AREAS QUE SE INVENTAN REGISTROS. MANEJO DE REGISTROS DIGITALES . REGISTROS FUERA DE; SISTEMAS. </t>
  </si>
  <si>
    <t>SE TOAMN DECISIONES POR JERARQUIAS</t>
  </si>
  <si>
    <t>SOLO SANCIONES Y LA BSAE DE LICITUD ES EL RIT. ESTA EN PROCESO DE ACTUALIZACION</t>
  </si>
  <si>
    <t>CRITERIOS DE EVALUACIÓN POR ÁREA DEL CONTEXTO INTERNO (Art. 47.2 LOPDP:2021)</t>
  </si>
  <si>
    <t>FALTA CATEGRIZAR LOS ACTIVOS</t>
  </si>
  <si>
    <t xml:space="preserve">EL AREA DE SEGURIDAD FISICA Y SEGURIDAD DE LA INFORMACION </t>
  </si>
  <si>
    <t xml:space="preserve">HAY QUE REVISARLO YA QUE ALGUNOS </t>
  </si>
  <si>
    <t>NO HAY DOBLE FACTOR DE SEGURIDAD</t>
  </si>
  <si>
    <t>SISTEMA DE GESTIÓN PARA EL GRC</t>
  </si>
  <si>
    <t>MODELO PARA TOMA DE DECISIONES</t>
  </si>
  <si>
    <t>GESTIÓN DE RESULTADOS</t>
  </si>
  <si>
    <t>RASGOS ORGANIZACONALES</t>
  </si>
  <si>
    <t>CALIFICACIÓN DEL NIVEL DE SEGURIDAD SOBRE CUATRO RASGOS ORGANIZACIONALES</t>
  </si>
  <si>
    <t>COMENTARIOS - AMENAZAS - ALERTAS</t>
  </si>
  <si>
    <t>NIVEL INICIAL</t>
  </si>
  <si>
    <t>NIVEL ESPERADO</t>
  </si>
  <si>
    <r>
      <t>META</t>
    </r>
    <r>
      <rPr>
        <b/>
        <sz val="18"/>
        <color theme="9"/>
        <rFont val="Segoe UI"/>
        <family val="2"/>
      </rPr>
      <t xml:space="preserve"> &gt;3</t>
    </r>
  </si>
  <si>
    <r>
      <t xml:space="preserve">COMENTARIO: </t>
    </r>
    <r>
      <rPr>
        <sz val="10"/>
        <color theme="1"/>
        <rFont val="Segoe UI"/>
        <family val="2"/>
      </rPr>
      <t>INICIO UN PROYECTO PARA VALIDAR UN SG-PDP. CONTRATO UN DPD QUE SERÁ EL SUPERVISOR DEL PANSI QUE INCLUYE EL PROYECTO SG-PDP</t>
    </r>
  </si>
  <si>
    <r>
      <t xml:space="preserve">COMENTARIO: </t>
    </r>
    <r>
      <rPr>
        <sz val="10"/>
        <color theme="1"/>
        <rFont val="Segoe UI"/>
        <family val="2"/>
      </rPr>
      <t>LA PLANIFICACIÓN DE ADECUACIÓN DEL NIVEL DE SEGURIDAD INICIAL DESCRITAS EN CADA UNA DE LAS 5 ÁREAS DEL ESTADO DE LA TÉCNICA PERMITIRÁ ELEVAR LA CALIFICACIÓN DENTRO DEL PRIMER TRIMESTRE 2026</t>
    </r>
  </si>
  <si>
    <t>PROYECTADO</t>
  </si>
  <si>
    <t>ETT</t>
  </si>
  <si>
    <t>NIVEL DE SEGURIDAD INICIAL</t>
  </si>
  <si>
    <t>x</t>
  </si>
  <si>
    <t>accion que se incia con la personalización del SG-PDP que ya está contratado</t>
  </si>
  <si>
    <t xml:space="preserve"> el recurso financiero ya está otorgado debido a que se contrato el proyecto PDP-360°</t>
  </si>
  <si>
    <t>1ra semana febrero</t>
  </si>
  <si>
    <t>lo debe revisar el delegado de protección de datos</t>
  </si>
  <si>
    <t>se debe incluir como atender la intermitencias en caso de PDP</t>
  </si>
  <si>
    <t>3ra semana febrero</t>
  </si>
  <si>
    <t>financieros para robustecer acciones, medidas y herramientas de ser necesaro. Todavia no se tiene un estimado de la posible inversión. El DPD y el equipo interno deben tener un presupuesto base , para final de febrero. 1 existe normativa de la SEPS en las resoluciones 116 de riesgo operativo 002 de Seguridad de la información y la 009 de caales electrónicos que atienden aspectos sobre crisis ointermitencias. 2. se deden incluir acciones en terceras partes y sede elementos como : ejercicio de derechos</t>
  </si>
  <si>
    <t xml:space="preserve">actalizar para políticas, procedimientos e instructivos </t>
  </si>
  <si>
    <t>Priorizar la formación del líder PDP antes de finalizar el segundo trimestre 2026</t>
  </si>
  <si>
    <t>deberia iniciar en Marzo. Probablemento EleviGo</t>
  </si>
  <si>
    <t>revisar como incluir tipos de recompensas adicional al manual de sanciones</t>
  </si>
  <si>
    <t>final bril 2026</t>
  </si>
  <si>
    <t>final febrero 2026</t>
  </si>
  <si>
    <t>Se revisarán y actualizarán los procedimientos , se realizará o incluirán dentro del programa de conscienciación</t>
  </si>
  <si>
    <t>se activa a final de marz 2026 con la implantación de la dcumentación del SG-PDP</t>
  </si>
  <si>
    <t>la inversión está hecha con la conratación PDP-360°</t>
  </si>
  <si>
    <t>se activa en agosto 2026 luego de que el SG-PDP este validado</t>
  </si>
  <si>
    <t>se deben definir las terceras partes criticas y evaluar la disponibilidad de presupuesto para dar inicio a esta acción mitigadora del riesgo que representan la 3ra partes</t>
  </si>
  <si>
    <t>esto se aegura ya que es la responsabilidad del líder de proyecto supervisado por el delegado de protección de datos</t>
  </si>
  <si>
    <t>Nacen o se identifican en la personalización de la documentación del SG-PDP contratado</t>
  </si>
  <si>
    <t>Todas estas calificaciones tendrán como mínimo 3 puntos ya que la personalización de la documentación del SG-PDP contratado permitirá que todas sean atendidas y actualizadas.</t>
  </si>
  <si>
    <t>la inversión se srealizó con la contratación de PDP-360°</t>
  </si>
  <si>
    <t>TODO SE REALIZARÁ DESDE LA PLATAFORMA . SE DEBE CONTACTAR AL PROVEEDOR DE LA PLATAFORMA YA QUE SE DEBE VALIDAR QUE TENGAN ESQUEMA DE PDP.</t>
  </si>
  <si>
    <t>se desarrollarán en cada PATD</t>
  </si>
  <si>
    <t>los recursos ya fueron asignados con la contratacióndel PDP-360°</t>
  </si>
  <si>
    <t>Se debe iniciar en Arbril 2026 con la implam¿ntación de la documentación del PDP-360°</t>
  </si>
  <si>
    <t>la inversión está hecha con la conratación PDP-360°. Hay que revisar el plan de auditoría interna que ya está aprobado para validar si estan incluyendo las auditorías del SG-PDP</t>
  </si>
  <si>
    <t>se definirá un programa de autoformación . El SG-PDP contratado tiene sis sesiones de formación en estos temas.</t>
  </si>
  <si>
    <t>se inscribirá al lider del royecto en un diplomado para que tenga la certificación</t>
  </si>
  <si>
    <t>cloud estudio debe ser contactado para evluar sus SG-PDP este oara core faciero.  Tambien con puntonet que administra respaldos y segura contnuidad de operaciones</t>
  </si>
  <si>
    <t>realizar analisis de proyecto para cotizar, contratar , implantar</t>
  </si>
  <si>
    <t>Por definir</t>
  </si>
  <si>
    <t>se debe incluir resolucion de la seps para canales seguros.</t>
  </si>
  <si>
    <t>NIVEL DE SEGURIDAD PROYECTADO</t>
  </si>
  <si>
    <t>PROMEDIO EET 2025</t>
  </si>
  <si>
    <t>PROMEDIO EET PROYECTADO (2026)</t>
  </si>
  <si>
    <t xml:space="preserve"> NIVEL DE SEGURIDAD 2025</t>
  </si>
  <si>
    <r>
      <rPr>
        <b/>
        <sz val="10"/>
        <color theme="1"/>
        <rFont val="Segoe UI"/>
        <family val="2"/>
      </rPr>
      <t>1.-</t>
    </r>
    <r>
      <rPr>
        <sz val="10"/>
        <color theme="1"/>
        <rFont val="Segoe UI"/>
        <family val="2"/>
      </rPr>
      <t xml:space="preserve"> Los compromisos del primer trimestre deben ser cubiertos en su totalidad ya que son la base sobre la que se construirá el esquema sistémico para la protección de datos personales.                                                                                                                                                             </t>
    </r>
    <r>
      <rPr>
        <b/>
        <sz val="10"/>
        <color theme="1"/>
        <rFont val="Segoe UI"/>
        <family val="2"/>
      </rPr>
      <t>2.-</t>
    </r>
    <r>
      <rPr>
        <sz val="10"/>
        <color theme="1"/>
        <rFont val="Segoe UI"/>
        <family val="2"/>
      </rPr>
      <t xml:space="preserve"> La mayor inversión ya está realizada con la compra del esquema sistémico predocumentado para protección de datos personales Skillman-PDP. Otras inversiones como señalética para avisos en puntos de interacció Titular-Responsable o programa de carteleras informativas PDP serán inculidos una vez se aprueben las cotizaciones presentadas y el presupuesto para cubrir estos rubros</t>
    </r>
  </si>
  <si>
    <r>
      <t xml:space="preserve"> REQUISITO ARTÍCULO 22.2 -RESOLUCIÓN 2025-0028-R                                                                                                                                                    </t>
    </r>
    <r>
      <rPr>
        <b/>
        <sz val="12"/>
        <color theme="1"/>
        <rFont val="Segoe UI"/>
        <family val="2"/>
      </rPr>
      <t xml:space="preserve"> (GARANTÍA DE INDEPENDENCIA PARA DPO)</t>
    </r>
  </si>
  <si>
    <r>
      <rPr>
        <b/>
        <sz val="10"/>
        <color theme="1"/>
        <rFont val="Segoe UI"/>
        <family val="2"/>
      </rPr>
      <t xml:space="preserve">1.- </t>
    </r>
    <r>
      <rPr>
        <sz val="10"/>
        <color theme="1"/>
        <rFont val="Segoe UI"/>
        <family val="2"/>
      </rPr>
      <t xml:space="preserve">Se inicia con la implantación de la documentación del esquema sistémico predocumentado Skillman-PDP.                                                                                                                                                                                     </t>
    </r>
    <r>
      <rPr>
        <b/>
        <sz val="10"/>
        <color theme="1"/>
        <rFont val="Segoe UI"/>
        <family val="2"/>
      </rPr>
      <t>2.-</t>
    </r>
    <r>
      <rPr>
        <sz val="10"/>
        <color theme="1"/>
        <rFont val="Segoe UI"/>
        <family val="2"/>
      </rPr>
      <t xml:space="preserve"> La personalización de la docuemntación de Skillman-PDP puede extenderse hasta abril 2026 ya que es probable que demoren las entregas de EIPD de algunos proveedores de plataformas digitales.                            </t>
    </r>
    <r>
      <rPr>
        <b/>
        <sz val="10"/>
        <color theme="1"/>
        <rFont val="Segoe UI"/>
        <family val="2"/>
      </rPr>
      <t>3.-</t>
    </r>
    <r>
      <rPr>
        <sz val="10"/>
        <color theme="1"/>
        <rFont val="Segoe UI"/>
        <family val="2"/>
      </rPr>
      <t xml:space="preserve"> Las méticas e indicadores de desempeño iniciales se alimentarán iniciando Abril 2026. El SG-PDP iniciaría con los indicadores Nivel de seguridad (47.6 LOPDP:2021) y Evaluación del DPO (22.2 de R-028-2025).                             </t>
    </r>
    <r>
      <rPr>
        <b/>
        <sz val="10"/>
        <color theme="1"/>
        <rFont val="Segoe UI"/>
        <family val="2"/>
      </rPr>
      <t xml:space="preserve">4.- </t>
    </r>
    <r>
      <rPr>
        <sz val="10"/>
        <color theme="1"/>
        <rFont val="Segoe UI"/>
        <family val="2"/>
      </rPr>
      <t>PAra los meses de septiembre u octubre se estaría realizando la auditoría interna para validar el SG-PDP</t>
    </r>
  </si>
  <si>
    <r>
      <rPr>
        <b/>
        <sz val="10"/>
        <color theme="1"/>
        <rFont val="Segoe UI"/>
        <family val="2"/>
      </rPr>
      <t>1.-</t>
    </r>
    <r>
      <rPr>
        <sz val="10"/>
        <color theme="1"/>
        <rFont val="Segoe UI"/>
        <family val="2"/>
      </rPr>
      <t xml:space="preserve"> Los compromisos del primer trimestre deben ser cubiertos en su totalidad ya que el fortalecimiento del estado de la técnica, impacta de manera directa y positiva sobre el rasgo organizacional Toma de Desiciones Informadas. El programa de profesionalización debe incluir la gestión de métricas e indicdores dentro del 1T26                                                                               </t>
    </r>
    <r>
      <rPr>
        <b/>
        <sz val="10"/>
        <color theme="1"/>
        <rFont val="Segoe UI"/>
        <family val="2"/>
      </rPr>
      <t>2.-</t>
    </r>
    <r>
      <rPr>
        <sz val="10"/>
        <color theme="1"/>
        <rFont val="Segoe UI"/>
        <family val="2"/>
      </rPr>
      <t xml:space="preserve"> Las méticas e indicadores de desempeño iniciales se alimentarán iniciando Abril 2026. El SG-PDP iniciaría con los indicadores Nivel de seguridad (47.6 LOPDP:2021) y Evaluación del DPO (22.2 de R-028-2025).                              </t>
    </r>
    <r>
      <rPr>
        <b/>
        <sz val="10"/>
        <color theme="1"/>
        <rFont val="Segoe UI"/>
        <family val="2"/>
      </rPr>
      <t>3.-</t>
    </r>
    <r>
      <rPr>
        <sz val="10"/>
        <color theme="1"/>
        <rFont val="Segoe UI"/>
        <family val="2"/>
      </rPr>
      <t xml:space="preserve"> El inicio de la toma de decisiones informadas depende de las capacitaciones del programa de profesionalización y cosncienciación. Para junio o julio 2026 se podrán observar las tendencias iniciales de los indicadores Nivel de Seguridad y Evaluación del DPO además, del nivel de Seguridad de 3ras Partes.                                                                                                                                                          </t>
    </r>
    <r>
      <rPr>
        <b/>
        <sz val="10"/>
        <color theme="1"/>
        <rFont val="Segoe UI"/>
        <family val="2"/>
      </rPr>
      <t>4.-</t>
    </r>
    <r>
      <rPr>
        <sz val="10"/>
        <color theme="1"/>
        <rFont val="Segoe UI"/>
        <family val="2"/>
      </rPr>
      <t xml:space="preserve"> LA garantía de que el nivel de madurez organizacional se mantenga y continue fortaleciendose dependerá de la continuidad que se le de a los programas de competencias técnicas y conscienciación derivado de los simulacros y las lecciones tomadas luego de su realización.</t>
    </r>
  </si>
  <si>
    <r>
      <rPr>
        <b/>
        <sz val="10"/>
        <color theme="1"/>
        <rFont val="Segoe UI"/>
        <family val="2"/>
      </rPr>
      <t>1.-</t>
    </r>
    <r>
      <rPr>
        <sz val="10"/>
        <color theme="1"/>
        <rFont val="Segoe UI"/>
        <family val="2"/>
      </rPr>
      <t xml:space="preserve"> Los compromisos del primer trimestre deben ser cubiertos en su totalidad ya que el fortalecimiento del estado de la técnica, impacta de manera directa y positiva sobre el rasgo organizacional Toma de Desiciones Informadas. El programa de profesionalización debe incluir la gestión de métricas e indicdores dentro del 1T26   </t>
    </r>
    <r>
      <rPr>
        <b/>
        <sz val="10"/>
        <color theme="1"/>
        <rFont val="Segoe UI"/>
        <family val="2"/>
      </rPr>
      <t>2.-</t>
    </r>
    <r>
      <rPr>
        <sz val="10"/>
        <color theme="1"/>
        <rFont val="Segoe UI"/>
        <family val="2"/>
      </rPr>
      <t xml:space="preserve"> Con el fortalecimiento del estado de la técnica y el inicio del seguimiento a la tendencia de métricas e indicadores para su ajuste o reforzamiento, el rasgo organizacional Gestión de Resultados será fortalecido.</t>
    </r>
  </si>
  <si>
    <t>ORGANIZATIVAS PROYECTADA</t>
  </si>
  <si>
    <t>ADMINISTRATIVAS PROYECTADA</t>
  </si>
  <si>
    <t>JURIDICAS PROYECTADA</t>
  </si>
  <si>
    <t>FISICAS - OPERATIVAS PROYECTADA</t>
  </si>
  <si>
    <t>FISICAS - INFRAESTRUCTURA PROYECTADA</t>
  </si>
  <si>
    <t>TÉCNICAS - COMPETENCIAS PROYECTADA</t>
  </si>
  <si>
    <t>TÉCNICAS - INFRAESTRUCTURA PROYECTADA</t>
  </si>
  <si>
    <t>ORGANIZATIVAS  ETT    2025</t>
  </si>
  <si>
    <t>JURIDICAS ETT   2025</t>
  </si>
  <si>
    <t>FISICAS - OPERATIVAS ETT   2025</t>
  </si>
  <si>
    <t>FISICAS - INFRAESTRUCTURA ETT    2025</t>
  </si>
  <si>
    <t>TÉCNICAS - COMPETENCIAS ETT   2025</t>
  </si>
  <si>
    <t>TÉCNICAS - INFRAESTRUCTURA ETT   2025</t>
  </si>
  <si>
    <t>ADMINISTRATIVAS  ETT   2025</t>
  </si>
  <si>
    <t>EXISTE EL PLAN ESTRATEGICO, SIN EMBARGO, SE DEFINE LOS CONTEXTOS INTERNOS Y EXTERNOS MÁS NO UNA NOCIÓN EN RELACIÓN AL CONTEXTO DE PDP</t>
  </si>
  <si>
    <t>Socializar el Plan Estratégico con el Personal y realizar adecuaciones con los objetivos de PDP</t>
  </si>
  <si>
    <t>INTENTAN IMPLEMENTAR LAS BUENAS PRÁCTICAS DE LA ISO 9001:2015, SIN EMBARGO, NO EXISTE UNA METODOLOGÍA QUE DEFINA LA MEJORA CONTINUA</t>
  </si>
  <si>
    <t>PLAN AUDITORÍAS 3ras PARTES</t>
  </si>
  <si>
    <t>EXISTE TODAS LAS RESOLUCIONES QUE IMPONE LA SEPD., EXITE RESOLUCION 360 POR APROBACIÓN</t>
  </si>
  <si>
    <t>SOLO SE MANEJA LAS AUDITORÍAS FINANCIERAS TANTO INTERNAS COMO EXTERNAS</t>
  </si>
  <si>
    <t>MANTIENEN BITÁCORAS DE CONTROL DE CAMBIOS</t>
  </si>
  <si>
    <t>LO REALIZAN DE MANERA ANUAL, SIN EMBARGO, NO SE ENCUENTRA EN UN PLAN OPERATIVO ANUAL</t>
  </si>
  <si>
    <t>CUMPLEN CON LOS REQUISITOS PARA UN DATA CENTER</t>
  </si>
  <si>
    <t>CUENTAN CON LO ESTABLECIDO EN LA NORMA DE SEGURIDADES FÍSICAS Y ELECTRÓNICAS SEGÚN LA RESOLUCIÓN 021-2018 DE LA SEPS</t>
  </si>
  <si>
    <t>EXISTE UN RESPONSABLE JURÍDICO, SIN EMBARGO, NO SE CONSIDERAN LAS CLAUSULAS EMITIDAS POR LA SPDP</t>
  </si>
  <si>
    <t>ESTADO DE LA TÉCNICA POR AREAS  2025</t>
  </si>
  <si>
    <t>ESTADO DE LA TÉCNICA POR AREAS  PROYECTADO 2026</t>
  </si>
  <si>
    <t>definir terceras partes críticas y el costo de posibles auditorias de terceras partes</t>
  </si>
  <si>
    <t>En  la fase implantación se inicia con el plan de auditorías de terceras partes críticas. Las terceras partes que ofrecen servicios de plataformas o softwares deben obigatoriamente por el articulo 42 de la LOPDP:2021 presentar una Evaluación de Impacto. Si no la tienen en la revisión del contrato se debe colocar la rutina de PDP y una fecha en la cual deben entregar la evaluación de impacto "positiva".</t>
  </si>
  <si>
    <t>ESTATUS DEL COMPROMISO DE APLICABILIDAD</t>
  </si>
  <si>
    <t>CUMPLIDO</t>
  </si>
  <si>
    <t>DEMORADO</t>
  </si>
  <si>
    <t>EN PROCESO</t>
  </si>
  <si>
    <r>
      <t xml:space="preserve"> REQUISITO ARTÍCULO 22.2 -RESOLUCIÓN 2025-0028-R                                                                                                                                          </t>
    </r>
    <r>
      <rPr>
        <b/>
        <sz val="12"/>
        <color theme="1"/>
        <rFont val="Segoe UI"/>
        <family val="2"/>
      </rPr>
      <t xml:space="preserve"> (GARANTÍA DE INDEPENDENCIA PARA DPO)</t>
    </r>
  </si>
  <si>
    <t>ORGANIGRAMAS</t>
  </si>
  <si>
    <t>MANUAL DE ROLES Y FUNCIONES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</si>
</sst>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2"/>
      <color theme="1"/>
      <name val="Segoe UI"/>
      <family val="2"/>
    </font>
    <font>
      <b/>
      <sz val="10"/>
      <color theme="1"/>
      <name val="Segoe UI"/>
      <family val="2"/>
    </font>
    <font>
      <b/>
      <sz val="8"/>
      <color theme="1"/>
      <name val="Segoe UI"/>
      <family val="2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b/>
      <sz val="16"/>
      <color theme="1"/>
      <name val="Segoe UI"/>
      <family val="2"/>
    </font>
    <font>
      <b/>
      <sz val="16"/>
      <color rgb="FFFF0000"/>
      <name val="Segoe UI"/>
      <family val="2"/>
    </font>
    <font>
      <b/>
      <sz val="12"/>
      <name val="Segoe UI"/>
      <family val="2"/>
    </font>
    <font>
      <b/>
      <sz val="18"/>
      <name val="Segoe UI"/>
      <family val="2"/>
    </font>
    <font>
      <b/>
      <sz val="16"/>
      <color theme="9" tint="-0.249977111117893"/>
      <name val="Segoe UI"/>
      <family val="2"/>
    </font>
    <font>
      <b/>
      <sz val="10"/>
      <color theme="9" tint="-0.249977111117893"/>
      <name val="Segoe UI"/>
      <family val="2"/>
    </font>
    <font>
      <sz val="10"/>
      <color rgb="FF000000"/>
      <name val="Segoe UI"/>
      <family val="2"/>
      <charset val="1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Segoe UI"/>
      <family val="2"/>
    </font>
    <font>
      <sz val="12"/>
      <name val="Segoe UI"/>
      <family val="2"/>
    </font>
    <font>
      <b/>
      <sz val="28"/>
      <color theme="7"/>
      <name val="Segoe UI"/>
      <family val="2"/>
    </font>
    <font>
      <b/>
      <sz val="16"/>
      <color theme="5"/>
      <name val="Segoe UI"/>
      <family val="2"/>
    </font>
    <font>
      <b/>
      <sz val="16"/>
      <color theme="9"/>
      <name val="Segoe UI"/>
      <family val="2"/>
    </font>
    <font>
      <b/>
      <sz val="16"/>
      <color theme="8" tint="-0.249977111117893"/>
      <name val="Segoe UI"/>
      <family val="2"/>
    </font>
    <font>
      <sz val="18"/>
      <name val="Segoe UI"/>
      <family val="2"/>
    </font>
    <font>
      <u/>
      <sz val="11"/>
      <color theme="10"/>
      <name val="Calibri"/>
      <family val="2"/>
      <scheme val="minor"/>
    </font>
    <font>
      <b/>
      <sz val="10"/>
      <color rgb="FFFF0000"/>
      <name val="Segoe UI"/>
      <family val="2"/>
    </font>
    <font>
      <b/>
      <sz val="14"/>
      <color rgb="FFC00000"/>
      <name val="Segoe UI"/>
      <family val="2"/>
    </font>
    <font>
      <b/>
      <sz val="14"/>
      <color theme="5"/>
      <name val="Segoe UI"/>
      <family val="2"/>
    </font>
    <font>
      <b/>
      <sz val="14"/>
      <color theme="9"/>
      <name val="Segoe UI"/>
      <family val="2"/>
    </font>
    <font>
      <b/>
      <sz val="11"/>
      <color theme="1"/>
      <name val="Segoe UI"/>
      <family val="2"/>
    </font>
    <font>
      <b/>
      <sz val="9"/>
      <color theme="1"/>
      <name val="Segoe UI"/>
      <family val="2"/>
    </font>
    <font>
      <sz val="11"/>
      <color theme="1"/>
      <name val="Segoe UI Black"/>
      <family val="2"/>
    </font>
    <font>
      <b/>
      <sz val="18"/>
      <color theme="9"/>
      <name val="Segoe UI"/>
      <family val="2"/>
    </font>
    <font>
      <sz val="12"/>
      <color theme="1"/>
      <name val="Segoe UI"/>
      <family val="2"/>
    </font>
    <font>
      <b/>
      <sz val="18"/>
      <color theme="1"/>
      <name val="Segoe UI"/>
      <family val="2"/>
    </font>
    <font>
      <sz val="16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8E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theme="9" tint="-0.24994659260841701"/>
      </top>
      <bottom style="dotted">
        <color theme="9" tint="-0.24994659260841701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tted">
        <color theme="9" tint="-0.24994659260841701"/>
      </top>
      <bottom style="dotted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dotted">
        <color theme="9" tint="-0.24994659260841701"/>
      </right>
      <top style="medium">
        <color theme="9" tint="-0.24994659260841701"/>
      </top>
      <bottom style="dotted">
        <color theme="9" tint="-0.24994659260841701"/>
      </bottom>
      <diagonal/>
    </border>
    <border>
      <left style="dotted">
        <color theme="9" tint="-0.24994659260841701"/>
      </left>
      <right/>
      <top style="medium">
        <color theme="9" tint="-0.24994659260841701"/>
      </top>
      <bottom style="dotted">
        <color theme="9" tint="-0.24994659260841701"/>
      </bottom>
      <diagonal/>
    </border>
    <border>
      <left/>
      <right style="dotted">
        <color theme="9" tint="-0.24994659260841701"/>
      </right>
      <top style="dotted">
        <color theme="9" tint="-0.24994659260841701"/>
      </top>
      <bottom style="dotted">
        <color theme="9" tint="-0.24994659260841701"/>
      </bottom>
      <diagonal/>
    </border>
    <border>
      <left style="dotted">
        <color theme="9" tint="-0.24994659260841701"/>
      </left>
      <right/>
      <top style="dotted">
        <color theme="9" tint="-0.24994659260841701"/>
      </top>
      <bottom style="dotted">
        <color theme="9" tint="-0.24994659260841701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tted">
        <color theme="9" tint="-0.24994659260841701"/>
      </bottom>
      <diagonal/>
    </border>
    <border>
      <left/>
      <right style="dotted">
        <color theme="9" tint="-0.24994659260841701"/>
      </right>
      <top/>
      <bottom style="dotted">
        <color theme="9" tint="-0.24994659260841701"/>
      </bottom>
      <diagonal/>
    </border>
    <border>
      <left style="dotted">
        <color theme="9" tint="-0.24994659260841701"/>
      </left>
      <right/>
      <top/>
      <bottom style="dotted">
        <color theme="9" tint="-0.24994659260841701"/>
      </bottom>
      <diagonal/>
    </border>
    <border>
      <left style="dotted">
        <color rgb="FF548235"/>
      </left>
      <right/>
      <top style="dotted">
        <color rgb="FF548235"/>
      </top>
      <bottom style="dotted">
        <color rgb="FF548235"/>
      </bottom>
      <diagonal/>
    </border>
    <border>
      <left style="dotted">
        <color theme="9" tint="-0.24994659260841701"/>
      </left>
      <right/>
      <top style="dotted">
        <color theme="9" tint="-0.2499465926084170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theme="9" tint="-0.24994659260841701"/>
      </top>
      <bottom style="dotted">
        <color theme="9" tint="-0.24994659260841701"/>
      </bottom>
      <diagonal/>
    </border>
    <border>
      <left/>
      <right/>
      <top style="medium">
        <color theme="9" tint="-0.24994659260841701"/>
      </top>
      <bottom/>
      <diagonal/>
    </border>
    <border>
      <left/>
      <right/>
      <top style="dotted">
        <color theme="9" tint="-0.24994659260841701"/>
      </top>
      <bottom/>
      <diagonal/>
    </border>
    <border>
      <left style="medium">
        <color theme="9"/>
      </left>
      <right/>
      <top/>
      <bottom/>
      <diagonal/>
    </border>
    <border>
      <left style="dotted">
        <color theme="9" tint="-0.24994659260841701"/>
      </left>
      <right style="dotted">
        <color theme="9" tint="-0.24994659260841701"/>
      </right>
      <top style="dotted">
        <color theme="9" tint="-0.24994659260841701"/>
      </top>
      <bottom/>
      <diagonal/>
    </border>
    <border>
      <left style="dotted">
        <color theme="9" tint="-0.24994659260841701"/>
      </left>
      <right/>
      <top/>
      <bottom/>
      <diagonal/>
    </border>
    <border>
      <left style="dotted">
        <color theme="9" tint="-0.24994659260841701"/>
      </left>
      <right style="dotted">
        <color theme="9" tint="-0.24994659260841701"/>
      </right>
      <top/>
      <bottom/>
      <diagonal/>
    </border>
    <border>
      <left/>
      <right style="dotted">
        <color theme="9" tint="-0.24994659260841701"/>
      </right>
      <top style="dotted">
        <color theme="9" tint="-0.24994659260841701"/>
      </top>
      <bottom/>
      <diagonal/>
    </border>
    <border>
      <left/>
      <right style="dotted">
        <color theme="9" tint="-0.24994659260841701"/>
      </right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1" fontId="0" fillId="0" borderId="0" xfId="0" applyNumberFormat="1"/>
    <xf numFmtId="0" fontId="3" fillId="3" borderId="2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2" fontId="5" fillId="0" borderId="0" xfId="0" applyNumberFormat="1" applyFont="1" applyAlignment="1">
      <alignment horizontal="center" vertical="center" wrapText="1"/>
    </xf>
    <xf numFmtId="0" fontId="13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17" fontId="1" fillId="0" borderId="8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vertical="center" textRotation="90" wrapText="1"/>
    </xf>
    <xf numFmtId="0" fontId="1" fillId="0" borderId="8" xfId="0" applyFont="1" applyBorder="1" applyAlignment="1">
      <alignment horizontal="center" vertical="center" wrapText="1"/>
    </xf>
    <xf numFmtId="2" fontId="17" fillId="0" borderId="8" xfId="0" applyNumberFormat="1" applyFont="1" applyBorder="1" applyAlignment="1">
      <alignment horizontal="left" vertical="center" wrapText="1"/>
    </xf>
    <xf numFmtId="2" fontId="18" fillId="5" borderId="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textRotation="90" wrapText="1"/>
    </xf>
    <xf numFmtId="0" fontId="1" fillId="6" borderId="0" xfId="0" applyFont="1" applyFill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right" vertical="center" wrapText="1"/>
    </xf>
    <xf numFmtId="2" fontId="5" fillId="0" borderId="0" xfId="0" applyNumberFormat="1" applyFont="1" applyAlignment="1">
      <alignment horizontal="left" vertical="center" wrapText="1"/>
    </xf>
    <xf numFmtId="2" fontId="22" fillId="0" borderId="8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23" fillId="0" borderId="0" xfId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3" fillId="0" borderId="0" xfId="1" applyAlignment="1">
      <alignment vertical="center" wrapText="1"/>
    </xf>
    <xf numFmtId="0" fontId="28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3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0" fillId="6" borderId="0" xfId="0" applyFill="1"/>
    <xf numFmtId="0" fontId="3" fillId="6" borderId="10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2" fontId="19" fillId="3" borderId="10" xfId="0" applyNumberFormat="1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2" fontId="26" fillId="9" borderId="10" xfId="0" applyNumberFormat="1" applyFont="1" applyFill="1" applyBorder="1" applyAlignment="1">
      <alignment horizontal="center" vertical="center" wrapText="1"/>
    </xf>
    <xf numFmtId="0" fontId="27" fillId="9" borderId="10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15" fillId="0" borderId="0" xfId="0" applyFont="1"/>
    <xf numFmtId="2" fontId="26" fillId="9" borderId="7" xfId="0" applyNumberFormat="1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14" fillId="4" borderId="1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vertical="center"/>
    </xf>
    <xf numFmtId="2" fontId="0" fillId="0" borderId="14" xfId="0" applyNumberForma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" fontId="34" fillId="0" borderId="8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" fillId="0" borderId="11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2" fontId="22" fillId="0" borderId="8" xfId="0" applyNumberFormat="1" applyFont="1" applyBorder="1" applyAlignment="1">
      <alignment horizontal="left" vertical="center" wrapText="1"/>
    </xf>
    <xf numFmtId="2" fontId="22" fillId="0" borderId="7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7" fontId="1" fillId="0" borderId="19" xfId="0" applyNumberFormat="1" applyFont="1" applyBorder="1" applyAlignment="1">
      <alignment horizontal="center" vertical="center" wrapText="1"/>
    </xf>
    <xf numFmtId="17" fontId="1" fillId="0" borderId="21" xfId="0" applyNumberFormat="1" applyFont="1" applyBorder="1" applyAlignment="1">
      <alignment horizontal="center" vertical="center" wrapText="1"/>
    </xf>
    <xf numFmtId="17" fontId="1" fillId="0" borderId="9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textRotation="90" wrapText="1"/>
    </xf>
    <xf numFmtId="0" fontId="1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0070C0"/>
      </font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8E5"/>
      <color rgb="FFFDF0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styles" Target="styles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B7-44B8-869B-3B4713CA73B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B7-44B8-869B-3B4713CA73B8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B7-44B8-869B-3B4713CA73B8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B7-44B8-869B-3B4713CA73B8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9B7-44B8-869B-3B4713CA73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9B7-44B8-869B-3B4713CA73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9B7-44B8-869B-3B4713CA73B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9B7-44B8-869B-3B4713CA73B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9B7-44B8-869B-3B4713CA73B8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9B7-44B8-869B-3B4713CA73B8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09B7-44B8-869B-3B4713CA7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9B7-44B8-869B-3B4713CA73B8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09B7-44B8-869B-3B4713CA73B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09B7-44B8-869B-3B4713CA73B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09B7-44B8-869B-3B4713CA73B8}"/>
              </c:ext>
            </c:extLst>
          </c:dPt>
          <c:val>
            <c:numRef>
              <c:f>'Análisis NSI'!$H$10:$H$13</c:f>
              <c:numCache>
                <c:formatCode>General</c:formatCode>
                <c:ptCount val="4"/>
                <c:pt idx="0" formatCode="0.00">
                  <c:v>2.3071428571428574</c:v>
                </c:pt>
                <c:pt idx="1">
                  <c:v>0.1</c:v>
                </c:pt>
                <c:pt idx="2" formatCode="0.00">
                  <c:v>5.5928571428571434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9B7-44B8-869B-3B4713CA7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24-4D74-B14F-F60063CFD14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24-4D74-B14F-F60063CFD145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24-4D74-B14F-F60063CFD145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24-4D74-B14F-F60063CFD145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24-4D74-B14F-F60063CFD14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024-4D74-B14F-F60063CFD14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024-4D74-B14F-F60063CFD14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024-4D74-B14F-F60063CFD14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024-4D74-B14F-F60063CFD145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024-4D74-B14F-F60063CFD145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1024-4D74-B14F-F60063CFD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1024-4D74-B14F-F60063CFD145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1024-4D74-B14F-F60063CFD14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1024-4D74-B14F-F60063CFD1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1024-4D74-B14F-F60063CFD145}"/>
              </c:ext>
            </c:extLst>
          </c:dPt>
          <c:val>
            <c:numRef>
              <c:f>'Análisis NSI'!$K$10:$K$13</c:f>
              <c:numCache>
                <c:formatCode>General</c:formatCode>
                <c:ptCount val="4"/>
                <c:pt idx="0" formatCode="0.00">
                  <c:v>2.0833333333333335</c:v>
                </c:pt>
                <c:pt idx="1">
                  <c:v>0.1</c:v>
                </c:pt>
                <c:pt idx="2" formatCode="0.00">
                  <c:v>5.8166666666666664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24-4D74-B14F-F60063CFD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6E-4659-8907-D6855CFE0B4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6E-4659-8907-D6855CFE0B4C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6E-4659-8907-D6855CFE0B4C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6E-4659-8907-D6855CFE0B4C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D6E-4659-8907-D6855CFE0B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D6E-4659-8907-D6855CFE0B4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D6E-4659-8907-D6855CFE0B4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D6E-4659-8907-D6855CFE0B4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D6E-4659-8907-D6855CFE0B4C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D6E-4659-8907-D6855CFE0B4C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9D6E-4659-8907-D6855CFE0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D6E-4659-8907-D6855CFE0B4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D6E-4659-8907-D6855CFE0B4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9D6E-4659-8907-D6855CFE0B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9D6E-4659-8907-D6855CFE0B4C}"/>
              </c:ext>
            </c:extLst>
          </c:dPt>
          <c:val>
            <c:numRef>
              <c:f>'Análisis NSI'!$N$10:$N$13</c:f>
              <c:numCache>
                <c:formatCode>General</c:formatCode>
                <c:ptCount val="4"/>
                <c:pt idx="0" formatCode="0.00">
                  <c:v>1.0611111111111111</c:v>
                </c:pt>
                <c:pt idx="1">
                  <c:v>0.1</c:v>
                </c:pt>
                <c:pt idx="2" formatCode="0.00">
                  <c:v>6.8388888888888895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D6E-4659-8907-D6855CFE0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67-4E2A-ACE2-28ABF6A8777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67-4E2A-ACE2-28ABF6A87770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67-4E2A-ACE2-28ABF6A87770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67-4E2A-ACE2-28ABF6A8777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367-4E2A-ACE2-28ABF6A877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367-4E2A-ACE2-28ABF6A877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367-4E2A-ACE2-28ABF6A877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367-4E2A-ACE2-28ABF6A8777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367-4E2A-ACE2-28ABF6A8777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367-4E2A-ACE2-28ABF6A87770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F367-4E2A-ACE2-28ABF6A87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367-4E2A-ACE2-28ABF6A87770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F367-4E2A-ACE2-28ABF6A8777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F367-4E2A-ACE2-28ABF6A877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F367-4E2A-ACE2-28ABF6A87770}"/>
              </c:ext>
            </c:extLst>
          </c:dPt>
          <c:val>
            <c:numRef>
              <c:f>'Análisis NSI'!$Q$10:$Q$13</c:f>
              <c:numCache>
                <c:formatCode>General</c:formatCode>
                <c:ptCount val="4"/>
                <c:pt idx="0" formatCode="0.00">
                  <c:v>1.2</c:v>
                </c:pt>
                <c:pt idx="1">
                  <c:v>0.1</c:v>
                </c:pt>
                <c:pt idx="2" formatCode="0.00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367-4E2A-ACE2-28ABF6A87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59-47CB-AFDF-EA7C28FB1EF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59-47CB-AFDF-EA7C28FB1EF1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59-47CB-AFDF-EA7C28FB1EF1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59-47CB-AFDF-EA7C28FB1EF1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D59-47CB-AFDF-EA7C28FB1E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D59-47CB-AFDF-EA7C28FB1E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D59-47CB-AFDF-EA7C28FB1EF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D59-47CB-AFDF-EA7C28FB1E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D59-47CB-AFDF-EA7C28FB1EF1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D59-47CB-AFDF-EA7C28FB1EF1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9D59-47CB-AFDF-EA7C28FB1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D59-47CB-AFDF-EA7C28FB1EF1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D59-47CB-AFDF-EA7C28FB1EF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9D59-47CB-AFDF-EA7C28FB1E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9D59-47CB-AFDF-EA7C28FB1EF1}"/>
              </c:ext>
            </c:extLst>
          </c:dPt>
          <c:val>
            <c:numRef>
              <c:f>'Análisis NSI'!$T$10:$T$13</c:f>
              <c:numCache>
                <c:formatCode>General</c:formatCode>
                <c:ptCount val="4"/>
                <c:pt idx="0" formatCode="0.00">
                  <c:v>2.7</c:v>
                </c:pt>
                <c:pt idx="1">
                  <c:v>0.1</c:v>
                </c:pt>
                <c:pt idx="2" formatCode="0.00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D59-47CB-AFDF-EA7C28FB1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1B-4976-8CD9-BC6512F9BB9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1B-4976-8CD9-BC6512F9BB91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1B-4976-8CD9-BC6512F9BB91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1B-4976-8CD9-BC6512F9BB91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1B-4976-8CD9-BC6512F9BB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01B-4976-8CD9-BC6512F9BB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01B-4976-8CD9-BC6512F9BB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01B-4976-8CD9-BC6512F9BB9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01B-4976-8CD9-BC6512F9BB91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01B-4976-8CD9-BC6512F9BB91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A01B-4976-8CD9-BC6512F9B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01B-4976-8CD9-BC6512F9BB91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01B-4976-8CD9-BC6512F9BB91}"/>
              </c:ext>
            </c:extLst>
          </c:dPt>
          <c:dPt>
            <c:idx val="2"/>
            <c:bubble3D val="0"/>
            <c:explosion val="2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01B-4976-8CD9-BC6512F9BB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01B-4976-8CD9-BC6512F9BB91}"/>
              </c:ext>
            </c:extLst>
          </c:dPt>
          <c:val>
            <c:numRef>
              <c:f>'Análisis NSI'!$W$10:$W$13</c:f>
              <c:numCache>
                <c:formatCode>General</c:formatCode>
                <c:ptCount val="4"/>
                <c:pt idx="0" formatCode="0.00">
                  <c:v>1.2</c:v>
                </c:pt>
                <c:pt idx="1">
                  <c:v>0.1</c:v>
                </c:pt>
                <c:pt idx="2" formatCode="0.00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01B-4976-8CD9-BC6512F9B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91-4FCA-8AFA-D39E6F2234D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91-4FCA-8AFA-D39E6F2234D4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91-4FCA-8AFA-D39E6F2234D4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E91-4FCA-8AFA-D39E6F2234D4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E91-4FCA-8AFA-D39E6F2234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E91-4FCA-8AFA-D39E6F2234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E91-4FCA-8AFA-D39E6F2234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E91-4FCA-8AFA-D39E6F2234D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E91-4FCA-8AFA-D39E6F2234D4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E91-4FCA-8AFA-D39E6F2234D4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4E91-4FCA-8AFA-D39E6F223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4E91-4FCA-8AFA-D39E6F2234D4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4E91-4FCA-8AFA-D39E6F2234D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4E91-4FCA-8AFA-D39E6F2234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4E91-4FCA-8AFA-D39E6F2234D4}"/>
              </c:ext>
            </c:extLst>
          </c:dPt>
          <c:val>
            <c:numRef>
              <c:f>'Análisis NSI'!$Z$10:$Z$13</c:f>
              <c:numCache>
                <c:formatCode>General</c:formatCode>
                <c:ptCount val="4"/>
                <c:pt idx="0" formatCode="0.00">
                  <c:v>3.1500000000000004</c:v>
                </c:pt>
                <c:pt idx="1">
                  <c:v>0.1</c:v>
                </c:pt>
                <c:pt idx="2" formatCode="0.00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E91-4FCA-8AFA-D39E6F223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9D-4323-8586-C78FFA4ADA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9D-4323-8586-C78FFA4ADA6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9D-4323-8586-C78FFA4ADA6D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9D-4323-8586-C78FFA4ADA6D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69D-4323-8586-C78FFA4ADA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69D-4323-8586-C78FFA4ADA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69D-4323-8586-C78FFA4ADA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69D-4323-8586-C78FFA4ADA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69D-4323-8586-C78FFA4ADA6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69D-4323-8586-C78FFA4ADA6D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669D-4323-8586-C78FFA4AD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69D-4323-8586-C78FFA4ADA6D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69D-4323-8586-C78FFA4ADA6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69D-4323-8586-C78FFA4ADA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69D-4323-8586-C78FFA4ADA6D}"/>
              </c:ext>
            </c:extLst>
          </c:dPt>
          <c:val>
            <c:numRef>
              <c:f>'Análisis NSI'!$AC$10:$AC$13</c:f>
              <c:numCache>
                <c:formatCode>General</c:formatCode>
                <c:ptCount val="4"/>
                <c:pt idx="0" formatCode="0.00">
                  <c:v>2.0797817460317463</c:v>
                </c:pt>
                <c:pt idx="1">
                  <c:v>0.1</c:v>
                </c:pt>
                <c:pt idx="2" formatCode="0.00">
                  <c:v>5.8202182539682541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69D-4323-8586-C78FFA4AD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F9-4A88-877B-96E2070E1C1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F9-4A88-877B-96E2070E1C10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F9-4A88-877B-96E2070E1C10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F9-4A88-877B-96E2070E1C1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8F9-4A88-877B-96E2070E1C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8F9-4A88-877B-96E2070E1C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8F9-4A88-877B-96E2070E1C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8F9-4A88-877B-96E2070E1C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8F9-4A88-877B-96E2070E1C1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8F9-4A88-877B-96E2070E1C10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18F9-4A88-877B-96E2070E1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18F9-4A88-877B-96E2070E1C10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18F9-4A88-877B-96E2070E1C1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18F9-4A88-877B-96E2070E1C1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18F9-4A88-877B-96E2070E1C10}"/>
              </c:ext>
            </c:extLst>
          </c:dPt>
          <c:val>
            <c:numRef>
              <c:f>'Análisis NSI'!$H$39:$H$42</c:f>
              <c:numCache>
                <c:formatCode>General</c:formatCode>
                <c:ptCount val="4"/>
                <c:pt idx="0" formatCode="0.00">
                  <c:v>2.95</c:v>
                </c:pt>
                <c:pt idx="1">
                  <c:v>0.1</c:v>
                </c:pt>
                <c:pt idx="2" formatCode="0.00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8F9-4A88-877B-96E2070E1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84-4B5A-9158-822754930AF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84-4B5A-9158-822754930AF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84-4B5A-9158-822754930AFD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684-4B5A-9158-822754930AFD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684-4B5A-9158-822754930A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684-4B5A-9158-822754930A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684-4B5A-9158-822754930A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684-4B5A-9158-822754930A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684-4B5A-9158-822754930AF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684-4B5A-9158-822754930AFD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7684-4B5A-9158-822754930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7684-4B5A-9158-822754930AFD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7684-4B5A-9158-822754930AF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684-4B5A-9158-822754930AF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7684-4B5A-9158-822754930AFD}"/>
              </c:ext>
            </c:extLst>
          </c:dPt>
          <c:val>
            <c:numRef>
              <c:f>'Análisis NSI'!$K$39:$K$42</c:f>
              <c:numCache>
                <c:formatCode>General</c:formatCode>
                <c:ptCount val="4"/>
                <c:pt idx="0" formatCode="0.00">
                  <c:v>2.5</c:v>
                </c:pt>
                <c:pt idx="1">
                  <c:v>0.1</c:v>
                </c:pt>
                <c:pt idx="2" formatCode="0.00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684-4B5A-9158-822754930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B1-41E7-8E63-D589BC1A018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B1-41E7-8E63-D589BC1A0182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B1-41E7-8E63-D589BC1A0182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AB1-41E7-8E63-D589BC1A0182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AB1-41E7-8E63-D589BC1A01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AB1-41E7-8E63-D589BC1A01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AB1-41E7-8E63-D589BC1A01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AB1-41E7-8E63-D589BC1A01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AB1-41E7-8E63-D589BC1A0182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AB1-41E7-8E63-D589BC1A0182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CAB1-41E7-8E63-D589BC1A0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AB1-41E7-8E63-D589BC1A0182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AB1-41E7-8E63-D589BC1A018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AB1-41E7-8E63-D589BC1A0182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AB1-41E7-8E63-D589BC1A0182}"/>
              </c:ext>
            </c:extLst>
          </c:dPt>
          <c:val>
            <c:numRef>
              <c:f>'Análisis NSI'!$N$39:$N$42</c:f>
              <c:numCache>
                <c:formatCode>General</c:formatCode>
                <c:ptCount val="4"/>
                <c:pt idx="0" formatCode="0.00">
                  <c:v>3.0611111111111113</c:v>
                </c:pt>
                <c:pt idx="1">
                  <c:v>0.1</c:v>
                </c:pt>
                <c:pt idx="2" formatCode="0.00">
                  <c:v>4.8388888888888886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AB1-41E7-8E63-D589BC1A0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80-4B6E-95BC-4C98C875CB0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80-4B6E-95BC-4C98C875CB06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80-4B6E-95BC-4C98C875CB06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80-4B6E-95BC-4C98C875CB06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80-4B6E-95BC-4C98C875CB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80-4B6E-95BC-4C98C875CB0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B80-4B6E-95BC-4C98C875CB0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B80-4B6E-95BC-4C98C875CB0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B80-4B6E-95BC-4C98C875CB06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B80-4B6E-95BC-4C98C875CB06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DB80-4B6E-95BC-4C98C875C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B80-4B6E-95BC-4C98C875CB06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DB80-4B6E-95BC-4C98C875CB0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B80-4B6E-95BC-4C98C875CB06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B80-4B6E-95BC-4C98C875CB06}"/>
              </c:ext>
            </c:extLst>
          </c:dPt>
          <c:val>
            <c:numRef>
              <c:f>'Análisis NSI'!$Q$39:$Q$42</c:f>
              <c:numCache>
                <c:formatCode>General</c:formatCode>
                <c:ptCount val="4"/>
                <c:pt idx="0" formatCode="0.00">
                  <c:v>3.1500000000000004</c:v>
                </c:pt>
                <c:pt idx="1">
                  <c:v>0.1</c:v>
                </c:pt>
                <c:pt idx="2" formatCode="0.00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B80-4B6E-95BC-4C98C875C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80-44DC-BC53-83C9A3EC890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80-44DC-BC53-83C9A3EC890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80-44DC-BC53-83C9A3EC890D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80-44DC-BC53-83C9A3EC890D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580-44DC-BC53-83C9A3EC89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580-44DC-BC53-83C9A3EC89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580-44DC-BC53-83C9A3EC89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580-44DC-BC53-83C9A3EC89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580-44DC-BC53-83C9A3EC890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580-44DC-BC53-83C9A3EC890D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B580-44DC-BC53-83C9A3EC8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580-44DC-BC53-83C9A3EC890D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580-44DC-BC53-83C9A3EC890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580-44DC-BC53-83C9A3EC890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B580-44DC-BC53-83C9A3EC890D}"/>
              </c:ext>
            </c:extLst>
          </c:dPt>
          <c:val>
            <c:numRef>
              <c:f>'Análisis NSI'!$T$39:$T$42</c:f>
              <c:numCache>
                <c:formatCode>General</c:formatCode>
                <c:ptCount val="4"/>
                <c:pt idx="0" formatCode="0.00">
                  <c:v>2.95</c:v>
                </c:pt>
                <c:pt idx="1">
                  <c:v>0.1</c:v>
                </c:pt>
                <c:pt idx="2" formatCode="0.00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580-44DC-BC53-83C9A3EC8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F9-4374-891A-B0F36683057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F9-4374-891A-B0F36683057A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F9-4374-891A-B0F36683057A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F9-4374-891A-B0F36683057A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AF9-4374-891A-B0F3668305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AF9-4374-891A-B0F3668305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AF9-4374-891A-B0F36683057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AF9-4374-891A-B0F36683057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AF9-4374-891A-B0F36683057A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AF9-4374-891A-B0F36683057A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1AF9-4374-891A-B0F366830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1AF9-4374-891A-B0F36683057A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1AF9-4374-891A-B0F36683057A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1AF9-4374-891A-B0F36683057A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1AF9-4374-891A-B0F36683057A}"/>
              </c:ext>
            </c:extLst>
          </c:dPt>
          <c:val>
            <c:numRef>
              <c:f>'Análisis NSI'!$W$39:$W$42</c:f>
              <c:numCache>
                <c:formatCode>General</c:formatCode>
                <c:ptCount val="4"/>
                <c:pt idx="0" formatCode="0.00">
                  <c:v>2.95</c:v>
                </c:pt>
                <c:pt idx="1">
                  <c:v>0.1</c:v>
                </c:pt>
                <c:pt idx="2" formatCode="0.00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AF9-4374-891A-B0F366830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30-4D84-A8A6-7EE66A1097E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30-4D84-A8A6-7EE66A1097EE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30-4D84-A8A6-7EE66A1097EE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30-4D84-A8A6-7EE66A1097EE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C30-4D84-A8A6-7EE66A1097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30-4D84-A8A6-7EE66A1097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30-4D84-A8A6-7EE66A1097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C30-4D84-A8A6-7EE66A1097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C30-4D84-A8A6-7EE66A1097EE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C30-4D84-A8A6-7EE66A1097EE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EC30-4D84-A8A6-7EE66A109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EC30-4D84-A8A6-7EE66A1097EE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EC30-4D84-A8A6-7EE66A1097E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EC30-4D84-A8A6-7EE66A1097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EC30-4D84-A8A6-7EE66A1097EE}"/>
              </c:ext>
            </c:extLst>
          </c:dPt>
          <c:val>
            <c:numRef>
              <c:f>'Análisis NSI'!$Z$10:$Z$13</c:f>
              <c:numCache>
                <c:formatCode>General</c:formatCode>
                <c:ptCount val="4"/>
                <c:pt idx="0" formatCode="0.00">
                  <c:v>3.1500000000000004</c:v>
                </c:pt>
                <c:pt idx="1">
                  <c:v>0.1</c:v>
                </c:pt>
                <c:pt idx="2" formatCode="0.00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C30-4D84-A8A6-7EE66A109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50-43C7-A0DB-491CB5F5B46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50-43C7-A0DB-491CB5F5B467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50-43C7-A0DB-491CB5F5B467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50-43C7-A0DB-491CB5F5B467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F50-43C7-A0DB-491CB5F5B4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F50-43C7-A0DB-491CB5F5B4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F50-43C7-A0DB-491CB5F5B46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F50-43C7-A0DB-491CB5F5B46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F50-43C7-A0DB-491CB5F5B467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F50-43C7-A0DB-491CB5F5B467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4F50-43C7-A0DB-491CB5F5B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4F50-43C7-A0DB-491CB5F5B467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4F50-43C7-A0DB-491CB5F5B46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4F50-43C7-A0DB-491CB5F5B46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4F50-43C7-A0DB-491CB5F5B467}"/>
              </c:ext>
            </c:extLst>
          </c:dPt>
          <c:val>
            <c:numRef>
              <c:f>'Análisis NSI'!$L$61:$L$64</c:f>
              <c:numCache>
                <c:formatCode>General</c:formatCode>
                <c:ptCount val="4"/>
                <c:pt idx="0" formatCode="0.00">
                  <c:v>2.5907936507936506</c:v>
                </c:pt>
                <c:pt idx="1">
                  <c:v>0.1</c:v>
                </c:pt>
                <c:pt idx="2" formatCode="0.00">
                  <c:v>5.3092063492063497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F50-43C7-A0DB-491CB5F5B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49-48E3-B85E-BCCAEF31FAA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49-48E3-B85E-BCCAEF31FAAC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49-48E3-B85E-BCCAEF31FAAC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49-48E3-B85E-BCCAEF31FAAC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149-48E3-B85E-BCCAEF31FA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149-48E3-B85E-BCCAEF31FA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149-48E3-B85E-BCCAEF31FAA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149-48E3-B85E-BCCAEF31FAA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149-48E3-B85E-BCCAEF31FAAC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149-48E3-B85E-BCCAEF31FAAC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F149-48E3-B85E-BCCAEF31F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149-48E3-B85E-BCCAEF31FAA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F149-48E3-B85E-BCCAEF31FAA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F149-48E3-B85E-BCCAEF31FAA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F149-48E3-B85E-BCCAEF31FAAC}"/>
              </c:ext>
            </c:extLst>
          </c:dPt>
          <c:val>
            <c:numRef>
              <c:f>'Análisis NSI'!$H$10:$H$13</c:f>
              <c:numCache>
                <c:formatCode>General</c:formatCode>
                <c:ptCount val="4"/>
                <c:pt idx="0" formatCode="0.00">
                  <c:v>2.3071428571428574</c:v>
                </c:pt>
                <c:pt idx="1">
                  <c:v>0.1</c:v>
                </c:pt>
                <c:pt idx="2" formatCode="0.00">
                  <c:v>5.5928571428571434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149-48E3-B85E-BCCAEF31F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1D-4478-853B-DA0D4D3BD5D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1D-4478-853B-DA0D4D3BD5D7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C1D-4478-853B-DA0D4D3BD5D7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1D-4478-853B-DA0D4D3BD5D7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C1D-4478-853B-DA0D4D3BD5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C1D-4478-853B-DA0D4D3BD5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C1D-4478-853B-DA0D4D3BD5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C1D-4478-853B-DA0D4D3BD5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C1D-4478-853B-DA0D4D3BD5D7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C1D-4478-853B-DA0D4D3BD5D7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3C1D-4478-853B-DA0D4D3BD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3C1D-4478-853B-DA0D4D3BD5D7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3C1D-4478-853B-DA0D4D3BD5D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3C1D-4478-853B-DA0D4D3BD5D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3C1D-4478-853B-DA0D4D3BD5D7}"/>
              </c:ext>
            </c:extLst>
          </c:dPt>
          <c:val>
            <c:numRef>
              <c:f>'Análisis NSI'!$H$39:$H$42</c:f>
              <c:numCache>
                <c:formatCode>General</c:formatCode>
                <c:ptCount val="4"/>
                <c:pt idx="0" formatCode="0.00">
                  <c:v>2.95</c:v>
                </c:pt>
                <c:pt idx="1">
                  <c:v>0.1</c:v>
                </c:pt>
                <c:pt idx="2" formatCode="0.00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C1D-4478-853B-DA0D4D3BD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9B-43B1-8C16-7F40F3A3515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9B-43B1-8C16-7F40F3A3515E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9B-43B1-8C16-7F40F3A3515E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9B-43B1-8C16-7F40F3A3515E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9B-43B1-8C16-7F40F3A351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9B-43B1-8C16-7F40F3A351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9B-43B1-8C16-7F40F3A351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9B-43B1-8C16-7F40F3A351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9B-43B1-8C16-7F40F3A3515E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9B-43B1-8C16-7F40F3A3515E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839B-43B1-8C16-7F40F3A35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9B-43B1-8C16-7F40F3A3515E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839B-43B1-8C16-7F40F3A3515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839B-43B1-8C16-7F40F3A351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839B-43B1-8C16-7F40F3A3515E}"/>
              </c:ext>
            </c:extLst>
          </c:dPt>
          <c:val>
            <c:numRef>
              <c:f>'Análisis NSI'!$K$10:$K$13</c:f>
              <c:numCache>
                <c:formatCode>General</c:formatCode>
                <c:ptCount val="4"/>
                <c:pt idx="0" formatCode="0.00">
                  <c:v>2.0833333333333335</c:v>
                </c:pt>
                <c:pt idx="1">
                  <c:v>0.1</c:v>
                </c:pt>
                <c:pt idx="2" formatCode="0.00">
                  <c:v>5.8166666666666664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39B-43B1-8C16-7F40F3A35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E6-4C54-B268-481B9F5E6D6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E6-4C54-B268-481B9F5E6D61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6E6-4C54-B268-481B9F5E6D61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E6-4C54-B268-481B9F5E6D61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6E6-4C54-B268-481B9F5E6D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6E6-4C54-B268-481B9F5E6D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6E6-4C54-B268-481B9F5E6D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6E6-4C54-B268-481B9F5E6D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6E6-4C54-B268-481B9F5E6D61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6E6-4C54-B268-481B9F5E6D61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C6E6-4C54-B268-481B9F5E6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6E6-4C54-B268-481B9F5E6D61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6E6-4C54-B268-481B9F5E6D6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6E6-4C54-B268-481B9F5E6D61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6E6-4C54-B268-481B9F5E6D61}"/>
              </c:ext>
            </c:extLst>
          </c:dPt>
          <c:val>
            <c:numRef>
              <c:f>'Análisis NSI'!$K$39:$K$42</c:f>
              <c:numCache>
                <c:formatCode>General</c:formatCode>
                <c:ptCount val="4"/>
                <c:pt idx="0" formatCode="0.00">
                  <c:v>2.5</c:v>
                </c:pt>
                <c:pt idx="1">
                  <c:v>0.1</c:v>
                </c:pt>
                <c:pt idx="2" formatCode="0.00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6E6-4C54-B268-481B9F5E6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12-458B-BAF3-1DD81606715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12-458B-BAF3-1DD816067159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12-458B-BAF3-1DD816067159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12-458B-BAF3-1DD816067159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712-458B-BAF3-1DD8160671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712-458B-BAF3-1DD8160671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712-458B-BAF3-1DD8160671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712-458B-BAF3-1DD8160671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712-458B-BAF3-1DD816067159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712-458B-BAF3-1DD816067159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9712-458B-BAF3-1DD81606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712-458B-BAF3-1DD816067159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712-458B-BAF3-1DD81606715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9712-458B-BAF3-1DD8160671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9712-458B-BAF3-1DD816067159}"/>
              </c:ext>
            </c:extLst>
          </c:dPt>
          <c:val>
            <c:numRef>
              <c:f>'Análisis NSI'!$N$10:$N$13</c:f>
              <c:numCache>
                <c:formatCode>General</c:formatCode>
                <c:ptCount val="4"/>
                <c:pt idx="0" formatCode="0.00">
                  <c:v>1.0611111111111111</c:v>
                </c:pt>
                <c:pt idx="1">
                  <c:v>0.1</c:v>
                </c:pt>
                <c:pt idx="2" formatCode="0.00">
                  <c:v>6.8388888888888895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712-458B-BAF3-1DD81606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36-4604-9215-5AE97B4057B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36-4604-9215-5AE97B4057B6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F36-4604-9215-5AE97B4057B6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F36-4604-9215-5AE97B4057B6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F36-4604-9215-5AE97B4057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F36-4604-9215-5AE97B4057B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F36-4604-9215-5AE97B4057B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F36-4604-9215-5AE97B4057B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F36-4604-9215-5AE97B4057B6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F36-4604-9215-5AE97B4057B6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5F36-4604-9215-5AE97B405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F36-4604-9215-5AE97B4057B6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F36-4604-9215-5AE97B4057B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5F36-4604-9215-5AE97B4057B6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F36-4604-9215-5AE97B4057B6}"/>
              </c:ext>
            </c:extLst>
          </c:dPt>
          <c:val>
            <c:numRef>
              <c:f>'Análisis NSI'!$N$39:$N$42</c:f>
              <c:numCache>
                <c:formatCode>General</c:formatCode>
                <c:ptCount val="4"/>
                <c:pt idx="0" formatCode="0.00">
                  <c:v>3.0611111111111113</c:v>
                </c:pt>
                <c:pt idx="1">
                  <c:v>0.1</c:v>
                </c:pt>
                <c:pt idx="2" formatCode="0.00">
                  <c:v>4.8388888888888886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F36-4604-9215-5AE97B405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78-4E37-BF1A-BB2B14A84C6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A78-4E37-BF1A-BB2B14A84C67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A78-4E37-BF1A-BB2B14A84C67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A78-4E37-BF1A-BB2B14A84C67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A78-4E37-BF1A-BB2B14A84C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A78-4E37-BF1A-BB2B14A84C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A78-4E37-BF1A-BB2B14A84C6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A78-4E37-BF1A-BB2B14A84C6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A78-4E37-BF1A-BB2B14A84C67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A78-4E37-BF1A-BB2B14A84C67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EA78-4E37-BF1A-BB2B14A84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EA78-4E37-BF1A-BB2B14A84C67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EA78-4E37-BF1A-BB2B14A84C6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EA78-4E37-BF1A-BB2B14A84C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EA78-4E37-BF1A-BB2B14A84C67}"/>
              </c:ext>
            </c:extLst>
          </c:dPt>
          <c:val>
            <c:numRef>
              <c:f>'Análisis NSI'!$Q$10:$Q$13</c:f>
              <c:numCache>
                <c:formatCode>General</c:formatCode>
                <c:ptCount val="4"/>
                <c:pt idx="0" formatCode="0.00">
                  <c:v>1.2</c:v>
                </c:pt>
                <c:pt idx="1">
                  <c:v>0.1</c:v>
                </c:pt>
                <c:pt idx="2" formatCode="0.00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A78-4E37-BF1A-BB2B14A84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80-4AAB-B452-E47F3225BAE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80-4AAB-B452-E47F3225BAE8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80-4AAB-B452-E47F3225BAE8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80-4AAB-B452-E47F3225BAE8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A80-4AAB-B452-E47F3225BA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A80-4AAB-B452-E47F3225BA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A80-4AAB-B452-E47F3225BAE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A80-4AAB-B452-E47F3225BAE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A80-4AAB-B452-E47F3225BAE8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A80-4AAB-B452-E47F3225BAE8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0A80-4AAB-B452-E47F3225B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A80-4AAB-B452-E47F3225BAE8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0A80-4AAB-B452-E47F3225BAE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0A80-4AAB-B452-E47F3225BAE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0A80-4AAB-B452-E47F3225BAE8}"/>
              </c:ext>
            </c:extLst>
          </c:dPt>
          <c:val>
            <c:numRef>
              <c:f>'Análisis NSI'!$Q$39:$Q$42</c:f>
              <c:numCache>
                <c:formatCode>General</c:formatCode>
                <c:ptCount val="4"/>
                <c:pt idx="0" formatCode="0.00">
                  <c:v>3.1500000000000004</c:v>
                </c:pt>
                <c:pt idx="1">
                  <c:v>0.1</c:v>
                </c:pt>
                <c:pt idx="2" formatCode="0.00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A80-4AAB-B452-E47F3225B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16-4B09-96CC-4AB1CB7F7E4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16-4B09-96CC-4AB1CB7F7E4C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16-4B09-96CC-4AB1CB7F7E4C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16-4B09-96CC-4AB1CB7F7E4C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116-4B09-96CC-4AB1CB7F7E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16-4B09-96CC-4AB1CB7F7E4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116-4B09-96CC-4AB1CB7F7E4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116-4B09-96CC-4AB1CB7F7E4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116-4B09-96CC-4AB1CB7F7E4C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116-4B09-96CC-4AB1CB7F7E4C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7116-4B09-96CC-4AB1CB7F7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7116-4B09-96CC-4AB1CB7F7E4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7116-4B09-96CC-4AB1CB7F7E4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116-4B09-96CC-4AB1CB7F7E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7116-4B09-96CC-4AB1CB7F7E4C}"/>
              </c:ext>
            </c:extLst>
          </c:dPt>
          <c:val>
            <c:numRef>
              <c:f>'Análisis NSI'!$T$10:$T$13</c:f>
              <c:numCache>
                <c:formatCode>General</c:formatCode>
                <c:ptCount val="4"/>
                <c:pt idx="0" formatCode="0.00">
                  <c:v>2.7</c:v>
                </c:pt>
                <c:pt idx="1">
                  <c:v>0.1</c:v>
                </c:pt>
                <c:pt idx="2" formatCode="0.00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116-4B09-96CC-4AB1CB7F7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DF-4489-AA31-9D149CB0E7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DF-4489-AA31-9D149CB0E76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DF-4489-AA31-9D149CB0E76D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8DF-4489-AA31-9D149CB0E76D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8DF-4489-AA31-9D149CB0E7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8DF-4489-AA31-9D149CB0E7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8DF-4489-AA31-9D149CB0E7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8DF-4489-AA31-9D149CB0E7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8DF-4489-AA31-9D149CB0E76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8DF-4489-AA31-9D149CB0E76D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C8DF-4489-AA31-9D149CB0E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8DF-4489-AA31-9D149CB0E76D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8DF-4489-AA31-9D149CB0E76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8DF-4489-AA31-9D149CB0E76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8DF-4489-AA31-9D149CB0E76D}"/>
              </c:ext>
            </c:extLst>
          </c:dPt>
          <c:val>
            <c:numRef>
              <c:f>'Análisis NSI'!$T$39:$T$42</c:f>
              <c:numCache>
                <c:formatCode>General</c:formatCode>
                <c:ptCount val="4"/>
                <c:pt idx="0" formatCode="0.00">
                  <c:v>2.95</c:v>
                </c:pt>
                <c:pt idx="1">
                  <c:v>0.1</c:v>
                </c:pt>
                <c:pt idx="2" formatCode="0.00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8DF-4489-AA31-9D149CB0E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B-4CB8-9FF1-0E06F6DF7DD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B-4CB8-9FF1-0E06F6DF7DD5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EB-4CB8-9FF1-0E06F6DF7DD5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EB-4CB8-9FF1-0E06F6DF7DD5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4EB-4CB8-9FF1-0E06F6DF7D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4EB-4CB8-9FF1-0E06F6DF7D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4EB-4CB8-9FF1-0E06F6DF7D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4EB-4CB8-9FF1-0E06F6DF7D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4EB-4CB8-9FF1-0E06F6DF7DD5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4EB-4CB8-9FF1-0E06F6DF7DD5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84EB-4CB8-9FF1-0E06F6DF7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4EB-4CB8-9FF1-0E06F6DF7DD5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84EB-4CB8-9FF1-0E06F6DF7DD5}"/>
              </c:ext>
            </c:extLst>
          </c:dPt>
          <c:dPt>
            <c:idx val="2"/>
            <c:bubble3D val="0"/>
            <c:explosion val="2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84EB-4CB8-9FF1-0E06F6DF7D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84EB-4CB8-9FF1-0E06F6DF7DD5}"/>
              </c:ext>
            </c:extLst>
          </c:dPt>
          <c:val>
            <c:numRef>
              <c:f>'Análisis NSI'!$W$10:$W$13</c:f>
              <c:numCache>
                <c:formatCode>General</c:formatCode>
                <c:ptCount val="4"/>
                <c:pt idx="0" formatCode="0.00">
                  <c:v>1.2</c:v>
                </c:pt>
                <c:pt idx="1">
                  <c:v>0.1</c:v>
                </c:pt>
                <c:pt idx="2" formatCode="0.00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4EB-4CB8-9FF1-0E06F6DF7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D7-4CA8-B0C3-A801666D7C8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D7-4CA8-B0C3-A801666D7C8F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D7-4CA8-B0C3-A801666D7C8F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D7-4CA8-B0C3-A801666D7C8F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1D7-4CA8-B0C3-A801666D7C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1D7-4CA8-B0C3-A801666D7C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1D7-4CA8-B0C3-A801666D7C8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1D7-4CA8-B0C3-A801666D7C8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1D7-4CA8-B0C3-A801666D7C8F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1D7-4CA8-B0C3-A801666D7C8F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41D7-4CA8-B0C3-A801666D7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41D7-4CA8-B0C3-A801666D7C8F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41D7-4CA8-B0C3-A801666D7C8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41D7-4CA8-B0C3-A801666D7C8F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41D7-4CA8-B0C3-A801666D7C8F}"/>
              </c:ext>
            </c:extLst>
          </c:dPt>
          <c:val>
            <c:numRef>
              <c:f>'Análisis NSI'!$W$39:$W$42</c:f>
              <c:numCache>
                <c:formatCode>General</c:formatCode>
                <c:ptCount val="4"/>
                <c:pt idx="0" formatCode="0.00">
                  <c:v>2.95</c:v>
                </c:pt>
                <c:pt idx="1">
                  <c:v>0.1</c:v>
                </c:pt>
                <c:pt idx="2" formatCode="0.00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1D7-4CA8-B0C3-A801666D7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4A-4681-9B7D-9AC3ABFEFF3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4A-4681-9B7D-9AC3ABFEFF36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4A-4681-9B7D-9AC3ABFEFF36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4A-4681-9B7D-9AC3ABFEFF36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E4A-4681-9B7D-9AC3ABFEFF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4A-4681-9B7D-9AC3ABFEFF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E4A-4681-9B7D-9AC3ABFEFF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4A-4681-9B7D-9AC3ABFEFF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E4A-4681-9B7D-9AC3ABFEFF36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E4A-4681-9B7D-9AC3ABFEFF36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FE4A-4681-9B7D-9AC3ABFE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E4A-4681-9B7D-9AC3ABFEFF36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FE4A-4681-9B7D-9AC3ABFEFF3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FE4A-4681-9B7D-9AC3ABFEFF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FE4A-4681-9B7D-9AC3ABFEFF36}"/>
              </c:ext>
            </c:extLst>
          </c:dPt>
          <c:val>
            <c:numRef>
              <c:f>'Análisis NSI'!$Z$10:$Z$13</c:f>
              <c:numCache>
                <c:formatCode>General</c:formatCode>
                <c:ptCount val="4"/>
                <c:pt idx="0" formatCode="0.00">
                  <c:v>3.1500000000000004</c:v>
                </c:pt>
                <c:pt idx="1">
                  <c:v>0.1</c:v>
                </c:pt>
                <c:pt idx="2" formatCode="0.00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E4A-4681-9B7D-9AC3ABFE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39-4C62-AE54-84D949884D8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39-4C62-AE54-84D949884D85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39-4C62-AE54-84D949884D85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39-4C62-AE54-84D949884D85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139-4C62-AE54-84D949884D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139-4C62-AE54-84D949884D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139-4C62-AE54-84D949884D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139-4C62-AE54-84D949884D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139-4C62-AE54-84D949884D85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139-4C62-AE54-84D949884D85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D139-4C62-AE54-84D949884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139-4C62-AE54-84D949884D85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D139-4C62-AE54-84D949884D8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139-4C62-AE54-84D949884D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139-4C62-AE54-84D949884D85}"/>
              </c:ext>
            </c:extLst>
          </c:dPt>
          <c:val>
            <c:numRef>
              <c:f>'Análisis NSI'!$Z$10:$Z$13</c:f>
              <c:numCache>
                <c:formatCode>General</c:formatCode>
                <c:ptCount val="4"/>
                <c:pt idx="0" formatCode="0.00">
                  <c:v>3.1500000000000004</c:v>
                </c:pt>
                <c:pt idx="1">
                  <c:v>0.1</c:v>
                </c:pt>
                <c:pt idx="2" formatCode="0.00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139-4C62-AE54-84D949884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69-482C-BF5D-9B61DE75FA2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69-482C-BF5D-9B61DE75FA2A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69-482C-BF5D-9B61DE75FA2A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A69-482C-BF5D-9B61DE75FA2A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A69-482C-BF5D-9B61DE75FA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A69-482C-BF5D-9B61DE75FA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A69-482C-BF5D-9B61DE75FA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A69-482C-BF5D-9B61DE75FA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A69-482C-BF5D-9B61DE75FA2A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A69-482C-BF5D-9B61DE75FA2A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6A69-482C-BF5D-9B61DE75F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A69-482C-BF5D-9B61DE75FA2A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A69-482C-BF5D-9B61DE75FA2A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A69-482C-BF5D-9B61DE75FA2A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A69-482C-BF5D-9B61DE75FA2A}"/>
              </c:ext>
            </c:extLst>
          </c:dPt>
          <c:val>
            <c:numRef>
              <c:f>'Análisis NSI'!$H$10:$H$13</c:f>
              <c:numCache>
                <c:formatCode>General</c:formatCode>
                <c:ptCount val="4"/>
                <c:pt idx="0" formatCode="0.00">
                  <c:v>2.3071428571428574</c:v>
                </c:pt>
                <c:pt idx="1">
                  <c:v>0.1</c:v>
                </c:pt>
                <c:pt idx="2" formatCode="0.00">
                  <c:v>5.5928571428571434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A69-482C-BF5D-9B61DE75F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F1-497A-A9AD-8FCA01AF27E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F1-497A-A9AD-8FCA01AF27E0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F1-497A-A9AD-8FCA01AF27E0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F1-497A-A9AD-8FCA01AF27E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F1-497A-A9AD-8FCA01AF27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5F1-497A-A9AD-8FCA01AF27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5F1-497A-A9AD-8FCA01AF27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5F1-497A-A9AD-8FCA01AF27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5F1-497A-A9AD-8FCA01AF27E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5F1-497A-A9AD-8FCA01AF27E0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35F1-497A-A9AD-8FCA01AF2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35F1-497A-A9AD-8FCA01AF27E0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35F1-497A-A9AD-8FCA01AF27E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35F1-497A-A9AD-8FCA01AF27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35F1-497A-A9AD-8FCA01AF27E0}"/>
              </c:ext>
            </c:extLst>
          </c:dPt>
          <c:val>
            <c:numRef>
              <c:f>'Análisis NSI'!$K$10:$K$13</c:f>
              <c:numCache>
                <c:formatCode>General</c:formatCode>
                <c:ptCount val="4"/>
                <c:pt idx="0" formatCode="0.00">
                  <c:v>2.0833333333333335</c:v>
                </c:pt>
                <c:pt idx="1">
                  <c:v>0.1</c:v>
                </c:pt>
                <c:pt idx="2" formatCode="0.00">
                  <c:v>5.8166666666666664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5F1-497A-A9AD-8FCA01AF2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BE-42E4-B588-AF4C0A1330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BE-42E4-B588-AF4C0A13306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BE-42E4-B588-AF4C0A13306D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BE-42E4-B588-AF4C0A13306D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9BE-42E4-B588-AF4C0A1330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9BE-42E4-B588-AF4C0A1330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9BE-42E4-B588-AF4C0A1330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9BE-42E4-B588-AF4C0A1330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9BE-42E4-B588-AF4C0A13306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9BE-42E4-B588-AF4C0A13306D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C9BE-42E4-B588-AF4C0A133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9BE-42E4-B588-AF4C0A13306D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9BE-42E4-B588-AF4C0A13306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9BE-42E4-B588-AF4C0A1330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9BE-42E4-B588-AF4C0A13306D}"/>
              </c:ext>
            </c:extLst>
          </c:dPt>
          <c:val>
            <c:numRef>
              <c:f>'Análisis NSI'!$N$10:$N$13</c:f>
              <c:numCache>
                <c:formatCode>General</c:formatCode>
                <c:ptCount val="4"/>
                <c:pt idx="0" formatCode="0.00">
                  <c:v>1.0611111111111111</c:v>
                </c:pt>
                <c:pt idx="1">
                  <c:v>0.1</c:v>
                </c:pt>
                <c:pt idx="2" formatCode="0.00">
                  <c:v>6.8388888888888895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9BE-42E4-B588-AF4C0A133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D6-4D56-80FF-2F8168F6903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D6-4D56-80FF-2F8168F6903F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D6-4D56-80FF-2F8168F6903F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D6-4D56-80FF-2F8168F6903F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D6-4D56-80FF-2F8168F690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0D6-4D56-80FF-2F8168F690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0D6-4D56-80FF-2F8168F690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0D6-4D56-80FF-2F8168F690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0D6-4D56-80FF-2F8168F6903F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0D6-4D56-80FF-2F8168F6903F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00D6-4D56-80FF-2F8168F69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0D6-4D56-80FF-2F8168F6903F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00D6-4D56-80FF-2F8168F6903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00D6-4D56-80FF-2F8168F690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00D6-4D56-80FF-2F8168F6903F}"/>
              </c:ext>
            </c:extLst>
          </c:dPt>
          <c:val>
            <c:numRef>
              <c:f>'Análisis NSI'!$Q$10:$Q$13</c:f>
              <c:numCache>
                <c:formatCode>General</c:formatCode>
                <c:ptCount val="4"/>
                <c:pt idx="0" formatCode="0.00">
                  <c:v>1.2</c:v>
                </c:pt>
                <c:pt idx="1">
                  <c:v>0.1</c:v>
                </c:pt>
                <c:pt idx="2" formatCode="0.00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0D6-4D56-80FF-2F8168F69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A7-42EB-B12F-5452986B05F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A7-42EB-B12F-5452986B05F1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A7-42EB-B12F-5452986B05F1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A7-42EB-B12F-5452986B05F1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A7-42EB-B12F-5452986B05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A7-42EB-B12F-5452986B05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A7-42EB-B12F-5452986B05F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A7-42EB-B12F-5452986B05F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A7-42EB-B12F-5452986B05F1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AA7-42EB-B12F-5452986B05F1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2AA7-42EB-B12F-5452986B0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2AA7-42EB-B12F-5452986B05F1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AA7-42EB-B12F-5452986B05F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2AA7-42EB-B12F-5452986B05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2AA7-42EB-B12F-5452986B05F1}"/>
              </c:ext>
            </c:extLst>
          </c:dPt>
          <c:val>
            <c:numRef>
              <c:f>'Análisis NSI'!$T$10:$T$13</c:f>
              <c:numCache>
                <c:formatCode>General</c:formatCode>
                <c:ptCount val="4"/>
                <c:pt idx="0" formatCode="0.00">
                  <c:v>2.7</c:v>
                </c:pt>
                <c:pt idx="1">
                  <c:v>0.1</c:v>
                </c:pt>
                <c:pt idx="2" formatCode="0.00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AA7-42EB-B12F-5452986B0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66-42C6-896E-497B2B6C8E6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66-42C6-896E-497B2B6C8E69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66-42C6-896E-497B2B6C8E69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66-42C6-896E-497B2B6C8E69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66-42C6-896E-497B2B6C8E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66-42C6-896E-497B2B6C8E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66-42C6-896E-497B2B6C8E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66-42C6-896E-497B2B6C8E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566-42C6-896E-497B2B6C8E69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566-42C6-896E-497B2B6C8E69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1566-42C6-896E-497B2B6C8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1566-42C6-896E-497B2B6C8E69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1566-42C6-896E-497B2B6C8E69}"/>
              </c:ext>
            </c:extLst>
          </c:dPt>
          <c:dPt>
            <c:idx val="2"/>
            <c:bubble3D val="0"/>
            <c:explosion val="2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1566-42C6-896E-497B2B6C8E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1566-42C6-896E-497B2B6C8E69}"/>
              </c:ext>
            </c:extLst>
          </c:dPt>
          <c:val>
            <c:numRef>
              <c:f>'Análisis NSI'!$W$10:$W$13</c:f>
              <c:numCache>
                <c:formatCode>General</c:formatCode>
                <c:ptCount val="4"/>
                <c:pt idx="0" formatCode="0.00">
                  <c:v>1.2</c:v>
                </c:pt>
                <c:pt idx="1">
                  <c:v>0.1</c:v>
                </c:pt>
                <c:pt idx="2" formatCode="0.00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566-42C6-896E-497B2B6C8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C8-48EF-8ECD-3695FFA9841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C8-48EF-8ECD-3695FFA98410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C8-48EF-8ECD-3695FFA98410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AC8-48EF-8ECD-3695FFA9841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AC8-48EF-8ECD-3695FFA984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AC8-48EF-8ECD-3695FFA984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AC8-48EF-8ECD-3695FFA984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AC8-48EF-8ECD-3695FFA984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AC8-48EF-8ECD-3695FFA9841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AC8-48EF-8ECD-3695FFA98410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6AC8-48EF-8ECD-3695FFA98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AC8-48EF-8ECD-3695FFA98410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AC8-48EF-8ECD-3695FFA9841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AC8-48EF-8ECD-3695FFA984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AC8-48EF-8ECD-3695FFA98410}"/>
              </c:ext>
            </c:extLst>
          </c:dPt>
          <c:val>
            <c:numRef>
              <c:f>'Análisis NSI'!$Z$10:$Z$13</c:f>
              <c:numCache>
                <c:formatCode>General</c:formatCode>
                <c:ptCount val="4"/>
                <c:pt idx="0" formatCode="0.00">
                  <c:v>3.1500000000000004</c:v>
                </c:pt>
                <c:pt idx="1">
                  <c:v>0.1</c:v>
                </c:pt>
                <c:pt idx="2" formatCode="0.00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AC8-48EF-8ECD-3695FFA98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CC-4C87-A784-EE0CE45424C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CC-4C87-A784-EE0CE45424CC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CC-4C87-A784-EE0CE45424CC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CC-4C87-A784-EE0CE45424CC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CC-4C87-A784-EE0CE45424C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CC-4C87-A784-EE0CE45424C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8CC-4C87-A784-EE0CE45424C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CC-4C87-A784-EE0CE45424C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8CC-4C87-A784-EE0CE45424CC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8CC-4C87-A784-EE0CE45424CC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D8CC-4C87-A784-EE0CE4542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8CC-4C87-A784-EE0CE45424C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D8CC-4C87-A784-EE0CE45424C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8CC-4C87-A784-EE0CE45424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8CC-4C87-A784-EE0CE45424CC}"/>
              </c:ext>
            </c:extLst>
          </c:dPt>
          <c:val>
            <c:numRef>
              <c:f>'Análisis NSI'!$AC$10:$AC$13</c:f>
              <c:numCache>
                <c:formatCode>General</c:formatCode>
                <c:ptCount val="4"/>
                <c:pt idx="0" formatCode="0.00">
                  <c:v>2.0797817460317463</c:v>
                </c:pt>
                <c:pt idx="1">
                  <c:v>0.1</c:v>
                </c:pt>
                <c:pt idx="2" formatCode="0.00">
                  <c:v>5.8202182539682541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8CC-4C87-A784-EE0CE4542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2E-482E-AAC4-89B03683467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2E-482E-AAC4-89B03683467A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2E-482E-AAC4-89B03683467A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2E-482E-AAC4-89B03683467A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2E-482E-AAC4-89B0368346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E2E-482E-AAC4-89B0368346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E2E-482E-AAC4-89B03683467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E2E-482E-AAC4-89B03683467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E2E-482E-AAC4-89B03683467A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E2E-482E-AAC4-89B03683467A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CE2E-482E-AAC4-89B036834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E2E-482E-AAC4-89B03683467A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E2E-482E-AAC4-89B03683467A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E2E-482E-AAC4-89B03683467A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E2E-482E-AAC4-89B03683467A}"/>
              </c:ext>
            </c:extLst>
          </c:dPt>
          <c:val>
            <c:numRef>
              <c:f>'Análisis NSI'!$L$61:$L$64</c:f>
              <c:numCache>
                <c:formatCode>General</c:formatCode>
                <c:ptCount val="4"/>
                <c:pt idx="0" formatCode="0.00">
                  <c:v>2.5907936507936506</c:v>
                </c:pt>
                <c:pt idx="1">
                  <c:v>0.1</c:v>
                </c:pt>
                <c:pt idx="2" formatCode="0.00">
                  <c:v>5.3092063492063497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E2E-482E-AAC4-89B036834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68-4660-9C5D-1B9FCEEB0AE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68-4660-9C5D-1B9FCEEB0AEF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68-4660-9C5D-1B9FCEEB0AEF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68-4660-9C5D-1B9FCEEB0AEF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268-4660-9C5D-1B9FCEEB0AE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268-4660-9C5D-1B9FCEEB0AE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268-4660-9C5D-1B9FCEEB0AE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268-4660-9C5D-1B9FCEEB0AE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268-4660-9C5D-1B9FCEEB0AEF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68-4660-9C5D-1B9FCEEB0AEF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B268-4660-9C5D-1B9FCEEB0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268-4660-9C5D-1B9FCEEB0AEF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268-4660-9C5D-1B9FCEEB0AE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268-4660-9C5D-1B9FCEEB0AEF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B268-4660-9C5D-1B9FCEEB0AEF}"/>
              </c:ext>
            </c:extLst>
          </c:dPt>
          <c:val>
            <c:numRef>
              <c:f>'Análisis NSI'!$H$39:$H$42</c:f>
              <c:numCache>
                <c:formatCode>General</c:formatCode>
                <c:ptCount val="4"/>
                <c:pt idx="0" formatCode="0.00">
                  <c:v>2.95</c:v>
                </c:pt>
                <c:pt idx="1">
                  <c:v>0.1</c:v>
                </c:pt>
                <c:pt idx="2" formatCode="0.00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268-4660-9C5D-1B9FCEEB0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22-4447-A70B-97229C074FA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22-4447-A70B-97229C074FA0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22-4447-A70B-97229C074FA0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22-4447-A70B-97229C074FA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22-4447-A70B-97229C074F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22-4447-A70B-97229C074F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C22-4447-A70B-97229C074F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C22-4447-A70B-97229C074F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C22-4447-A70B-97229C074FA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C22-4447-A70B-97229C074FA0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2C22-4447-A70B-97229C07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2C22-4447-A70B-97229C074FA0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C22-4447-A70B-97229C074FA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2C22-4447-A70B-97229C074FA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2C22-4447-A70B-97229C074FA0}"/>
              </c:ext>
            </c:extLst>
          </c:dPt>
          <c:val>
            <c:numRef>
              <c:f>'Análisis NSI'!$K$39:$K$42</c:f>
              <c:numCache>
                <c:formatCode>General</c:formatCode>
                <c:ptCount val="4"/>
                <c:pt idx="0" formatCode="0.00">
                  <c:v>2.5</c:v>
                </c:pt>
                <c:pt idx="1">
                  <c:v>0.1</c:v>
                </c:pt>
                <c:pt idx="2" formatCode="0.00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C22-4447-A70B-97229C07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33-4D03-A494-AF07DA0AC39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33-4D03-A494-AF07DA0AC398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33-4D03-A494-AF07DA0AC398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33-4D03-A494-AF07DA0AC398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33-4D03-A494-AF07DA0AC3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633-4D03-A494-AF07DA0AC3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633-4D03-A494-AF07DA0AC39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633-4D03-A494-AF07DA0AC39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633-4D03-A494-AF07DA0AC398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633-4D03-A494-AF07DA0AC398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3633-4D03-A494-AF07DA0AC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3633-4D03-A494-AF07DA0AC398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3633-4D03-A494-AF07DA0AC39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3633-4D03-A494-AF07DA0AC39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3633-4D03-A494-AF07DA0AC398}"/>
              </c:ext>
            </c:extLst>
          </c:dPt>
          <c:val>
            <c:numRef>
              <c:f>'Análisis NSI'!$N$39:$N$42</c:f>
              <c:numCache>
                <c:formatCode>General</c:formatCode>
                <c:ptCount val="4"/>
                <c:pt idx="0" formatCode="0.00">
                  <c:v>3.0611111111111113</c:v>
                </c:pt>
                <c:pt idx="1">
                  <c:v>0.1</c:v>
                </c:pt>
                <c:pt idx="2" formatCode="0.00">
                  <c:v>4.8388888888888886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633-4D03-A494-AF07DA0AC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7C-4051-BDF3-7EF7129CA6A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7C-4051-BDF3-7EF7129CA6AE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37C-4051-BDF3-7EF7129CA6AE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37C-4051-BDF3-7EF7129CA6AE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37C-4051-BDF3-7EF7129CA6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37C-4051-BDF3-7EF7129CA6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37C-4051-BDF3-7EF7129CA6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37C-4051-BDF3-7EF7129CA6A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37C-4051-BDF3-7EF7129CA6AE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37C-4051-BDF3-7EF7129CA6AE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A37C-4051-BDF3-7EF7129CA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37C-4051-BDF3-7EF7129CA6AE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37C-4051-BDF3-7EF7129CA6A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37C-4051-BDF3-7EF7129CA6AE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37C-4051-BDF3-7EF7129CA6AE}"/>
              </c:ext>
            </c:extLst>
          </c:dPt>
          <c:val>
            <c:numRef>
              <c:f>'Análisis NSI'!$Q$39:$Q$42</c:f>
              <c:numCache>
                <c:formatCode>General</c:formatCode>
                <c:ptCount val="4"/>
                <c:pt idx="0" formatCode="0.00">
                  <c:v>3.1500000000000004</c:v>
                </c:pt>
                <c:pt idx="1">
                  <c:v>0.1</c:v>
                </c:pt>
                <c:pt idx="2" formatCode="0.00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37C-4051-BDF3-7EF7129CA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5A-466B-A42B-D652BCE8CE3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5A-466B-A42B-D652BCE8CE3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5A-466B-A42B-D652BCE8CE33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5A-466B-A42B-D652BCE8CE33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55A-466B-A42B-D652BCE8CE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55A-466B-A42B-D652BCE8CE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55A-466B-A42B-D652BCE8CE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55A-466B-A42B-D652BCE8CE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55A-466B-A42B-D652BCE8CE33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55A-466B-A42B-D652BCE8CE33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E55A-466B-A42B-D652BCE8C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E55A-466B-A42B-D652BCE8CE33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E55A-466B-A42B-D652BCE8CE33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E55A-466B-A42B-D652BCE8CE33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E55A-466B-A42B-D652BCE8CE33}"/>
              </c:ext>
            </c:extLst>
          </c:dPt>
          <c:val>
            <c:numRef>
              <c:f>'Análisis NSI'!$T$39:$T$42</c:f>
              <c:numCache>
                <c:formatCode>General</c:formatCode>
                <c:ptCount val="4"/>
                <c:pt idx="0" formatCode="0.00">
                  <c:v>2.95</c:v>
                </c:pt>
                <c:pt idx="1">
                  <c:v>0.1</c:v>
                </c:pt>
                <c:pt idx="2" formatCode="0.00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55A-466B-A42B-D652BCE8C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A9-42AB-A592-6545CCC2BD7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A9-42AB-A592-6545CCC2BD7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A9-42AB-A592-6545CCC2BD73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4A9-42AB-A592-6545CCC2BD73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A9-42AB-A592-6545CCC2BD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4A9-42AB-A592-6545CCC2BD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4A9-42AB-A592-6545CCC2BD7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4A9-42AB-A592-6545CCC2BD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4A9-42AB-A592-6545CCC2BD73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4A9-42AB-A592-6545CCC2BD73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34A9-42AB-A592-6545CCC2B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34A9-42AB-A592-6545CCC2BD73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34A9-42AB-A592-6545CCC2BD73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34A9-42AB-A592-6545CCC2BD73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34A9-42AB-A592-6545CCC2BD73}"/>
              </c:ext>
            </c:extLst>
          </c:dPt>
          <c:val>
            <c:numRef>
              <c:f>'Análisis NSI'!$W$39:$W$42</c:f>
              <c:numCache>
                <c:formatCode>General</c:formatCode>
                <c:ptCount val="4"/>
                <c:pt idx="0" formatCode="0.00">
                  <c:v>2.95</c:v>
                </c:pt>
                <c:pt idx="1">
                  <c:v>0.1</c:v>
                </c:pt>
                <c:pt idx="2" formatCode="0.00">
                  <c:v>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4A9-42AB-A592-6545CCC2B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6F-4AA7-9920-1575DCB21B6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6F-4AA7-9920-1575DCB21B64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6F-4AA7-9920-1575DCB21B64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6F-4AA7-9920-1575DCB21B64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36F-4AA7-9920-1575DCB21B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36F-4AA7-9920-1575DCB21B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36F-4AA7-9920-1575DCB21B6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36F-4AA7-9920-1575DCB21B6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36F-4AA7-9920-1575DCB21B64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36F-4AA7-9920-1575DCB21B64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F36F-4AA7-9920-1575DCB21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36F-4AA7-9920-1575DCB21B64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F36F-4AA7-9920-1575DCB21B6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F36F-4AA7-9920-1575DCB21B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F36F-4AA7-9920-1575DCB21B64}"/>
              </c:ext>
            </c:extLst>
          </c:dPt>
          <c:val>
            <c:numRef>
              <c:f>'Análisis NSI'!$Z$10:$Z$13</c:f>
              <c:numCache>
                <c:formatCode>General</c:formatCode>
                <c:ptCount val="4"/>
                <c:pt idx="0" formatCode="0.00">
                  <c:v>3.1500000000000004</c:v>
                </c:pt>
                <c:pt idx="1">
                  <c:v>0.1</c:v>
                </c:pt>
                <c:pt idx="2" formatCode="0.00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36F-4AA7-9920-1575DCB21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23-4362-BB76-010028709EB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23-4362-BB76-010028709EB1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23-4362-BB76-010028709EB1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23-4362-BB76-010028709EB1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923-4362-BB76-010028709E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923-4362-BB76-010028709EB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923-4362-BB76-010028709EB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923-4362-BB76-010028709EB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923-4362-BB76-010028709EB1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923-4362-BB76-010028709EB1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C923-4362-BB76-010028709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923-4362-BB76-010028709EB1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923-4362-BB76-010028709EB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923-4362-BB76-010028709EB1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923-4362-BB76-010028709EB1}"/>
              </c:ext>
            </c:extLst>
          </c:dPt>
          <c:val>
            <c:numRef>
              <c:f>'Análisis NSI'!$L$61:$L$64</c:f>
              <c:numCache>
                <c:formatCode>General</c:formatCode>
                <c:ptCount val="4"/>
                <c:pt idx="0" formatCode="0.00">
                  <c:v>2.5907936507936506</c:v>
                </c:pt>
                <c:pt idx="1">
                  <c:v>0.1</c:v>
                </c:pt>
                <c:pt idx="2" formatCode="0.00">
                  <c:v>5.3092063492063497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923-4362-BB76-010028709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C2-45EE-95C5-F312D44FBA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C2-45EE-95C5-F312D44FBA90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C2-45EE-95C5-F312D44FBA90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C2-45EE-95C5-F312D44FBA9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4C2-45EE-95C5-F312D44FBA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4C2-45EE-95C5-F312D44FBA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4C2-45EE-95C5-F312D44FBA9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4C2-45EE-95C5-F312D44FBA9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4C2-45EE-95C5-F312D44FBA90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4C2-45EE-95C5-F312D44FBA90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B4C2-45EE-95C5-F312D44FB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4C2-45EE-95C5-F312D44FBA90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4C2-45EE-95C5-F312D44FBA9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4C2-45EE-95C5-F312D44FBA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B4C2-45EE-95C5-F312D44FBA90}"/>
              </c:ext>
            </c:extLst>
          </c:dPt>
          <c:val>
            <c:numRef>
              <c:f>'Análisis NSI'!$AC$10:$AC$13</c:f>
              <c:numCache>
                <c:formatCode>General</c:formatCode>
                <c:ptCount val="4"/>
                <c:pt idx="0" formatCode="0.00">
                  <c:v>2.0797817460317463</c:v>
                </c:pt>
                <c:pt idx="1">
                  <c:v>0.1</c:v>
                </c:pt>
                <c:pt idx="2" formatCode="0.00">
                  <c:v>5.8202182539682541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4C2-45EE-95C5-F312D44FB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A6-4306-8B8D-ED95D58BF6C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A6-4306-8B8D-ED95D58BF6CC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A6-4306-8B8D-ED95D58BF6CC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A6-4306-8B8D-ED95D58BF6CC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A6-4306-8B8D-ED95D58BF6C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A6-4306-8B8D-ED95D58BF6C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A6-4306-8B8D-ED95D58BF6C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A6-4306-8B8D-ED95D58BF6C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DA6-4306-8B8D-ED95D58BF6CC}"/>
              </c:ext>
            </c:extLst>
          </c:dPt>
          <c:dPt>
            <c:idx val="9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DA6-4306-8B8D-ED95D58BF6CC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6DA6-4306-8B8D-ED95D58BF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DA6-4306-8B8D-ED95D58BF6C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6DA6-4306-8B8D-ED95D58BF6CC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6DA6-4306-8B8D-ED95D58BF6CC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6DA6-4306-8B8D-ED95D58BF6CC}"/>
              </c:ext>
            </c:extLst>
          </c:dPt>
          <c:val>
            <c:numRef>
              <c:f>'Análisis 2 (2)'!$L$10:$L$13</c:f>
              <c:numCache>
                <c:formatCode>General</c:formatCode>
                <c:ptCount val="4"/>
                <c:pt idx="0">
                  <c:v>13.5</c:v>
                </c:pt>
                <c:pt idx="1">
                  <c:v>0.25</c:v>
                </c:pt>
                <c:pt idx="2">
                  <c:v>-5.75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DA6-4306-8B8D-ED95D58BF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DA-403F-B7ED-AF6D28FBFD9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DA-403F-B7ED-AF6D28FBFD99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DA-403F-B7ED-AF6D28FBFD99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DA-403F-B7ED-AF6D28FBFD99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DA-403F-B7ED-AF6D28FBFD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DA-403F-B7ED-AF6D28FBFD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DA-403F-B7ED-AF6D28FBFD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DA-403F-B7ED-AF6D28FBFD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1DA-403F-B7ED-AF6D28FBFD99}"/>
              </c:ext>
            </c:extLst>
          </c:dPt>
          <c:dPt>
            <c:idx val="9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1DA-403F-B7ED-AF6D28FBFD99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71DA-403F-B7ED-AF6D28FBF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1DA-403F-B7ED-AF6D28FBFD99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71DA-403F-B7ED-AF6D28FBFD99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71DA-403F-B7ED-AF6D28FBFD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71DA-403F-B7ED-AF6D28FBFD99}"/>
              </c:ext>
            </c:extLst>
          </c:dPt>
          <c:val>
            <c:numRef>
              <c:f>'Análisis 2 (2)'!$O$10:$O$13</c:f>
              <c:numCache>
                <c:formatCode>General</c:formatCode>
                <c:ptCount val="4"/>
                <c:pt idx="0">
                  <c:v>14.5</c:v>
                </c:pt>
                <c:pt idx="1">
                  <c:v>0.25</c:v>
                </c:pt>
                <c:pt idx="2">
                  <c:v>-6.75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1DA-403F-B7ED-AF6D28FBF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80-4B88-9C26-ED72D1312B9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80-4B88-9C26-ED72D1312B96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80-4B88-9C26-ED72D1312B96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80-4B88-9C26-ED72D1312B96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80-4B88-9C26-ED72D1312B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80-4B88-9C26-ED72D1312B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780-4B88-9C26-ED72D1312B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780-4B88-9C26-ED72D1312B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780-4B88-9C26-ED72D1312B96}"/>
              </c:ext>
            </c:extLst>
          </c:dPt>
          <c:dPt>
            <c:idx val="9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780-4B88-9C26-ED72D1312B96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8780-4B88-9C26-ED72D1312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780-4B88-9C26-ED72D1312B96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780-4B88-9C26-ED72D1312B96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780-4B88-9C26-ED72D1312B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8780-4B88-9C26-ED72D1312B96}"/>
              </c:ext>
            </c:extLst>
          </c:dPt>
          <c:val>
            <c:numRef>
              <c:f>'Análisis 2 (2)'!$R$10:$R$13</c:f>
              <c:numCache>
                <c:formatCode>General</c:formatCode>
                <c:ptCount val="4"/>
                <c:pt idx="0">
                  <c:v>12.5</c:v>
                </c:pt>
                <c:pt idx="1">
                  <c:v>0.25</c:v>
                </c:pt>
                <c:pt idx="2">
                  <c:v>-4.75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780-4B88-9C26-ED72D1312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47-41F2-BFF8-BA9C50C9661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47-41F2-BFF8-BA9C50C96616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47-41F2-BFF8-BA9C50C96616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47-41F2-BFF8-BA9C50C96616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47-41F2-BFF8-BA9C50C966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47-41F2-BFF8-BA9C50C966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47-41F2-BFF8-BA9C50C966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C47-41F2-BFF8-BA9C50C966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C47-41F2-BFF8-BA9C50C96616}"/>
              </c:ext>
            </c:extLst>
          </c:dPt>
          <c:dPt>
            <c:idx val="9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C47-41F2-BFF8-BA9C50C96616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BC47-41F2-BFF8-BA9C50C96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BC47-41F2-BFF8-BA9C50C96616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C47-41F2-BFF8-BA9C50C96616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BC47-41F2-BFF8-BA9C50C966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BC47-41F2-BFF8-BA9C50C96616}"/>
              </c:ext>
            </c:extLst>
          </c:dPt>
          <c:val>
            <c:numRef>
              <c:f>'Análisis 2 (2)'!$U$10:$U$13</c:f>
              <c:numCache>
                <c:formatCode>General</c:formatCode>
                <c:ptCount val="4"/>
                <c:pt idx="0">
                  <c:v>17.5</c:v>
                </c:pt>
                <c:pt idx="1">
                  <c:v>0.25</c:v>
                </c:pt>
                <c:pt idx="2">
                  <c:v>-9.75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C47-41F2-BFF8-BA9C50C96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CA-415E-A678-E09C647C483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CA-415E-A678-E09C647C4835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CA-415E-A678-E09C647C4835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CA-415E-A678-E09C647C4835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CA-415E-A678-E09C647C48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4CA-415E-A678-E09C647C48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4CA-415E-A678-E09C647C48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4CA-415E-A678-E09C647C48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4CA-415E-A678-E09C647C4835}"/>
              </c:ext>
            </c:extLst>
          </c:dPt>
          <c:dPt>
            <c:idx val="9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4CA-415E-A678-E09C647C4835}"/>
              </c:ext>
            </c:extLst>
          </c:dP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4-84CA-415E-A678-E09C647C4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5"/>
      </c:doughnutChart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4CA-415E-A678-E09C647C4835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4CA-415E-A678-E09C647C4835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4CA-415E-A678-E09C647C48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84CA-415E-A678-E09C647C4835}"/>
              </c:ext>
            </c:extLst>
          </c:dPt>
          <c:val>
            <c:numRef>
              <c:f>'Análisis 2 (2)'!$X$10:$X$13</c:f>
              <c:numCache>
                <c:formatCode>General</c:formatCode>
                <c:ptCount val="4"/>
                <c:pt idx="0">
                  <c:v>3.5</c:v>
                </c:pt>
                <c:pt idx="1">
                  <c:v>0.25</c:v>
                </c:pt>
                <c:pt idx="2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4CA-415E-A678-E09C647C4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3.png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3.png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3.png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3.png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3.png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3.png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13" Type="http://schemas.openxmlformats.org/officeDocument/2006/relationships/chart" Target="../charts/chart43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12" Type="http://schemas.openxmlformats.org/officeDocument/2006/relationships/chart" Target="../charts/chart42.xml"/><Relationship Id="rId2" Type="http://schemas.openxmlformats.org/officeDocument/2006/relationships/chart" Target="../charts/chart32.xml"/><Relationship Id="rId16" Type="http://schemas.openxmlformats.org/officeDocument/2006/relationships/chart" Target="../charts/chart46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11" Type="http://schemas.openxmlformats.org/officeDocument/2006/relationships/chart" Target="../charts/chart41.xml"/><Relationship Id="rId5" Type="http://schemas.openxmlformats.org/officeDocument/2006/relationships/chart" Target="../charts/chart35.xml"/><Relationship Id="rId15" Type="http://schemas.openxmlformats.org/officeDocument/2006/relationships/chart" Target="../charts/chart45.xml"/><Relationship Id="rId10" Type="http://schemas.openxmlformats.org/officeDocument/2006/relationships/chart" Target="../charts/chart40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Relationship Id="rId14" Type="http://schemas.openxmlformats.org/officeDocument/2006/relationships/chart" Target="../charts/chart4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image" Target="../media/image18.jpeg"/><Relationship Id="rId1" Type="http://schemas.openxmlformats.org/officeDocument/2006/relationships/image" Target="../media/image3.png"/><Relationship Id="rId4" Type="http://schemas.openxmlformats.org/officeDocument/2006/relationships/chart" Target="../charts/chart4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12</xdr:row>
      <xdr:rowOff>118110</xdr:rowOff>
    </xdr:from>
    <xdr:to>
      <xdr:col>8</xdr:col>
      <xdr:colOff>236220</xdr:colOff>
      <xdr:row>24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56A22DC-8C66-414B-B9F4-4B95CAECC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289560</xdr:colOff>
      <xdr:row>12</xdr:row>
      <xdr:rowOff>114300</xdr:rowOff>
    </xdr:from>
    <xdr:to>
      <xdr:col>11</xdr:col>
      <xdr:colOff>457200</xdr:colOff>
      <xdr:row>24</xdr:row>
      <xdr:rowOff>110490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C68E8FB8-9386-4773-A2C1-5C7EE46693FF}"/>
            </a:ext>
          </a:extLst>
        </xdr:cNvPr>
        <xdr:cNvGrpSpPr/>
      </xdr:nvGrpSpPr>
      <xdr:grpSpPr>
        <a:xfrm>
          <a:off x="5528310" y="2400300"/>
          <a:ext cx="2317569" cy="2282190"/>
          <a:chOff x="13075920" y="2430780"/>
          <a:chExt cx="2255520" cy="2190750"/>
        </a:xfrm>
      </xdr:grpSpPr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CF474489-915B-9713-08C5-8216E286DAC5}"/>
              </a:ext>
            </a:extLst>
          </xdr:cNvPr>
          <xdr:cNvGraphicFramePr>
            <a:graphicFrameLocks/>
          </xdr:cNvGraphicFramePr>
        </xdr:nvGraphicFramePr>
        <xdr:xfrm>
          <a:off x="13075920" y="24307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I$4">
        <xdr:nvSpPr>
          <xdr:cNvPr id="7" name="CuadroTexto 1">
            <a:extLst>
              <a:ext uri="{FF2B5EF4-FFF2-40B4-BE49-F238E27FC236}">
                <a16:creationId xmlns:a16="http://schemas.microsoft.com/office/drawing/2014/main" id="{04879F85-CF3F-26AB-1EF8-5267FD87C5F6}"/>
              </a:ext>
            </a:extLst>
          </xdr:cNvPr>
          <xdr:cNvSpPr txBox="1"/>
        </xdr:nvSpPr>
        <xdr:spPr>
          <a:xfrm>
            <a:off x="13341698" y="3733800"/>
            <a:ext cx="1731147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AB623427-AD6C-41A7-BC20-1238F0ABD2DB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ADMINISTRATIVAS  ETT   2025</a:t>
            </a:fld>
            <a:endParaRPr lang="es-EC" sz="3600" b="1" kern="1200"/>
          </a:p>
        </xdr:txBody>
      </xdr:sp>
      <xdr:sp macro="" textlink="'Análisis NSI'!$I$5">
        <xdr:nvSpPr>
          <xdr:cNvPr id="8" name="CuadroTexto 2">
            <a:extLst>
              <a:ext uri="{FF2B5EF4-FFF2-40B4-BE49-F238E27FC236}">
                <a16:creationId xmlns:a16="http://schemas.microsoft.com/office/drawing/2014/main" id="{20AF88FD-A46D-485D-4E44-348829A8097A}"/>
              </a:ext>
            </a:extLst>
          </xdr:cNvPr>
          <xdr:cNvSpPr txBox="1"/>
        </xdr:nvSpPr>
        <xdr:spPr>
          <a:xfrm>
            <a:off x="13936980" y="342138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F8508518-1506-4365-AAD1-2443FB7C647C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2.58</a:t>
            </a:fld>
            <a:endParaRPr lang="es-EC" sz="2400" b="1" kern="1200"/>
          </a:p>
        </xdr:txBody>
      </xdr:sp>
    </xdr:grpSp>
    <xdr:clientData/>
  </xdr:twoCellAnchor>
  <xdr:twoCellAnchor>
    <xdr:from>
      <xdr:col>12</xdr:col>
      <xdr:colOff>0</xdr:colOff>
      <xdr:row>12</xdr:row>
      <xdr:rowOff>160020</xdr:rowOff>
    </xdr:from>
    <xdr:to>
      <xdr:col>15</xdr:col>
      <xdr:colOff>198120</xdr:colOff>
      <xdr:row>24</xdr:row>
      <xdr:rowOff>156210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03C195BD-4F36-42AD-99A4-F2A5A0B74941}"/>
            </a:ext>
          </a:extLst>
        </xdr:cNvPr>
        <xdr:cNvGrpSpPr/>
      </xdr:nvGrpSpPr>
      <xdr:grpSpPr>
        <a:xfrm>
          <a:off x="8055429" y="2446020"/>
          <a:ext cx="2198370" cy="2282190"/>
          <a:chOff x="15377160" y="2293620"/>
          <a:chExt cx="2255520" cy="2190750"/>
        </a:xfrm>
      </xdr:grpSpPr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F0CD07E2-CBAB-403E-E700-79A5D6B8C22B}"/>
              </a:ext>
            </a:extLst>
          </xdr:cNvPr>
          <xdr:cNvGraphicFramePr>
            <a:graphicFrameLocks/>
          </xdr:cNvGraphicFramePr>
        </xdr:nvGraphicFramePr>
        <xdr:xfrm>
          <a:off x="15377160" y="229362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J$4">
        <xdr:nvSpPr>
          <xdr:cNvPr id="11" name="CuadroTexto 1">
            <a:extLst>
              <a:ext uri="{FF2B5EF4-FFF2-40B4-BE49-F238E27FC236}">
                <a16:creationId xmlns:a16="http://schemas.microsoft.com/office/drawing/2014/main" id="{34C35C4B-FB88-1BDD-959F-AEA20EBDB1AB}"/>
              </a:ext>
            </a:extLst>
          </xdr:cNvPr>
          <xdr:cNvSpPr txBox="1"/>
        </xdr:nvSpPr>
        <xdr:spPr>
          <a:xfrm>
            <a:off x="15956280" y="3634740"/>
            <a:ext cx="1104900" cy="312420"/>
          </a:xfrm>
          <a:prstGeom prst="rect">
            <a:avLst/>
          </a:prstGeom>
        </xdr:spPr>
        <xdr:txBody>
          <a:bodyPr wrap="square" rtlCol="0"/>
          <a:lstStyle/>
          <a:p>
            <a:fld id="{84D57348-9820-4011-8257-0A25EFE54E6E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JURIDICAS ETT   2025</a:t>
            </a:fld>
            <a:endPara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'Análisis NSI'!$J$5">
        <xdr:nvSpPr>
          <xdr:cNvPr id="12" name="CuadroTexto 2">
            <a:extLst>
              <a:ext uri="{FF2B5EF4-FFF2-40B4-BE49-F238E27FC236}">
                <a16:creationId xmlns:a16="http://schemas.microsoft.com/office/drawing/2014/main" id="{955FD42F-5A02-BE89-5E29-A79D7E0DF683}"/>
              </a:ext>
            </a:extLst>
          </xdr:cNvPr>
          <xdr:cNvSpPr txBox="1"/>
        </xdr:nvSpPr>
        <xdr:spPr>
          <a:xfrm>
            <a:off x="16222980" y="335280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B02A28D3-DA70-4EF8-9589-A33EE967889B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1.11</a:t>
            </a:fld>
            <a:endParaRPr lang="es-EC" sz="2400" b="1" kern="1200"/>
          </a:p>
        </xdr:txBody>
      </xdr:sp>
    </xdr:grpSp>
    <xdr:clientData/>
  </xdr:twoCellAnchor>
  <xdr:twoCellAnchor>
    <xdr:from>
      <xdr:col>15</xdr:col>
      <xdr:colOff>480060</xdr:colOff>
      <xdr:row>13</xdr:row>
      <xdr:rowOff>38100</xdr:rowOff>
    </xdr:from>
    <xdr:to>
      <xdr:col>18</xdr:col>
      <xdr:colOff>678180</xdr:colOff>
      <xdr:row>25</xdr:row>
      <xdr:rowOff>34290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2CF437C8-C705-4141-B53B-8FE3C4FFDB07}"/>
            </a:ext>
          </a:extLst>
        </xdr:cNvPr>
        <xdr:cNvGrpSpPr/>
      </xdr:nvGrpSpPr>
      <xdr:grpSpPr>
        <a:xfrm>
          <a:off x="10535739" y="2514600"/>
          <a:ext cx="2188845" cy="2282190"/>
          <a:chOff x="18112740" y="2392680"/>
          <a:chExt cx="2255520" cy="2190750"/>
        </a:xfrm>
      </xdr:grpSpPr>
      <xdr:graphicFrame macro="">
        <xdr:nvGraphicFramePr>
          <xdr:cNvPr id="14" name="Gráfico 13">
            <a:extLst>
              <a:ext uri="{FF2B5EF4-FFF2-40B4-BE49-F238E27FC236}">
                <a16:creationId xmlns:a16="http://schemas.microsoft.com/office/drawing/2014/main" id="{FC811E92-5A06-CBCE-9574-2AFE8D238E50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Análisis NSI'!$K$5">
        <xdr:nvSpPr>
          <xdr:cNvPr id="15" name="CuadroTexto 2">
            <a:extLst>
              <a:ext uri="{FF2B5EF4-FFF2-40B4-BE49-F238E27FC236}">
                <a16:creationId xmlns:a16="http://schemas.microsoft.com/office/drawing/2014/main" id="{79EA2E45-22F8-8EB5-85EC-70C8DB326E61}"/>
              </a:ext>
            </a:extLst>
          </xdr:cNvPr>
          <xdr:cNvSpPr txBox="1"/>
        </xdr:nvSpPr>
        <xdr:spPr>
          <a:xfrm>
            <a:off x="18966180" y="3444240"/>
            <a:ext cx="6096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C193E67D-4C9C-4998-8063-6D74EA8B4237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1.25</a:t>
            </a:fld>
            <a:endParaRPr lang="es-EC" sz="2400" b="1" kern="1200"/>
          </a:p>
        </xdr:txBody>
      </xdr:sp>
      <xdr:sp macro="" textlink="$K$4">
        <xdr:nvSpPr>
          <xdr:cNvPr id="16" name="CuadroTexto 1">
            <a:extLst>
              <a:ext uri="{FF2B5EF4-FFF2-40B4-BE49-F238E27FC236}">
                <a16:creationId xmlns:a16="http://schemas.microsoft.com/office/drawing/2014/main" id="{5816235B-7179-7786-3E69-231151EBB181}"/>
              </a:ext>
            </a:extLst>
          </xdr:cNvPr>
          <xdr:cNvSpPr txBox="1"/>
        </xdr:nvSpPr>
        <xdr:spPr>
          <a:xfrm>
            <a:off x="18227040" y="3726180"/>
            <a:ext cx="2057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E3DC20FA-0737-4BBA-8BE1-29D2FBC25503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FISICAS - OPERATIVAS ETT   2025</a:t>
            </a:fld>
            <a:endParaRPr lang="es-EC" sz="1600" b="1" kern="1200"/>
          </a:p>
        </xdr:txBody>
      </xdr:sp>
    </xdr:grpSp>
    <xdr:clientData/>
  </xdr:twoCellAnchor>
  <xdr:twoCellAnchor>
    <xdr:from>
      <xdr:col>19</xdr:col>
      <xdr:colOff>91440</xdr:colOff>
      <xdr:row>13</xdr:row>
      <xdr:rowOff>0</xdr:rowOff>
    </xdr:from>
    <xdr:to>
      <xdr:col>20</xdr:col>
      <xdr:colOff>1059180</xdr:colOff>
      <xdr:row>24</xdr:row>
      <xdr:rowOff>179070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80C5419F-D49C-4A78-8701-1AE579833A61}"/>
            </a:ext>
          </a:extLst>
        </xdr:cNvPr>
        <xdr:cNvGrpSpPr/>
      </xdr:nvGrpSpPr>
      <xdr:grpSpPr>
        <a:xfrm>
          <a:off x="12814119" y="2476500"/>
          <a:ext cx="2219597" cy="2274570"/>
          <a:chOff x="18112740" y="2392680"/>
          <a:chExt cx="2255520" cy="2190750"/>
        </a:xfrm>
      </xdr:grpSpPr>
      <xdr:graphicFrame macro="">
        <xdr:nvGraphicFramePr>
          <xdr:cNvPr id="18" name="Gráfico 17">
            <a:extLst>
              <a:ext uri="{FF2B5EF4-FFF2-40B4-BE49-F238E27FC236}">
                <a16:creationId xmlns:a16="http://schemas.microsoft.com/office/drawing/2014/main" id="{C75255B9-B664-98CD-8433-C8E92551D6DA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Análisis NSI'!$L$5">
        <xdr:nvSpPr>
          <xdr:cNvPr id="19" name="CuadroTexto 2">
            <a:extLst>
              <a:ext uri="{FF2B5EF4-FFF2-40B4-BE49-F238E27FC236}">
                <a16:creationId xmlns:a16="http://schemas.microsoft.com/office/drawing/2014/main" id="{3231C4D8-DCF4-C197-E711-B235AB1F31CB}"/>
              </a:ext>
            </a:extLst>
          </xdr:cNvPr>
          <xdr:cNvSpPr txBox="1"/>
        </xdr:nvSpPr>
        <xdr:spPr>
          <a:xfrm>
            <a:off x="18966180" y="3444240"/>
            <a:ext cx="61722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6216502D-054E-405D-95B1-E7831DF943C1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2.75</a:t>
            </a:fld>
            <a:endParaRPr lang="es-EC" sz="2400" b="1" kern="1200"/>
          </a:p>
        </xdr:txBody>
      </xdr:sp>
      <xdr:sp macro="" textlink="$L$4">
        <xdr:nvSpPr>
          <xdr:cNvPr id="20" name="CuadroTexto 1">
            <a:extLst>
              <a:ext uri="{FF2B5EF4-FFF2-40B4-BE49-F238E27FC236}">
                <a16:creationId xmlns:a16="http://schemas.microsoft.com/office/drawing/2014/main" id="{FC261483-B7E2-704D-CCAC-B6520941D2BF}"/>
              </a:ext>
            </a:extLst>
          </xdr:cNvPr>
          <xdr:cNvSpPr txBox="1"/>
        </xdr:nvSpPr>
        <xdr:spPr>
          <a:xfrm>
            <a:off x="18143220" y="3749040"/>
            <a:ext cx="21945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2FAA20CD-1FEF-44A6-9653-AE7F0B77925D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FISICAS - INFRAESTRUCTURA ETT    2025</a:t>
            </a:fld>
            <a:endParaRPr lang="es-EC" sz="1600" b="1" kern="1200"/>
          </a:p>
        </xdr:txBody>
      </xdr:sp>
    </xdr:grpSp>
    <xdr:clientData/>
  </xdr:twoCellAnchor>
  <xdr:twoCellAnchor>
    <xdr:from>
      <xdr:col>21</xdr:col>
      <xdr:colOff>68580</xdr:colOff>
      <xdr:row>12</xdr:row>
      <xdr:rowOff>167640</xdr:rowOff>
    </xdr:from>
    <xdr:to>
      <xdr:col>23</xdr:col>
      <xdr:colOff>68580</xdr:colOff>
      <xdr:row>24</xdr:row>
      <xdr:rowOff>163830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E31AC80F-CCC4-4684-B1D8-13780CA03CC9}"/>
            </a:ext>
          </a:extLst>
        </xdr:cNvPr>
        <xdr:cNvGrpSpPr/>
      </xdr:nvGrpSpPr>
      <xdr:grpSpPr>
        <a:xfrm>
          <a:off x="15145294" y="2453640"/>
          <a:ext cx="2204357" cy="2282190"/>
          <a:chOff x="18112740" y="2392680"/>
          <a:chExt cx="2255520" cy="2190750"/>
        </a:xfrm>
      </xdr:grpSpPr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CA5C552D-7DF5-8759-894E-52D57F698886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'Análisis NSI'!$M$5">
        <xdr:nvSpPr>
          <xdr:cNvPr id="23" name="CuadroTexto 2">
            <a:extLst>
              <a:ext uri="{FF2B5EF4-FFF2-40B4-BE49-F238E27FC236}">
                <a16:creationId xmlns:a16="http://schemas.microsoft.com/office/drawing/2014/main" id="{16ADC8FB-DEF9-8B30-1BF4-C70F68D6B9EA}"/>
              </a:ext>
            </a:extLst>
          </xdr:cNvPr>
          <xdr:cNvSpPr txBox="1"/>
        </xdr:nvSpPr>
        <xdr:spPr>
          <a:xfrm>
            <a:off x="18966180" y="344424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E4ACA6F8-035F-4546-8998-22C9568D669B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1.25</a:t>
            </a:fld>
            <a:endParaRPr lang="es-EC" sz="2400" b="1" kern="1200"/>
          </a:p>
        </xdr:txBody>
      </xdr:sp>
      <xdr:sp macro="" textlink="$M$4">
        <xdr:nvSpPr>
          <xdr:cNvPr id="24" name="CuadroTexto 1">
            <a:extLst>
              <a:ext uri="{FF2B5EF4-FFF2-40B4-BE49-F238E27FC236}">
                <a16:creationId xmlns:a16="http://schemas.microsoft.com/office/drawing/2014/main" id="{A2944D89-B17A-B6D1-C6A3-2697DB3757D7}"/>
              </a:ext>
            </a:extLst>
          </xdr:cNvPr>
          <xdr:cNvSpPr txBox="1"/>
        </xdr:nvSpPr>
        <xdr:spPr>
          <a:xfrm>
            <a:off x="18166080" y="3726180"/>
            <a:ext cx="216408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DFFDA477-9D9C-4C27-9E31-7C1DDF00019C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TÉCNICAS - COMPETENCIAS ETT   2025</a:t>
            </a:fld>
            <a:endParaRPr lang="es-EC" sz="1600" b="1" kern="1200"/>
          </a:p>
        </xdr:txBody>
      </xdr:sp>
    </xdr:grpSp>
    <xdr:clientData/>
  </xdr:twoCellAnchor>
  <xdr:twoCellAnchor>
    <xdr:from>
      <xdr:col>23</xdr:col>
      <xdr:colOff>838200</xdr:colOff>
      <xdr:row>12</xdr:row>
      <xdr:rowOff>160020</xdr:rowOff>
    </xdr:from>
    <xdr:to>
      <xdr:col>25</xdr:col>
      <xdr:colOff>822960</xdr:colOff>
      <xdr:row>24</xdr:row>
      <xdr:rowOff>156210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F9BD96FE-AEAD-48FD-87C8-0AFC5030F827}"/>
            </a:ext>
          </a:extLst>
        </xdr:cNvPr>
        <xdr:cNvGrpSpPr/>
      </xdr:nvGrpSpPr>
      <xdr:grpSpPr>
        <a:xfrm>
          <a:off x="18119271" y="2446020"/>
          <a:ext cx="2189118" cy="2282190"/>
          <a:chOff x="18112740" y="2392680"/>
          <a:chExt cx="2255520" cy="2190750"/>
        </a:xfrm>
      </xdr:grpSpPr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4863919F-4558-3ED5-BE62-706B3689DCA8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'Análisis NSI'!$N$5">
        <xdr:nvSpPr>
          <xdr:cNvPr id="27" name="CuadroTexto 2">
            <a:extLst>
              <a:ext uri="{FF2B5EF4-FFF2-40B4-BE49-F238E27FC236}">
                <a16:creationId xmlns:a16="http://schemas.microsoft.com/office/drawing/2014/main" id="{98982DBA-7483-53C1-2FF0-9A1C80675862}"/>
              </a:ext>
            </a:extLst>
          </xdr:cNvPr>
          <xdr:cNvSpPr txBox="1"/>
        </xdr:nvSpPr>
        <xdr:spPr>
          <a:xfrm>
            <a:off x="18966180" y="3444240"/>
            <a:ext cx="5943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91BAA0AA-DDC1-4FF8-96E2-652EB3BCC23B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3.20</a:t>
            </a:fld>
            <a:endParaRPr lang="es-EC" sz="2400" b="1" kern="1200"/>
          </a:p>
        </xdr:txBody>
      </xdr:sp>
      <xdr:sp macro="" textlink="$N$4">
        <xdr:nvSpPr>
          <xdr:cNvPr id="28" name="CuadroTexto 1">
            <a:extLst>
              <a:ext uri="{FF2B5EF4-FFF2-40B4-BE49-F238E27FC236}">
                <a16:creationId xmlns:a16="http://schemas.microsoft.com/office/drawing/2014/main" id="{F7065CAE-73AB-AD8C-3004-7F00852FD284}"/>
              </a:ext>
            </a:extLst>
          </xdr:cNvPr>
          <xdr:cNvSpPr txBox="1"/>
        </xdr:nvSpPr>
        <xdr:spPr>
          <a:xfrm>
            <a:off x="18134574" y="3726180"/>
            <a:ext cx="2205301" cy="315614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9C45B75A-1B6E-4CF3-ACA6-D70A1956F121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TÉCNICAS - INFRAESTRUCTURA ETT   2025</a:t>
            </a:fld>
            <a:endParaRPr lang="es-EC" sz="1600" b="1" kern="1200"/>
          </a:p>
        </xdr:txBody>
      </xdr:sp>
    </xdr:grpSp>
    <xdr:clientData/>
  </xdr:twoCellAnchor>
  <xdr:twoCellAnchor>
    <xdr:from>
      <xdr:col>27</xdr:col>
      <xdr:colOff>0</xdr:colOff>
      <xdr:row>12</xdr:row>
      <xdr:rowOff>67492</xdr:rowOff>
    </xdr:from>
    <xdr:to>
      <xdr:col>29</xdr:col>
      <xdr:colOff>783771</xdr:colOff>
      <xdr:row>24</xdr:row>
      <xdr:rowOff>63683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6371DDC-1726-4607-9CF1-A53E576472E4}"/>
            </a:ext>
          </a:extLst>
        </xdr:cNvPr>
        <xdr:cNvGrpSpPr/>
      </xdr:nvGrpSpPr>
      <xdr:grpSpPr>
        <a:xfrm>
          <a:off x="20968607" y="2353492"/>
          <a:ext cx="2743200" cy="2282191"/>
          <a:chOff x="18112740" y="2392680"/>
          <a:chExt cx="2255520" cy="2190750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9F13980-E3BF-85C3-E1DE-51894A4D4454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'Análisis NSI'!$P$5">
        <xdr:nvSpPr>
          <xdr:cNvPr id="29" name="CuadroTexto 2">
            <a:extLst>
              <a:ext uri="{FF2B5EF4-FFF2-40B4-BE49-F238E27FC236}">
                <a16:creationId xmlns:a16="http://schemas.microsoft.com/office/drawing/2014/main" id="{730225AC-D6CD-C02F-E62D-6A4F88B42B0F}"/>
              </a:ext>
            </a:extLst>
          </xdr:cNvPr>
          <xdr:cNvSpPr txBox="1"/>
        </xdr:nvSpPr>
        <xdr:spPr>
          <a:xfrm>
            <a:off x="18966180" y="3444240"/>
            <a:ext cx="5943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76650259-5FCC-45A3-9E99-F381D3DB36F1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2.08</a:t>
            </a:fld>
            <a:endParaRPr lang="es-EC" sz="2400" b="1" kern="1200"/>
          </a:p>
        </xdr:txBody>
      </xdr:sp>
    </xdr:grpSp>
    <xdr:clientData/>
  </xdr:twoCellAnchor>
  <xdr:twoCellAnchor>
    <xdr:from>
      <xdr:col>5</xdr:col>
      <xdr:colOff>0</xdr:colOff>
      <xdr:row>42</xdr:row>
      <xdr:rowOff>3810</xdr:rowOff>
    </xdr:from>
    <xdr:to>
      <xdr:col>8</xdr:col>
      <xdr:colOff>373380</xdr:colOff>
      <xdr:row>54</xdr:row>
      <xdr:rowOff>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2832714C-F3B2-479E-8F1C-9F6229601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426720</xdr:colOff>
      <xdr:row>42</xdr:row>
      <xdr:rowOff>0</xdr:rowOff>
    </xdr:from>
    <xdr:to>
      <xdr:col>11</xdr:col>
      <xdr:colOff>594360</xdr:colOff>
      <xdr:row>53</xdr:row>
      <xdr:rowOff>179070</xdr:rowOff>
    </xdr:to>
    <xdr:grpSp>
      <xdr:nvGrpSpPr>
        <xdr:cNvPr id="32" name="Grupo 31">
          <a:extLst>
            <a:ext uri="{FF2B5EF4-FFF2-40B4-BE49-F238E27FC236}">
              <a16:creationId xmlns:a16="http://schemas.microsoft.com/office/drawing/2014/main" id="{29692D3B-C8E6-474F-9967-0812F1DF139A}"/>
            </a:ext>
          </a:extLst>
        </xdr:cNvPr>
        <xdr:cNvGrpSpPr/>
      </xdr:nvGrpSpPr>
      <xdr:grpSpPr>
        <a:xfrm>
          <a:off x="5665470" y="8001000"/>
          <a:ext cx="2317569" cy="2274570"/>
          <a:chOff x="13075920" y="2430780"/>
          <a:chExt cx="2255520" cy="2190750"/>
        </a:xfrm>
      </xdr:grpSpPr>
      <xdr:graphicFrame macro="">
        <xdr:nvGraphicFramePr>
          <xdr:cNvPr id="33" name="Gráfico 32">
            <a:extLst>
              <a:ext uri="{FF2B5EF4-FFF2-40B4-BE49-F238E27FC236}">
                <a16:creationId xmlns:a16="http://schemas.microsoft.com/office/drawing/2014/main" id="{6940FF11-F3DE-60AB-E656-363F1696174A}"/>
              </a:ext>
            </a:extLst>
          </xdr:cNvPr>
          <xdr:cNvGraphicFramePr>
            <a:graphicFrameLocks/>
          </xdr:cNvGraphicFramePr>
        </xdr:nvGraphicFramePr>
        <xdr:xfrm>
          <a:off x="13075920" y="24307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'Análisis NSI'!$I$33">
        <xdr:nvSpPr>
          <xdr:cNvPr id="34" name="CuadroTexto 1">
            <a:extLst>
              <a:ext uri="{FF2B5EF4-FFF2-40B4-BE49-F238E27FC236}">
                <a16:creationId xmlns:a16="http://schemas.microsoft.com/office/drawing/2014/main" id="{C70F5621-F68D-929E-32D8-A66F8EA86E6E}"/>
              </a:ext>
            </a:extLst>
          </xdr:cNvPr>
          <xdr:cNvSpPr txBox="1"/>
        </xdr:nvSpPr>
        <xdr:spPr>
          <a:xfrm>
            <a:off x="13434221" y="3723031"/>
            <a:ext cx="1731147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B6E868E9-176B-4419-B731-88244588BA63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ADMINISTRATIVAS PROYECTADA</a:t>
            </a:fld>
            <a:endParaRPr lang="es-EC" sz="1400" b="1" kern="1200"/>
          </a:p>
        </xdr:txBody>
      </xdr:sp>
      <xdr:sp macro="" textlink="'Análisis NSI'!$I$34">
        <xdr:nvSpPr>
          <xdr:cNvPr id="35" name="CuadroTexto 2">
            <a:extLst>
              <a:ext uri="{FF2B5EF4-FFF2-40B4-BE49-F238E27FC236}">
                <a16:creationId xmlns:a16="http://schemas.microsoft.com/office/drawing/2014/main" id="{9ACF29E2-4A99-0570-7E42-8AE1A4A9AD2D}"/>
              </a:ext>
            </a:extLst>
          </xdr:cNvPr>
          <xdr:cNvSpPr txBox="1"/>
        </xdr:nvSpPr>
        <xdr:spPr>
          <a:xfrm>
            <a:off x="13936980" y="342138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999268DB-E6C1-4BB6-A539-8A1E09181888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3600" b="1" kern="1200"/>
          </a:p>
        </xdr:txBody>
      </xdr:sp>
    </xdr:grpSp>
    <xdr:clientData/>
  </xdr:twoCellAnchor>
  <xdr:twoCellAnchor>
    <xdr:from>
      <xdr:col>12</xdr:col>
      <xdr:colOff>137160</xdr:colOff>
      <xdr:row>42</xdr:row>
      <xdr:rowOff>45720</xdr:rowOff>
    </xdr:from>
    <xdr:to>
      <xdr:col>15</xdr:col>
      <xdr:colOff>335280</xdr:colOff>
      <xdr:row>54</xdr:row>
      <xdr:rowOff>41910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9EFB4BB2-D38C-47C1-B797-F60F967241FA}"/>
            </a:ext>
          </a:extLst>
        </xdr:cNvPr>
        <xdr:cNvGrpSpPr/>
      </xdr:nvGrpSpPr>
      <xdr:grpSpPr>
        <a:xfrm>
          <a:off x="8192589" y="8046720"/>
          <a:ext cx="2198370" cy="2282190"/>
          <a:chOff x="15377160" y="2293620"/>
          <a:chExt cx="2255520" cy="2190750"/>
        </a:xfrm>
      </xdr:grpSpPr>
      <xdr:graphicFrame macro="">
        <xdr:nvGraphicFramePr>
          <xdr:cNvPr id="37" name="Gráfico 36">
            <a:extLst>
              <a:ext uri="{FF2B5EF4-FFF2-40B4-BE49-F238E27FC236}">
                <a16:creationId xmlns:a16="http://schemas.microsoft.com/office/drawing/2014/main" id="{63EAA630-00D3-0455-7195-FD1A4A7A64B0}"/>
              </a:ext>
            </a:extLst>
          </xdr:cNvPr>
          <xdr:cNvGraphicFramePr>
            <a:graphicFrameLocks/>
          </xdr:cNvGraphicFramePr>
        </xdr:nvGraphicFramePr>
        <xdr:xfrm>
          <a:off x="15377160" y="229362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'Análisis NSI'!$J$33">
        <xdr:nvSpPr>
          <xdr:cNvPr id="38" name="CuadroTexto 1">
            <a:extLst>
              <a:ext uri="{FF2B5EF4-FFF2-40B4-BE49-F238E27FC236}">
                <a16:creationId xmlns:a16="http://schemas.microsoft.com/office/drawing/2014/main" id="{E67C517C-25C9-D681-D96C-4A351BDC7264}"/>
              </a:ext>
            </a:extLst>
          </xdr:cNvPr>
          <xdr:cNvSpPr txBox="1"/>
        </xdr:nvSpPr>
        <xdr:spPr>
          <a:xfrm>
            <a:off x="15836537" y="3634740"/>
            <a:ext cx="1319348" cy="291856"/>
          </a:xfrm>
          <a:prstGeom prst="rect">
            <a:avLst/>
          </a:prstGeom>
        </xdr:spPr>
        <xdr:txBody>
          <a:bodyPr wrap="square" rtlCol="0"/>
          <a:lstStyle/>
          <a:p>
            <a:pPr algn="ctr"/>
            <a:fld id="{26D4EDE6-835D-41B1-9F8C-6FB79E0360EF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JURIDICAS PROYECTADA</a:t>
            </a:fld>
            <a:endParaRPr lang="en-US" sz="14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'Análisis NSI'!$J$34">
        <xdr:nvSpPr>
          <xdr:cNvPr id="39" name="CuadroTexto 2">
            <a:extLst>
              <a:ext uri="{FF2B5EF4-FFF2-40B4-BE49-F238E27FC236}">
                <a16:creationId xmlns:a16="http://schemas.microsoft.com/office/drawing/2014/main" id="{107A1157-CE04-95D3-768C-94715FAF5B1F}"/>
              </a:ext>
            </a:extLst>
          </xdr:cNvPr>
          <xdr:cNvSpPr txBox="1"/>
        </xdr:nvSpPr>
        <xdr:spPr>
          <a:xfrm>
            <a:off x="16222980" y="335280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3E766A1-6B44-41CD-AA2D-3B45EF138E95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3.11</a:t>
            </a:fld>
            <a:endParaRPr lang="es-EC" sz="3600" b="1" kern="1200"/>
          </a:p>
        </xdr:txBody>
      </xdr:sp>
    </xdr:grpSp>
    <xdr:clientData/>
  </xdr:twoCellAnchor>
  <xdr:twoCellAnchor>
    <xdr:from>
      <xdr:col>15</xdr:col>
      <xdr:colOff>617220</xdr:colOff>
      <xdr:row>42</xdr:row>
      <xdr:rowOff>106680</xdr:rowOff>
    </xdr:from>
    <xdr:to>
      <xdr:col>19</xdr:col>
      <xdr:colOff>129540</xdr:colOff>
      <xdr:row>54</xdr:row>
      <xdr:rowOff>102870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FB362CE2-163D-4115-90A7-151485449F6A}"/>
            </a:ext>
          </a:extLst>
        </xdr:cNvPr>
        <xdr:cNvGrpSpPr/>
      </xdr:nvGrpSpPr>
      <xdr:grpSpPr>
        <a:xfrm>
          <a:off x="10672899" y="8107680"/>
          <a:ext cx="2179320" cy="2282190"/>
          <a:chOff x="18112740" y="2392680"/>
          <a:chExt cx="2255520" cy="2190750"/>
        </a:xfrm>
      </xdr:grpSpPr>
      <xdr:graphicFrame macro="">
        <xdr:nvGraphicFramePr>
          <xdr:cNvPr id="41" name="Gráfico 40">
            <a:extLst>
              <a:ext uri="{FF2B5EF4-FFF2-40B4-BE49-F238E27FC236}">
                <a16:creationId xmlns:a16="http://schemas.microsoft.com/office/drawing/2014/main" id="{C5E820A1-FC2C-4EBE-EFD7-D40C72F3ECA7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'Análisis NSI'!$K$34">
        <xdr:nvSpPr>
          <xdr:cNvPr id="42" name="CuadroTexto 2">
            <a:extLst>
              <a:ext uri="{FF2B5EF4-FFF2-40B4-BE49-F238E27FC236}">
                <a16:creationId xmlns:a16="http://schemas.microsoft.com/office/drawing/2014/main" id="{26AEEC7F-97EE-6FA2-669B-934F5E39DAD8}"/>
              </a:ext>
            </a:extLst>
          </xdr:cNvPr>
          <xdr:cNvSpPr txBox="1"/>
        </xdr:nvSpPr>
        <xdr:spPr>
          <a:xfrm>
            <a:off x="18966180" y="3444240"/>
            <a:ext cx="6096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E81B94F-8B97-42EB-8948-2366F17FCFFA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3.20</a:t>
            </a:fld>
            <a:endParaRPr lang="es-EC" sz="3600" b="1" kern="1200"/>
          </a:p>
        </xdr:txBody>
      </xdr:sp>
      <xdr:sp macro="" textlink="'Análisis NSI'!$K$33">
        <xdr:nvSpPr>
          <xdr:cNvPr id="43" name="CuadroTexto 1">
            <a:extLst>
              <a:ext uri="{FF2B5EF4-FFF2-40B4-BE49-F238E27FC236}">
                <a16:creationId xmlns:a16="http://schemas.microsoft.com/office/drawing/2014/main" id="{CCBB267A-0F2A-9661-DC63-94BC679FD1B7}"/>
              </a:ext>
            </a:extLst>
          </xdr:cNvPr>
          <xdr:cNvSpPr txBox="1"/>
        </xdr:nvSpPr>
        <xdr:spPr>
          <a:xfrm>
            <a:off x="18227040" y="3726180"/>
            <a:ext cx="2057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5A1669C-2663-4ACE-BE99-29FE0615781B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FISICAS - OPERATIVAS PROYECTADA</a:t>
            </a:fld>
            <a:endParaRPr lang="es-EC" sz="1400" b="1" kern="1200"/>
          </a:p>
        </xdr:txBody>
      </xdr:sp>
    </xdr:grpSp>
    <xdr:clientData/>
  </xdr:twoCellAnchor>
  <xdr:twoCellAnchor>
    <xdr:from>
      <xdr:col>19</xdr:col>
      <xdr:colOff>228600</xdr:colOff>
      <xdr:row>42</xdr:row>
      <xdr:rowOff>68580</xdr:rowOff>
    </xdr:from>
    <xdr:to>
      <xdr:col>21</xdr:col>
      <xdr:colOff>68580</xdr:colOff>
      <xdr:row>54</xdr:row>
      <xdr:rowOff>64770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9542EA1B-B9DE-401A-B9B3-2816C0FFB6F1}"/>
            </a:ext>
          </a:extLst>
        </xdr:cNvPr>
        <xdr:cNvGrpSpPr/>
      </xdr:nvGrpSpPr>
      <xdr:grpSpPr>
        <a:xfrm>
          <a:off x="12951279" y="8069580"/>
          <a:ext cx="2194015" cy="2282190"/>
          <a:chOff x="18112740" y="2392680"/>
          <a:chExt cx="2255520" cy="2190750"/>
        </a:xfrm>
      </xdr:grpSpPr>
      <xdr:graphicFrame macro="">
        <xdr:nvGraphicFramePr>
          <xdr:cNvPr id="45" name="Gráfico 44">
            <a:extLst>
              <a:ext uri="{FF2B5EF4-FFF2-40B4-BE49-F238E27FC236}">
                <a16:creationId xmlns:a16="http://schemas.microsoft.com/office/drawing/2014/main" id="{63E58C58-7917-61C0-3273-4276F3BB0C65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'Análisis NSI'!$L$34">
        <xdr:nvSpPr>
          <xdr:cNvPr id="46" name="CuadroTexto 2">
            <a:extLst>
              <a:ext uri="{FF2B5EF4-FFF2-40B4-BE49-F238E27FC236}">
                <a16:creationId xmlns:a16="http://schemas.microsoft.com/office/drawing/2014/main" id="{693343C7-60B9-542B-49FD-BAA158987A0C}"/>
              </a:ext>
            </a:extLst>
          </xdr:cNvPr>
          <xdr:cNvSpPr txBox="1"/>
        </xdr:nvSpPr>
        <xdr:spPr>
          <a:xfrm>
            <a:off x="18966180" y="3444240"/>
            <a:ext cx="61722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167200C4-4422-4918-8A8C-228B143F2A81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3600" b="1" kern="1200"/>
          </a:p>
        </xdr:txBody>
      </xdr:sp>
      <xdr:sp macro="" textlink="'Análisis NSI'!$L$33">
        <xdr:nvSpPr>
          <xdr:cNvPr id="47" name="CuadroTexto 1">
            <a:extLst>
              <a:ext uri="{FF2B5EF4-FFF2-40B4-BE49-F238E27FC236}">
                <a16:creationId xmlns:a16="http://schemas.microsoft.com/office/drawing/2014/main" id="{92229015-DA60-418E-C364-7DE3B2974224}"/>
              </a:ext>
            </a:extLst>
          </xdr:cNvPr>
          <xdr:cNvSpPr txBox="1"/>
        </xdr:nvSpPr>
        <xdr:spPr>
          <a:xfrm>
            <a:off x="18143220" y="3749040"/>
            <a:ext cx="21945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FB4915CE-9DF3-49A9-9CD4-9AB60D28762A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FISICAS - INFRAESTRUCTURA PROYECTADA</a:t>
            </a:fld>
            <a:endParaRPr lang="es-EC" sz="1400" b="1" kern="1200"/>
          </a:p>
        </xdr:txBody>
      </xdr:sp>
    </xdr:grpSp>
    <xdr:clientData/>
  </xdr:twoCellAnchor>
  <xdr:twoCellAnchor>
    <xdr:from>
      <xdr:col>21</xdr:col>
      <xdr:colOff>205740</xdr:colOff>
      <xdr:row>42</xdr:row>
      <xdr:rowOff>53340</xdr:rowOff>
    </xdr:from>
    <xdr:to>
      <xdr:col>23</xdr:col>
      <xdr:colOff>205740</xdr:colOff>
      <xdr:row>54</xdr:row>
      <xdr:rowOff>49530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6667A49D-6C07-439D-8F41-425854400E49}"/>
            </a:ext>
          </a:extLst>
        </xdr:cNvPr>
        <xdr:cNvGrpSpPr/>
      </xdr:nvGrpSpPr>
      <xdr:grpSpPr>
        <a:xfrm>
          <a:off x="15282454" y="8054340"/>
          <a:ext cx="2204357" cy="2282190"/>
          <a:chOff x="18112740" y="2392680"/>
          <a:chExt cx="2255520" cy="2190750"/>
        </a:xfrm>
      </xdr:grpSpPr>
      <xdr:graphicFrame macro="">
        <xdr:nvGraphicFramePr>
          <xdr:cNvPr id="49" name="Gráfico 48">
            <a:extLst>
              <a:ext uri="{FF2B5EF4-FFF2-40B4-BE49-F238E27FC236}">
                <a16:creationId xmlns:a16="http://schemas.microsoft.com/office/drawing/2014/main" id="{4A0F9214-3BB4-16D1-3364-3BB93CFF69F3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'Análisis NSI'!$M$34">
        <xdr:nvSpPr>
          <xdr:cNvPr id="50" name="CuadroTexto 2">
            <a:extLst>
              <a:ext uri="{FF2B5EF4-FFF2-40B4-BE49-F238E27FC236}">
                <a16:creationId xmlns:a16="http://schemas.microsoft.com/office/drawing/2014/main" id="{324EFE2F-DFD2-4000-12BA-243D9A61CECB}"/>
              </a:ext>
            </a:extLst>
          </xdr:cNvPr>
          <xdr:cNvSpPr txBox="1"/>
        </xdr:nvSpPr>
        <xdr:spPr>
          <a:xfrm>
            <a:off x="18966180" y="344424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C4EDD101-0E87-46B8-A079-27EA4E1F05B7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3600" b="1" kern="1200"/>
          </a:p>
        </xdr:txBody>
      </xdr:sp>
      <xdr:sp macro="" textlink="'Análisis NSI'!$M$33">
        <xdr:nvSpPr>
          <xdr:cNvPr id="51" name="CuadroTexto 1">
            <a:extLst>
              <a:ext uri="{FF2B5EF4-FFF2-40B4-BE49-F238E27FC236}">
                <a16:creationId xmlns:a16="http://schemas.microsoft.com/office/drawing/2014/main" id="{14CD5825-0C97-81AB-4CDF-EE1638375322}"/>
              </a:ext>
            </a:extLst>
          </xdr:cNvPr>
          <xdr:cNvSpPr txBox="1"/>
        </xdr:nvSpPr>
        <xdr:spPr>
          <a:xfrm>
            <a:off x="18166080" y="3726180"/>
            <a:ext cx="216408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D7FD4569-3F4B-44D3-9A28-40C69AE4106D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TÉCNICAS - COMPETENCIAS PROYECTADA</a:t>
            </a:fld>
            <a:endParaRPr lang="es-EC" sz="1400" b="1" kern="1200"/>
          </a:p>
        </xdr:txBody>
      </xdr:sp>
    </xdr:grpSp>
    <xdr:clientData/>
  </xdr:twoCellAnchor>
  <xdr:twoCellAnchor>
    <xdr:from>
      <xdr:col>23</xdr:col>
      <xdr:colOff>975360</xdr:colOff>
      <xdr:row>42</xdr:row>
      <xdr:rowOff>45720</xdr:rowOff>
    </xdr:from>
    <xdr:to>
      <xdr:col>25</xdr:col>
      <xdr:colOff>960120</xdr:colOff>
      <xdr:row>54</xdr:row>
      <xdr:rowOff>41910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A0E10A14-0B43-4CBF-8025-3A3C0FC1FB24}"/>
            </a:ext>
          </a:extLst>
        </xdr:cNvPr>
        <xdr:cNvGrpSpPr/>
      </xdr:nvGrpSpPr>
      <xdr:grpSpPr>
        <a:xfrm>
          <a:off x="18256431" y="8046720"/>
          <a:ext cx="2189118" cy="2282190"/>
          <a:chOff x="18112740" y="2392680"/>
          <a:chExt cx="2255520" cy="2190750"/>
        </a:xfrm>
      </xdr:grpSpPr>
      <xdr:graphicFrame macro="">
        <xdr:nvGraphicFramePr>
          <xdr:cNvPr id="53" name="Gráfico 52">
            <a:extLst>
              <a:ext uri="{FF2B5EF4-FFF2-40B4-BE49-F238E27FC236}">
                <a16:creationId xmlns:a16="http://schemas.microsoft.com/office/drawing/2014/main" id="{A53B39AA-F94A-F05E-2462-E2E237AB84D6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'Análisis NSI'!$N$34">
        <xdr:nvSpPr>
          <xdr:cNvPr id="54" name="CuadroTexto 2">
            <a:extLst>
              <a:ext uri="{FF2B5EF4-FFF2-40B4-BE49-F238E27FC236}">
                <a16:creationId xmlns:a16="http://schemas.microsoft.com/office/drawing/2014/main" id="{3D547921-8BB3-A3D3-EAD2-FADCD2E53A34}"/>
              </a:ext>
            </a:extLst>
          </xdr:cNvPr>
          <xdr:cNvSpPr txBox="1"/>
        </xdr:nvSpPr>
        <xdr:spPr>
          <a:xfrm>
            <a:off x="18966180" y="3444240"/>
            <a:ext cx="5943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28004E41-AA8B-48EE-B250-7BF85769CC20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3.71</a:t>
            </a:fld>
            <a:endParaRPr lang="es-EC" sz="3600" b="1" kern="1200"/>
          </a:p>
        </xdr:txBody>
      </xdr:sp>
      <xdr:sp macro="" textlink="'Análisis NSI'!$N$33">
        <xdr:nvSpPr>
          <xdr:cNvPr id="55" name="CuadroTexto 1">
            <a:extLst>
              <a:ext uri="{FF2B5EF4-FFF2-40B4-BE49-F238E27FC236}">
                <a16:creationId xmlns:a16="http://schemas.microsoft.com/office/drawing/2014/main" id="{5361A969-7845-C4E5-EB08-A0AFF36209D1}"/>
              </a:ext>
            </a:extLst>
          </xdr:cNvPr>
          <xdr:cNvSpPr txBox="1"/>
        </xdr:nvSpPr>
        <xdr:spPr>
          <a:xfrm>
            <a:off x="18280380" y="3726180"/>
            <a:ext cx="19278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D0CE0E83-75EC-4336-99E7-BA485E1DA604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TÉCNICAS - INFRAESTRUCTURA PROYECTADA</a:t>
            </a:fld>
            <a:endParaRPr lang="es-EC" sz="1400" b="1" kern="1200"/>
          </a:p>
        </xdr:txBody>
      </xdr:sp>
    </xdr:grpSp>
    <xdr:clientData/>
  </xdr:twoCellAnchor>
  <xdr:twoCellAnchor>
    <xdr:from>
      <xdr:col>6</xdr:col>
      <xdr:colOff>0</xdr:colOff>
      <xdr:row>58</xdr:row>
      <xdr:rowOff>0</xdr:rowOff>
    </xdr:from>
    <xdr:to>
      <xdr:col>9</xdr:col>
      <xdr:colOff>374469</xdr:colOff>
      <xdr:row>69</xdr:row>
      <xdr:rowOff>179070</xdr:rowOff>
    </xdr:to>
    <xdr:grpSp>
      <xdr:nvGrpSpPr>
        <xdr:cNvPr id="56" name="Grupo 55">
          <a:extLst>
            <a:ext uri="{FF2B5EF4-FFF2-40B4-BE49-F238E27FC236}">
              <a16:creationId xmlns:a16="http://schemas.microsoft.com/office/drawing/2014/main" id="{31DD9CAC-0C06-4B88-AA76-0C3ACF759017}"/>
            </a:ext>
          </a:extLst>
        </xdr:cNvPr>
        <xdr:cNvGrpSpPr/>
      </xdr:nvGrpSpPr>
      <xdr:grpSpPr>
        <a:xfrm>
          <a:off x="3850821" y="11049000"/>
          <a:ext cx="2320291" cy="2274570"/>
          <a:chOff x="13075920" y="2430780"/>
          <a:chExt cx="2255520" cy="2190750"/>
        </a:xfrm>
      </xdr:grpSpPr>
      <xdr:graphicFrame macro="">
        <xdr:nvGraphicFramePr>
          <xdr:cNvPr id="57" name="Gráfico 56">
            <a:extLst>
              <a:ext uri="{FF2B5EF4-FFF2-40B4-BE49-F238E27FC236}">
                <a16:creationId xmlns:a16="http://schemas.microsoft.com/office/drawing/2014/main" id="{844E78B5-D86C-8865-3E7B-D6C3C4B764ED}"/>
              </a:ext>
            </a:extLst>
          </xdr:cNvPr>
          <xdr:cNvGraphicFramePr>
            <a:graphicFrameLocks/>
          </xdr:cNvGraphicFramePr>
        </xdr:nvGraphicFramePr>
        <xdr:xfrm>
          <a:off x="13075920" y="24307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'Análisis NSI'!$R$4">
        <xdr:nvSpPr>
          <xdr:cNvPr id="58" name="CuadroTexto 1">
            <a:extLst>
              <a:ext uri="{FF2B5EF4-FFF2-40B4-BE49-F238E27FC236}">
                <a16:creationId xmlns:a16="http://schemas.microsoft.com/office/drawing/2014/main" id="{6E1B2FF0-E3AE-6E71-A22C-D3DA46412B76}"/>
              </a:ext>
            </a:extLst>
          </xdr:cNvPr>
          <xdr:cNvSpPr txBox="1"/>
        </xdr:nvSpPr>
        <xdr:spPr>
          <a:xfrm>
            <a:off x="13362259" y="3841478"/>
            <a:ext cx="1731147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B2AA8F2B-8103-490A-A122-ED37DFB1F52E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PROMEDIO EET PROYECTADO (2026)</a:t>
            </a:fld>
            <a:endParaRPr lang="es-EC" sz="1400" b="1" kern="1200"/>
          </a:p>
        </xdr:txBody>
      </xdr:sp>
      <xdr:sp macro="" textlink="'Análisis NSI'!$R$5">
        <xdr:nvSpPr>
          <xdr:cNvPr id="59" name="CuadroTexto 2">
            <a:extLst>
              <a:ext uri="{FF2B5EF4-FFF2-40B4-BE49-F238E27FC236}">
                <a16:creationId xmlns:a16="http://schemas.microsoft.com/office/drawing/2014/main" id="{AD86496C-9AE4-B0EB-FE52-6C9ECCC9208A}"/>
              </a:ext>
            </a:extLst>
          </xdr:cNvPr>
          <xdr:cNvSpPr txBox="1"/>
        </xdr:nvSpPr>
        <xdr:spPr>
          <a:xfrm>
            <a:off x="13947261" y="352906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A9162E3A-611A-4D97-9EB8-E145EBA7BD31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3.09</a:t>
            </a:fld>
            <a:endParaRPr lang="es-EC" sz="1400" b="1" kern="1200"/>
          </a:p>
        </xdr:txBody>
      </xdr:sp>
    </xdr:grpSp>
    <xdr:clientData/>
  </xdr:twoCellAnchor>
  <xdr:twoCellAnchor>
    <xdr:from>
      <xdr:col>27</xdr:col>
      <xdr:colOff>348343</xdr:colOff>
      <xdr:row>19</xdr:row>
      <xdr:rowOff>100149</xdr:rowOff>
    </xdr:from>
    <xdr:to>
      <xdr:col>29</xdr:col>
      <xdr:colOff>522514</xdr:colOff>
      <xdr:row>21</xdr:row>
      <xdr:rowOff>49413</xdr:rowOff>
    </xdr:to>
    <xdr:sp macro="" textlink="$P$4">
      <xdr:nvSpPr>
        <xdr:cNvPr id="60" name="CuadroTexto 1">
          <a:extLst>
            <a:ext uri="{FF2B5EF4-FFF2-40B4-BE49-F238E27FC236}">
              <a16:creationId xmlns:a16="http://schemas.microsoft.com/office/drawing/2014/main" id="{04CF21E1-A8C5-46F6-B42F-E4F43CDB42BC}"/>
            </a:ext>
          </a:extLst>
        </xdr:cNvPr>
        <xdr:cNvSpPr txBox="1"/>
      </xdr:nvSpPr>
      <xdr:spPr>
        <a:xfrm>
          <a:off x="21912943" y="3616235"/>
          <a:ext cx="2198914" cy="31937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fld id="{5DE172E8-EE15-4214-9855-0B58A4FAA9F7}" type="TxLink">
            <a: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PROMEDIO EET 2025</a:t>
          </a:fld>
          <a:endParaRPr lang="es-EC" sz="1600" b="1" kern="12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0.45739</cdr:y>
    </cdr:from>
    <cdr:to>
      <cdr:x>1</cdr:x>
      <cdr:y>0.75115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9776574-6E34-C817-B2E1-0EA26CD0FE8C}"/>
            </a:ext>
          </a:extLst>
        </cdr:cNvPr>
        <cdr:cNvGrpSpPr/>
      </cdr:nvGrpSpPr>
      <cdr:grpSpPr>
        <a:xfrm xmlns:a="http://schemas.openxmlformats.org/drawingml/2006/main">
          <a:off x="0" y="1043851"/>
          <a:ext cx="2208167" cy="670416"/>
          <a:chOff x="-3326535" y="1139190"/>
          <a:chExt cx="8707066" cy="643545"/>
        </a:xfrm>
      </cdr:grpSpPr>
      <cdr:sp macro="" textlink="'Análisis NSI'!$H$4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C9CD4307-7E2F-5E4A-62D5-731F85039975}"/>
              </a:ext>
            </a:extLst>
          </cdr:cNvPr>
          <cdr:cNvSpPr txBox="1"/>
        </cdr:nvSpPr>
        <cdr:spPr>
          <a:xfrm xmlns:a="http://schemas.openxmlformats.org/drawingml/2006/main">
            <a:off x="-3326535" y="1443990"/>
            <a:ext cx="8707066" cy="33874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overflow" horzOverflow="overflow" wrap="square" rtlCol="0">
            <a:spAutoFit/>
          </a:bodyPr>
          <a:lstStyle xmlns:a="http://schemas.openxmlformats.org/drawingml/2006/main"/>
          <a:p xmlns:a="http://schemas.openxmlformats.org/drawingml/2006/main">
            <a:pPr algn="ctr"/>
            <a:fld id="{D1625EEE-68DA-4EED-BCFD-076894C0BFA4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ORGANIZATIVAS  ETT    2025</a:t>
            </a:fld>
            <a:endParaRPr lang="es-EC" sz="2400" b="1" kern="1200"/>
          </a:p>
        </cdr:txBody>
      </cdr:sp>
      <cdr:sp macro="" textlink="'Análisis NSI'!$H$5">
        <cdr:nvSpPr>
          <cdr:cNvPr id="3" name="CuadroTexto 2">
            <a:extLst xmlns:a="http://schemas.openxmlformats.org/drawingml/2006/main">
              <a:ext uri="{FF2B5EF4-FFF2-40B4-BE49-F238E27FC236}">
                <a16:creationId xmlns:a16="http://schemas.microsoft.com/office/drawing/2014/main" id="{0C494419-D8A1-41A7-156E-41B5585B3189}"/>
              </a:ext>
            </a:extLst>
          </cdr:cNvPr>
          <cdr:cNvSpPr txBox="1"/>
        </cdr:nvSpPr>
        <cdr:spPr>
          <a:xfrm xmlns:a="http://schemas.openxmlformats.org/drawingml/2006/main">
            <a:off x="891540" y="1139190"/>
            <a:ext cx="533400" cy="3124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pPr algn="ctr"/>
            <a:fld id="{F5C714C2-40B3-49DC-BD98-40C8AF61AF2A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2.36</a:t>
            </a:fld>
            <a:endParaRPr lang="es-EC" sz="3600" b="1" kern="1200"/>
          </a:p>
        </cdr:txBody>
      </cdr: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0.15362</cdr:x>
      <cdr:y>0.50158</cdr:y>
    </cdr:from>
    <cdr:to>
      <cdr:x>0.85103</cdr:x>
      <cdr:y>0.96563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9776574-6E34-C817-B2E1-0EA26CD0FE8C}"/>
            </a:ext>
          </a:extLst>
        </cdr:cNvPr>
        <cdr:cNvGrpSpPr/>
      </cdr:nvGrpSpPr>
      <cdr:grpSpPr>
        <a:xfrm xmlns:a="http://schemas.openxmlformats.org/drawingml/2006/main">
          <a:off x="339553" y="1144701"/>
          <a:ext cx="1541516" cy="1059050"/>
          <a:chOff x="782385" y="1157008"/>
          <a:chExt cx="602221" cy="841976"/>
        </a:xfrm>
      </cdr:grpSpPr>
      <cdr:sp macro="" textlink="'Análisis NSI'!$H$33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C9CD4307-7E2F-5E4A-62D5-731F85039975}"/>
              </a:ext>
            </a:extLst>
          </cdr:cNvPr>
          <cdr:cNvSpPr txBox="1"/>
        </cdr:nvSpPr>
        <cdr:spPr>
          <a:xfrm xmlns:a="http://schemas.openxmlformats.org/drawingml/2006/main">
            <a:off x="782385" y="1390533"/>
            <a:ext cx="602221" cy="60845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pPr algn="ctr"/>
            <a:fld id="{42C2BD7C-058E-4261-A57D-F4ABA9649135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ORGANIZATIVAS PROYECTADA</a:t>
            </a:fld>
            <a:endParaRPr lang="es-EC" sz="1400" b="1" kern="1200"/>
          </a:p>
        </cdr:txBody>
      </cdr:sp>
      <cdr:sp macro="" textlink="'Análisis NSI'!$H$34">
        <cdr:nvSpPr>
          <cdr:cNvPr id="3" name="CuadroTexto 2">
            <a:extLst xmlns:a="http://schemas.openxmlformats.org/drawingml/2006/main">
              <a:ext uri="{FF2B5EF4-FFF2-40B4-BE49-F238E27FC236}">
                <a16:creationId xmlns:a16="http://schemas.microsoft.com/office/drawing/2014/main" id="{0C494419-D8A1-41A7-156E-41B5585B3189}"/>
              </a:ext>
            </a:extLst>
          </cdr:cNvPr>
          <cdr:cNvSpPr txBox="1"/>
        </cdr:nvSpPr>
        <cdr:spPr>
          <a:xfrm xmlns:a="http://schemas.openxmlformats.org/drawingml/2006/main">
            <a:off x="825211" y="1157008"/>
            <a:ext cx="533400" cy="3124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pPr algn="ctr"/>
            <a:fld id="{AAEF0354-821B-4A9F-A58C-EEC08E54C5EB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1400" b="1" kern="1200"/>
          </a:p>
        </cdr:txBody>
      </cdr:sp>
    </cdr:grp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1761</xdr:colOff>
      <xdr:row>14</xdr:row>
      <xdr:rowOff>470415</xdr:rowOff>
    </xdr:from>
    <xdr:to>
      <xdr:col>86</xdr:col>
      <xdr:colOff>10584</xdr:colOff>
      <xdr:row>15</xdr:row>
      <xdr:rowOff>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93B7B4E-EA05-4470-AD62-B720B46D54FE}"/>
            </a:ext>
          </a:extLst>
        </xdr:cNvPr>
        <xdr:cNvCxnSpPr/>
      </xdr:nvCxnSpPr>
      <xdr:spPr>
        <a:xfrm flipV="1">
          <a:off x="89399601" y="9195315"/>
          <a:ext cx="8823" cy="62985"/>
        </a:xfrm>
        <a:prstGeom prst="straightConnector1">
          <a:avLst/>
        </a:prstGeom>
        <a:ln w="1270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1761</xdr:colOff>
      <xdr:row>14</xdr:row>
      <xdr:rowOff>470415</xdr:rowOff>
    </xdr:from>
    <xdr:to>
      <xdr:col>86</xdr:col>
      <xdr:colOff>10584</xdr:colOff>
      <xdr:row>15</xdr:row>
      <xdr:rowOff>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CE0DE35-304F-45ED-93F8-4F24A0C2F234}"/>
            </a:ext>
          </a:extLst>
        </xdr:cNvPr>
        <xdr:cNvCxnSpPr/>
      </xdr:nvCxnSpPr>
      <xdr:spPr>
        <a:xfrm flipV="1">
          <a:off x="91258881" y="8951475"/>
          <a:ext cx="8823" cy="489705"/>
        </a:xfrm>
        <a:prstGeom prst="straightConnector1">
          <a:avLst/>
        </a:prstGeom>
        <a:ln w="1270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204108</xdr:colOff>
      <xdr:row>1</xdr:row>
      <xdr:rowOff>95249</xdr:rowOff>
    </xdr:from>
    <xdr:to>
      <xdr:col>13</xdr:col>
      <xdr:colOff>8799</xdr:colOff>
      <xdr:row>6</xdr:row>
      <xdr:rowOff>709489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97140A-5130-4971-8E7C-E87D73510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8528" y="651509"/>
          <a:ext cx="9545954" cy="42108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1629102</xdr:colOff>
      <xdr:row>0</xdr:row>
      <xdr:rowOff>0</xdr:rowOff>
    </xdr:from>
    <xdr:to>
      <xdr:col>23</xdr:col>
      <xdr:colOff>2949485</xdr:colOff>
      <xdr:row>9</xdr:row>
      <xdr:rowOff>193572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5964E35-0E31-4B6A-B5DD-E11641B55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37202" y="0"/>
          <a:ext cx="8926231" cy="60424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1761</xdr:colOff>
      <xdr:row>8</xdr:row>
      <xdr:rowOff>470415</xdr:rowOff>
    </xdr:from>
    <xdr:to>
      <xdr:col>83</xdr:col>
      <xdr:colOff>10584</xdr:colOff>
      <xdr:row>9</xdr:row>
      <xdr:rowOff>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B2626A2-22E4-40F4-A72C-A91C6A8E8117}"/>
            </a:ext>
          </a:extLst>
        </xdr:cNvPr>
        <xdr:cNvCxnSpPr/>
      </xdr:nvCxnSpPr>
      <xdr:spPr>
        <a:xfrm flipV="1">
          <a:off x="90077781" y="9195315"/>
          <a:ext cx="8823" cy="62985"/>
        </a:xfrm>
        <a:prstGeom prst="straightConnector1">
          <a:avLst/>
        </a:prstGeom>
        <a:ln w="1270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1797327</xdr:colOff>
      <xdr:row>2</xdr:row>
      <xdr:rowOff>8282</xdr:rowOff>
    </xdr:from>
    <xdr:to>
      <xdr:col>7</xdr:col>
      <xdr:colOff>27260</xdr:colOff>
      <xdr:row>4</xdr:row>
      <xdr:rowOff>342604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422CAD5-DC5B-CD86-A196-F42AD8AED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0327" y="6891130"/>
          <a:ext cx="5410955" cy="1598543"/>
        </a:xfrm>
        <a:prstGeom prst="rect">
          <a:avLst/>
        </a:prstGeom>
      </xdr:spPr>
    </xdr:pic>
    <xdr:clientData/>
  </xdr:twoCellAnchor>
  <xdr:twoCellAnchor editAs="oneCell">
    <xdr:from>
      <xdr:col>2</xdr:col>
      <xdr:colOff>1822173</xdr:colOff>
      <xdr:row>25</xdr:row>
      <xdr:rowOff>124239</xdr:rowOff>
    </xdr:from>
    <xdr:to>
      <xdr:col>7</xdr:col>
      <xdr:colOff>52106</xdr:colOff>
      <xdr:row>27</xdr:row>
      <xdr:rowOff>546652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D9CCC1D-9BD8-41A1-95F2-B9C7A10B2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5173" y="12622696"/>
          <a:ext cx="5410955" cy="1598543"/>
        </a:xfrm>
        <a:prstGeom prst="rect">
          <a:avLst/>
        </a:prstGeom>
      </xdr:spPr>
    </xdr:pic>
    <xdr:clientData/>
  </xdr:twoCellAnchor>
  <xdr:twoCellAnchor editAs="oneCell">
    <xdr:from>
      <xdr:col>7</xdr:col>
      <xdr:colOff>450091</xdr:colOff>
      <xdr:row>25</xdr:row>
      <xdr:rowOff>78495</xdr:rowOff>
    </xdr:from>
    <xdr:to>
      <xdr:col>7</xdr:col>
      <xdr:colOff>3694044</xdr:colOff>
      <xdr:row>29</xdr:row>
      <xdr:rowOff>2829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25C6828-A922-AA71-A185-8A85F0A9D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2395" y="12817147"/>
          <a:ext cx="3243953" cy="1945291"/>
        </a:xfrm>
        <a:prstGeom prst="rect">
          <a:avLst/>
        </a:prstGeom>
      </xdr:spPr>
    </xdr:pic>
    <xdr:clientData/>
  </xdr:twoCellAnchor>
  <xdr:twoCellAnchor editAs="oneCell">
    <xdr:from>
      <xdr:col>7</xdr:col>
      <xdr:colOff>69989</xdr:colOff>
      <xdr:row>2</xdr:row>
      <xdr:rowOff>55790</xdr:rowOff>
    </xdr:from>
    <xdr:to>
      <xdr:col>7</xdr:col>
      <xdr:colOff>3464906</xdr:colOff>
      <xdr:row>5</xdr:row>
      <xdr:rowOff>211449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9F8E34A-42F6-491B-A2C3-B0076462C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716" y="661926"/>
          <a:ext cx="3394917" cy="2052000"/>
        </a:xfrm>
        <a:prstGeom prst="rect">
          <a:avLst/>
        </a:prstGeom>
      </xdr:spPr>
    </xdr:pic>
    <xdr:clientData/>
  </xdr:twoCellAnchor>
  <xdr:twoCellAnchor>
    <xdr:from>
      <xdr:col>1</xdr:col>
      <xdr:colOff>90616</xdr:colOff>
      <xdr:row>24</xdr:row>
      <xdr:rowOff>411892</xdr:rowOff>
    </xdr:from>
    <xdr:to>
      <xdr:col>2</xdr:col>
      <xdr:colOff>1682077</xdr:colOff>
      <xdr:row>29</xdr:row>
      <xdr:rowOff>47028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FCB1983-C668-41F0-969C-822C5D49B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3967754</xdr:colOff>
      <xdr:row>24</xdr:row>
      <xdr:rowOff>467498</xdr:rowOff>
    </xdr:from>
    <xdr:to>
      <xdr:col>11</xdr:col>
      <xdr:colOff>247987</xdr:colOff>
      <xdr:row>29</xdr:row>
      <xdr:rowOff>97693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F16E4F2-0A50-4484-BBC5-CF8419D4F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0.45739</cdr:y>
    </cdr:from>
    <cdr:to>
      <cdr:x>1</cdr:x>
      <cdr:y>0.86393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9776574-6E34-C817-B2E1-0EA26CD0FE8C}"/>
            </a:ext>
          </a:extLst>
        </cdr:cNvPr>
        <cdr:cNvGrpSpPr/>
      </cdr:nvGrpSpPr>
      <cdr:grpSpPr>
        <a:xfrm xmlns:a="http://schemas.openxmlformats.org/drawingml/2006/main">
          <a:off x="0" y="1022029"/>
          <a:ext cx="2259102" cy="908406"/>
          <a:chOff x="-3326535" y="1139190"/>
          <a:chExt cx="8707066" cy="890647"/>
        </a:xfrm>
      </cdr:grpSpPr>
      <cdr:sp macro="" textlink="'Análisis NSI'!$H$4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C9CD4307-7E2F-5E4A-62D5-731F85039975}"/>
              </a:ext>
            </a:extLst>
          </cdr:cNvPr>
          <cdr:cNvSpPr txBox="1"/>
        </cdr:nvSpPr>
        <cdr:spPr>
          <a:xfrm xmlns:a="http://schemas.openxmlformats.org/drawingml/2006/main">
            <a:off x="-3326535" y="1443990"/>
            <a:ext cx="8707066" cy="585847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overflow" horzOverflow="overflow" wrap="square" rtlCol="0">
            <a:spAutoFit/>
          </a:bodyPr>
          <a:lstStyle xmlns:a="http://schemas.openxmlformats.org/drawingml/2006/main"/>
          <a:p xmlns:a="http://schemas.openxmlformats.org/drawingml/2006/main">
            <a:pPr algn="ctr"/>
            <a:fld id="{D1625EEE-68DA-4EED-BCFD-076894C0BFA4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ORGANIZATIVAS  ETT    2025</a:t>
            </a:fld>
            <a:endParaRPr lang="es-EC" sz="2400" b="1" kern="1200"/>
          </a:p>
        </cdr:txBody>
      </cdr:sp>
      <cdr:sp macro="" textlink="'Análisis NSI'!$H$5">
        <cdr:nvSpPr>
          <cdr:cNvPr id="3" name="CuadroTexto 2">
            <a:extLst xmlns:a="http://schemas.openxmlformats.org/drawingml/2006/main">
              <a:ext uri="{FF2B5EF4-FFF2-40B4-BE49-F238E27FC236}">
                <a16:creationId xmlns:a16="http://schemas.microsoft.com/office/drawing/2014/main" id="{0C494419-D8A1-41A7-156E-41B5585B3189}"/>
              </a:ext>
            </a:extLst>
          </cdr:cNvPr>
          <cdr:cNvSpPr txBox="1"/>
        </cdr:nvSpPr>
        <cdr:spPr>
          <a:xfrm xmlns:a="http://schemas.openxmlformats.org/drawingml/2006/main">
            <a:off x="891540" y="1139190"/>
            <a:ext cx="533400" cy="3124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pPr algn="ctr"/>
            <a:fld id="{F5C714C2-40B3-49DC-BD98-40C8AF61AF2A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2.36</a:t>
            </a:fld>
            <a:endParaRPr lang="es-EC" sz="3600" b="1" kern="1200"/>
          </a:p>
        </cdr:txBody>
      </cdr:sp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0.15362</cdr:x>
      <cdr:y>0.50158</cdr:y>
    </cdr:from>
    <cdr:to>
      <cdr:x>0.85103</cdr:x>
      <cdr:y>0.96563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9776574-6E34-C817-B2E1-0EA26CD0FE8C}"/>
            </a:ext>
          </a:extLst>
        </cdr:cNvPr>
        <cdr:cNvGrpSpPr/>
      </cdr:nvGrpSpPr>
      <cdr:grpSpPr>
        <a:xfrm xmlns:a="http://schemas.openxmlformats.org/drawingml/2006/main">
          <a:off x="324285" y="1118293"/>
          <a:ext cx="1472203" cy="1034618"/>
          <a:chOff x="782385" y="1157008"/>
          <a:chExt cx="602221" cy="841976"/>
        </a:xfrm>
      </cdr:grpSpPr>
      <cdr:sp macro="" textlink="'Análisis NSI'!$H$33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C9CD4307-7E2F-5E4A-62D5-731F85039975}"/>
              </a:ext>
            </a:extLst>
          </cdr:cNvPr>
          <cdr:cNvSpPr txBox="1"/>
        </cdr:nvSpPr>
        <cdr:spPr>
          <a:xfrm xmlns:a="http://schemas.openxmlformats.org/drawingml/2006/main">
            <a:off x="782385" y="1390533"/>
            <a:ext cx="602221" cy="60845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pPr algn="ctr"/>
            <a:fld id="{42C2BD7C-058E-4261-A57D-F4ABA9649135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ORGANIZATIVAS PROYECTADA</a:t>
            </a:fld>
            <a:endParaRPr lang="es-EC" sz="1400" b="1" kern="1200"/>
          </a:p>
        </cdr:txBody>
      </cdr:sp>
      <cdr:sp macro="" textlink="'Análisis NSI'!$H$34">
        <cdr:nvSpPr>
          <cdr:cNvPr id="3" name="CuadroTexto 2">
            <a:extLst xmlns:a="http://schemas.openxmlformats.org/drawingml/2006/main">
              <a:ext uri="{FF2B5EF4-FFF2-40B4-BE49-F238E27FC236}">
                <a16:creationId xmlns:a16="http://schemas.microsoft.com/office/drawing/2014/main" id="{0C494419-D8A1-41A7-156E-41B5585B3189}"/>
              </a:ext>
            </a:extLst>
          </cdr:cNvPr>
          <cdr:cNvSpPr txBox="1"/>
        </cdr:nvSpPr>
        <cdr:spPr>
          <a:xfrm xmlns:a="http://schemas.openxmlformats.org/drawingml/2006/main">
            <a:off x="825211" y="1157008"/>
            <a:ext cx="533400" cy="3124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pPr algn="ctr"/>
            <a:fld id="{AAEF0354-821B-4A9F-A58C-EEC08E54C5EB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1400" b="1" kern="1200"/>
          </a:p>
        </cdr:txBody>
      </cdr:sp>
    </cdr:grp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1761</xdr:colOff>
      <xdr:row>8</xdr:row>
      <xdr:rowOff>470415</xdr:rowOff>
    </xdr:from>
    <xdr:to>
      <xdr:col>83</xdr:col>
      <xdr:colOff>10584</xdr:colOff>
      <xdr:row>9</xdr:row>
      <xdr:rowOff>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A2982D0-8562-400F-8694-D98C421ADABD}"/>
            </a:ext>
          </a:extLst>
        </xdr:cNvPr>
        <xdr:cNvCxnSpPr/>
      </xdr:nvCxnSpPr>
      <xdr:spPr>
        <a:xfrm flipV="1">
          <a:off x="80430861" y="4882395"/>
          <a:ext cx="8823" cy="62985"/>
        </a:xfrm>
        <a:prstGeom prst="straightConnector1">
          <a:avLst/>
        </a:prstGeom>
        <a:ln w="1270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1797327</xdr:colOff>
      <xdr:row>2</xdr:row>
      <xdr:rowOff>8282</xdr:rowOff>
    </xdr:from>
    <xdr:to>
      <xdr:col>7</xdr:col>
      <xdr:colOff>27260</xdr:colOff>
      <xdr:row>4</xdr:row>
      <xdr:rowOff>342604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210F53-E9EF-48E9-BF56-9EA7888C9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0327" y="1075082"/>
          <a:ext cx="5415593" cy="1599242"/>
        </a:xfrm>
        <a:prstGeom prst="rect">
          <a:avLst/>
        </a:prstGeom>
      </xdr:spPr>
    </xdr:pic>
    <xdr:clientData/>
  </xdr:twoCellAnchor>
  <xdr:twoCellAnchor editAs="oneCell">
    <xdr:from>
      <xdr:col>2</xdr:col>
      <xdr:colOff>1822173</xdr:colOff>
      <xdr:row>25</xdr:row>
      <xdr:rowOff>124239</xdr:rowOff>
    </xdr:from>
    <xdr:to>
      <xdr:col>7</xdr:col>
      <xdr:colOff>52106</xdr:colOff>
      <xdr:row>27</xdr:row>
      <xdr:rowOff>546652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641580-0C56-4E41-84AD-E39C6DB8A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5173" y="13390659"/>
          <a:ext cx="5415593" cy="1595893"/>
        </a:xfrm>
        <a:prstGeom prst="rect">
          <a:avLst/>
        </a:prstGeom>
      </xdr:spPr>
    </xdr:pic>
    <xdr:clientData/>
  </xdr:twoCellAnchor>
  <xdr:twoCellAnchor editAs="oneCell">
    <xdr:from>
      <xdr:col>7</xdr:col>
      <xdr:colOff>450091</xdr:colOff>
      <xdr:row>25</xdr:row>
      <xdr:rowOff>78495</xdr:rowOff>
    </xdr:from>
    <xdr:to>
      <xdr:col>7</xdr:col>
      <xdr:colOff>3694044</xdr:colOff>
      <xdr:row>29</xdr:row>
      <xdr:rowOff>2829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0B4DDDE-ED11-4D27-BD50-462C718F2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8751" y="13344915"/>
          <a:ext cx="3243953" cy="1974114"/>
        </a:xfrm>
        <a:prstGeom prst="rect">
          <a:avLst/>
        </a:prstGeom>
      </xdr:spPr>
    </xdr:pic>
    <xdr:clientData/>
  </xdr:twoCellAnchor>
  <xdr:twoCellAnchor editAs="oneCell">
    <xdr:from>
      <xdr:col>7</xdr:col>
      <xdr:colOff>69989</xdr:colOff>
      <xdr:row>2</xdr:row>
      <xdr:rowOff>55790</xdr:rowOff>
    </xdr:from>
    <xdr:to>
      <xdr:col>7</xdr:col>
      <xdr:colOff>3464906</xdr:colOff>
      <xdr:row>5</xdr:row>
      <xdr:rowOff>211449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A5A588-EC33-4AA7-83FC-0A253A25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8649" y="1122590"/>
          <a:ext cx="3394917" cy="20530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151938</xdr:rowOff>
    </xdr:from>
    <xdr:to>
      <xdr:col>3</xdr:col>
      <xdr:colOff>192000</xdr:colOff>
      <xdr:row>29</xdr:row>
      <xdr:rowOff>242665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2BBA8989-5848-4746-AD82-7E6ECBE06B10}"/>
            </a:ext>
          </a:extLst>
        </xdr:cNvPr>
        <xdr:cNvGrpSpPr/>
      </xdr:nvGrpSpPr>
      <xdr:grpSpPr>
        <a:xfrm>
          <a:off x="0" y="12835656"/>
          <a:ext cx="3139051" cy="2687714"/>
          <a:chOff x="13075920" y="2430780"/>
          <a:chExt cx="2255520" cy="2190750"/>
        </a:xfrm>
      </xdr:grpSpPr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603A36EE-9C74-F1CA-DBD6-4600E112A3A9}"/>
              </a:ext>
            </a:extLst>
          </xdr:cNvPr>
          <xdr:cNvGraphicFramePr>
            <a:graphicFrameLocks/>
          </xdr:cNvGraphicFramePr>
        </xdr:nvGraphicFramePr>
        <xdr:xfrm>
          <a:off x="13075920" y="24307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Análisis NSI'!I4">
        <xdr:nvSpPr>
          <xdr:cNvPr id="14" name="CuadroTexto 1">
            <a:extLst>
              <a:ext uri="{FF2B5EF4-FFF2-40B4-BE49-F238E27FC236}">
                <a16:creationId xmlns:a16="http://schemas.microsoft.com/office/drawing/2014/main" id="{BDFCBCC3-B450-4140-BDF4-2EA902138323}"/>
              </a:ext>
            </a:extLst>
          </xdr:cNvPr>
          <xdr:cNvSpPr txBox="1"/>
        </xdr:nvSpPr>
        <xdr:spPr>
          <a:xfrm>
            <a:off x="13387168" y="3890749"/>
            <a:ext cx="1731147" cy="646299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DE46C802-DEAB-4588-864F-D3318A768778}" type="TxLink">
              <a:rPr lang="en-US" sz="1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algn="ctr"/>
              <a:t>ADMINISTRATIVAS  ETT   2025</a:t>
            </a:fld>
            <a:endParaRPr lang="es-EC" sz="1400" b="1" kern="1200"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  <xdr:sp macro="" textlink="'Análisis NSI'!$I$5">
        <xdr:nvSpPr>
          <xdr:cNvPr id="15" name="CuadroTexto 2">
            <a:extLst>
              <a:ext uri="{FF2B5EF4-FFF2-40B4-BE49-F238E27FC236}">
                <a16:creationId xmlns:a16="http://schemas.microsoft.com/office/drawing/2014/main" id="{BB45CB8A-DF4C-6AF3-990C-65F43C09D708}"/>
              </a:ext>
            </a:extLst>
          </xdr:cNvPr>
          <xdr:cNvSpPr txBox="1"/>
        </xdr:nvSpPr>
        <xdr:spPr>
          <a:xfrm>
            <a:off x="13899088" y="3552171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A5190EFD-C560-40C7-A23D-BA090189B050}" type="TxLink">
              <a:rPr lang="en-US" sz="1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ctr"/>
              <a:t>2.58</a:t>
            </a:fld>
            <a:endParaRPr lang="es-EC" sz="1400" b="1" kern="1200"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3579091</xdr:colOff>
      <xdr:row>24</xdr:row>
      <xdr:rowOff>203660</xdr:rowOff>
    </xdr:from>
    <xdr:to>
      <xdr:col>12</xdr:col>
      <xdr:colOff>323272</xdr:colOff>
      <xdr:row>29</xdr:row>
      <xdr:rowOff>277090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424FD3FF-2685-43CB-BF34-A5EBC9E8D836}"/>
            </a:ext>
          </a:extLst>
        </xdr:cNvPr>
        <xdr:cNvGrpSpPr/>
      </xdr:nvGrpSpPr>
      <xdr:grpSpPr>
        <a:xfrm>
          <a:off x="11695694" y="12887378"/>
          <a:ext cx="3566360" cy="2670417"/>
          <a:chOff x="13075920" y="2430780"/>
          <a:chExt cx="2255520" cy="2190750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D09BAA6E-8089-2D77-1FEA-510C58314D1C}"/>
              </a:ext>
            </a:extLst>
          </xdr:cNvPr>
          <xdr:cNvGraphicFramePr>
            <a:graphicFrameLocks/>
          </xdr:cNvGraphicFramePr>
        </xdr:nvGraphicFramePr>
        <xdr:xfrm>
          <a:off x="13075920" y="24307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Análisis NSI'!$I$33">
        <xdr:nvSpPr>
          <xdr:cNvPr id="9" name="CuadroTexto 1">
            <a:extLst>
              <a:ext uri="{FF2B5EF4-FFF2-40B4-BE49-F238E27FC236}">
                <a16:creationId xmlns:a16="http://schemas.microsoft.com/office/drawing/2014/main" id="{DEAD1D26-41CD-A017-5DB7-9C94A67202B5}"/>
              </a:ext>
            </a:extLst>
          </xdr:cNvPr>
          <xdr:cNvSpPr txBox="1"/>
        </xdr:nvSpPr>
        <xdr:spPr>
          <a:xfrm>
            <a:off x="13434221" y="3723031"/>
            <a:ext cx="1731147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B6E868E9-176B-4419-B731-88244588BA63}" type="TxLink">
              <a:rPr lang="en-US" sz="2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ADMINISTRATIVAS PROYECTADA</a:t>
            </a:fld>
            <a:endParaRPr lang="es-EC" sz="2400" b="1" kern="1200"/>
          </a:p>
        </xdr:txBody>
      </xdr:sp>
      <xdr:sp macro="" textlink="'Análisis NSI'!$I$34">
        <xdr:nvSpPr>
          <xdr:cNvPr id="10" name="CuadroTexto 2">
            <a:extLst>
              <a:ext uri="{FF2B5EF4-FFF2-40B4-BE49-F238E27FC236}">
                <a16:creationId xmlns:a16="http://schemas.microsoft.com/office/drawing/2014/main" id="{5BA37712-D565-C303-E03B-37B3FE653BAD}"/>
              </a:ext>
            </a:extLst>
          </xdr:cNvPr>
          <xdr:cNvSpPr txBox="1"/>
        </xdr:nvSpPr>
        <xdr:spPr>
          <a:xfrm>
            <a:off x="13936980" y="342138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999268DB-E6C1-4BB6-A539-8A1E09181888}" type="TxLink">
              <a:rPr lang="en-US" sz="2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2400" b="1" kern="12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1761</xdr:colOff>
      <xdr:row>8</xdr:row>
      <xdr:rowOff>470415</xdr:rowOff>
    </xdr:from>
    <xdr:to>
      <xdr:col>83</xdr:col>
      <xdr:colOff>10584</xdr:colOff>
      <xdr:row>9</xdr:row>
      <xdr:rowOff>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A3F3A70-7E23-4D4B-8C3C-A0EA999F618B}"/>
            </a:ext>
          </a:extLst>
        </xdr:cNvPr>
        <xdr:cNvCxnSpPr/>
      </xdr:nvCxnSpPr>
      <xdr:spPr>
        <a:xfrm flipV="1">
          <a:off x="80430861" y="4882395"/>
          <a:ext cx="8823" cy="62985"/>
        </a:xfrm>
        <a:prstGeom prst="straightConnector1">
          <a:avLst/>
        </a:prstGeom>
        <a:ln w="1270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1797327</xdr:colOff>
      <xdr:row>2</xdr:row>
      <xdr:rowOff>8282</xdr:rowOff>
    </xdr:from>
    <xdr:to>
      <xdr:col>7</xdr:col>
      <xdr:colOff>27260</xdr:colOff>
      <xdr:row>4</xdr:row>
      <xdr:rowOff>342604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9669EF-2A1F-47E6-BE21-71CA8C44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0327" y="1075082"/>
          <a:ext cx="5415593" cy="1599242"/>
        </a:xfrm>
        <a:prstGeom prst="rect">
          <a:avLst/>
        </a:prstGeom>
      </xdr:spPr>
    </xdr:pic>
    <xdr:clientData/>
  </xdr:twoCellAnchor>
  <xdr:twoCellAnchor editAs="oneCell">
    <xdr:from>
      <xdr:col>2</xdr:col>
      <xdr:colOff>1822173</xdr:colOff>
      <xdr:row>23</xdr:row>
      <xdr:rowOff>124239</xdr:rowOff>
    </xdr:from>
    <xdr:to>
      <xdr:col>7</xdr:col>
      <xdr:colOff>52106</xdr:colOff>
      <xdr:row>25</xdr:row>
      <xdr:rowOff>546652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E458670-BDDB-4257-83ED-D942CD992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5173" y="13390659"/>
          <a:ext cx="5415593" cy="1595893"/>
        </a:xfrm>
        <a:prstGeom prst="rect">
          <a:avLst/>
        </a:prstGeom>
      </xdr:spPr>
    </xdr:pic>
    <xdr:clientData/>
  </xdr:twoCellAnchor>
  <xdr:twoCellAnchor editAs="oneCell">
    <xdr:from>
      <xdr:col>7</xdr:col>
      <xdr:colOff>450091</xdr:colOff>
      <xdr:row>23</xdr:row>
      <xdr:rowOff>78495</xdr:rowOff>
    </xdr:from>
    <xdr:to>
      <xdr:col>7</xdr:col>
      <xdr:colOff>3694044</xdr:colOff>
      <xdr:row>27</xdr:row>
      <xdr:rowOff>2829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37931E-3F8A-4F6B-8E5F-0BF9CB74D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8751" y="13344915"/>
          <a:ext cx="3243953" cy="1974114"/>
        </a:xfrm>
        <a:prstGeom prst="rect">
          <a:avLst/>
        </a:prstGeom>
      </xdr:spPr>
    </xdr:pic>
    <xdr:clientData/>
  </xdr:twoCellAnchor>
  <xdr:twoCellAnchor editAs="oneCell">
    <xdr:from>
      <xdr:col>7</xdr:col>
      <xdr:colOff>69989</xdr:colOff>
      <xdr:row>2</xdr:row>
      <xdr:rowOff>55790</xdr:rowOff>
    </xdr:from>
    <xdr:to>
      <xdr:col>7</xdr:col>
      <xdr:colOff>3464906</xdr:colOff>
      <xdr:row>5</xdr:row>
      <xdr:rowOff>211449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D4DB14-7E7C-40A8-9ACD-3F29D789E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8649" y="1122590"/>
          <a:ext cx="3394917" cy="2053039"/>
        </a:xfrm>
        <a:prstGeom prst="rect">
          <a:avLst/>
        </a:prstGeom>
      </xdr:spPr>
    </xdr:pic>
    <xdr:clientData/>
  </xdr:twoCellAnchor>
  <xdr:twoCellAnchor>
    <xdr:from>
      <xdr:col>0</xdr:col>
      <xdr:colOff>350520</xdr:colOff>
      <xdr:row>22</xdr:row>
      <xdr:rowOff>579120</xdr:rowOff>
    </xdr:from>
    <xdr:to>
      <xdr:col>3</xdr:col>
      <xdr:colOff>381000</xdr:colOff>
      <xdr:row>28</xdr:row>
      <xdr:rowOff>76200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BCC6BBAF-F2C8-4604-AB41-3ED670649004}"/>
            </a:ext>
          </a:extLst>
        </xdr:cNvPr>
        <xdr:cNvGrpSpPr/>
      </xdr:nvGrpSpPr>
      <xdr:grpSpPr>
        <a:xfrm>
          <a:off x="350520" y="12032933"/>
          <a:ext cx="2983230" cy="2545080"/>
          <a:chOff x="15377161" y="2293620"/>
          <a:chExt cx="2255520" cy="2190750"/>
        </a:xfrm>
      </xdr:grpSpPr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A9EBAB90-EEFB-4653-90A9-EA4EE74D9C61}"/>
              </a:ext>
            </a:extLst>
          </xdr:cNvPr>
          <xdr:cNvGraphicFramePr>
            <a:graphicFrameLocks/>
          </xdr:cNvGraphicFramePr>
        </xdr:nvGraphicFramePr>
        <xdr:xfrm>
          <a:off x="15377161" y="229362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Análisis NSI'!$J$4">
        <xdr:nvSpPr>
          <xdr:cNvPr id="14" name="CuadroTexto 1">
            <a:extLst>
              <a:ext uri="{FF2B5EF4-FFF2-40B4-BE49-F238E27FC236}">
                <a16:creationId xmlns:a16="http://schemas.microsoft.com/office/drawing/2014/main" id="{CE198458-BABC-0EC8-ACC6-0B467679E54C}"/>
              </a:ext>
            </a:extLst>
          </xdr:cNvPr>
          <xdr:cNvSpPr txBox="1"/>
        </xdr:nvSpPr>
        <xdr:spPr>
          <a:xfrm>
            <a:off x="15879440" y="3731375"/>
            <a:ext cx="1393115" cy="468582"/>
          </a:xfrm>
          <a:prstGeom prst="rect">
            <a:avLst/>
          </a:prstGeom>
        </xdr:spPr>
        <xdr:txBody>
          <a:bodyPr wrap="square" rtlCol="0" anchor="ctr"/>
          <a:lstStyle/>
          <a:p>
            <a:pPr algn="ctr"/>
            <a:fld id="{7D384F17-DC01-4DBB-82DB-9CDE571ECA6E}" type="TxLink">
              <a:rPr lang="en-US" sz="1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ctr"/>
              <a:t>JURIDICAS ETT   2025</a:t>
            </a:fld>
            <a:endParaRPr lang="en-US" sz="1400" b="1" i="0" u="none" strike="noStrike" kern="1200">
              <a:solidFill>
                <a:srgbClr val="000000"/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  <xdr:sp macro="" textlink="'Análisis NSI'!$J$5">
        <xdr:nvSpPr>
          <xdr:cNvPr id="15" name="CuadroTexto 2">
            <a:extLst>
              <a:ext uri="{FF2B5EF4-FFF2-40B4-BE49-F238E27FC236}">
                <a16:creationId xmlns:a16="http://schemas.microsoft.com/office/drawing/2014/main" id="{1F8AD5A6-E94E-C85E-9691-2EC421866578}"/>
              </a:ext>
            </a:extLst>
          </xdr:cNvPr>
          <xdr:cNvSpPr txBox="1"/>
        </xdr:nvSpPr>
        <xdr:spPr>
          <a:xfrm>
            <a:off x="16222980" y="335280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73A730AD-D3B2-4607-8EF3-7E1B060B0D7A}" type="TxLink">
              <a:rPr lang="en-US" sz="2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ctr"/>
              <a:t>1.11</a:t>
            </a:fld>
            <a:endParaRPr lang="es-EC" sz="2400" b="1" kern="1200"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3627120</xdr:colOff>
      <xdr:row>23</xdr:row>
      <xdr:rowOff>15240</xdr:rowOff>
    </xdr:from>
    <xdr:to>
      <xdr:col>11</xdr:col>
      <xdr:colOff>929640</xdr:colOff>
      <xdr:row>27</xdr:row>
      <xdr:rowOff>441960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13373023-A4A6-4C7B-9795-D1AD35B0C602}"/>
            </a:ext>
          </a:extLst>
        </xdr:cNvPr>
        <xdr:cNvGrpSpPr/>
      </xdr:nvGrpSpPr>
      <xdr:grpSpPr>
        <a:xfrm>
          <a:off x="11747183" y="12040553"/>
          <a:ext cx="3136582" cy="2426970"/>
          <a:chOff x="15377160" y="2293620"/>
          <a:chExt cx="2255520" cy="2190750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26AA0DDD-F487-6F48-0E40-E823F38BA4D9}"/>
              </a:ext>
            </a:extLst>
          </xdr:cNvPr>
          <xdr:cNvGraphicFramePr>
            <a:graphicFrameLocks/>
          </xdr:cNvGraphicFramePr>
        </xdr:nvGraphicFramePr>
        <xdr:xfrm>
          <a:off x="15377160" y="229362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Análisis NSI'!$J$33">
        <xdr:nvSpPr>
          <xdr:cNvPr id="9" name="CuadroTexto 1">
            <a:extLst>
              <a:ext uri="{FF2B5EF4-FFF2-40B4-BE49-F238E27FC236}">
                <a16:creationId xmlns:a16="http://schemas.microsoft.com/office/drawing/2014/main" id="{9E558EF4-DE55-7108-BB35-EBB162C98663}"/>
              </a:ext>
            </a:extLst>
          </xdr:cNvPr>
          <xdr:cNvSpPr txBox="1"/>
        </xdr:nvSpPr>
        <xdr:spPr>
          <a:xfrm>
            <a:off x="15836537" y="3634739"/>
            <a:ext cx="1319348" cy="542391"/>
          </a:xfrm>
          <a:prstGeom prst="rect">
            <a:avLst/>
          </a:prstGeom>
        </xdr:spPr>
        <xdr:txBody>
          <a:bodyPr wrap="square" rtlCol="0" anchor="ctr"/>
          <a:lstStyle/>
          <a:p>
            <a:pPr algn="ctr"/>
            <a:fld id="{26D4EDE6-835D-41B1-9F8C-6FB79E0360EF}" type="TxLink">
              <a:rPr lang="en-US" sz="1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algn="ctr"/>
              <a:t>JURIDICAS PROYECTADA</a:t>
            </a:fld>
            <a:endParaRPr lang="en-US" sz="1400" b="1" i="0" u="none" strike="noStrike" kern="1200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endParaRPr>
          </a:p>
        </xdr:txBody>
      </xdr:sp>
      <xdr:sp macro="" textlink="'Análisis NSI'!$J$34">
        <xdr:nvSpPr>
          <xdr:cNvPr id="10" name="CuadroTexto 2">
            <a:extLst>
              <a:ext uri="{FF2B5EF4-FFF2-40B4-BE49-F238E27FC236}">
                <a16:creationId xmlns:a16="http://schemas.microsoft.com/office/drawing/2014/main" id="{333840E0-77C3-1BCB-CE83-08A99B209538}"/>
              </a:ext>
            </a:extLst>
          </xdr:cNvPr>
          <xdr:cNvSpPr txBox="1"/>
        </xdr:nvSpPr>
        <xdr:spPr>
          <a:xfrm>
            <a:off x="16222980" y="335280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3E766A1-6B44-41CD-AA2D-3B45EF138E95}" type="TxLink">
              <a:rPr lang="en-US" sz="2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3.11</a:t>
            </a:fld>
            <a:endParaRPr lang="es-EC" sz="2400" b="1" kern="12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1761</xdr:colOff>
      <xdr:row>8</xdr:row>
      <xdr:rowOff>470415</xdr:rowOff>
    </xdr:from>
    <xdr:to>
      <xdr:col>83</xdr:col>
      <xdr:colOff>10584</xdr:colOff>
      <xdr:row>9</xdr:row>
      <xdr:rowOff>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1B599E9-F3B0-465B-9070-00FC65CECAF4}"/>
            </a:ext>
          </a:extLst>
        </xdr:cNvPr>
        <xdr:cNvCxnSpPr/>
      </xdr:nvCxnSpPr>
      <xdr:spPr>
        <a:xfrm flipV="1">
          <a:off x="80430861" y="4882395"/>
          <a:ext cx="8823" cy="62985"/>
        </a:xfrm>
        <a:prstGeom prst="straightConnector1">
          <a:avLst/>
        </a:prstGeom>
        <a:ln w="1270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1797327</xdr:colOff>
      <xdr:row>2</xdr:row>
      <xdr:rowOff>8282</xdr:rowOff>
    </xdr:from>
    <xdr:to>
      <xdr:col>7</xdr:col>
      <xdr:colOff>27260</xdr:colOff>
      <xdr:row>4</xdr:row>
      <xdr:rowOff>342604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0641D5-DD24-427C-865C-AC0868E98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0327" y="1075082"/>
          <a:ext cx="5415593" cy="1599242"/>
        </a:xfrm>
        <a:prstGeom prst="rect">
          <a:avLst/>
        </a:prstGeom>
      </xdr:spPr>
    </xdr:pic>
    <xdr:clientData/>
  </xdr:twoCellAnchor>
  <xdr:twoCellAnchor editAs="oneCell">
    <xdr:from>
      <xdr:col>2</xdr:col>
      <xdr:colOff>1822173</xdr:colOff>
      <xdr:row>20</xdr:row>
      <xdr:rowOff>124239</xdr:rowOff>
    </xdr:from>
    <xdr:to>
      <xdr:col>7</xdr:col>
      <xdr:colOff>52106</xdr:colOff>
      <xdr:row>22</xdr:row>
      <xdr:rowOff>546652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24D76F-6FC1-4602-8D0B-46A8EC2D2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5173" y="12323859"/>
          <a:ext cx="5415593" cy="1595893"/>
        </a:xfrm>
        <a:prstGeom prst="rect">
          <a:avLst/>
        </a:prstGeom>
      </xdr:spPr>
    </xdr:pic>
    <xdr:clientData/>
  </xdr:twoCellAnchor>
  <xdr:twoCellAnchor editAs="oneCell">
    <xdr:from>
      <xdr:col>7</xdr:col>
      <xdr:colOff>450091</xdr:colOff>
      <xdr:row>20</xdr:row>
      <xdr:rowOff>78495</xdr:rowOff>
    </xdr:from>
    <xdr:to>
      <xdr:col>7</xdr:col>
      <xdr:colOff>3694044</xdr:colOff>
      <xdr:row>24</xdr:row>
      <xdr:rowOff>2829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76EA0F-15F5-4CA9-8AFE-D5376CE74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8751" y="12278115"/>
          <a:ext cx="3243953" cy="1974114"/>
        </a:xfrm>
        <a:prstGeom prst="rect">
          <a:avLst/>
        </a:prstGeom>
      </xdr:spPr>
    </xdr:pic>
    <xdr:clientData/>
  </xdr:twoCellAnchor>
  <xdr:twoCellAnchor editAs="oneCell">
    <xdr:from>
      <xdr:col>7</xdr:col>
      <xdr:colOff>69989</xdr:colOff>
      <xdr:row>2</xdr:row>
      <xdr:rowOff>55790</xdr:rowOff>
    </xdr:from>
    <xdr:to>
      <xdr:col>7</xdr:col>
      <xdr:colOff>3464906</xdr:colOff>
      <xdr:row>5</xdr:row>
      <xdr:rowOff>211449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82F25EE-AEA9-4F6A-A5B2-1DDAC0249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8649" y="1122590"/>
          <a:ext cx="3394917" cy="2053039"/>
        </a:xfrm>
        <a:prstGeom prst="rect">
          <a:avLst/>
        </a:prstGeom>
      </xdr:spPr>
    </xdr:pic>
    <xdr:clientData/>
  </xdr:twoCellAnchor>
  <xdr:twoCellAnchor>
    <xdr:from>
      <xdr:col>0</xdr:col>
      <xdr:colOff>145915</xdr:colOff>
      <xdr:row>19</xdr:row>
      <xdr:rowOff>308042</xdr:rowOff>
    </xdr:from>
    <xdr:to>
      <xdr:col>3</xdr:col>
      <xdr:colOff>405320</xdr:colOff>
      <xdr:row>25</xdr:row>
      <xdr:rowOff>16213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323C0B8D-F63B-4690-A627-F06BACB9E313}"/>
            </a:ext>
          </a:extLst>
        </xdr:cNvPr>
        <xdr:cNvGrpSpPr/>
      </xdr:nvGrpSpPr>
      <xdr:grpSpPr>
        <a:xfrm>
          <a:off x="145915" y="9949675"/>
          <a:ext cx="3194660" cy="2818375"/>
          <a:chOff x="18112740" y="2392680"/>
          <a:chExt cx="2255520" cy="2190750"/>
        </a:xfrm>
      </xdr:grpSpPr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5E346901-908A-0921-1902-8F245252DC0C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Análisis NSI'!$K$5">
        <xdr:nvSpPr>
          <xdr:cNvPr id="14" name="CuadroTexto 2">
            <a:extLst>
              <a:ext uri="{FF2B5EF4-FFF2-40B4-BE49-F238E27FC236}">
                <a16:creationId xmlns:a16="http://schemas.microsoft.com/office/drawing/2014/main" id="{C1D238FD-1418-C257-7BB0-F85A752EBD6C}"/>
              </a:ext>
            </a:extLst>
          </xdr:cNvPr>
          <xdr:cNvSpPr txBox="1"/>
        </xdr:nvSpPr>
        <xdr:spPr>
          <a:xfrm>
            <a:off x="18966180" y="3444240"/>
            <a:ext cx="6096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94AC0745-C549-4B86-9FAB-800F4D2DEA13}" type="TxLink">
              <a:rPr lang="en-US" sz="2400" b="1" i="0" u="none" strike="noStrike" kern="1200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algn="ctr"/>
              <a:t>1.25</a:t>
            </a:fld>
            <a:endParaRPr lang="es-EC" sz="2400" b="1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sp macro="" textlink="'Análisis NSI'!$K$4">
        <xdr:nvSpPr>
          <xdr:cNvPr id="15" name="CuadroTexto 1">
            <a:extLst>
              <a:ext uri="{FF2B5EF4-FFF2-40B4-BE49-F238E27FC236}">
                <a16:creationId xmlns:a16="http://schemas.microsoft.com/office/drawing/2014/main" id="{5BC2CC10-20D9-D07B-E102-4041DA95A971}"/>
              </a:ext>
            </a:extLst>
          </xdr:cNvPr>
          <xdr:cNvSpPr txBox="1"/>
        </xdr:nvSpPr>
        <xdr:spPr>
          <a:xfrm>
            <a:off x="18400622" y="3957822"/>
            <a:ext cx="1595820" cy="293303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1CB12B36-B251-4A36-B04F-78F89F7F68C5}" type="TxLink">
              <a:rPr lang="en-US" sz="16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ctr"/>
              <a:t>FISICAS - OPERATIVAS ETT   2025</a:t>
            </a:fld>
            <a:endParaRPr lang="es-EC" sz="1600" b="1" kern="1200"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3514531</xdr:colOff>
      <xdr:row>19</xdr:row>
      <xdr:rowOff>425896</xdr:rowOff>
    </xdr:from>
    <xdr:to>
      <xdr:col>11</xdr:col>
      <xdr:colOff>583660</xdr:colOff>
      <xdr:row>24</xdr:row>
      <xdr:rowOff>279919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F8AA641B-537E-4520-8FD7-E9715FD03BC4}"/>
            </a:ext>
          </a:extLst>
        </xdr:cNvPr>
        <xdr:cNvGrpSpPr/>
      </xdr:nvGrpSpPr>
      <xdr:grpSpPr>
        <a:xfrm>
          <a:off x="11601062" y="10067529"/>
          <a:ext cx="2881322" cy="2478257"/>
          <a:chOff x="18112740" y="2447541"/>
          <a:chExt cx="2255520" cy="2190750"/>
        </a:xfrm>
        <a:noFill/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5F3230D9-D138-AC49-A13E-FB31ECBFE1CD}"/>
              </a:ext>
            </a:extLst>
          </xdr:cNvPr>
          <xdr:cNvGraphicFramePr>
            <a:graphicFrameLocks/>
          </xdr:cNvGraphicFramePr>
        </xdr:nvGraphicFramePr>
        <xdr:xfrm>
          <a:off x="18112740" y="2447541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Análisis NSI'!$K$34">
        <xdr:nvSpPr>
          <xdr:cNvPr id="9" name="CuadroTexto 2">
            <a:extLst>
              <a:ext uri="{FF2B5EF4-FFF2-40B4-BE49-F238E27FC236}">
                <a16:creationId xmlns:a16="http://schemas.microsoft.com/office/drawing/2014/main" id="{F3989836-418D-3F13-CFE2-91A52FED5D8F}"/>
              </a:ext>
            </a:extLst>
          </xdr:cNvPr>
          <xdr:cNvSpPr txBox="1"/>
        </xdr:nvSpPr>
        <xdr:spPr>
          <a:xfrm>
            <a:off x="18966180" y="3444240"/>
            <a:ext cx="609600" cy="312420"/>
          </a:xfrm>
          <a:prstGeom prst="rect">
            <a:avLst/>
          </a:prstGeom>
          <a:grpFill/>
          <a:ln>
            <a:noFill/>
          </a:ln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E81B94F-8B97-42EB-8948-2366F17FCFFA}" type="TxLink">
              <a:rPr lang="en-US" sz="2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3.20</a:t>
            </a:fld>
            <a:endParaRPr lang="es-EC" sz="2400" b="1" kern="1200"/>
          </a:p>
        </xdr:txBody>
      </xdr:sp>
      <xdr:sp macro="" textlink="'Análisis NSI'!$K$33">
        <xdr:nvSpPr>
          <xdr:cNvPr id="10" name="CuadroTexto 1">
            <a:extLst>
              <a:ext uri="{FF2B5EF4-FFF2-40B4-BE49-F238E27FC236}">
                <a16:creationId xmlns:a16="http://schemas.microsoft.com/office/drawing/2014/main" id="{86828AF2-14D7-3EF8-DD7E-CD95B4A931BB}"/>
              </a:ext>
            </a:extLst>
          </xdr:cNvPr>
          <xdr:cNvSpPr txBox="1"/>
        </xdr:nvSpPr>
        <xdr:spPr>
          <a:xfrm>
            <a:off x="18227040" y="3918197"/>
            <a:ext cx="2057400" cy="312420"/>
          </a:xfrm>
          <a:prstGeom prst="rect">
            <a:avLst/>
          </a:prstGeom>
          <a:grpFill/>
          <a:ln>
            <a:noFill/>
          </a:ln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5A1669C-2663-4ACE-BE99-29FE0615781B}" type="TxLink">
              <a:rPr lang="en-US" sz="1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algn="ctr"/>
              <a:t>FISICAS - OPERATIVAS PROYECTADA</a:t>
            </a:fld>
            <a:endParaRPr lang="es-EC" sz="14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1761</xdr:colOff>
      <xdr:row>8</xdr:row>
      <xdr:rowOff>470415</xdr:rowOff>
    </xdr:from>
    <xdr:to>
      <xdr:col>83</xdr:col>
      <xdr:colOff>10584</xdr:colOff>
      <xdr:row>9</xdr:row>
      <xdr:rowOff>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21F0C35-2534-43C5-93FA-AE567F805E2D}"/>
            </a:ext>
          </a:extLst>
        </xdr:cNvPr>
        <xdr:cNvCxnSpPr/>
      </xdr:nvCxnSpPr>
      <xdr:spPr>
        <a:xfrm flipV="1">
          <a:off x="80430861" y="4882395"/>
          <a:ext cx="8823" cy="62985"/>
        </a:xfrm>
        <a:prstGeom prst="straightConnector1">
          <a:avLst/>
        </a:prstGeom>
        <a:ln w="1270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1797327</xdr:colOff>
      <xdr:row>2</xdr:row>
      <xdr:rowOff>8282</xdr:rowOff>
    </xdr:from>
    <xdr:to>
      <xdr:col>7</xdr:col>
      <xdr:colOff>27260</xdr:colOff>
      <xdr:row>4</xdr:row>
      <xdr:rowOff>342604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2C9F40-F5E1-4F37-81A6-2AEAE2A53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0327" y="1075082"/>
          <a:ext cx="5415593" cy="1599242"/>
        </a:xfrm>
        <a:prstGeom prst="rect">
          <a:avLst/>
        </a:prstGeom>
      </xdr:spPr>
    </xdr:pic>
    <xdr:clientData/>
  </xdr:twoCellAnchor>
  <xdr:twoCellAnchor editAs="oneCell">
    <xdr:from>
      <xdr:col>2</xdr:col>
      <xdr:colOff>1822173</xdr:colOff>
      <xdr:row>20</xdr:row>
      <xdr:rowOff>124239</xdr:rowOff>
    </xdr:from>
    <xdr:to>
      <xdr:col>7</xdr:col>
      <xdr:colOff>52106</xdr:colOff>
      <xdr:row>22</xdr:row>
      <xdr:rowOff>546652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E8DC4B-257D-4A93-AF2F-FBFAEE644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5173" y="10502679"/>
          <a:ext cx="5415593" cy="1595893"/>
        </a:xfrm>
        <a:prstGeom prst="rect">
          <a:avLst/>
        </a:prstGeom>
      </xdr:spPr>
    </xdr:pic>
    <xdr:clientData/>
  </xdr:twoCellAnchor>
  <xdr:twoCellAnchor editAs="oneCell">
    <xdr:from>
      <xdr:col>7</xdr:col>
      <xdr:colOff>450091</xdr:colOff>
      <xdr:row>20</xdr:row>
      <xdr:rowOff>78495</xdr:rowOff>
    </xdr:from>
    <xdr:to>
      <xdr:col>7</xdr:col>
      <xdr:colOff>3694044</xdr:colOff>
      <xdr:row>24</xdr:row>
      <xdr:rowOff>2829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E5249B-9FA4-40A8-843F-98D276721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8751" y="10456935"/>
          <a:ext cx="3243953" cy="1974114"/>
        </a:xfrm>
        <a:prstGeom prst="rect">
          <a:avLst/>
        </a:prstGeom>
      </xdr:spPr>
    </xdr:pic>
    <xdr:clientData/>
  </xdr:twoCellAnchor>
  <xdr:twoCellAnchor editAs="oneCell">
    <xdr:from>
      <xdr:col>7</xdr:col>
      <xdr:colOff>69989</xdr:colOff>
      <xdr:row>2</xdr:row>
      <xdr:rowOff>55790</xdr:rowOff>
    </xdr:from>
    <xdr:to>
      <xdr:col>7</xdr:col>
      <xdr:colOff>3464906</xdr:colOff>
      <xdr:row>5</xdr:row>
      <xdr:rowOff>211449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7F0AE76-2970-46CF-AA67-93600DC27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8649" y="1122590"/>
          <a:ext cx="3394917" cy="2053039"/>
        </a:xfrm>
        <a:prstGeom prst="rect">
          <a:avLst/>
        </a:prstGeom>
      </xdr:spPr>
    </xdr:pic>
    <xdr:clientData/>
  </xdr:twoCellAnchor>
  <xdr:twoCellAnchor>
    <xdr:from>
      <xdr:col>0</xdr:col>
      <xdr:colOff>87924</xdr:colOff>
      <xdr:row>19</xdr:row>
      <xdr:rowOff>454268</xdr:rowOff>
    </xdr:from>
    <xdr:to>
      <xdr:col>2</xdr:col>
      <xdr:colOff>1846385</xdr:colOff>
      <xdr:row>25</xdr:row>
      <xdr:rowOff>102577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FAAA819D-358F-4D2E-8474-8800C17E58A3}"/>
            </a:ext>
          </a:extLst>
        </xdr:cNvPr>
        <xdr:cNvGrpSpPr/>
      </xdr:nvGrpSpPr>
      <xdr:grpSpPr>
        <a:xfrm>
          <a:off x="87924" y="10226918"/>
          <a:ext cx="2863361" cy="2791559"/>
          <a:chOff x="18112740" y="2392680"/>
          <a:chExt cx="2255520" cy="2190750"/>
        </a:xfrm>
      </xdr:grpSpPr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7AC3F2B2-5428-E955-F0CE-5DC297C29F9E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Análisis NSI'!$L$5">
        <xdr:nvSpPr>
          <xdr:cNvPr id="14" name="CuadroTexto 2">
            <a:extLst>
              <a:ext uri="{FF2B5EF4-FFF2-40B4-BE49-F238E27FC236}">
                <a16:creationId xmlns:a16="http://schemas.microsoft.com/office/drawing/2014/main" id="{AD254EBF-6CF0-B525-8918-561D448FB8FA}"/>
              </a:ext>
            </a:extLst>
          </xdr:cNvPr>
          <xdr:cNvSpPr txBox="1"/>
        </xdr:nvSpPr>
        <xdr:spPr>
          <a:xfrm>
            <a:off x="18966180" y="3444240"/>
            <a:ext cx="61722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500F0741-2FE1-45F8-A173-E2D345E180C7}" type="TxLink">
              <a:rPr lang="en-US" sz="2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ctr"/>
              <a:t>2.75</a:t>
            </a:fld>
            <a:endParaRPr lang="es-EC" sz="2400" b="1" kern="1200"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  <xdr:sp macro="" textlink="'Análisis NSI'!$L$4">
        <xdr:nvSpPr>
          <xdr:cNvPr id="15" name="CuadroTexto 1">
            <a:extLst>
              <a:ext uri="{FF2B5EF4-FFF2-40B4-BE49-F238E27FC236}">
                <a16:creationId xmlns:a16="http://schemas.microsoft.com/office/drawing/2014/main" id="{F93A7965-B220-CB57-6C8E-E5D51EDB1EF1}"/>
              </a:ext>
            </a:extLst>
          </xdr:cNvPr>
          <xdr:cNvSpPr txBox="1"/>
        </xdr:nvSpPr>
        <xdr:spPr>
          <a:xfrm>
            <a:off x="18143220" y="3749040"/>
            <a:ext cx="21945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3C4250D2-12EF-4AED-9D7B-3FD8E21E4A2F}" type="TxLink">
              <a:rPr lang="en-US" sz="1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ctr"/>
              <a:t>FISICAS - INFRAESTRUCTURA ETT    2025</a:t>
            </a:fld>
            <a:endParaRPr lang="es-EC" sz="1400" b="1" kern="1200"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3590193</xdr:colOff>
      <xdr:row>19</xdr:row>
      <xdr:rowOff>175846</xdr:rowOff>
    </xdr:from>
    <xdr:to>
      <xdr:col>11</xdr:col>
      <xdr:colOff>539306</xdr:colOff>
      <xdr:row>24</xdr:row>
      <xdr:rowOff>263770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5B6847A6-C812-4B08-9F1D-78CAC1EF2902}"/>
            </a:ext>
          </a:extLst>
        </xdr:cNvPr>
        <xdr:cNvGrpSpPr/>
      </xdr:nvGrpSpPr>
      <xdr:grpSpPr>
        <a:xfrm>
          <a:off x="11743593" y="9948496"/>
          <a:ext cx="2797463" cy="2735874"/>
          <a:chOff x="18112740" y="2392680"/>
          <a:chExt cx="2255520" cy="2190750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0F59738E-7D08-5BB4-9A6C-30A1637F8B74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Análisis NSI'!$L$34">
        <xdr:nvSpPr>
          <xdr:cNvPr id="9" name="CuadroTexto 2">
            <a:extLst>
              <a:ext uri="{FF2B5EF4-FFF2-40B4-BE49-F238E27FC236}">
                <a16:creationId xmlns:a16="http://schemas.microsoft.com/office/drawing/2014/main" id="{CF036A34-488D-266E-9931-A3460FB01636}"/>
              </a:ext>
            </a:extLst>
          </xdr:cNvPr>
          <xdr:cNvSpPr txBox="1"/>
        </xdr:nvSpPr>
        <xdr:spPr>
          <a:xfrm>
            <a:off x="18966180" y="3444240"/>
            <a:ext cx="61722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167200C4-4422-4918-8A8C-228B143F2A81}" type="TxLink">
              <a:rPr lang="en-US" sz="2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2400" b="1" kern="1200"/>
          </a:p>
        </xdr:txBody>
      </xdr:sp>
      <xdr:sp macro="" textlink="'Análisis NSI'!$L$33">
        <xdr:nvSpPr>
          <xdr:cNvPr id="10" name="CuadroTexto 1">
            <a:extLst>
              <a:ext uri="{FF2B5EF4-FFF2-40B4-BE49-F238E27FC236}">
                <a16:creationId xmlns:a16="http://schemas.microsoft.com/office/drawing/2014/main" id="{232C165A-14D7-5C9C-6C92-8AA6CEA6891C}"/>
              </a:ext>
            </a:extLst>
          </xdr:cNvPr>
          <xdr:cNvSpPr txBox="1"/>
        </xdr:nvSpPr>
        <xdr:spPr>
          <a:xfrm>
            <a:off x="18143220" y="3890379"/>
            <a:ext cx="2194560" cy="457486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FB4915CE-9DF3-49A9-9CD4-9AB60D28762A}" type="TxLink">
              <a:rPr lang="en-US" sz="1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algn="ctr"/>
              <a:t>FISICAS - INFRAESTRUCTURA PROYECTADA</a:t>
            </a:fld>
            <a:endParaRPr lang="es-EC" sz="14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1761</xdr:colOff>
      <xdr:row>8</xdr:row>
      <xdr:rowOff>470415</xdr:rowOff>
    </xdr:from>
    <xdr:to>
      <xdr:col>83</xdr:col>
      <xdr:colOff>10584</xdr:colOff>
      <xdr:row>9</xdr:row>
      <xdr:rowOff>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E8F0549-5FDA-4476-9B58-811C54C875E0}"/>
            </a:ext>
          </a:extLst>
        </xdr:cNvPr>
        <xdr:cNvCxnSpPr/>
      </xdr:nvCxnSpPr>
      <xdr:spPr>
        <a:xfrm flipV="1">
          <a:off x="80430861" y="4882395"/>
          <a:ext cx="8823" cy="62985"/>
        </a:xfrm>
        <a:prstGeom prst="straightConnector1">
          <a:avLst/>
        </a:prstGeom>
        <a:ln w="1270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1797327</xdr:colOff>
      <xdr:row>2</xdr:row>
      <xdr:rowOff>8282</xdr:rowOff>
    </xdr:from>
    <xdr:to>
      <xdr:col>6</xdr:col>
      <xdr:colOff>1178366</xdr:colOff>
      <xdr:row>4</xdr:row>
      <xdr:rowOff>342604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1DA85B-17FD-4141-A33B-CCE29905B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0327" y="1075082"/>
          <a:ext cx="5415593" cy="1599242"/>
        </a:xfrm>
        <a:prstGeom prst="rect">
          <a:avLst/>
        </a:prstGeom>
      </xdr:spPr>
    </xdr:pic>
    <xdr:clientData/>
  </xdr:twoCellAnchor>
  <xdr:twoCellAnchor editAs="oneCell">
    <xdr:from>
      <xdr:col>2</xdr:col>
      <xdr:colOff>1822173</xdr:colOff>
      <xdr:row>21</xdr:row>
      <xdr:rowOff>124239</xdr:rowOff>
    </xdr:from>
    <xdr:to>
      <xdr:col>6</xdr:col>
      <xdr:colOff>1203212</xdr:colOff>
      <xdr:row>23</xdr:row>
      <xdr:rowOff>546652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CE70A7F-EA83-4878-A946-D5536F22B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5173" y="13390659"/>
          <a:ext cx="5415593" cy="1595893"/>
        </a:xfrm>
        <a:prstGeom prst="rect">
          <a:avLst/>
        </a:prstGeom>
      </xdr:spPr>
    </xdr:pic>
    <xdr:clientData/>
  </xdr:twoCellAnchor>
  <xdr:twoCellAnchor editAs="oneCell">
    <xdr:from>
      <xdr:col>7</xdr:col>
      <xdr:colOff>450091</xdr:colOff>
      <xdr:row>21</xdr:row>
      <xdr:rowOff>78495</xdr:rowOff>
    </xdr:from>
    <xdr:to>
      <xdr:col>7</xdr:col>
      <xdr:colOff>3694044</xdr:colOff>
      <xdr:row>25</xdr:row>
      <xdr:rowOff>2830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307649-2D57-4BDE-B04A-418E6C0C4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8751" y="13344915"/>
          <a:ext cx="3243953" cy="1974114"/>
        </a:xfrm>
        <a:prstGeom prst="rect">
          <a:avLst/>
        </a:prstGeom>
      </xdr:spPr>
    </xdr:pic>
    <xdr:clientData/>
  </xdr:twoCellAnchor>
  <xdr:twoCellAnchor editAs="oneCell">
    <xdr:from>
      <xdr:col>7</xdr:col>
      <xdr:colOff>69989</xdr:colOff>
      <xdr:row>2</xdr:row>
      <xdr:rowOff>55790</xdr:rowOff>
    </xdr:from>
    <xdr:to>
      <xdr:col>7</xdr:col>
      <xdr:colOff>3464906</xdr:colOff>
      <xdr:row>5</xdr:row>
      <xdr:rowOff>211449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8534275-5E09-46C7-B431-A9844F0CE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8649" y="1122590"/>
          <a:ext cx="3394917" cy="2053039"/>
        </a:xfrm>
        <a:prstGeom prst="rect">
          <a:avLst/>
        </a:prstGeom>
      </xdr:spPr>
    </xdr:pic>
    <xdr:clientData/>
  </xdr:twoCellAnchor>
  <xdr:twoCellAnchor>
    <xdr:from>
      <xdr:col>0</xdr:col>
      <xdr:colOff>301256</xdr:colOff>
      <xdr:row>20</xdr:row>
      <xdr:rowOff>549349</xdr:rowOff>
    </xdr:from>
    <xdr:to>
      <xdr:col>2</xdr:col>
      <xdr:colOff>1913861</xdr:colOff>
      <xdr:row>26</xdr:row>
      <xdr:rowOff>177210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A4F8F74C-3FF7-4C64-9146-DE448ECA7B8E}"/>
            </a:ext>
          </a:extLst>
        </xdr:cNvPr>
        <xdr:cNvGrpSpPr/>
      </xdr:nvGrpSpPr>
      <xdr:grpSpPr>
        <a:xfrm>
          <a:off x="301256" y="11890744"/>
          <a:ext cx="2720163" cy="2706873"/>
          <a:chOff x="18112740" y="2392680"/>
          <a:chExt cx="2255520" cy="2190750"/>
        </a:xfrm>
      </xdr:grpSpPr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BB7234E2-71EA-EB29-C4CA-7E28F2697612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Análisis NSI'!$M$5">
        <xdr:nvSpPr>
          <xdr:cNvPr id="14" name="CuadroTexto 2">
            <a:extLst>
              <a:ext uri="{FF2B5EF4-FFF2-40B4-BE49-F238E27FC236}">
                <a16:creationId xmlns:a16="http://schemas.microsoft.com/office/drawing/2014/main" id="{6AEF537A-DF3E-045F-ACF2-756B4F18B526}"/>
              </a:ext>
            </a:extLst>
          </xdr:cNvPr>
          <xdr:cNvSpPr txBox="1"/>
        </xdr:nvSpPr>
        <xdr:spPr>
          <a:xfrm>
            <a:off x="18966180" y="344424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6941FC27-84D4-4C14-9158-BB3CAD48C59B}" type="TxLink">
              <a:rPr lang="en-US" sz="2400" b="1" i="0" u="none" strike="noStrike" kern="1200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Calibri"/>
              </a:rPr>
              <a:pPr algn="ctr"/>
              <a:t>1.25</a:t>
            </a:fld>
            <a:endParaRPr lang="es-EC" sz="2400" b="1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sp macro="" textlink="'Análisis NSI'!$M$4">
        <xdr:nvSpPr>
          <xdr:cNvPr id="15" name="CuadroTexto 1">
            <a:extLst>
              <a:ext uri="{FF2B5EF4-FFF2-40B4-BE49-F238E27FC236}">
                <a16:creationId xmlns:a16="http://schemas.microsoft.com/office/drawing/2014/main" id="{281B271B-2864-6701-BED5-14DEBD1EDF5E}"/>
              </a:ext>
            </a:extLst>
          </xdr:cNvPr>
          <xdr:cNvSpPr txBox="1"/>
        </xdr:nvSpPr>
        <xdr:spPr>
          <a:xfrm>
            <a:off x="18166080" y="3874706"/>
            <a:ext cx="2164080" cy="312420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1F1D3FAD-9D7F-4AE5-80D5-263A19876AF4}" type="TxLink">
              <a:rPr lang="en-US" sz="1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ctr"/>
              <a:t>TÉCNICAS - COMPETENCIAS ETT   2025</a:t>
            </a:fld>
            <a:endParaRPr lang="es-EC" sz="1400" b="1" kern="1200"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3703676</xdr:colOff>
      <xdr:row>20</xdr:row>
      <xdr:rowOff>177210</xdr:rowOff>
    </xdr:from>
    <xdr:to>
      <xdr:col>11</xdr:col>
      <xdr:colOff>648977</xdr:colOff>
      <xdr:row>26</xdr:row>
      <xdr:rowOff>88605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BF5A4DB0-A82F-4942-96FE-C2A1AC4B7DBB}"/>
            </a:ext>
          </a:extLst>
        </xdr:cNvPr>
        <xdr:cNvGrpSpPr/>
      </xdr:nvGrpSpPr>
      <xdr:grpSpPr>
        <a:xfrm>
          <a:off x="11899606" y="11518605"/>
          <a:ext cx="2748906" cy="2990407"/>
          <a:chOff x="18112741" y="2392680"/>
          <a:chExt cx="2255520" cy="2190750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4646F43D-E751-A39F-B344-A97FC2C6348E}"/>
              </a:ext>
            </a:extLst>
          </xdr:cNvPr>
          <xdr:cNvGraphicFramePr>
            <a:graphicFrameLocks/>
          </xdr:cNvGraphicFramePr>
        </xdr:nvGraphicFramePr>
        <xdr:xfrm>
          <a:off x="18112741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Análisis NSI'!$M$34">
        <xdr:nvSpPr>
          <xdr:cNvPr id="9" name="CuadroTexto 2">
            <a:extLst>
              <a:ext uri="{FF2B5EF4-FFF2-40B4-BE49-F238E27FC236}">
                <a16:creationId xmlns:a16="http://schemas.microsoft.com/office/drawing/2014/main" id="{0BD2BB65-36A6-039E-593F-059790F6482B}"/>
              </a:ext>
            </a:extLst>
          </xdr:cNvPr>
          <xdr:cNvSpPr txBox="1"/>
        </xdr:nvSpPr>
        <xdr:spPr>
          <a:xfrm>
            <a:off x="18966180" y="344424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C4EDD101-0E87-46B8-A079-27EA4E1F05B7}" type="TxLink">
              <a:rPr lang="en-US" sz="2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2400" b="1" kern="1200"/>
          </a:p>
        </xdr:txBody>
      </xdr:sp>
      <xdr:sp macro="" textlink="'Análisis NSI'!$M$33">
        <xdr:nvSpPr>
          <xdr:cNvPr id="10" name="CuadroTexto 1">
            <a:extLst>
              <a:ext uri="{FF2B5EF4-FFF2-40B4-BE49-F238E27FC236}">
                <a16:creationId xmlns:a16="http://schemas.microsoft.com/office/drawing/2014/main" id="{0B22BF30-BB87-C2A5-E81A-4DD18728A5BB}"/>
              </a:ext>
            </a:extLst>
          </xdr:cNvPr>
          <xdr:cNvSpPr txBox="1"/>
        </xdr:nvSpPr>
        <xdr:spPr>
          <a:xfrm>
            <a:off x="18166080" y="3726180"/>
            <a:ext cx="2164080" cy="312420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D7FD4569-3F4B-44D3-9A28-40C69AE4106D}" type="TxLink">
              <a:rPr lang="en-US" sz="1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algn="ctr"/>
              <a:t>TÉCNICAS - COMPETENCIAS PROYECTADA</a:t>
            </a:fld>
            <a:endParaRPr lang="es-EC" sz="14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1761</xdr:colOff>
      <xdr:row>8</xdr:row>
      <xdr:rowOff>470415</xdr:rowOff>
    </xdr:from>
    <xdr:to>
      <xdr:col>83</xdr:col>
      <xdr:colOff>10584</xdr:colOff>
      <xdr:row>9</xdr:row>
      <xdr:rowOff>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EBC7DDB-F083-4711-B957-ACB2FE31F8A2}"/>
            </a:ext>
          </a:extLst>
        </xdr:cNvPr>
        <xdr:cNvCxnSpPr/>
      </xdr:nvCxnSpPr>
      <xdr:spPr>
        <a:xfrm flipV="1">
          <a:off x="80514681" y="4882395"/>
          <a:ext cx="8823" cy="184905"/>
        </a:xfrm>
        <a:prstGeom prst="straightConnector1">
          <a:avLst/>
        </a:prstGeom>
        <a:ln w="1270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1797327</xdr:colOff>
      <xdr:row>2</xdr:row>
      <xdr:rowOff>8282</xdr:rowOff>
    </xdr:from>
    <xdr:to>
      <xdr:col>6</xdr:col>
      <xdr:colOff>1178366</xdr:colOff>
      <xdr:row>4</xdr:row>
      <xdr:rowOff>342604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1336FB-A3B4-4BAF-B04C-78694A602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0327" y="1075082"/>
          <a:ext cx="5408459" cy="1599242"/>
        </a:xfrm>
        <a:prstGeom prst="rect">
          <a:avLst/>
        </a:prstGeom>
      </xdr:spPr>
    </xdr:pic>
    <xdr:clientData/>
  </xdr:twoCellAnchor>
  <xdr:twoCellAnchor editAs="oneCell">
    <xdr:from>
      <xdr:col>2</xdr:col>
      <xdr:colOff>1822173</xdr:colOff>
      <xdr:row>21</xdr:row>
      <xdr:rowOff>124239</xdr:rowOff>
    </xdr:from>
    <xdr:to>
      <xdr:col>6</xdr:col>
      <xdr:colOff>1203212</xdr:colOff>
      <xdr:row>23</xdr:row>
      <xdr:rowOff>546652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664458-2435-4A25-A801-CE6EA394D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5173" y="12255279"/>
          <a:ext cx="5408459" cy="1595893"/>
        </a:xfrm>
        <a:prstGeom prst="rect">
          <a:avLst/>
        </a:prstGeom>
      </xdr:spPr>
    </xdr:pic>
    <xdr:clientData/>
  </xdr:twoCellAnchor>
  <xdr:twoCellAnchor editAs="oneCell">
    <xdr:from>
      <xdr:col>7</xdr:col>
      <xdr:colOff>450091</xdr:colOff>
      <xdr:row>21</xdr:row>
      <xdr:rowOff>78495</xdr:rowOff>
    </xdr:from>
    <xdr:to>
      <xdr:col>7</xdr:col>
      <xdr:colOff>3694044</xdr:colOff>
      <xdr:row>25</xdr:row>
      <xdr:rowOff>2830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B9B0A97-53FE-456F-8068-B3ABCEB2C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2571" y="12209535"/>
          <a:ext cx="3243953" cy="1974115"/>
        </a:xfrm>
        <a:prstGeom prst="rect">
          <a:avLst/>
        </a:prstGeom>
      </xdr:spPr>
    </xdr:pic>
    <xdr:clientData/>
  </xdr:twoCellAnchor>
  <xdr:twoCellAnchor editAs="oneCell">
    <xdr:from>
      <xdr:col>7</xdr:col>
      <xdr:colOff>69989</xdr:colOff>
      <xdr:row>2</xdr:row>
      <xdr:rowOff>55790</xdr:rowOff>
    </xdr:from>
    <xdr:to>
      <xdr:col>7</xdr:col>
      <xdr:colOff>3464906</xdr:colOff>
      <xdr:row>5</xdr:row>
      <xdr:rowOff>211449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332D22-EEC0-40DC-81F6-CD4E6A038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2469" y="1122590"/>
          <a:ext cx="3394917" cy="2053039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20</xdr:row>
      <xdr:rowOff>419100</xdr:rowOff>
    </xdr:from>
    <xdr:to>
      <xdr:col>3</xdr:col>
      <xdr:colOff>41910</xdr:colOff>
      <xdr:row>25</xdr:row>
      <xdr:rowOff>457200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4C8C15EE-C5CE-468F-B737-9061E53923FD}"/>
            </a:ext>
          </a:extLst>
        </xdr:cNvPr>
        <xdr:cNvGrpSpPr/>
      </xdr:nvGrpSpPr>
      <xdr:grpSpPr>
        <a:xfrm>
          <a:off x="381000" y="11801475"/>
          <a:ext cx="2685098" cy="2609850"/>
          <a:chOff x="18112740" y="2392680"/>
          <a:chExt cx="2255520" cy="2190750"/>
        </a:xfrm>
      </xdr:grpSpPr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34A4CCFC-6EBD-2A46-5EDB-C66FD19AAF5B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Análisis NSI'!$N$5">
        <xdr:nvSpPr>
          <xdr:cNvPr id="14" name="CuadroTexto 2">
            <a:extLst>
              <a:ext uri="{FF2B5EF4-FFF2-40B4-BE49-F238E27FC236}">
                <a16:creationId xmlns:a16="http://schemas.microsoft.com/office/drawing/2014/main" id="{47E8BC42-8DF3-77F6-56FC-667BC26A04D2}"/>
              </a:ext>
            </a:extLst>
          </xdr:cNvPr>
          <xdr:cNvSpPr txBox="1"/>
        </xdr:nvSpPr>
        <xdr:spPr>
          <a:xfrm>
            <a:off x="18966180" y="3444240"/>
            <a:ext cx="5943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F92BF73-83AD-4F2D-928A-8DBD5A9DEF7B}" type="TxLink">
              <a:rPr lang="en-US" sz="16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ctr"/>
              <a:t>3.20</a:t>
            </a:fld>
            <a:endParaRPr lang="es-EC" sz="1600" b="1" kern="1200"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  <xdr:sp macro="" textlink="'Análisis NSI'!$N$4">
        <xdr:nvSpPr>
          <xdr:cNvPr id="15" name="CuadroTexto 1">
            <a:extLst>
              <a:ext uri="{FF2B5EF4-FFF2-40B4-BE49-F238E27FC236}">
                <a16:creationId xmlns:a16="http://schemas.microsoft.com/office/drawing/2014/main" id="{4386B138-6CF3-6041-E3C7-30F3D47AF0AD}"/>
              </a:ext>
            </a:extLst>
          </xdr:cNvPr>
          <xdr:cNvSpPr txBox="1"/>
        </xdr:nvSpPr>
        <xdr:spPr>
          <a:xfrm>
            <a:off x="18280380" y="3965636"/>
            <a:ext cx="1927860" cy="312420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5075E67C-F7E6-44A0-97D9-3B0217FC6CD9}" type="TxLink">
              <a:rPr lang="en-US" sz="1400" b="1" i="0" u="none" strike="noStrike" kern="1200">
                <a:solidFill>
                  <a:srgbClr val="000000"/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pPr algn="ctr"/>
              <a:t>TÉCNICAS - INFRAESTRUCTURA ETT   2025</a:t>
            </a:fld>
            <a:endParaRPr lang="es-EC" sz="1400" b="1" kern="1200"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3505202</xdr:colOff>
      <xdr:row>20</xdr:row>
      <xdr:rowOff>323850</xdr:rowOff>
    </xdr:from>
    <xdr:to>
      <xdr:col>11</xdr:col>
      <xdr:colOff>781050</xdr:colOff>
      <xdr:row>25</xdr:row>
      <xdr:rowOff>400050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B3EDA038-9FD5-4DA5-8ABD-E64E3CF8C605}"/>
            </a:ext>
          </a:extLst>
        </xdr:cNvPr>
        <xdr:cNvGrpSpPr/>
      </xdr:nvGrpSpPr>
      <xdr:grpSpPr>
        <a:xfrm>
          <a:off x="11696702" y="11706225"/>
          <a:ext cx="3109911" cy="2647950"/>
          <a:chOff x="18112741" y="2392680"/>
          <a:chExt cx="2255520" cy="2190750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0DB44572-D328-BF8B-CC8D-F6B6317AB521}"/>
              </a:ext>
            </a:extLst>
          </xdr:cNvPr>
          <xdr:cNvGraphicFramePr>
            <a:graphicFrameLocks/>
          </xdr:cNvGraphicFramePr>
        </xdr:nvGraphicFramePr>
        <xdr:xfrm>
          <a:off x="18112741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Análisis NSI'!$N$34">
        <xdr:nvSpPr>
          <xdr:cNvPr id="9" name="CuadroTexto 2">
            <a:extLst>
              <a:ext uri="{FF2B5EF4-FFF2-40B4-BE49-F238E27FC236}">
                <a16:creationId xmlns:a16="http://schemas.microsoft.com/office/drawing/2014/main" id="{351EF900-9F11-2B8E-D421-BCCCF85E257B}"/>
              </a:ext>
            </a:extLst>
          </xdr:cNvPr>
          <xdr:cNvSpPr txBox="1"/>
        </xdr:nvSpPr>
        <xdr:spPr>
          <a:xfrm>
            <a:off x="18966180" y="3444240"/>
            <a:ext cx="5943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28004E41-AA8B-48EE-B250-7BF85769CC20}" type="TxLink">
              <a:rPr lang="en-US" sz="2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3.71</a:t>
            </a:fld>
            <a:endParaRPr lang="es-EC" sz="2400" b="1" kern="1200"/>
          </a:p>
        </xdr:txBody>
      </xdr:sp>
      <xdr:sp macro="" textlink="'Análisis NSI'!$N$33">
        <xdr:nvSpPr>
          <xdr:cNvPr id="10" name="CuadroTexto 1">
            <a:extLst>
              <a:ext uri="{FF2B5EF4-FFF2-40B4-BE49-F238E27FC236}">
                <a16:creationId xmlns:a16="http://schemas.microsoft.com/office/drawing/2014/main" id="{215E2DB8-D40E-8966-82B5-42B1F8D845B5}"/>
              </a:ext>
            </a:extLst>
          </xdr:cNvPr>
          <xdr:cNvSpPr txBox="1"/>
        </xdr:nvSpPr>
        <xdr:spPr>
          <a:xfrm>
            <a:off x="18280380" y="3864114"/>
            <a:ext cx="1927860" cy="312420"/>
          </a:xfrm>
          <a:prstGeom prst="rect">
            <a:avLst/>
          </a:prstGeom>
        </xdr:spPr>
        <xdr:txBody>
          <a:bodyPr wrap="square" rtlCol="0" anchor="ctr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D0CE0E83-75EC-4336-99E7-BA485E1DA604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TÉCNICAS - INFRAESTRUCTURA PROYECTADA</a:t>
            </a:fld>
            <a:endParaRPr lang="es-EC" sz="1400" b="1" kern="12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6</xdr:row>
      <xdr:rowOff>146685</xdr:rowOff>
    </xdr:from>
    <xdr:to>
      <xdr:col>4</xdr:col>
      <xdr:colOff>543925</xdr:colOff>
      <xdr:row>18</xdr:row>
      <xdr:rowOff>134985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D7B608-A48A-4C21-8B0B-245B05472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21590</xdr:colOff>
      <xdr:row>6</xdr:row>
      <xdr:rowOff>131445</xdr:rowOff>
    </xdr:from>
    <xdr:to>
      <xdr:col>7</xdr:col>
      <xdr:colOff>597265</xdr:colOff>
      <xdr:row>18</xdr:row>
      <xdr:rowOff>119745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4CAAE8F8-572D-4994-A67A-573A68B40191}"/>
            </a:ext>
          </a:extLst>
        </xdr:cNvPr>
        <xdr:cNvGrpSpPr/>
      </xdr:nvGrpSpPr>
      <xdr:grpSpPr>
        <a:xfrm>
          <a:off x="3561715" y="1417320"/>
          <a:ext cx="2099675" cy="2274300"/>
          <a:chOff x="13075920" y="2430780"/>
          <a:chExt cx="2255520" cy="2190750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A3FC7218-7293-0DE1-81B2-BF5E1B343431}"/>
              </a:ext>
            </a:extLst>
          </xdr:cNvPr>
          <xdr:cNvGraphicFramePr>
            <a:graphicFrameLocks/>
          </xdr:cNvGraphicFramePr>
        </xdr:nvGraphicFramePr>
        <xdr:xfrm>
          <a:off x="13075920" y="24307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'Análisis NSI'!$I$4">
        <xdr:nvSpPr>
          <xdr:cNvPr id="5" name="CuadroTexto 1">
            <a:extLst>
              <a:ext uri="{FF2B5EF4-FFF2-40B4-BE49-F238E27FC236}">
                <a16:creationId xmlns:a16="http://schemas.microsoft.com/office/drawing/2014/main" id="{F2D4E9DD-92CF-7F6D-E4B9-E6A60AAE5501}"/>
              </a:ext>
            </a:extLst>
          </xdr:cNvPr>
          <xdr:cNvSpPr txBox="1"/>
        </xdr:nvSpPr>
        <xdr:spPr>
          <a:xfrm>
            <a:off x="13301912" y="3733800"/>
            <a:ext cx="1856745" cy="621372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0F2EE4B-6579-4472-A442-3C256BA17289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ADMINISTRATIVAS  ETT   2025</a:t>
            </a:fld>
            <a:endParaRPr lang="es-EC" sz="4800" b="1" kern="1200"/>
          </a:p>
        </xdr:txBody>
      </xdr:sp>
      <xdr:sp macro="" textlink="'Análisis NSI'!$I$5">
        <xdr:nvSpPr>
          <xdr:cNvPr id="6" name="CuadroTexto 2">
            <a:extLst>
              <a:ext uri="{FF2B5EF4-FFF2-40B4-BE49-F238E27FC236}">
                <a16:creationId xmlns:a16="http://schemas.microsoft.com/office/drawing/2014/main" id="{842994EA-C446-276F-62E8-67185E4E33DD}"/>
              </a:ext>
            </a:extLst>
          </xdr:cNvPr>
          <xdr:cNvSpPr txBox="1"/>
        </xdr:nvSpPr>
        <xdr:spPr>
          <a:xfrm>
            <a:off x="13936980" y="3421380"/>
            <a:ext cx="624904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A5190EFD-C560-40C7-A23D-BA090189B050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2.58</a:t>
            </a:fld>
            <a:endParaRPr lang="es-EC" sz="2400" b="1" kern="1200"/>
          </a:p>
        </xdr:txBody>
      </xdr:sp>
    </xdr:grpSp>
    <xdr:clientData/>
  </xdr:twoCellAnchor>
  <xdr:twoCellAnchor>
    <xdr:from>
      <xdr:col>8</xdr:col>
      <xdr:colOff>166370</xdr:colOff>
      <xdr:row>6</xdr:row>
      <xdr:rowOff>123825</xdr:rowOff>
    </xdr:from>
    <xdr:to>
      <xdr:col>10</xdr:col>
      <xdr:colOff>742045</xdr:colOff>
      <xdr:row>18</xdr:row>
      <xdr:rowOff>112125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11D8E2F7-FD07-4939-86FA-9824780B6D49}"/>
            </a:ext>
          </a:extLst>
        </xdr:cNvPr>
        <xdr:cNvGrpSpPr/>
      </xdr:nvGrpSpPr>
      <xdr:grpSpPr>
        <a:xfrm>
          <a:off x="5992495" y="1409700"/>
          <a:ext cx="2099675" cy="2274300"/>
          <a:chOff x="15377160" y="2293620"/>
          <a:chExt cx="2255520" cy="2190750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69E3212D-9F5B-91E4-79A1-13094CE80BE9}"/>
              </a:ext>
            </a:extLst>
          </xdr:cNvPr>
          <xdr:cNvGraphicFramePr>
            <a:graphicFrameLocks/>
          </xdr:cNvGraphicFramePr>
        </xdr:nvGraphicFramePr>
        <xdr:xfrm>
          <a:off x="15377160" y="229362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'Análisis NSI'!$J$4">
        <xdr:nvSpPr>
          <xdr:cNvPr id="9" name="CuadroTexto 1">
            <a:extLst>
              <a:ext uri="{FF2B5EF4-FFF2-40B4-BE49-F238E27FC236}">
                <a16:creationId xmlns:a16="http://schemas.microsoft.com/office/drawing/2014/main" id="{D42E140B-482E-33D1-B345-8EA7957CEFCA}"/>
              </a:ext>
            </a:extLst>
          </xdr:cNvPr>
          <xdr:cNvSpPr txBox="1"/>
        </xdr:nvSpPr>
        <xdr:spPr>
          <a:xfrm>
            <a:off x="15637752" y="3634740"/>
            <a:ext cx="1919619" cy="552357"/>
          </a:xfrm>
          <a:prstGeom prst="rect">
            <a:avLst/>
          </a:prstGeom>
        </xdr:spPr>
        <xdr:txBody>
          <a:bodyPr wrap="square" rtlCol="0"/>
          <a:lstStyle/>
          <a:p>
            <a:pPr algn="ctr"/>
            <a:fld id="{7D384F17-DC01-4DBB-82DB-9CDE571ECA6E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JURIDICAS ETT   2025</a:t>
            </a:fld>
            <a:endPara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'Análisis NSI'!$J$5">
        <xdr:nvSpPr>
          <xdr:cNvPr id="10" name="CuadroTexto 2">
            <a:extLst>
              <a:ext uri="{FF2B5EF4-FFF2-40B4-BE49-F238E27FC236}">
                <a16:creationId xmlns:a16="http://schemas.microsoft.com/office/drawing/2014/main" id="{8274B089-AEE6-E43B-65D2-616E87A4C2C5}"/>
              </a:ext>
            </a:extLst>
          </xdr:cNvPr>
          <xdr:cNvSpPr txBox="1"/>
        </xdr:nvSpPr>
        <xdr:spPr>
          <a:xfrm>
            <a:off x="16222980" y="335280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73A730AD-D3B2-4607-8EF3-7E1B060B0D7A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1.11</a:t>
            </a:fld>
            <a:endParaRPr lang="es-EC" sz="1600" b="1" kern="1200"/>
          </a:p>
        </xdr:txBody>
      </xdr:sp>
    </xdr:grpSp>
    <xdr:clientData/>
  </xdr:twoCellAnchor>
  <xdr:twoCellAnchor>
    <xdr:from>
      <xdr:col>11</xdr:col>
      <xdr:colOff>135890</xdr:colOff>
      <xdr:row>6</xdr:row>
      <xdr:rowOff>118110</xdr:rowOff>
    </xdr:from>
    <xdr:to>
      <xdr:col>14</xdr:col>
      <xdr:colOff>381000</xdr:colOff>
      <xdr:row>18</xdr:row>
      <xdr:rowOff>106410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C5CFFAD0-0455-4693-8E61-A96D9B0DFF46}"/>
            </a:ext>
          </a:extLst>
        </xdr:cNvPr>
        <xdr:cNvGrpSpPr/>
      </xdr:nvGrpSpPr>
      <xdr:grpSpPr>
        <a:xfrm>
          <a:off x="8248015" y="1403985"/>
          <a:ext cx="2531110" cy="2274300"/>
          <a:chOff x="18112740" y="2392680"/>
          <a:chExt cx="2255520" cy="2190750"/>
        </a:xfrm>
      </xdr:grpSpPr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6613F9FC-1D68-E7D8-E61F-51FFA79B5133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Análisis NSI'!$K$5">
        <xdr:nvSpPr>
          <xdr:cNvPr id="13" name="CuadroTexto 2">
            <a:extLst>
              <a:ext uri="{FF2B5EF4-FFF2-40B4-BE49-F238E27FC236}">
                <a16:creationId xmlns:a16="http://schemas.microsoft.com/office/drawing/2014/main" id="{36C1659C-2D3F-E53F-295F-663A63A28EE9}"/>
              </a:ext>
            </a:extLst>
          </xdr:cNvPr>
          <xdr:cNvSpPr txBox="1"/>
        </xdr:nvSpPr>
        <xdr:spPr>
          <a:xfrm>
            <a:off x="18966180" y="3444240"/>
            <a:ext cx="6096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94AC0745-C549-4B86-9FAB-800F4D2DEA13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1.25</a:t>
            </a:fld>
            <a:endParaRPr lang="es-EC" sz="2400" b="1" kern="1200"/>
          </a:p>
        </xdr:txBody>
      </xdr:sp>
      <xdr:sp macro="" textlink="'Análisis NSI'!$K$4">
        <xdr:nvSpPr>
          <xdr:cNvPr id="14" name="CuadroTexto 1">
            <a:extLst>
              <a:ext uri="{FF2B5EF4-FFF2-40B4-BE49-F238E27FC236}">
                <a16:creationId xmlns:a16="http://schemas.microsoft.com/office/drawing/2014/main" id="{C2A523EC-2B87-43F4-2FFA-D87430FECB03}"/>
              </a:ext>
            </a:extLst>
          </xdr:cNvPr>
          <xdr:cNvSpPr txBox="1"/>
        </xdr:nvSpPr>
        <xdr:spPr>
          <a:xfrm>
            <a:off x="18227040" y="3726180"/>
            <a:ext cx="2057400" cy="768646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1CB12B36-B251-4A36-B04F-78F89F7F68C5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FISICAS - OPERATIVAS ETT   2025</a:t>
            </a:fld>
            <a:endParaRPr lang="es-EC" sz="2400" b="1" kern="1200"/>
          </a:p>
        </xdr:txBody>
      </xdr:sp>
    </xdr:grpSp>
    <xdr:clientData/>
  </xdr:twoCellAnchor>
  <xdr:twoCellAnchor>
    <xdr:from>
      <xdr:col>1</xdr:col>
      <xdr:colOff>487680</xdr:colOff>
      <xdr:row>20</xdr:row>
      <xdr:rowOff>1270</xdr:rowOff>
    </xdr:from>
    <xdr:to>
      <xdr:col>4</xdr:col>
      <xdr:colOff>555355</xdr:colOff>
      <xdr:row>31</xdr:row>
      <xdr:rowOff>167370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D42C8919-263C-4D90-88B7-262272150248}"/>
            </a:ext>
          </a:extLst>
        </xdr:cNvPr>
        <xdr:cNvGrpSpPr/>
      </xdr:nvGrpSpPr>
      <xdr:grpSpPr>
        <a:xfrm>
          <a:off x="1249680" y="3954145"/>
          <a:ext cx="2083800" cy="2261600"/>
          <a:chOff x="18112740" y="2392680"/>
          <a:chExt cx="2255520" cy="2190750"/>
        </a:xfrm>
      </xdr:grpSpPr>
      <xdr:graphicFrame macro="">
        <xdr:nvGraphicFramePr>
          <xdr:cNvPr id="16" name="Gráfico 15">
            <a:extLst>
              <a:ext uri="{FF2B5EF4-FFF2-40B4-BE49-F238E27FC236}">
                <a16:creationId xmlns:a16="http://schemas.microsoft.com/office/drawing/2014/main" id="{5C5851D2-EEB4-B74A-5089-EF133209A4D8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'Análisis NSI'!$L$5">
        <xdr:nvSpPr>
          <xdr:cNvPr id="17" name="CuadroTexto 2">
            <a:extLst>
              <a:ext uri="{FF2B5EF4-FFF2-40B4-BE49-F238E27FC236}">
                <a16:creationId xmlns:a16="http://schemas.microsoft.com/office/drawing/2014/main" id="{8127F56E-C338-2E95-6682-EFC3550E0AF2}"/>
              </a:ext>
            </a:extLst>
          </xdr:cNvPr>
          <xdr:cNvSpPr txBox="1"/>
        </xdr:nvSpPr>
        <xdr:spPr>
          <a:xfrm>
            <a:off x="18966180" y="3444240"/>
            <a:ext cx="61722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500F0741-2FE1-45F8-A173-E2D345E180C7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2.75</a:t>
            </a:fld>
            <a:endParaRPr lang="es-EC" sz="1600" b="1" kern="1200"/>
          </a:p>
        </xdr:txBody>
      </xdr:sp>
      <xdr:sp macro="" textlink="'Análisis NSI'!$L$4">
        <xdr:nvSpPr>
          <xdr:cNvPr id="18" name="CuadroTexto 1">
            <a:extLst>
              <a:ext uri="{FF2B5EF4-FFF2-40B4-BE49-F238E27FC236}">
                <a16:creationId xmlns:a16="http://schemas.microsoft.com/office/drawing/2014/main" id="{7D809343-04CA-F55F-1DAC-E7B2E92FB61C}"/>
              </a:ext>
            </a:extLst>
          </xdr:cNvPr>
          <xdr:cNvSpPr txBox="1"/>
        </xdr:nvSpPr>
        <xdr:spPr>
          <a:xfrm>
            <a:off x="18143220" y="3749040"/>
            <a:ext cx="2194560" cy="761243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3C4250D2-12EF-4AED-9D7B-3FD8E21E4A2F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FISICAS - INFRAESTRUCTURA ETT    2025</a:t>
            </a:fld>
            <a:endParaRPr lang="es-EC" sz="1600" b="1" kern="1200"/>
          </a:p>
        </xdr:txBody>
      </xdr:sp>
    </xdr:grpSp>
    <xdr:clientData/>
  </xdr:twoCellAnchor>
  <xdr:twoCellAnchor>
    <xdr:from>
      <xdr:col>5</xdr:col>
      <xdr:colOff>35984</xdr:colOff>
      <xdr:row>20</xdr:row>
      <xdr:rowOff>27517</xdr:rowOff>
    </xdr:from>
    <xdr:to>
      <xdr:col>7</xdr:col>
      <xdr:colOff>611659</xdr:colOff>
      <xdr:row>32</xdr:row>
      <xdr:rowOff>15817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502464BC-2612-4FCA-BBEE-7065EE2D651F}"/>
            </a:ext>
          </a:extLst>
        </xdr:cNvPr>
        <xdr:cNvGrpSpPr/>
      </xdr:nvGrpSpPr>
      <xdr:grpSpPr>
        <a:xfrm>
          <a:off x="3576109" y="3980392"/>
          <a:ext cx="2099675" cy="2274300"/>
          <a:chOff x="18112740" y="2392680"/>
          <a:chExt cx="2255520" cy="2190750"/>
        </a:xfrm>
      </xdr:grpSpPr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1275E212-2D5D-8D1F-9870-40A731761C0D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'Análisis NSI'!$M$5">
        <xdr:nvSpPr>
          <xdr:cNvPr id="21" name="CuadroTexto 2">
            <a:extLst>
              <a:ext uri="{FF2B5EF4-FFF2-40B4-BE49-F238E27FC236}">
                <a16:creationId xmlns:a16="http://schemas.microsoft.com/office/drawing/2014/main" id="{6909D0F4-463F-35B1-F176-A0257B070B0F}"/>
              </a:ext>
            </a:extLst>
          </xdr:cNvPr>
          <xdr:cNvSpPr txBox="1"/>
        </xdr:nvSpPr>
        <xdr:spPr>
          <a:xfrm>
            <a:off x="18966180" y="344424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6941FC27-84D4-4C14-9158-BB3CAD48C59B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1.25</a:t>
            </a:fld>
            <a:endParaRPr lang="es-EC" sz="1600" b="1" kern="1200"/>
          </a:p>
        </xdr:txBody>
      </xdr:sp>
      <xdr:sp macro="" textlink="'Análisis NSI'!$M$4">
        <xdr:nvSpPr>
          <xdr:cNvPr id="22" name="CuadroTexto 1">
            <a:extLst>
              <a:ext uri="{FF2B5EF4-FFF2-40B4-BE49-F238E27FC236}">
                <a16:creationId xmlns:a16="http://schemas.microsoft.com/office/drawing/2014/main" id="{1B7BF0F5-F27A-38C4-4D6B-9FA09FCE7EED}"/>
              </a:ext>
            </a:extLst>
          </xdr:cNvPr>
          <xdr:cNvSpPr txBox="1"/>
        </xdr:nvSpPr>
        <xdr:spPr>
          <a:xfrm>
            <a:off x="18166080" y="3726180"/>
            <a:ext cx="2164080" cy="705959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1F1D3FAD-9D7F-4AE5-80D5-263A19876AF4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TÉCNICAS - COMPETENCIAS ETT   2025</a:t>
            </a:fld>
            <a:endParaRPr lang="es-EC" sz="1600" b="1" kern="1200"/>
          </a:p>
        </xdr:txBody>
      </xdr:sp>
    </xdr:grpSp>
    <xdr:clientData/>
  </xdr:twoCellAnchor>
  <xdr:twoCellAnchor>
    <xdr:from>
      <xdr:col>8</xdr:col>
      <xdr:colOff>193674</xdr:colOff>
      <xdr:row>19</xdr:row>
      <xdr:rowOff>170392</xdr:rowOff>
    </xdr:from>
    <xdr:to>
      <xdr:col>10</xdr:col>
      <xdr:colOff>769349</xdr:colOff>
      <xdr:row>31</xdr:row>
      <xdr:rowOff>158692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C7089FCB-3A95-4DF3-8E63-3EA9FBE47C17}"/>
            </a:ext>
          </a:extLst>
        </xdr:cNvPr>
        <xdr:cNvGrpSpPr/>
      </xdr:nvGrpSpPr>
      <xdr:grpSpPr>
        <a:xfrm>
          <a:off x="6019799" y="3932767"/>
          <a:ext cx="2090150" cy="2274300"/>
          <a:chOff x="18112740" y="2392680"/>
          <a:chExt cx="2255520" cy="2190750"/>
        </a:xfrm>
      </xdr:grpSpPr>
      <xdr:graphicFrame macro="">
        <xdr:nvGraphicFramePr>
          <xdr:cNvPr id="24" name="Gráfico 23">
            <a:extLst>
              <a:ext uri="{FF2B5EF4-FFF2-40B4-BE49-F238E27FC236}">
                <a16:creationId xmlns:a16="http://schemas.microsoft.com/office/drawing/2014/main" id="{D00F1CBD-DDE4-34F7-0071-8D2567A2BA27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'Análisis NSI'!$N$5">
        <xdr:nvSpPr>
          <xdr:cNvPr id="25" name="CuadroTexto 2">
            <a:extLst>
              <a:ext uri="{FF2B5EF4-FFF2-40B4-BE49-F238E27FC236}">
                <a16:creationId xmlns:a16="http://schemas.microsoft.com/office/drawing/2014/main" id="{E0B5B309-EC8B-44FB-6611-7FE4EA575028}"/>
              </a:ext>
            </a:extLst>
          </xdr:cNvPr>
          <xdr:cNvSpPr txBox="1"/>
        </xdr:nvSpPr>
        <xdr:spPr>
          <a:xfrm>
            <a:off x="18966180" y="3444240"/>
            <a:ext cx="5943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F92BF73-83AD-4F2D-928A-8DBD5A9DEF7B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3.20</a:t>
            </a:fld>
            <a:endParaRPr lang="es-EC" sz="1600" b="1" kern="1200"/>
          </a:p>
        </xdr:txBody>
      </xdr:sp>
      <xdr:sp macro="" textlink="'Análisis NSI'!$N$4">
        <xdr:nvSpPr>
          <xdr:cNvPr id="26" name="CuadroTexto 1">
            <a:extLst>
              <a:ext uri="{FF2B5EF4-FFF2-40B4-BE49-F238E27FC236}">
                <a16:creationId xmlns:a16="http://schemas.microsoft.com/office/drawing/2014/main" id="{80E6A74F-6374-D0B0-D3C4-6AAC52BBEB2F}"/>
              </a:ext>
            </a:extLst>
          </xdr:cNvPr>
          <xdr:cNvSpPr txBox="1"/>
        </xdr:nvSpPr>
        <xdr:spPr>
          <a:xfrm>
            <a:off x="18280380" y="3726180"/>
            <a:ext cx="19278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5075E67C-F7E6-44A0-97D9-3B0217FC6CD9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TÉCNICAS - INFRAESTRUCTURA ETT   2025</a:t>
            </a:fld>
            <a:endParaRPr lang="es-EC" sz="1600" b="1" kern="1200"/>
          </a:p>
        </xdr:txBody>
      </xdr:sp>
    </xdr:grpSp>
    <xdr:clientData/>
  </xdr:twoCellAnchor>
  <xdr:twoCellAnchor>
    <xdr:from>
      <xdr:col>1</xdr:col>
      <xdr:colOff>215900</xdr:colOff>
      <xdr:row>3</xdr:row>
      <xdr:rowOff>47624</xdr:rowOff>
    </xdr:from>
    <xdr:to>
      <xdr:col>14</xdr:col>
      <xdr:colOff>685800</xdr:colOff>
      <xdr:row>34</xdr:row>
      <xdr:rowOff>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B3B597E8-C16D-BB03-5B76-D6BAE337E8AF}"/>
            </a:ext>
          </a:extLst>
        </xdr:cNvPr>
        <xdr:cNvSpPr/>
      </xdr:nvSpPr>
      <xdr:spPr>
        <a:xfrm>
          <a:off x="1003300" y="581024"/>
          <a:ext cx="10426700" cy="5616576"/>
        </a:xfrm>
        <a:prstGeom prst="roundRect">
          <a:avLst>
            <a:gd name="adj" fmla="val 53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139700</xdr:colOff>
      <xdr:row>19</xdr:row>
      <xdr:rowOff>161925</xdr:rowOff>
    </xdr:from>
    <xdr:to>
      <xdr:col>14</xdr:col>
      <xdr:colOff>393700</xdr:colOff>
      <xdr:row>31</xdr:row>
      <xdr:rowOff>150225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8EEEDDC6-30D4-48AB-8595-D4CBB972B89C}"/>
            </a:ext>
          </a:extLst>
        </xdr:cNvPr>
        <xdr:cNvGrpSpPr/>
      </xdr:nvGrpSpPr>
      <xdr:grpSpPr>
        <a:xfrm>
          <a:off x="8251825" y="3924300"/>
          <a:ext cx="2540000" cy="2274300"/>
          <a:chOff x="18112740" y="2392680"/>
          <a:chExt cx="2255520" cy="2190750"/>
        </a:xfrm>
      </xdr:grpSpPr>
      <xdr:graphicFrame macro="">
        <xdr:nvGraphicFramePr>
          <xdr:cNvPr id="29" name="Gráfico 28">
            <a:extLst>
              <a:ext uri="{FF2B5EF4-FFF2-40B4-BE49-F238E27FC236}">
                <a16:creationId xmlns:a16="http://schemas.microsoft.com/office/drawing/2014/main" id="{0A146210-8EA4-7651-1653-AA894FB599A5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'Análisis NSI'!$P$5">
        <xdr:nvSpPr>
          <xdr:cNvPr id="30" name="CuadroTexto 2">
            <a:extLst>
              <a:ext uri="{FF2B5EF4-FFF2-40B4-BE49-F238E27FC236}">
                <a16:creationId xmlns:a16="http://schemas.microsoft.com/office/drawing/2014/main" id="{BCDF1B4A-B376-19EF-2F68-B7C741491C7F}"/>
              </a:ext>
            </a:extLst>
          </xdr:cNvPr>
          <xdr:cNvSpPr txBox="1"/>
        </xdr:nvSpPr>
        <xdr:spPr>
          <a:xfrm>
            <a:off x="18966180" y="3444240"/>
            <a:ext cx="5943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76650259-5FCC-45A3-9E99-F381D3DB36F1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2.08</a:t>
            </a:fld>
            <a:endParaRPr lang="es-EC" sz="2400" b="1" kern="1200"/>
          </a:p>
        </xdr:txBody>
      </xdr:sp>
      <xdr:sp macro="" textlink="'Análisis NSI'!P4">
        <xdr:nvSpPr>
          <xdr:cNvPr id="31" name="CuadroTexto 1">
            <a:extLst>
              <a:ext uri="{FF2B5EF4-FFF2-40B4-BE49-F238E27FC236}">
                <a16:creationId xmlns:a16="http://schemas.microsoft.com/office/drawing/2014/main" id="{FE1198D9-F6CC-83B6-7270-B861E0DA48D9}"/>
              </a:ext>
            </a:extLst>
          </xdr:cNvPr>
          <xdr:cNvSpPr txBox="1"/>
        </xdr:nvSpPr>
        <xdr:spPr>
          <a:xfrm>
            <a:off x="18280380" y="3726180"/>
            <a:ext cx="19278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E8E4937-4C9A-42D1-AEE9-A96F97B94E41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PROMEDIO EET 2025</a:t>
            </a:fld>
            <a:endParaRPr lang="es-EC" sz="1600" b="1" kern="1200"/>
          </a:p>
        </xdr:txBody>
      </xdr:sp>
    </xdr:grpSp>
    <xdr:clientData/>
  </xdr:twoCellAnchor>
  <xdr:twoCellAnchor>
    <xdr:from>
      <xdr:col>15</xdr:col>
      <xdr:colOff>298903</xdr:colOff>
      <xdr:row>3</xdr:row>
      <xdr:rowOff>22224</xdr:rowOff>
    </xdr:from>
    <xdr:to>
      <xdr:col>27</xdr:col>
      <xdr:colOff>586921</xdr:colOff>
      <xdr:row>33</xdr:row>
      <xdr:rowOff>152400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999ABA5B-6562-3609-EA39-CD161068E8D1}"/>
            </a:ext>
          </a:extLst>
        </xdr:cNvPr>
        <xdr:cNvSpPr/>
      </xdr:nvSpPr>
      <xdr:spPr>
        <a:xfrm>
          <a:off x="11970203" y="555624"/>
          <a:ext cx="9736818" cy="5616576"/>
        </a:xfrm>
        <a:prstGeom prst="roundRect">
          <a:avLst>
            <a:gd name="adj" fmla="val 539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15</xdr:col>
      <xdr:colOff>515619</xdr:colOff>
      <xdr:row>6</xdr:row>
      <xdr:rowOff>121920</xdr:rowOff>
    </xdr:from>
    <xdr:to>
      <xdr:col>18</xdr:col>
      <xdr:colOff>302448</xdr:colOff>
      <xdr:row>18</xdr:row>
      <xdr:rowOff>111634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75F224AA-A9E0-41C3-8FBB-72DF41B6FCAC}"/>
            </a:ext>
          </a:extLst>
        </xdr:cNvPr>
        <xdr:cNvGrpSpPr/>
      </xdr:nvGrpSpPr>
      <xdr:grpSpPr>
        <a:xfrm>
          <a:off x="11802744" y="1407795"/>
          <a:ext cx="2072829" cy="2275714"/>
          <a:chOff x="13075920" y="2430780"/>
          <a:chExt cx="2255520" cy="2190750"/>
        </a:xfrm>
      </xdr:grpSpPr>
      <xdr:graphicFrame macro="">
        <xdr:nvGraphicFramePr>
          <xdr:cNvPr id="34" name="Gráfico 33">
            <a:extLst>
              <a:ext uri="{FF2B5EF4-FFF2-40B4-BE49-F238E27FC236}">
                <a16:creationId xmlns:a16="http://schemas.microsoft.com/office/drawing/2014/main" id="{B2E2BC99-38F4-EB9B-74D7-2D1422F8FA25}"/>
              </a:ext>
            </a:extLst>
          </xdr:cNvPr>
          <xdr:cNvGraphicFramePr>
            <a:graphicFrameLocks/>
          </xdr:cNvGraphicFramePr>
        </xdr:nvGraphicFramePr>
        <xdr:xfrm>
          <a:off x="13075920" y="24307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'Análisis NSI'!$R$4">
        <xdr:nvSpPr>
          <xdr:cNvPr id="35" name="CuadroTexto 1">
            <a:extLst>
              <a:ext uri="{FF2B5EF4-FFF2-40B4-BE49-F238E27FC236}">
                <a16:creationId xmlns:a16="http://schemas.microsoft.com/office/drawing/2014/main" id="{EFDAEC6D-9858-8D39-971E-D39DBAF90A4C}"/>
              </a:ext>
            </a:extLst>
          </xdr:cNvPr>
          <xdr:cNvSpPr txBox="1"/>
        </xdr:nvSpPr>
        <xdr:spPr>
          <a:xfrm>
            <a:off x="13362259" y="3841478"/>
            <a:ext cx="1731147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B2AA8F2B-8103-490A-A122-ED37DFB1F52E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PROMEDIO EET PROYECTADO (2026)</a:t>
            </a:fld>
            <a:endParaRPr lang="es-EC" sz="1400" b="1" kern="1200"/>
          </a:p>
        </xdr:txBody>
      </xdr:sp>
      <xdr:sp macro="" textlink="'Análisis NSI'!$R$5">
        <xdr:nvSpPr>
          <xdr:cNvPr id="36" name="CuadroTexto 2">
            <a:extLst>
              <a:ext uri="{FF2B5EF4-FFF2-40B4-BE49-F238E27FC236}">
                <a16:creationId xmlns:a16="http://schemas.microsoft.com/office/drawing/2014/main" id="{DB06A7AD-45AA-253E-A00D-0116A5E5B5A8}"/>
              </a:ext>
            </a:extLst>
          </xdr:cNvPr>
          <xdr:cNvSpPr txBox="1"/>
        </xdr:nvSpPr>
        <xdr:spPr>
          <a:xfrm>
            <a:off x="13947261" y="352906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A9162E3A-611A-4D97-9EB8-E145EBA7BD31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3.09</a:t>
            </a:fld>
            <a:endParaRPr lang="es-EC" sz="1400" b="1" kern="1200"/>
          </a:p>
        </xdr:txBody>
      </xdr:sp>
    </xdr:grpSp>
    <xdr:clientData/>
  </xdr:twoCellAnchor>
  <xdr:twoCellAnchor>
    <xdr:from>
      <xdr:col>18</xdr:col>
      <xdr:colOff>566000</xdr:colOff>
      <xdr:row>6</xdr:row>
      <xdr:rowOff>121920</xdr:rowOff>
    </xdr:from>
    <xdr:to>
      <xdr:col>21</xdr:col>
      <xdr:colOff>342028</xdr:colOff>
      <xdr:row>18</xdr:row>
      <xdr:rowOff>61234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BB25F4AD-FB81-4D40-8E8D-FDA7AD0D4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605580</xdr:colOff>
      <xdr:row>6</xdr:row>
      <xdr:rowOff>121920</xdr:rowOff>
    </xdr:from>
    <xdr:to>
      <xdr:col>24</xdr:col>
      <xdr:colOff>381609</xdr:colOff>
      <xdr:row>18</xdr:row>
      <xdr:rowOff>61234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95A6B061-3658-498A-86D0-F8B73ABB0B3E}"/>
            </a:ext>
          </a:extLst>
        </xdr:cNvPr>
        <xdr:cNvGrpSpPr/>
      </xdr:nvGrpSpPr>
      <xdr:grpSpPr>
        <a:xfrm>
          <a:off x="16464705" y="1407795"/>
          <a:ext cx="2062029" cy="2225314"/>
          <a:chOff x="13075920" y="2430780"/>
          <a:chExt cx="2255520" cy="2190750"/>
        </a:xfrm>
      </xdr:grpSpPr>
      <xdr:graphicFrame macro="">
        <xdr:nvGraphicFramePr>
          <xdr:cNvPr id="39" name="Gráfico 38">
            <a:extLst>
              <a:ext uri="{FF2B5EF4-FFF2-40B4-BE49-F238E27FC236}">
                <a16:creationId xmlns:a16="http://schemas.microsoft.com/office/drawing/2014/main" id="{8D58789C-9477-EBAD-1270-5EF4C66A5A4D}"/>
              </a:ext>
            </a:extLst>
          </xdr:cNvPr>
          <xdr:cNvGraphicFramePr>
            <a:graphicFrameLocks/>
          </xdr:cNvGraphicFramePr>
        </xdr:nvGraphicFramePr>
        <xdr:xfrm>
          <a:off x="13075920" y="24307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'Análisis NSI'!$I$33">
        <xdr:nvSpPr>
          <xdr:cNvPr id="40" name="CuadroTexto 1">
            <a:extLst>
              <a:ext uri="{FF2B5EF4-FFF2-40B4-BE49-F238E27FC236}">
                <a16:creationId xmlns:a16="http://schemas.microsoft.com/office/drawing/2014/main" id="{7A945420-7E67-A5AE-19D4-DE17E8CF8E5C}"/>
              </a:ext>
            </a:extLst>
          </xdr:cNvPr>
          <xdr:cNvSpPr txBox="1"/>
        </xdr:nvSpPr>
        <xdr:spPr>
          <a:xfrm>
            <a:off x="13434221" y="3723031"/>
            <a:ext cx="1731147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B6E868E9-176B-4419-B731-88244588BA63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ADMINISTRATIVAS PROYECTADA</a:t>
            </a:fld>
            <a:endParaRPr lang="es-EC" sz="1400" b="1" kern="1200"/>
          </a:p>
        </xdr:txBody>
      </xdr:sp>
      <xdr:sp macro="" textlink="'Análisis NSI'!$I$34">
        <xdr:nvSpPr>
          <xdr:cNvPr id="41" name="CuadroTexto 2">
            <a:extLst>
              <a:ext uri="{FF2B5EF4-FFF2-40B4-BE49-F238E27FC236}">
                <a16:creationId xmlns:a16="http://schemas.microsoft.com/office/drawing/2014/main" id="{55448AAC-8BA9-F88F-F1B1-F2D2F70B49CB}"/>
              </a:ext>
            </a:extLst>
          </xdr:cNvPr>
          <xdr:cNvSpPr txBox="1"/>
        </xdr:nvSpPr>
        <xdr:spPr>
          <a:xfrm>
            <a:off x="13936980" y="342138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999268DB-E6C1-4BB6-A539-8A1E09181888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3600" b="1" kern="1200"/>
          </a:p>
        </xdr:txBody>
      </xdr:sp>
    </xdr:grpSp>
    <xdr:clientData/>
  </xdr:twoCellAnchor>
  <xdr:twoCellAnchor>
    <xdr:from>
      <xdr:col>24</xdr:col>
      <xdr:colOff>637903</xdr:colOff>
      <xdr:row>6</xdr:row>
      <xdr:rowOff>121920</xdr:rowOff>
    </xdr:from>
    <xdr:to>
      <xdr:col>27</xdr:col>
      <xdr:colOff>421189</xdr:colOff>
      <xdr:row>18</xdr:row>
      <xdr:rowOff>61234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33B21100-34D2-4710-888A-C71B6CE425AB}"/>
            </a:ext>
          </a:extLst>
        </xdr:cNvPr>
        <xdr:cNvGrpSpPr/>
      </xdr:nvGrpSpPr>
      <xdr:grpSpPr>
        <a:xfrm>
          <a:off x="18783028" y="1407795"/>
          <a:ext cx="2069286" cy="2225314"/>
          <a:chOff x="15377160" y="2293620"/>
          <a:chExt cx="2255520" cy="2190750"/>
        </a:xfrm>
      </xdr:grpSpPr>
      <xdr:graphicFrame macro="">
        <xdr:nvGraphicFramePr>
          <xdr:cNvPr id="43" name="Gráfico 42">
            <a:extLst>
              <a:ext uri="{FF2B5EF4-FFF2-40B4-BE49-F238E27FC236}">
                <a16:creationId xmlns:a16="http://schemas.microsoft.com/office/drawing/2014/main" id="{FE247BCE-7E22-4C95-DA5E-7B6944A60C4D}"/>
              </a:ext>
            </a:extLst>
          </xdr:cNvPr>
          <xdr:cNvGraphicFramePr>
            <a:graphicFrameLocks/>
          </xdr:cNvGraphicFramePr>
        </xdr:nvGraphicFramePr>
        <xdr:xfrm>
          <a:off x="15377160" y="229362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'Análisis NSI'!$J$33">
        <xdr:nvSpPr>
          <xdr:cNvPr id="44" name="CuadroTexto 1">
            <a:extLst>
              <a:ext uri="{FF2B5EF4-FFF2-40B4-BE49-F238E27FC236}">
                <a16:creationId xmlns:a16="http://schemas.microsoft.com/office/drawing/2014/main" id="{B250A9DA-E890-8E63-E517-CFB729910374}"/>
              </a:ext>
            </a:extLst>
          </xdr:cNvPr>
          <xdr:cNvSpPr txBox="1"/>
        </xdr:nvSpPr>
        <xdr:spPr>
          <a:xfrm>
            <a:off x="15836537" y="3634740"/>
            <a:ext cx="1319348" cy="291856"/>
          </a:xfrm>
          <a:prstGeom prst="rect">
            <a:avLst/>
          </a:prstGeom>
        </xdr:spPr>
        <xdr:txBody>
          <a:bodyPr wrap="square" rtlCol="0"/>
          <a:lstStyle/>
          <a:p>
            <a:pPr algn="ctr"/>
            <a:fld id="{26D4EDE6-835D-41B1-9F8C-6FB79E0360EF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JURIDICAS PROYECTADA</a:t>
            </a:fld>
            <a:endParaRPr lang="en-US" sz="14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'Análisis NSI'!$J$34">
        <xdr:nvSpPr>
          <xdr:cNvPr id="45" name="CuadroTexto 2">
            <a:extLst>
              <a:ext uri="{FF2B5EF4-FFF2-40B4-BE49-F238E27FC236}">
                <a16:creationId xmlns:a16="http://schemas.microsoft.com/office/drawing/2014/main" id="{3F95AF53-8B59-B67F-B14C-FAEFA35B5F7B}"/>
              </a:ext>
            </a:extLst>
          </xdr:cNvPr>
          <xdr:cNvSpPr txBox="1"/>
        </xdr:nvSpPr>
        <xdr:spPr>
          <a:xfrm>
            <a:off x="16222980" y="335280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3E766A1-6B44-41CD-AA2D-3B45EF138E95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3.11</a:t>
            </a:fld>
            <a:endParaRPr lang="es-EC" sz="3600" b="1" kern="1200"/>
          </a:p>
        </xdr:txBody>
      </xdr:sp>
    </xdr:grpSp>
    <xdr:clientData/>
  </xdr:twoCellAnchor>
  <xdr:twoCellAnchor>
    <xdr:from>
      <xdr:col>15</xdr:col>
      <xdr:colOff>515619</xdr:colOff>
      <xdr:row>19</xdr:row>
      <xdr:rowOff>140426</xdr:rowOff>
    </xdr:from>
    <xdr:to>
      <xdr:col>18</xdr:col>
      <xdr:colOff>291648</xdr:colOff>
      <xdr:row>31</xdr:row>
      <xdr:rowOff>79740</xdr:rowOff>
    </xdr:to>
    <xdr:grpSp>
      <xdr:nvGrpSpPr>
        <xdr:cNvPr id="46" name="Grupo 45">
          <a:extLst>
            <a:ext uri="{FF2B5EF4-FFF2-40B4-BE49-F238E27FC236}">
              <a16:creationId xmlns:a16="http://schemas.microsoft.com/office/drawing/2014/main" id="{8AA21A1C-3FC7-40E9-9713-957826181DA7}"/>
            </a:ext>
          </a:extLst>
        </xdr:cNvPr>
        <xdr:cNvGrpSpPr/>
      </xdr:nvGrpSpPr>
      <xdr:grpSpPr>
        <a:xfrm>
          <a:off x="11802744" y="3902801"/>
          <a:ext cx="2062029" cy="2225314"/>
          <a:chOff x="18112740" y="2392680"/>
          <a:chExt cx="2255520" cy="2190750"/>
        </a:xfrm>
      </xdr:grpSpPr>
      <xdr:graphicFrame macro="">
        <xdr:nvGraphicFramePr>
          <xdr:cNvPr id="47" name="Gráfico 46">
            <a:extLst>
              <a:ext uri="{FF2B5EF4-FFF2-40B4-BE49-F238E27FC236}">
                <a16:creationId xmlns:a16="http://schemas.microsoft.com/office/drawing/2014/main" id="{3A1DE0C6-C0F5-6B1B-206C-2EE1AB90FC78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'Análisis NSI'!$K$34">
        <xdr:nvSpPr>
          <xdr:cNvPr id="48" name="CuadroTexto 2">
            <a:extLst>
              <a:ext uri="{FF2B5EF4-FFF2-40B4-BE49-F238E27FC236}">
                <a16:creationId xmlns:a16="http://schemas.microsoft.com/office/drawing/2014/main" id="{4703D470-0FA8-E616-B517-86AB3DF4EABC}"/>
              </a:ext>
            </a:extLst>
          </xdr:cNvPr>
          <xdr:cNvSpPr txBox="1"/>
        </xdr:nvSpPr>
        <xdr:spPr>
          <a:xfrm>
            <a:off x="18966180" y="3444240"/>
            <a:ext cx="6096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E81B94F-8B97-42EB-8948-2366F17FCFFA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3.20</a:t>
            </a:fld>
            <a:endParaRPr lang="es-EC" sz="3600" b="1" kern="1200"/>
          </a:p>
        </xdr:txBody>
      </xdr:sp>
      <xdr:sp macro="" textlink="'Análisis NSI'!$K$33">
        <xdr:nvSpPr>
          <xdr:cNvPr id="49" name="CuadroTexto 1">
            <a:extLst>
              <a:ext uri="{FF2B5EF4-FFF2-40B4-BE49-F238E27FC236}">
                <a16:creationId xmlns:a16="http://schemas.microsoft.com/office/drawing/2014/main" id="{5AEA7041-343D-EE8F-0347-A3E8E3D08C05}"/>
              </a:ext>
            </a:extLst>
          </xdr:cNvPr>
          <xdr:cNvSpPr txBox="1"/>
        </xdr:nvSpPr>
        <xdr:spPr>
          <a:xfrm>
            <a:off x="18227040" y="3726180"/>
            <a:ext cx="2057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45A1669C-2663-4ACE-BE99-29FE0615781B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FISICAS - OPERATIVAS PROYECTADA</a:t>
            </a:fld>
            <a:endParaRPr lang="es-EC" sz="1400" b="1" kern="1200"/>
          </a:p>
        </xdr:txBody>
      </xdr:sp>
    </xdr:grpSp>
    <xdr:clientData/>
  </xdr:twoCellAnchor>
  <xdr:twoCellAnchor>
    <xdr:from>
      <xdr:col>18</xdr:col>
      <xdr:colOff>558800</xdr:colOff>
      <xdr:row>19</xdr:row>
      <xdr:rowOff>140426</xdr:rowOff>
    </xdr:from>
    <xdr:to>
      <xdr:col>21</xdr:col>
      <xdr:colOff>334828</xdr:colOff>
      <xdr:row>31</xdr:row>
      <xdr:rowOff>79740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F31D1EC3-D0B3-4ECA-8DF4-B2877CDB9410}"/>
            </a:ext>
          </a:extLst>
        </xdr:cNvPr>
        <xdr:cNvGrpSpPr/>
      </xdr:nvGrpSpPr>
      <xdr:grpSpPr>
        <a:xfrm>
          <a:off x="14131925" y="3902801"/>
          <a:ext cx="2062028" cy="2225314"/>
          <a:chOff x="18112740" y="2392680"/>
          <a:chExt cx="2255520" cy="2190750"/>
        </a:xfrm>
      </xdr:grpSpPr>
      <xdr:graphicFrame macro="">
        <xdr:nvGraphicFramePr>
          <xdr:cNvPr id="51" name="Gráfico 50">
            <a:extLst>
              <a:ext uri="{FF2B5EF4-FFF2-40B4-BE49-F238E27FC236}">
                <a16:creationId xmlns:a16="http://schemas.microsoft.com/office/drawing/2014/main" id="{D0E23C30-D429-1282-23D0-1A374F83C4E2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'Análisis NSI'!$L$34">
        <xdr:nvSpPr>
          <xdr:cNvPr id="52" name="CuadroTexto 2">
            <a:extLst>
              <a:ext uri="{FF2B5EF4-FFF2-40B4-BE49-F238E27FC236}">
                <a16:creationId xmlns:a16="http://schemas.microsoft.com/office/drawing/2014/main" id="{8C518975-3077-028E-C703-7E885E5C123C}"/>
              </a:ext>
            </a:extLst>
          </xdr:cNvPr>
          <xdr:cNvSpPr txBox="1"/>
        </xdr:nvSpPr>
        <xdr:spPr>
          <a:xfrm>
            <a:off x="18966180" y="3444240"/>
            <a:ext cx="61722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167200C4-4422-4918-8A8C-228B143F2A81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3600" b="1" kern="1200"/>
          </a:p>
        </xdr:txBody>
      </xdr:sp>
      <xdr:sp macro="" textlink="'Análisis NSI'!$L$33">
        <xdr:nvSpPr>
          <xdr:cNvPr id="53" name="CuadroTexto 1">
            <a:extLst>
              <a:ext uri="{FF2B5EF4-FFF2-40B4-BE49-F238E27FC236}">
                <a16:creationId xmlns:a16="http://schemas.microsoft.com/office/drawing/2014/main" id="{F70F9879-7735-B636-8E25-640148292C69}"/>
              </a:ext>
            </a:extLst>
          </xdr:cNvPr>
          <xdr:cNvSpPr txBox="1"/>
        </xdr:nvSpPr>
        <xdr:spPr>
          <a:xfrm>
            <a:off x="18143220" y="3749040"/>
            <a:ext cx="21945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FB4915CE-9DF3-49A9-9CD4-9AB60D28762A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FISICAS - INFRAESTRUCTURA PROYECTADA</a:t>
            </a:fld>
            <a:endParaRPr lang="es-EC" sz="1400" b="1" kern="1200"/>
          </a:p>
        </xdr:txBody>
      </xdr:sp>
    </xdr:grpSp>
    <xdr:clientData/>
  </xdr:twoCellAnchor>
  <xdr:twoCellAnchor>
    <xdr:from>
      <xdr:col>21</xdr:col>
      <xdr:colOff>601980</xdr:colOff>
      <xdr:row>19</xdr:row>
      <xdr:rowOff>140426</xdr:rowOff>
    </xdr:from>
    <xdr:to>
      <xdr:col>24</xdr:col>
      <xdr:colOff>378009</xdr:colOff>
      <xdr:row>31</xdr:row>
      <xdr:rowOff>79740</xdr:rowOff>
    </xdr:to>
    <xdr:grpSp>
      <xdr:nvGrpSpPr>
        <xdr:cNvPr id="54" name="Grupo 53">
          <a:extLst>
            <a:ext uri="{FF2B5EF4-FFF2-40B4-BE49-F238E27FC236}">
              <a16:creationId xmlns:a16="http://schemas.microsoft.com/office/drawing/2014/main" id="{52250132-950C-465D-8024-35D74AD619A2}"/>
            </a:ext>
          </a:extLst>
        </xdr:cNvPr>
        <xdr:cNvGrpSpPr/>
      </xdr:nvGrpSpPr>
      <xdr:grpSpPr>
        <a:xfrm>
          <a:off x="16461105" y="3902801"/>
          <a:ext cx="2062029" cy="2225314"/>
          <a:chOff x="18112740" y="2392680"/>
          <a:chExt cx="2255520" cy="2190750"/>
        </a:xfrm>
      </xdr:grpSpPr>
      <xdr:graphicFrame macro="">
        <xdr:nvGraphicFramePr>
          <xdr:cNvPr id="55" name="Gráfico 54">
            <a:extLst>
              <a:ext uri="{FF2B5EF4-FFF2-40B4-BE49-F238E27FC236}">
                <a16:creationId xmlns:a16="http://schemas.microsoft.com/office/drawing/2014/main" id="{39BE66AA-DE18-C044-0FC3-3FC755C8AEF2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'Análisis NSI'!$M$34">
        <xdr:nvSpPr>
          <xdr:cNvPr id="56" name="CuadroTexto 2">
            <a:extLst>
              <a:ext uri="{FF2B5EF4-FFF2-40B4-BE49-F238E27FC236}">
                <a16:creationId xmlns:a16="http://schemas.microsoft.com/office/drawing/2014/main" id="{B78486E5-416F-E143-1D25-02975D254CA5}"/>
              </a:ext>
            </a:extLst>
          </xdr:cNvPr>
          <xdr:cNvSpPr txBox="1"/>
        </xdr:nvSpPr>
        <xdr:spPr>
          <a:xfrm>
            <a:off x="18966180" y="3444240"/>
            <a:ext cx="5715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C4EDD101-0E87-46B8-A079-27EA4E1F05B7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3600" b="1" kern="1200"/>
          </a:p>
        </xdr:txBody>
      </xdr:sp>
      <xdr:sp macro="" textlink="'Análisis NSI'!$M$33">
        <xdr:nvSpPr>
          <xdr:cNvPr id="57" name="CuadroTexto 1">
            <a:extLst>
              <a:ext uri="{FF2B5EF4-FFF2-40B4-BE49-F238E27FC236}">
                <a16:creationId xmlns:a16="http://schemas.microsoft.com/office/drawing/2014/main" id="{4F6CF67D-2D10-584A-7E1E-C9DA0D9B9F0A}"/>
              </a:ext>
            </a:extLst>
          </xdr:cNvPr>
          <xdr:cNvSpPr txBox="1"/>
        </xdr:nvSpPr>
        <xdr:spPr>
          <a:xfrm>
            <a:off x="18166080" y="3726180"/>
            <a:ext cx="216408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D7FD4569-3F4B-44D3-9A28-40C69AE4106D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TÉCNICAS - COMPETENCIAS PROYECTADA</a:t>
            </a:fld>
            <a:endParaRPr lang="es-EC" sz="1400" b="1" kern="1200"/>
          </a:p>
        </xdr:txBody>
      </xdr:sp>
    </xdr:grpSp>
    <xdr:clientData/>
  </xdr:twoCellAnchor>
  <xdr:twoCellAnchor>
    <xdr:from>
      <xdr:col>24</xdr:col>
      <xdr:colOff>637903</xdr:colOff>
      <xdr:row>19</xdr:row>
      <xdr:rowOff>140426</xdr:rowOff>
    </xdr:from>
    <xdr:to>
      <xdr:col>27</xdr:col>
      <xdr:colOff>421189</xdr:colOff>
      <xdr:row>31</xdr:row>
      <xdr:rowOff>79740</xdr:rowOff>
    </xdr:to>
    <xdr:grpSp>
      <xdr:nvGrpSpPr>
        <xdr:cNvPr id="58" name="Grupo 57">
          <a:extLst>
            <a:ext uri="{FF2B5EF4-FFF2-40B4-BE49-F238E27FC236}">
              <a16:creationId xmlns:a16="http://schemas.microsoft.com/office/drawing/2014/main" id="{401346C5-CBDE-4900-BE38-F2BCB1F33BC3}"/>
            </a:ext>
          </a:extLst>
        </xdr:cNvPr>
        <xdr:cNvGrpSpPr/>
      </xdr:nvGrpSpPr>
      <xdr:grpSpPr>
        <a:xfrm>
          <a:off x="18783028" y="3902801"/>
          <a:ext cx="2069286" cy="2225314"/>
          <a:chOff x="18112740" y="2392680"/>
          <a:chExt cx="2255520" cy="2190750"/>
        </a:xfrm>
      </xdr:grpSpPr>
      <xdr:graphicFrame macro="">
        <xdr:nvGraphicFramePr>
          <xdr:cNvPr id="59" name="Gráfico 58">
            <a:extLst>
              <a:ext uri="{FF2B5EF4-FFF2-40B4-BE49-F238E27FC236}">
                <a16:creationId xmlns:a16="http://schemas.microsoft.com/office/drawing/2014/main" id="{8C162D63-AF40-D9FD-29A7-EBB34CA4E3C4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'Análisis NSI'!$N$34">
        <xdr:nvSpPr>
          <xdr:cNvPr id="60" name="CuadroTexto 2">
            <a:extLst>
              <a:ext uri="{FF2B5EF4-FFF2-40B4-BE49-F238E27FC236}">
                <a16:creationId xmlns:a16="http://schemas.microsoft.com/office/drawing/2014/main" id="{7CEF3CC7-CC3F-D90B-10DD-104587CE5BEB}"/>
              </a:ext>
            </a:extLst>
          </xdr:cNvPr>
          <xdr:cNvSpPr txBox="1"/>
        </xdr:nvSpPr>
        <xdr:spPr>
          <a:xfrm>
            <a:off x="18966180" y="3444240"/>
            <a:ext cx="5943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28004E41-AA8B-48EE-B250-7BF85769CC20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3.71</a:t>
            </a:fld>
            <a:endParaRPr lang="es-EC" sz="3600" b="1" kern="1200"/>
          </a:p>
        </xdr:txBody>
      </xdr:sp>
      <xdr:sp macro="" textlink="'Análisis NSI'!$N$33">
        <xdr:nvSpPr>
          <xdr:cNvPr id="61" name="CuadroTexto 1">
            <a:extLst>
              <a:ext uri="{FF2B5EF4-FFF2-40B4-BE49-F238E27FC236}">
                <a16:creationId xmlns:a16="http://schemas.microsoft.com/office/drawing/2014/main" id="{EC50088A-AED2-1131-BBAB-FF692C068FAB}"/>
              </a:ext>
            </a:extLst>
          </xdr:cNvPr>
          <xdr:cNvSpPr txBox="1"/>
        </xdr:nvSpPr>
        <xdr:spPr>
          <a:xfrm>
            <a:off x="18280380" y="3726180"/>
            <a:ext cx="19278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D0CE0E83-75EC-4336-99E7-BA485E1DA604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TÉCNICAS - INFRAESTRUCTURA PROYECTADA</a:t>
            </a:fld>
            <a:endParaRPr lang="es-EC" sz="1400" b="1" kern="1200"/>
          </a:p>
        </xdr:txBody>
      </xdr:sp>
    </xdr:grpSp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0.06615</cdr:x>
      <cdr:y>0.45739</cdr:y>
    </cdr:from>
    <cdr:to>
      <cdr:x>0.93486</cdr:x>
      <cdr:y>0.88459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9776574-6E34-C817-B2E1-0EA26CD0FE8C}"/>
            </a:ext>
          </a:extLst>
        </cdr:cNvPr>
        <cdr:cNvGrpSpPr/>
      </cdr:nvGrpSpPr>
      <cdr:grpSpPr>
        <a:xfrm xmlns:a="http://schemas.openxmlformats.org/drawingml/2006/main">
          <a:off x="137843" y="1040242"/>
          <a:ext cx="1810218" cy="971581"/>
          <a:chOff x="164424" y="1139190"/>
          <a:chExt cx="1959419" cy="935886"/>
        </a:xfrm>
      </cdr:grpSpPr>
      <cdr:sp macro="" textlink="'Análisis NSI'!$H$4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C9CD4307-7E2F-5E4A-62D5-731F85039975}"/>
              </a:ext>
            </a:extLst>
          </cdr:cNvPr>
          <cdr:cNvSpPr txBox="1"/>
        </cdr:nvSpPr>
        <cdr:spPr>
          <a:xfrm xmlns:a="http://schemas.openxmlformats.org/drawingml/2006/main">
            <a:off x="164424" y="1443990"/>
            <a:ext cx="1959419" cy="63108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pPr algn="ctr"/>
            <a:fld id="{091E7E14-A488-4DD0-AF59-A0EAF1250D90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ORGANIZATIVAS  ETT    2025</a:t>
            </a:fld>
            <a:endParaRPr lang="es-EC" sz="2000" b="1" kern="1200"/>
          </a:p>
        </cdr:txBody>
      </cdr:sp>
      <cdr:sp macro="" textlink="'Análisis NSI'!$H$5">
        <cdr:nvSpPr>
          <cdr:cNvPr id="3" name="CuadroTexto 2">
            <a:extLst xmlns:a="http://schemas.openxmlformats.org/drawingml/2006/main">
              <a:ext uri="{FF2B5EF4-FFF2-40B4-BE49-F238E27FC236}">
                <a16:creationId xmlns:a16="http://schemas.microsoft.com/office/drawing/2014/main" id="{0C494419-D8A1-41A7-156E-41B5585B3189}"/>
              </a:ext>
            </a:extLst>
          </cdr:cNvPr>
          <cdr:cNvSpPr txBox="1"/>
        </cdr:nvSpPr>
        <cdr:spPr>
          <a:xfrm xmlns:a="http://schemas.openxmlformats.org/drawingml/2006/main">
            <a:off x="891540" y="1139190"/>
            <a:ext cx="533400" cy="3124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pPr algn="ctr"/>
            <a:fld id="{56F70AB7-A14A-44B5-B6B9-0F8E7DEBF31E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2.36</a:t>
            </a:fld>
            <a:endParaRPr lang="es-EC" sz="6600" b="1" kern="1200"/>
          </a:p>
        </cdr:txBody>
      </cdr:sp>
    </cdr:grp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0.11042</cdr:x>
      <cdr:y>0.47703</cdr:y>
    </cdr:from>
    <cdr:to>
      <cdr:x>0.81133</cdr:x>
      <cdr:y>0.94599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9776574-6E34-C817-B2E1-0EA26CD0FE8C}"/>
            </a:ext>
          </a:extLst>
        </cdr:cNvPr>
        <cdr:cNvGrpSpPr/>
      </cdr:nvGrpSpPr>
      <cdr:grpSpPr>
        <a:xfrm xmlns:a="http://schemas.openxmlformats.org/drawingml/2006/main">
          <a:off x="227689" y="1061542"/>
          <a:ext cx="1445296" cy="1043583"/>
          <a:chOff x="782385" y="1148099"/>
          <a:chExt cx="605245" cy="850885"/>
        </a:xfrm>
      </cdr:grpSpPr>
      <cdr:sp macro="" textlink="'Análisis NSI'!$H$33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C9CD4307-7E2F-5E4A-62D5-731F85039975}"/>
              </a:ext>
            </a:extLst>
          </cdr:cNvPr>
          <cdr:cNvSpPr txBox="1"/>
        </cdr:nvSpPr>
        <cdr:spPr>
          <a:xfrm xmlns:a="http://schemas.openxmlformats.org/drawingml/2006/main">
            <a:off x="782385" y="1390533"/>
            <a:ext cx="602221" cy="60845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pPr algn="ctr"/>
            <a:fld id="{42C2BD7C-058E-4261-A57D-F4ABA9649135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ORGANIZATIVAS PROYECTADA</a:t>
            </a:fld>
            <a:endParaRPr lang="es-EC" sz="1400" b="1" kern="1200"/>
          </a:p>
        </cdr:txBody>
      </cdr:sp>
      <cdr:sp macro="" textlink="'Análisis NSI'!$H$34">
        <cdr:nvSpPr>
          <cdr:cNvPr id="3" name="CuadroTexto 2">
            <a:extLst xmlns:a="http://schemas.openxmlformats.org/drawingml/2006/main">
              <a:ext uri="{FF2B5EF4-FFF2-40B4-BE49-F238E27FC236}">
                <a16:creationId xmlns:a16="http://schemas.microsoft.com/office/drawing/2014/main" id="{0C494419-D8A1-41A7-156E-41B5585B3189}"/>
              </a:ext>
            </a:extLst>
          </cdr:cNvPr>
          <cdr:cNvSpPr txBox="1"/>
        </cdr:nvSpPr>
        <cdr:spPr>
          <a:xfrm xmlns:a="http://schemas.openxmlformats.org/drawingml/2006/main">
            <a:off x="854230" y="1148099"/>
            <a:ext cx="533400" cy="3124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pPr algn="ctr"/>
            <a:fld id="{AAEF0354-821B-4A9F-A58C-EEC08E54C5EB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3.00</a:t>
            </a:fld>
            <a:endParaRPr lang="es-EC" sz="1400" b="1" kern="1200"/>
          </a:p>
        </cdr:txBody>
      </cdr:sp>
    </cdr:grp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1805940</xdr:colOff>
      <xdr:row>3</xdr:row>
      <xdr:rowOff>15240</xdr:rowOff>
    </xdr:from>
    <xdr:to>
      <xdr:col>6</xdr:col>
      <xdr:colOff>1026959</xdr:colOff>
      <xdr:row>5</xdr:row>
      <xdr:rowOff>501962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F223A99-6C7E-4CDB-904B-48AA0169B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0900" y="708660"/>
          <a:ext cx="5431319" cy="1614482"/>
        </a:xfrm>
        <a:prstGeom prst="rect">
          <a:avLst/>
        </a:prstGeom>
      </xdr:spPr>
    </xdr:pic>
    <xdr:clientData/>
  </xdr:twoCellAnchor>
  <xdr:twoCellAnchor editAs="oneCell">
    <xdr:from>
      <xdr:col>6</xdr:col>
      <xdr:colOff>1242059</xdr:colOff>
      <xdr:row>3</xdr:row>
      <xdr:rowOff>22861</xdr:rowOff>
    </xdr:from>
    <xdr:to>
      <xdr:col>7</xdr:col>
      <xdr:colOff>3043356</xdr:colOff>
      <xdr:row>6</xdr:row>
      <xdr:rowOff>192151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0749ADC-97D7-4B0B-B34A-683F3E427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19" y="716281"/>
          <a:ext cx="3043357" cy="1860930"/>
        </a:xfrm>
        <a:prstGeom prst="rect">
          <a:avLst/>
        </a:prstGeom>
      </xdr:spPr>
    </xdr:pic>
    <xdr:clientData/>
  </xdr:twoCellAnchor>
  <xdr:twoCellAnchor>
    <xdr:from>
      <xdr:col>8</xdr:col>
      <xdr:colOff>402167</xdr:colOff>
      <xdr:row>1</xdr:row>
      <xdr:rowOff>127000</xdr:rowOff>
    </xdr:from>
    <xdr:to>
      <xdr:col>9</xdr:col>
      <xdr:colOff>1160660</xdr:colOff>
      <xdr:row>6</xdr:row>
      <xdr:rowOff>119199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3954F16-6D31-4CBB-A662-E116283F139F}"/>
            </a:ext>
          </a:extLst>
        </xdr:cNvPr>
        <xdr:cNvGrpSpPr/>
      </xdr:nvGrpSpPr>
      <xdr:grpSpPr>
        <a:xfrm>
          <a:off x="13042821" y="340645"/>
          <a:ext cx="2343026" cy="2208764"/>
          <a:chOff x="13075920" y="2430780"/>
          <a:chExt cx="2255520" cy="2190750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D24D9ACD-D7A1-8794-3C4F-248DE2465CF1}"/>
              </a:ext>
            </a:extLst>
          </xdr:cNvPr>
          <xdr:cNvGraphicFramePr>
            <a:graphicFrameLocks/>
          </xdr:cNvGraphicFramePr>
        </xdr:nvGraphicFramePr>
        <xdr:xfrm>
          <a:off x="13075920" y="24307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'Análisis NSI'!$R$4">
        <xdr:nvSpPr>
          <xdr:cNvPr id="4" name="CuadroTexto 1">
            <a:extLst>
              <a:ext uri="{FF2B5EF4-FFF2-40B4-BE49-F238E27FC236}">
                <a16:creationId xmlns:a16="http://schemas.microsoft.com/office/drawing/2014/main" id="{354BFC54-0545-87F1-4640-ED03CB295FBD}"/>
              </a:ext>
            </a:extLst>
          </xdr:cNvPr>
          <xdr:cNvSpPr txBox="1"/>
        </xdr:nvSpPr>
        <xdr:spPr>
          <a:xfrm>
            <a:off x="13362259" y="3841478"/>
            <a:ext cx="1731147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B2AA8F2B-8103-490A-A122-ED37DFB1F52E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PROMEDIO EET PROYECTADO (2026)</a:t>
            </a:fld>
            <a:endParaRPr lang="es-EC" sz="1400" b="1" kern="1200"/>
          </a:p>
        </xdr:txBody>
      </xdr:sp>
      <xdr:sp macro="" textlink="'Análisis NSI'!$R$5">
        <xdr:nvSpPr>
          <xdr:cNvPr id="5" name="CuadroTexto 2">
            <a:extLst>
              <a:ext uri="{FF2B5EF4-FFF2-40B4-BE49-F238E27FC236}">
                <a16:creationId xmlns:a16="http://schemas.microsoft.com/office/drawing/2014/main" id="{47A30399-5EBB-DF39-699A-7D2873C2AA8D}"/>
              </a:ext>
            </a:extLst>
          </xdr:cNvPr>
          <xdr:cNvSpPr txBox="1"/>
        </xdr:nvSpPr>
        <xdr:spPr>
          <a:xfrm>
            <a:off x="13947261" y="352906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A9162E3A-611A-4D97-9EB8-E145EBA7BD31}" type="TxLink">
              <a:rPr lang="en-US" sz="14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3.09</a:t>
            </a:fld>
            <a:endParaRPr lang="es-EC" sz="1400" b="1" kern="1200"/>
          </a:p>
        </xdr:txBody>
      </xdr:sp>
    </xdr:grpSp>
    <xdr:clientData/>
  </xdr:twoCellAnchor>
  <xdr:twoCellAnchor>
    <xdr:from>
      <xdr:col>1</xdr:col>
      <xdr:colOff>296334</xdr:colOff>
      <xdr:row>1</xdr:row>
      <xdr:rowOff>190500</xdr:rowOff>
    </xdr:from>
    <xdr:to>
      <xdr:col>2</xdr:col>
      <xdr:colOff>1674831</xdr:colOff>
      <xdr:row>6</xdr:row>
      <xdr:rowOff>176986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596168E3-1581-4194-9A07-5947A14C4D11}"/>
            </a:ext>
          </a:extLst>
        </xdr:cNvPr>
        <xdr:cNvGrpSpPr/>
      </xdr:nvGrpSpPr>
      <xdr:grpSpPr>
        <a:xfrm>
          <a:off x="785937" y="404145"/>
          <a:ext cx="2144058" cy="2203051"/>
          <a:chOff x="18112740" y="2392680"/>
          <a:chExt cx="2255520" cy="2190750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A2A136C8-0208-CD1A-DEFD-A6DF119A677F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'Análisis NSI'!$P$5">
        <xdr:nvSpPr>
          <xdr:cNvPr id="8" name="CuadroTexto 2">
            <a:extLst>
              <a:ext uri="{FF2B5EF4-FFF2-40B4-BE49-F238E27FC236}">
                <a16:creationId xmlns:a16="http://schemas.microsoft.com/office/drawing/2014/main" id="{54527144-3E4C-5011-078C-FCBE5E845C0D}"/>
              </a:ext>
            </a:extLst>
          </xdr:cNvPr>
          <xdr:cNvSpPr txBox="1"/>
        </xdr:nvSpPr>
        <xdr:spPr>
          <a:xfrm>
            <a:off x="18966180" y="3444240"/>
            <a:ext cx="5943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76650259-5FCC-45A3-9E99-F381D3DB36F1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2.08</a:t>
            </a:fld>
            <a:endParaRPr lang="es-EC" sz="2400" b="1" kern="1200"/>
          </a:p>
        </xdr:txBody>
      </xdr:sp>
      <xdr:sp macro="" textlink="'Análisis NSI'!P4">
        <xdr:nvSpPr>
          <xdr:cNvPr id="9" name="CuadroTexto 1">
            <a:extLst>
              <a:ext uri="{FF2B5EF4-FFF2-40B4-BE49-F238E27FC236}">
                <a16:creationId xmlns:a16="http://schemas.microsoft.com/office/drawing/2014/main" id="{88C83559-9666-20C7-0AFE-F535DC2E9967}"/>
              </a:ext>
            </a:extLst>
          </xdr:cNvPr>
          <xdr:cNvSpPr txBox="1"/>
        </xdr:nvSpPr>
        <xdr:spPr>
          <a:xfrm>
            <a:off x="18280380" y="3726180"/>
            <a:ext cx="192786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99743969-2926-4A03-BDE8-DC464AE90C1C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PROMEDIO EET 2025</a:t>
            </a:fld>
            <a:endParaRPr lang="es-EC" sz="1600" b="1" kern="12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388620</xdr:colOff>
      <xdr:row>1</xdr:row>
      <xdr:rowOff>53341</xdr:rowOff>
    </xdr:from>
    <xdr:to>
      <xdr:col>10</xdr:col>
      <xdr:colOff>632460</xdr:colOff>
      <xdr:row>9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DIDAS">
              <a:extLst>
                <a:ext uri="{FF2B5EF4-FFF2-40B4-BE49-F238E27FC236}">
                  <a16:creationId xmlns:a16="http://schemas.microsoft.com/office/drawing/2014/main" id="{CDF83EB0-D679-32AB-038E-7CE0E0209C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DID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0480" y="236221"/>
              <a:ext cx="4442460" cy="1463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4434840</xdr:colOff>
      <xdr:row>12</xdr:row>
      <xdr:rowOff>22860</xdr:rowOff>
    </xdr:from>
    <xdr:to>
      <xdr:col>3</xdr:col>
      <xdr:colOff>15240</xdr:colOff>
      <xdr:row>25</xdr:row>
      <xdr:rowOff>112395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DIDAS 3">
              <a:extLst>
                <a:ext uri="{FF2B5EF4-FFF2-40B4-BE49-F238E27FC236}">
                  <a16:creationId xmlns:a16="http://schemas.microsoft.com/office/drawing/2014/main" id="{41198096-730C-4D26-83FC-EDB4078F4D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DIDA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0720" y="22174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259080</xdr:colOff>
      <xdr:row>13</xdr:row>
      <xdr:rowOff>7620</xdr:rowOff>
    </xdr:from>
    <xdr:to>
      <xdr:col>5</xdr:col>
      <xdr:colOff>274320</xdr:colOff>
      <xdr:row>41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 MEDIDAS 2">
              <a:extLst>
                <a:ext uri="{FF2B5EF4-FFF2-40B4-BE49-F238E27FC236}">
                  <a16:creationId xmlns:a16="http://schemas.microsoft.com/office/drawing/2014/main" id="{DE7FBC33-3B60-4503-AC8B-1FBCDF50CA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 MEDIDA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3360" y="2385060"/>
              <a:ext cx="1828800" cy="5135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167640</xdr:colOff>
      <xdr:row>11</xdr:row>
      <xdr:rowOff>34290</xdr:rowOff>
    </xdr:from>
    <xdr:to>
      <xdr:col>12</xdr:col>
      <xdr:colOff>266700</xdr:colOff>
      <xdr:row>23</xdr:row>
      <xdr:rowOff>30480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2329EB-C512-42F3-B8E6-BE163D3B1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289560</xdr:colOff>
      <xdr:row>12</xdr:row>
      <xdr:rowOff>114300</xdr:rowOff>
    </xdr:from>
    <xdr:to>
      <xdr:col>15</xdr:col>
      <xdr:colOff>457200</xdr:colOff>
      <xdr:row>24</xdr:row>
      <xdr:rowOff>110490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340990E6-87AB-4E38-8809-5AF6A7F928B7}"/>
            </a:ext>
          </a:extLst>
        </xdr:cNvPr>
        <xdr:cNvGrpSpPr/>
      </xdr:nvGrpSpPr>
      <xdr:grpSpPr>
        <a:xfrm>
          <a:off x="9271635" y="2400300"/>
          <a:ext cx="2177415" cy="2282190"/>
          <a:chOff x="13075920" y="2430780"/>
          <a:chExt cx="2255520" cy="2190750"/>
        </a:xfrm>
      </xdr:grpSpPr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77274129-579F-513B-96AD-3C9A78F2DA55}"/>
              </a:ext>
            </a:extLst>
          </xdr:cNvPr>
          <xdr:cNvGraphicFramePr>
            <a:graphicFrameLocks/>
          </xdr:cNvGraphicFramePr>
        </xdr:nvGraphicFramePr>
        <xdr:xfrm>
          <a:off x="13075920" y="24307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M$4">
        <xdr:nvSpPr>
          <xdr:cNvPr id="7" name="CuadroTexto 1">
            <a:extLst>
              <a:ext uri="{FF2B5EF4-FFF2-40B4-BE49-F238E27FC236}">
                <a16:creationId xmlns:a16="http://schemas.microsoft.com/office/drawing/2014/main" id="{68B8C5BB-E09B-AADF-6A7F-98F83E2AB685}"/>
              </a:ext>
            </a:extLst>
          </xdr:cNvPr>
          <xdr:cNvSpPr txBox="1"/>
        </xdr:nvSpPr>
        <xdr:spPr>
          <a:xfrm>
            <a:off x="13746480" y="3726180"/>
            <a:ext cx="96774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8AAC516D-6F21-4E03-A35B-2C2236CD6676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DIGITAL</a:t>
            </a:fld>
            <a:endParaRPr lang="es-EC" sz="2400" b="1" kern="1200"/>
          </a:p>
        </xdr:txBody>
      </xdr:sp>
      <xdr:sp macro="" textlink="$M$5">
        <xdr:nvSpPr>
          <xdr:cNvPr id="8" name="CuadroTexto 2">
            <a:extLst>
              <a:ext uri="{FF2B5EF4-FFF2-40B4-BE49-F238E27FC236}">
                <a16:creationId xmlns:a16="http://schemas.microsoft.com/office/drawing/2014/main" id="{0E840BE1-B4DB-FDC0-0744-FD4230DC2760}"/>
              </a:ext>
            </a:extLst>
          </xdr:cNvPr>
          <xdr:cNvSpPr txBox="1"/>
        </xdr:nvSpPr>
        <xdr:spPr>
          <a:xfrm>
            <a:off x="13936980" y="342138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5FF68DFD-4E46-4854-9C22-FF919A3BE923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15</a:t>
            </a:fld>
            <a:endParaRPr lang="es-EC" sz="4800" b="1" kern="1200"/>
          </a:p>
        </xdr:txBody>
      </xdr:sp>
    </xdr:grpSp>
    <xdr:clientData/>
  </xdr:twoCellAnchor>
  <xdr:twoCellAnchor>
    <xdr:from>
      <xdr:col>16</xdr:col>
      <xdr:colOff>0</xdr:colOff>
      <xdr:row>12</xdr:row>
      <xdr:rowOff>160020</xdr:rowOff>
    </xdr:from>
    <xdr:to>
      <xdr:col>19</xdr:col>
      <xdr:colOff>198120</xdr:colOff>
      <xdr:row>24</xdr:row>
      <xdr:rowOff>156210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1AD8CC03-DD38-42C6-B47C-D68D31FB656A}"/>
            </a:ext>
          </a:extLst>
        </xdr:cNvPr>
        <xdr:cNvGrpSpPr/>
      </xdr:nvGrpSpPr>
      <xdr:grpSpPr>
        <a:xfrm>
          <a:off x="11658600" y="2446020"/>
          <a:ext cx="2198370" cy="2282190"/>
          <a:chOff x="15377160" y="2293620"/>
          <a:chExt cx="2255520" cy="2190750"/>
        </a:xfrm>
      </xdr:grpSpPr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C08EFB30-0C71-9DE8-A3E4-38E3E7A09C38}"/>
              </a:ext>
            </a:extLst>
          </xdr:cNvPr>
          <xdr:cNvGraphicFramePr>
            <a:graphicFrameLocks/>
          </xdr:cNvGraphicFramePr>
        </xdr:nvGraphicFramePr>
        <xdr:xfrm>
          <a:off x="15377160" y="229362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Q$10">
        <xdr:nvSpPr>
          <xdr:cNvPr id="11" name="CuadroTexto 1">
            <a:extLst>
              <a:ext uri="{FF2B5EF4-FFF2-40B4-BE49-F238E27FC236}">
                <a16:creationId xmlns:a16="http://schemas.microsoft.com/office/drawing/2014/main" id="{FEE34B85-B30B-ACD5-FAFD-7A0B5786A700}"/>
              </a:ext>
            </a:extLst>
          </xdr:cNvPr>
          <xdr:cNvSpPr txBox="1"/>
        </xdr:nvSpPr>
        <xdr:spPr>
          <a:xfrm>
            <a:off x="16230600" y="3634740"/>
            <a:ext cx="655320" cy="312420"/>
          </a:xfrm>
          <a:prstGeom prst="rect">
            <a:avLst/>
          </a:prstGeom>
        </xdr:spPr>
        <xdr:txBody>
          <a:bodyPr wrap="square" rtlCol="0"/>
          <a:lstStyle/>
          <a:p>
            <a:fld id="{A25CBCCA-CC07-49FA-9308-C405586B3AAA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PATD</a:t>
            </a:fld>
            <a:endPara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$N$5">
        <xdr:nvSpPr>
          <xdr:cNvPr id="12" name="CuadroTexto 2">
            <a:extLst>
              <a:ext uri="{FF2B5EF4-FFF2-40B4-BE49-F238E27FC236}">
                <a16:creationId xmlns:a16="http://schemas.microsoft.com/office/drawing/2014/main" id="{403C7A5E-C95E-49B9-A510-3BCBEA6BF5D9}"/>
              </a:ext>
            </a:extLst>
          </xdr:cNvPr>
          <xdr:cNvSpPr txBox="1"/>
        </xdr:nvSpPr>
        <xdr:spPr>
          <a:xfrm>
            <a:off x="16283940" y="335280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6BB1D838-7D75-4E4C-AC8C-8384916A8C52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13</a:t>
            </a:fld>
            <a:endParaRPr lang="es-EC" sz="3600" b="1" kern="1200"/>
          </a:p>
        </xdr:txBody>
      </xdr:sp>
    </xdr:grpSp>
    <xdr:clientData/>
  </xdr:twoCellAnchor>
  <xdr:twoCellAnchor>
    <xdr:from>
      <xdr:col>19</xdr:col>
      <xdr:colOff>472440</xdr:colOff>
      <xdr:row>13</xdr:row>
      <xdr:rowOff>15240</xdr:rowOff>
    </xdr:from>
    <xdr:to>
      <xdr:col>22</xdr:col>
      <xdr:colOff>670560</xdr:colOff>
      <xdr:row>25</xdr:row>
      <xdr:rowOff>11430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76D887E9-F9C2-4914-B33E-4AC0B3FB1D62}"/>
            </a:ext>
          </a:extLst>
        </xdr:cNvPr>
        <xdr:cNvGrpSpPr/>
      </xdr:nvGrpSpPr>
      <xdr:grpSpPr>
        <a:xfrm>
          <a:off x="14131290" y="2491740"/>
          <a:ext cx="2198370" cy="2282190"/>
          <a:chOff x="18112740" y="2392680"/>
          <a:chExt cx="2255520" cy="2190750"/>
        </a:xfrm>
      </xdr:grpSpPr>
      <xdr:graphicFrame macro="">
        <xdr:nvGraphicFramePr>
          <xdr:cNvPr id="14" name="Gráfico 13">
            <a:extLst>
              <a:ext uri="{FF2B5EF4-FFF2-40B4-BE49-F238E27FC236}">
                <a16:creationId xmlns:a16="http://schemas.microsoft.com/office/drawing/2014/main" id="{0682255C-776B-48B7-0403-4579F8407DBF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$O$5">
        <xdr:nvSpPr>
          <xdr:cNvPr id="15" name="CuadroTexto 2">
            <a:extLst>
              <a:ext uri="{FF2B5EF4-FFF2-40B4-BE49-F238E27FC236}">
                <a16:creationId xmlns:a16="http://schemas.microsoft.com/office/drawing/2014/main" id="{52588106-3CFE-D0AD-0F33-48065DED8DFD}"/>
              </a:ext>
            </a:extLst>
          </xdr:cNvPr>
          <xdr:cNvSpPr txBox="1"/>
        </xdr:nvSpPr>
        <xdr:spPr>
          <a:xfrm>
            <a:off x="18966180" y="344424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962EF655-5E31-495D-8523-50B2B4BF667A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18</a:t>
            </a:fld>
            <a:endParaRPr lang="es-EC" sz="3600" b="1" kern="1200"/>
          </a:p>
        </xdr:txBody>
      </xdr:sp>
      <xdr:sp macro="" textlink="$T$9">
        <xdr:nvSpPr>
          <xdr:cNvPr id="16" name="CuadroTexto 1">
            <a:extLst>
              <a:ext uri="{FF2B5EF4-FFF2-40B4-BE49-F238E27FC236}">
                <a16:creationId xmlns:a16="http://schemas.microsoft.com/office/drawing/2014/main" id="{F2CD2990-C261-F293-6257-D1C07B3FF682}"/>
              </a:ext>
            </a:extLst>
          </xdr:cNvPr>
          <xdr:cNvSpPr txBox="1"/>
        </xdr:nvSpPr>
        <xdr:spPr>
          <a:xfrm>
            <a:off x="18798540" y="3726180"/>
            <a:ext cx="98298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29F73859-8340-4D8C-BE7F-BCEC7F992A07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REMOTO</a:t>
            </a:fld>
            <a:endParaRPr lang="es-EC" sz="2400" b="1" kern="1200"/>
          </a:p>
        </xdr:txBody>
      </xdr:sp>
    </xdr:grpSp>
    <xdr:clientData/>
  </xdr:twoCellAnchor>
  <xdr:twoCellAnchor>
    <xdr:from>
      <xdr:col>23</xdr:col>
      <xdr:colOff>91440</xdr:colOff>
      <xdr:row>13</xdr:row>
      <xdr:rowOff>0</xdr:rowOff>
    </xdr:from>
    <xdr:to>
      <xdr:col>24</xdr:col>
      <xdr:colOff>1059180</xdr:colOff>
      <xdr:row>24</xdr:row>
      <xdr:rowOff>179070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C6B7BD30-FFD4-468D-B1C8-BED487A5601D}"/>
            </a:ext>
          </a:extLst>
        </xdr:cNvPr>
        <xdr:cNvGrpSpPr/>
      </xdr:nvGrpSpPr>
      <xdr:grpSpPr>
        <a:xfrm>
          <a:off x="16417290" y="2476500"/>
          <a:ext cx="2215515" cy="2274570"/>
          <a:chOff x="18112740" y="2392680"/>
          <a:chExt cx="2255520" cy="2190750"/>
        </a:xfrm>
      </xdr:grpSpPr>
      <xdr:graphicFrame macro="">
        <xdr:nvGraphicFramePr>
          <xdr:cNvPr id="18" name="Gráfico 17">
            <a:extLst>
              <a:ext uri="{FF2B5EF4-FFF2-40B4-BE49-F238E27FC236}">
                <a16:creationId xmlns:a16="http://schemas.microsoft.com/office/drawing/2014/main" id="{78D4D642-D947-3FDC-262B-9F21C636CB41}"/>
              </a:ext>
            </a:extLst>
          </xdr:cNvPr>
          <xdr:cNvGraphicFramePr>
            <a:graphicFrameLocks/>
          </xdr:cNvGraphicFramePr>
        </xdr:nvGraphicFramePr>
        <xdr:xfrm>
          <a:off x="18112740" y="2392680"/>
          <a:ext cx="2255520" cy="21907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$P$5">
        <xdr:nvSpPr>
          <xdr:cNvPr id="19" name="CuadroTexto 2">
            <a:extLst>
              <a:ext uri="{FF2B5EF4-FFF2-40B4-BE49-F238E27FC236}">
                <a16:creationId xmlns:a16="http://schemas.microsoft.com/office/drawing/2014/main" id="{65E62682-D419-EC39-1375-02EBDD1BB85D}"/>
              </a:ext>
            </a:extLst>
          </xdr:cNvPr>
          <xdr:cNvSpPr txBox="1"/>
        </xdr:nvSpPr>
        <xdr:spPr>
          <a:xfrm>
            <a:off x="18966180" y="3444240"/>
            <a:ext cx="53340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901D0411-FBDB-41C5-A2F4-74160FE8CDB4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60</a:t>
            </a:fld>
            <a:endParaRPr lang="es-EC" sz="4800" b="1" kern="1200"/>
          </a:p>
        </xdr:txBody>
      </xdr:sp>
      <xdr:sp macro="" textlink="$T$9">
        <xdr:nvSpPr>
          <xdr:cNvPr id="20" name="CuadroTexto 1">
            <a:extLst>
              <a:ext uri="{FF2B5EF4-FFF2-40B4-BE49-F238E27FC236}">
                <a16:creationId xmlns:a16="http://schemas.microsoft.com/office/drawing/2014/main" id="{BF5EEB51-D8E2-C7A5-33D8-7271BDF044DB}"/>
              </a:ext>
            </a:extLst>
          </xdr:cNvPr>
          <xdr:cNvSpPr txBox="1"/>
        </xdr:nvSpPr>
        <xdr:spPr>
          <a:xfrm>
            <a:off x="18798540" y="3726180"/>
            <a:ext cx="982980" cy="312420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fld id="{29F73859-8340-4D8C-BE7F-BCEC7F992A07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REMOTO</a:t>
            </a:fld>
            <a:endParaRPr lang="es-EC" sz="2400" b="1" kern="1200"/>
          </a:p>
        </xdr:txBody>
      </xdr:sp>
    </xdr:grp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0.37838</cdr:x>
      <cdr:y>0.45739</cdr:y>
    </cdr:from>
    <cdr:to>
      <cdr:x>0.625</cdr:x>
      <cdr:y>0.73913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9776574-6E34-C817-B2E1-0EA26CD0FE8C}"/>
            </a:ext>
          </a:extLst>
        </cdr:cNvPr>
        <cdr:cNvGrpSpPr/>
      </cdr:nvGrpSpPr>
      <cdr:grpSpPr>
        <a:xfrm xmlns:a="http://schemas.openxmlformats.org/drawingml/2006/main">
          <a:off x="853444" y="1002027"/>
          <a:ext cx="556256" cy="617222"/>
          <a:chOff x="868680" y="1139190"/>
          <a:chExt cx="556260" cy="617220"/>
        </a:xfrm>
      </cdr:grpSpPr>
      <cdr:sp macro="" textlink="'Análisis 2 (2)'!$L$4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C9CD4307-7E2F-5E4A-62D5-731F85039975}"/>
              </a:ext>
            </a:extLst>
          </cdr:cNvPr>
          <cdr:cNvSpPr txBox="1"/>
        </cdr:nvSpPr>
        <cdr:spPr>
          <a:xfrm xmlns:a="http://schemas.openxmlformats.org/drawingml/2006/main">
            <a:off x="868680" y="1443990"/>
            <a:ext cx="533400" cy="3124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fld id="{58B91164-B3DA-4080-974E-F603F5BCAC91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WEB</a:t>
            </a:fld>
            <a:endParaRPr lang="es-EC" sz="1600" b="1" kern="1200"/>
          </a:p>
        </cdr:txBody>
      </cdr:sp>
      <cdr:sp macro="" textlink="'Análisis 2 (2)'!$L$5">
        <cdr:nvSpPr>
          <cdr:cNvPr id="3" name="CuadroTexto 2">
            <a:extLst xmlns:a="http://schemas.openxmlformats.org/drawingml/2006/main">
              <a:ext uri="{FF2B5EF4-FFF2-40B4-BE49-F238E27FC236}">
                <a16:creationId xmlns:a16="http://schemas.microsoft.com/office/drawing/2014/main" id="{0C494419-D8A1-41A7-156E-41B5585B3189}"/>
              </a:ext>
            </a:extLst>
          </cdr:cNvPr>
          <cdr:cNvSpPr txBox="1"/>
        </cdr:nvSpPr>
        <cdr:spPr>
          <a:xfrm xmlns:a="http://schemas.openxmlformats.org/drawingml/2006/main">
            <a:off x="891540" y="1139190"/>
            <a:ext cx="533400" cy="3124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pPr algn="ctr"/>
            <a:fld id="{67199337-6DD1-4D27-B6C9-E9C71E5B622B}" type="TxLink">
              <a:rPr lang="en-US" sz="1600" b="1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14</a:t>
            </a:fld>
            <a:endParaRPr lang="es-EC" sz="2400" b="1" kern="1200"/>
          </a:p>
        </cdr:txBody>
      </cdr:sp>
    </cdr:grp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son Pérez" refreshedDate="45972.592395023152" createdVersion="8" refreshedVersion="8" minRefreshableVersion="3" recordCount="59" xr:uid="{5B33E912-199B-4AAD-8609-1D4A0F5EC602}">
  <cacheSource type="worksheet">
    <worksheetSource name="EVALUACION_ET"/>
  </cacheSource>
  <cacheFields count="7">
    <cacheField name="MEDIDAS" numFmtId="0">
      <sharedItems count="7">
        <s v="ORGANIZATIVAS"/>
        <s v="JURIDICAS"/>
        <s v="ADMINISTRATIVAS"/>
        <s v="FISICAS - OPERACIÓN"/>
        <s v="FISICAS - INFRAESTRUCTURA"/>
        <s v="TECNICAS - COMPETENCIA"/>
        <s v="TECNICAS - TECNOLOGIA"/>
      </sharedItems>
    </cacheField>
    <cacheField name="SUB MEDIDAS" numFmtId="0">
      <sharedItems count="59">
        <s v="JERARQUÍAS - ORGANIGRAMA"/>
        <s v="ROLES"/>
        <s v="IDENTIFICACIÓN DE CONTEXTOS"/>
        <s v="IDENTIFICACIÓN 3ras PARTES"/>
        <s v="IDENTIFICACIÓN y GESTIÓN DE ÁMBITOS "/>
        <s v="ESTRATEGIA (Visión, Valores, Principios)"/>
        <s v="EVALUACIÓN DEL RIESGO y PLAN DE CONTINUIDAD NEGOCIO"/>
        <s v="DOCUMENTACIÓN GRC"/>
        <s v="GESTIÓN TALENTO"/>
        <s v="GESTIÓN DEL CAMBIO"/>
        <s v="TOMA DE DECISIONES INFORMADAS"/>
        <s v="SANCIONES Y RECOMPENSAS"/>
        <s v="COMUNICADOS @ ECOSISTEMA PDP"/>
        <s v="CONTRATOS @ ECOSISTEMA PDP"/>
        <s v="RESPUESTAS @ ECOSISTEMA PDP"/>
        <s v="REGISTROS ANTE SPDP "/>
        <s v="EVALUACIONES JURÍDICAS (DE IMPACTO SOBRE DyL, LIA, TIA, BIA)"/>
        <s v="POLÍTICAS (CONTINUIDAD NEGOCIO, PROTECCIÓN DE DATOS, SUB POLÍTICAS)"/>
        <s v="EJERCICIO DE DERECHOS"/>
        <s v="GARANTIAS ADECUADAS TRANSF. INTERNACIONALES"/>
        <s v="NORMAS CORPORATIVAS VINCULANTES"/>
        <s v="SANCIONES-RECOMPENSAS"/>
        <s v="EVALUACIONES"/>
        <s v="INGRESOS-PROMOCIONES-DESVINCULACIONES"/>
        <s v="MEJORA CONTINUA Y RESILIENCIA DEL SG-NEGOCIO"/>
        <s v="GESTIÓN INDICADORES y MÉTRICAS"/>
        <s v="PLAN DE AUDITORÍAS (INTERNAS Y 3ras PARTES)"/>
        <s v="PLAN DE SIMULACROS (PROTOCOLO DE CRISIS, PEN TESTING, RUTINAS PDP)"/>
        <s v="GESTIÓN 3ras PARTES ECOSISTEMA PDP"/>
        <s v="ESTACIONES AUTOGESTIONADAS"/>
        <s v="MAPEO DE PATD"/>
        <s v="INTERACCIÓN  TITULAR-RESPONSABLE "/>
        <s v="REGISTROS PDP"/>
        <s v="RUTINAS PDP"/>
        <s v="PROGRAMA CONCIENCIACIÓN (GENERAL, PATD y EQUIPO PDP)"/>
        <s v="PROGRAMA DE CAPACITACIÓN  (GENERAL, PATD y EQUIPO PDP)"/>
        <s v="CUARTO DE SERVIDORES"/>
        <s v="ADECUACIÓN PUNTOS DE INTERACCIÓN TDP-RTD "/>
        <s v="SEGURIDAD FÍSICA PERIMETRAL (CÁMARAS, ACCESOS, VIGILANCIA, OFICINAS)"/>
        <s v="MANTENIMIENTO GENERAL"/>
        <s v="PLAN COMUNICACIONAL ÁREAS COMUNES"/>
        <s v="LOPDP:2021, RGLOPDP:2023, RESOLUCIONES SPDP"/>
        <s v="SERIE ISO 27000 (27001:2022, 27701:2025, 27002:2022, 27005:2022)"/>
        <s v="ISO 19011:2018"/>
        <s v="TEORÍA SISTEMAS DE GESTIÓN"/>
        <s v="TEORÍA DE GESTIÓN DE PROYECTOS"/>
        <s v="TEORÍA DE CONTROL ESTADÍSTICO PROCESOS"/>
        <s v="TEORÍA GESTIÓN DE RIESGOS "/>
        <s v="BUENAS  PRÁCTICAS CIBERSEGURIDAD"/>
        <s v="BUENAS PRÁTICAS ADMINISTRACIÓN EMPRESAS"/>
        <s v="INVENTARIO DE ACTIVOS DE LOS DATOS/INFORMACIÓN"/>
        <s v="GESTIÓN DE PLATAFORMAS DIGITALES"/>
        <s v="GESTIÓN DE SERVICIOS DE NUBE"/>
        <s v="GESTIÓN DE ACCESOS REMOTOS"/>
        <s v="GESTIÓN DE CLAVES"/>
        <s v="MANTENIMIENTO A EQUIPOS Y DISPOSITIVOS INTELIGENTES"/>
        <s v="GESTION DE &quot;ZERO TRUST&quot;"/>
        <s v="SERVICIOS SOC Y CIBERSEGURIDAD"/>
        <s v="GESTIÓN DE SIULACROS, PEN TESTING, PROTOCOLO DE CRISIS, OTROS"/>
      </sharedItems>
    </cacheField>
    <cacheField name="WEB" numFmtId="0">
      <sharedItems containsSemiMixedTypes="0" containsString="0" containsNumber="1" containsInteger="1" minValue="1" maxValue="4" count="4">
        <n v="1"/>
        <n v="3"/>
        <n v="4"/>
        <n v="2"/>
      </sharedItems>
    </cacheField>
    <cacheField name="DIGITAL" numFmtId="0">
      <sharedItems containsSemiMixedTypes="0" containsString="0" containsNumber="1" containsInteger="1" minValue="1" maxValue="4" count="3">
        <n v="3"/>
        <n v="4"/>
        <n v="1"/>
      </sharedItems>
    </cacheField>
    <cacheField name="PATD" numFmtId="0">
      <sharedItems containsSemiMixedTypes="0" containsString="0" containsNumber="1" containsInteger="1" minValue="1" maxValue="4" count="4">
        <n v="2"/>
        <n v="1"/>
        <n v="4"/>
        <n v="3"/>
      </sharedItems>
    </cacheField>
    <cacheField name="REMOTO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CALIFICACIÓN" numFmtId="0">
      <sharedItems containsSemiMixedTypes="0" containsString="0" containsNumber="1" containsInteger="1" minValue="9" maxValue="12"/>
    </cacheField>
  </cacheFields>
  <extLst>
    <ext xmlns:x14="http://schemas.microsoft.com/office/spreadsheetml/2009/9/main" uri="{725AE2AE-9491-48be-B2B4-4EB974FC3084}">
      <x14:pivotCacheDefinition pivotCacheId="2497714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x v="0"/>
    <x v="0"/>
    <x v="0"/>
    <x v="0"/>
    <n v="10"/>
  </r>
  <r>
    <x v="0"/>
    <x v="1"/>
    <x v="1"/>
    <x v="1"/>
    <x v="1"/>
    <x v="0"/>
    <n v="12"/>
  </r>
  <r>
    <x v="0"/>
    <x v="2"/>
    <x v="2"/>
    <x v="2"/>
    <x v="2"/>
    <x v="1"/>
    <n v="10"/>
  </r>
  <r>
    <x v="0"/>
    <x v="3"/>
    <x v="1"/>
    <x v="2"/>
    <x v="3"/>
    <x v="2"/>
    <n v="9"/>
  </r>
  <r>
    <x v="0"/>
    <x v="4"/>
    <x v="3"/>
    <x v="0"/>
    <x v="1"/>
    <x v="3"/>
    <n v="9"/>
  </r>
  <r>
    <x v="0"/>
    <x v="5"/>
    <x v="0"/>
    <x v="0"/>
    <x v="0"/>
    <x v="0"/>
    <n v="10"/>
  </r>
  <r>
    <x v="0"/>
    <x v="6"/>
    <x v="1"/>
    <x v="1"/>
    <x v="1"/>
    <x v="0"/>
    <n v="12"/>
  </r>
  <r>
    <x v="0"/>
    <x v="7"/>
    <x v="2"/>
    <x v="2"/>
    <x v="2"/>
    <x v="1"/>
    <n v="10"/>
  </r>
  <r>
    <x v="0"/>
    <x v="8"/>
    <x v="1"/>
    <x v="2"/>
    <x v="3"/>
    <x v="2"/>
    <n v="9"/>
  </r>
  <r>
    <x v="0"/>
    <x v="9"/>
    <x v="3"/>
    <x v="0"/>
    <x v="1"/>
    <x v="3"/>
    <n v="9"/>
  </r>
  <r>
    <x v="0"/>
    <x v="10"/>
    <x v="0"/>
    <x v="0"/>
    <x v="0"/>
    <x v="0"/>
    <n v="10"/>
  </r>
  <r>
    <x v="0"/>
    <x v="11"/>
    <x v="1"/>
    <x v="1"/>
    <x v="1"/>
    <x v="0"/>
    <n v="12"/>
  </r>
  <r>
    <x v="1"/>
    <x v="12"/>
    <x v="2"/>
    <x v="2"/>
    <x v="2"/>
    <x v="1"/>
    <n v="10"/>
  </r>
  <r>
    <x v="1"/>
    <x v="13"/>
    <x v="1"/>
    <x v="2"/>
    <x v="3"/>
    <x v="2"/>
    <n v="9"/>
  </r>
  <r>
    <x v="1"/>
    <x v="14"/>
    <x v="3"/>
    <x v="0"/>
    <x v="1"/>
    <x v="3"/>
    <n v="9"/>
  </r>
  <r>
    <x v="1"/>
    <x v="15"/>
    <x v="0"/>
    <x v="0"/>
    <x v="0"/>
    <x v="0"/>
    <n v="10"/>
  </r>
  <r>
    <x v="1"/>
    <x v="16"/>
    <x v="1"/>
    <x v="1"/>
    <x v="1"/>
    <x v="0"/>
    <n v="12"/>
  </r>
  <r>
    <x v="1"/>
    <x v="17"/>
    <x v="2"/>
    <x v="2"/>
    <x v="2"/>
    <x v="1"/>
    <n v="10"/>
  </r>
  <r>
    <x v="1"/>
    <x v="18"/>
    <x v="1"/>
    <x v="2"/>
    <x v="3"/>
    <x v="2"/>
    <n v="9"/>
  </r>
  <r>
    <x v="1"/>
    <x v="19"/>
    <x v="3"/>
    <x v="0"/>
    <x v="1"/>
    <x v="3"/>
    <n v="9"/>
  </r>
  <r>
    <x v="1"/>
    <x v="20"/>
    <x v="0"/>
    <x v="0"/>
    <x v="0"/>
    <x v="0"/>
    <n v="10"/>
  </r>
  <r>
    <x v="2"/>
    <x v="21"/>
    <x v="1"/>
    <x v="1"/>
    <x v="1"/>
    <x v="0"/>
    <n v="12"/>
  </r>
  <r>
    <x v="2"/>
    <x v="22"/>
    <x v="2"/>
    <x v="2"/>
    <x v="2"/>
    <x v="1"/>
    <n v="10"/>
  </r>
  <r>
    <x v="2"/>
    <x v="23"/>
    <x v="1"/>
    <x v="2"/>
    <x v="3"/>
    <x v="2"/>
    <n v="9"/>
  </r>
  <r>
    <x v="2"/>
    <x v="24"/>
    <x v="3"/>
    <x v="0"/>
    <x v="1"/>
    <x v="3"/>
    <n v="9"/>
  </r>
  <r>
    <x v="2"/>
    <x v="25"/>
    <x v="0"/>
    <x v="0"/>
    <x v="0"/>
    <x v="0"/>
    <n v="10"/>
  </r>
  <r>
    <x v="2"/>
    <x v="26"/>
    <x v="1"/>
    <x v="1"/>
    <x v="1"/>
    <x v="0"/>
    <n v="12"/>
  </r>
  <r>
    <x v="2"/>
    <x v="27"/>
    <x v="2"/>
    <x v="2"/>
    <x v="2"/>
    <x v="1"/>
    <n v="10"/>
  </r>
  <r>
    <x v="2"/>
    <x v="28"/>
    <x v="1"/>
    <x v="2"/>
    <x v="3"/>
    <x v="2"/>
    <n v="9"/>
  </r>
  <r>
    <x v="2"/>
    <x v="29"/>
    <x v="3"/>
    <x v="0"/>
    <x v="1"/>
    <x v="3"/>
    <n v="9"/>
  </r>
  <r>
    <x v="3"/>
    <x v="30"/>
    <x v="0"/>
    <x v="0"/>
    <x v="0"/>
    <x v="0"/>
    <n v="10"/>
  </r>
  <r>
    <x v="3"/>
    <x v="31"/>
    <x v="1"/>
    <x v="1"/>
    <x v="1"/>
    <x v="0"/>
    <n v="12"/>
  </r>
  <r>
    <x v="3"/>
    <x v="32"/>
    <x v="2"/>
    <x v="2"/>
    <x v="2"/>
    <x v="1"/>
    <n v="10"/>
  </r>
  <r>
    <x v="3"/>
    <x v="33"/>
    <x v="1"/>
    <x v="2"/>
    <x v="3"/>
    <x v="2"/>
    <n v="9"/>
  </r>
  <r>
    <x v="3"/>
    <x v="34"/>
    <x v="3"/>
    <x v="0"/>
    <x v="1"/>
    <x v="3"/>
    <n v="9"/>
  </r>
  <r>
    <x v="3"/>
    <x v="35"/>
    <x v="0"/>
    <x v="0"/>
    <x v="0"/>
    <x v="0"/>
    <n v="10"/>
  </r>
  <r>
    <x v="4"/>
    <x v="36"/>
    <x v="1"/>
    <x v="1"/>
    <x v="1"/>
    <x v="0"/>
    <n v="12"/>
  </r>
  <r>
    <x v="4"/>
    <x v="37"/>
    <x v="2"/>
    <x v="2"/>
    <x v="2"/>
    <x v="1"/>
    <n v="10"/>
  </r>
  <r>
    <x v="4"/>
    <x v="38"/>
    <x v="1"/>
    <x v="2"/>
    <x v="3"/>
    <x v="2"/>
    <n v="9"/>
  </r>
  <r>
    <x v="4"/>
    <x v="39"/>
    <x v="3"/>
    <x v="0"/>
    <x v="1"/>
    <x v="3"/>
    <n v="9"/>
  </r>
  <r>
    <x v="4"/>
    <x v="40"/>
    <x v="0"/>
    <x v="0"/>
    <x v="0"/>
    <x v="0"/>
    <n v="10"/>
  </r>
  <r>
    <x v="5"/>
    <x v="41"/>
    <x v="1"/>
    <x v="1"/>
    <x v="1"/>
    <x v="0"/>
    <n v="12"/>
  </r>
  <r>
    <x v="5"/>
    <x v="42"/>
    <x v="2"/>
    <x v="2"/>
    <x v="2"/>
    <x v="1"/>
    <n v="10"/>
  </r>
  <r>
    <x v="5"/>
    <x v="43"/>
    <x v="1"/>
    <x v="2"/>
    <x v="3"/>
    <x v="2"/>
    <n v="9"/>
  </r>
  <r>
    <x v="5"/>
    <x v="44"/>
    <x v="3"/>
    <x v="0"/>
    <x v="1"/>
    <x v="3"/>
    <n v="9"/>
  </r>
  <r>
    <x v="5"/>
    <x v="45"/>
    <x v="0"/>
    <x v="0"/>
    <x v="0"/>
    <x v="0"/>
    <n v="10"/>
  </r>
  <r>
    <x v="5"/>
    <x v="46"/>
    <x v="1"/>
    <x v="1"/>
    <x v="1"/>
    <x v="0"/>
    <n v="12"/>
  </r>
  <r>
    <x v="5"/>
    <x v="47"/>
    <x v="2"/>
    <x v="2"/>
    <x v="2"/>
    <x v="1"/>
    <n v="10"/>
  </r>
  <r>
    <x v="5"/>
    <x v="48"/>
    <x v="1"/>
    <x v="2"/>
    <x v="3"/>
    <x v="2"/>
    <n v="9"/>
  </r>
  <r>
    <x v="5"/>
    <x v="49"/>
    <x v="3"/>
    <x v="0"/>
    <x v="1"/>
    <x v="3"/>
    <n v="9"/>
  </r>
  <r>
    <x v="6"/>
    <x v="50"/>
    <x v="0"/>
    <x v="0"/>
    <x v="0"/>
    <x v="0"/>
    <n v="10"/>
  </r>
  <r>
    <x v="6"/>
    <x v="51"/>
    <x v="1"/>
    <x v="1"/>
    <x v="1"/>
    <x v="0"/>
    <n v="12"/>
  </r>
  <r>
    <x v="6"/>
    <x v="52"/>
    <x v="2"/>
    <x v="2"/>
    <x v="2"/>
    <x v="1"/>
    <n v="10"/>
  </r>
  <r>
    <x v="6"/>
    <x v="53"/>
    <x v="1"/>
    <x v="2"/>
    <x v="3"/>
    <x v="2"/>
    <n v="9"/>
  </r>
  <r>
    <x v="6"/>
    <x v="54"/>
    <x v="3"/>
    <x v="0"/>
    <x v="1"/>
    <x v="3"/>
    <n v="9"/>
  </r>
  <r>
    <x v="6"/>
    <x v="55"/>
    <x v="0"/>
    <x v="0"/>
    <x v="0"/>
    <x v="0"/>
    <n v="10"/>
  </r>
  <r>
    <x v="6"/>
    <x v="56"/>
    <x v="1"/>
    <x v="1"/>
    <x v="1"/>
    <x v="0"/>
    <n v="12"/>
  </r>
  <r>
    <x v="6"/>
    <x v="57"/>
    <x v="2"/>
    <x v="2"/>
    <x v="2"/>
    <x v="1"/>
    <n v="10"/>
  </r>
  <r>
    <x v="6"/>
    <x v="58"/>
    <x v="1"/>
    <x v="2"/>
    <x v="3"/>
    <x v="2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964C1-DAEE-4D46-977F-07E4F55B85B6}" name="ADMINISTRATIVAS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1">
  <location ref="A4:E12" firstHeaderRow="0" firstDataRow="1" firstDataCol="1"/>
  <pivotFields count="7">
    <pivotField axis="axisRow" showAll="0">
      <items count="8">
        <item h="1" x="2"/>
        <item h="1" x="4"/>
        <item x="3"/>
        <item h="1" x="1"/>
        <item h="1" x="0"/>
        <item h="1" x="5"/>
        <item h="1" x="6"/>
        <item t="default"/>
      </items>
    </pivotField>
    <pivotField axis="axisRow" showAll="0">
      <items count="60">
        <item x="37"/>
        <item x="48"/>
        <item x="49"/>
        <item x="12"/>
        <item x="13"/>
        <item x="36"/>
        <item x="7"/>
        <item x="18"/>
        <item x="29"/>
        <item x="5"/>
        <item x="6"/>
        <item x="22"/>
        <item x="16"/>
        <item x="19"/>
        <item x="28"/>
        <item x="56"/>
        <item x="53"/>
        <item x="54"/>
        <item x="51"/>
        <item x="52"/>
        <item x="58"/>
        <item x="9"/>
        <item x="25"/>
        <item x="8"/>
        <item x="3"/>
        <item x="2"/>
        <item x="4"/>
        <item x="23"/>
        <item x="31"/>
        <item x="50"/>
        <item x="43"/>
        <item x="0"/>
        <item x="41"/>
        <item x="55"/>
        <item x="39"/>
        <item x="30"/>
        <item x="24"/>
        <item x="20"/>
        <item x="40"/>
        <item x="26"/>
        <item x="27"/>
        <item x="17"/>
        <item x="34"/>
        <item x="35"/>
        <item x="15"/>
        <item x="32"/>
        <item x="14"/>
        <item x="1"/>
        <item x="33"/>
        <item x="11"/>
        <item x="21"/>
        <item x="38"/>
        <item x="42"/>
        <item x="57"/>
        <item x="46"/>
        <item x="45"/>
        <item x="47"/>
        <item x="44"/>
        <item x="10"/>
        <item t="default"/>
      </items>
    </pivotField>
    <pivotField dataField="1" showAll="0"/>
    <pivotField dataField="1" showAll="0"/>
    <pivotField dataField="1" showAll="0"/>
    <pivotField dataField="1" showAll="0"/>
    <pivotField showAll="0"/>
  </pivotFields>
  <rowFields count="2">
    <field x="0"/>
    <field x="1"/>
  </rowFields>
  <rowItems count="8">
    <i>
      <x v="2"/>
    </i>
    <i r="1">
      <x v="28"/>
    </i>
    <i r="1">
      <x v="35"/>
    </i>
    <i r="1">
      <x v="42"/>
    </i>
    <i r="1">
      <x v="43"/>
    </i>
    <i r="1">
      <x v="45"/>
    </i>
    <i r="1">
      <x v="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WEB" fld="2" subtotal="average" baseField="0" baseItem="3" numFmtId="1"/>
    <dataField name=" DIGITAL" fld="3" subtotal="average" baseField="0" baseItem="0" numFmtId="1"/>
    <dataField name=" PATD" fld="4" subtotal="average" baseField="0" baseItem="3" numFmtId="1"/>
    <dataField name=" REMOTO" fld="5" subtotal="average" baseField="0" baseItem="3" numFmtId="1"/>
  </dataFields>
  <formats count="4">
    <format dxfId="2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9">
      <pivotArea outline="0" fieldPosition="0">
        <references count="1">
          <reference field="4294967294" count="1">
            <x v="1"/>
          </reference>
        </references>
      </pivotArea>
    </format>
    <format dxfId="18">
      <pivotArea outline="0" fieldPosition="0">
        <references count="1">
          <reference field="4294967294" count="1">
            <x v="2"/>
          </reference>
        </references>
      </pivotArea>
    </format>
    <format dxfId="17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70F7A-DDBF-4C02-8739-7C5FBDF8D0C8}" name="TablaDinámica10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F11" firstHeaderRow="0" firstDataRow="1" firstDataCol="1" rowPageCount="1" colPageCount="1"/>
  <pivotFields count="7">
    <pivotField axis="axisPage" showAll="0">
      <items count="8">
        <item x="2"/>
        <item x="4"/>
        <item x="3"/>
        <item x="1"/>
        <item x="0"/>
        <item x="5"/>
        <item x="6"/>
        <item t="default"/>
      </items>
    </pivotField>
    <pivotField axis="axisRow" showAll="0">
      <items count="60">
        <item x="37"/>
        <item x="48"/>
        <item x="49"/>
        <item x="12"/>
        <item x="13"/>
        <item x="36"/>
        <item x="7"/>
        <item x="18"/>
        <item x="29"/>
        <item x="5"/>
        <item x="6"/>
        <item x="22"/>
        <item x="16"/>
        <item x="19"/>
        <item x="28"/>
        <item x="56"/>
        <item x="53"/>
        <item x="54"/>
        <item x="51"/>
        <item x="52"/>
        <item x="58"/>
        <item x="9"/>
        <item x="25"/>
        <item x="8"/>
        <item x="3"/>
        <item x="2"/>
        <item x="4"/>
        <item x="23"/>
        <item x="31"/>
        <item x="50"/>
        <item x="43"/>
        <item x="0"/>
        <item x="41"/>
        <item x="55"/>
        <item x="39"/>
        <item x="30"/>
        <item x="24"/>
        <item x="20"/>
        <item x="40"/>
        <item x="26"/>
        <item x="27"/>
        <item x="17"/>
        <item x="34"/>
        <item x="35"/>
        <item x="15"/>
        <item x="32"/>
        <item x="14"/>
        <item x="1"/>
        <item x="33"/>
        <item x="11"/>
        <item x="21"/>
        <item x="38"/>
        <item x="42"/>
        <item x="57"/>
        <item x="46"/>
        <item x="45"/>
        <item x="47"/>
        <item x="44"/>
        <item x="10"/>
        <item t="default"/>
      </items>
    </pivotField>
    <pivotField dataField="1" showAll="0">
      <items count="5">
        <item x="0"/>
        <item x="3"/>
        <item x="1"/>
        <item x="2"/>
        <item t="default"/>
      </items>
    </pivotField>
    <pivotField dataField="1" showAll="0">
      <items count="4">
        <item x="2"/>
        <item x="0"/>
        <item x="1"/>
        <item t="default"/>
      </items>
    </pivotField>
    <pivotField dataField="1" showAll="0">
      <items count="5">
        <item x="1"/>
        <item x="0"/>
        <item x="3"/>
        <item x="2"/>
        <item t="default"/>
      </items>
    </pivotField>
    <pivotField dataField="1" showAll="0">
      <items count="5">
        <item x="1"/>
        <item x="2"/>
        <item x="3"/>
        <item x="0"/>
        <item t="default"/>
      </items>
    </pivotField>
    <pivotField dataField="1" showAll="0"/>
  </pivotFields>
  <rowFields count="1">
    <field x="1"/>
  </rowFields>
  <rowItems count="7">
    <i>
      <x v="28"/>
    </i>
    <i>
      <x v="35"/>
    </i>
    <i>
      <x v="42"/>
    </i>
    <i>
      <x v="43"/>
    </i>
    <i>
      <x v="45"/>
    </i>
    <i>
      <x v="4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item="2" hier="-1"/>
  </pageFields>
  <dataFields count="5">
    <dataField name=" WEB" fld="2" baseField="1" baseItem="8"/>
    <dataField name=" DIGITAL" fld="3" baseField="1" baseItem="8"/>
    <dataField name=" PATD" fld="4" baseField="1" baseItem="8"/>
    <dataField name=" REMOTO" fld="5" baseField="1" baseItem="8"/>
    <dataField name=" CALIFICACIÓN" fld="6" baseField="1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DIDAS" xr10:uid="{359614F7-15B4-4C39-A0E5-0051DB0C9AA0}" sourceName="MEDIDAS">
  <pivotTables>
    <pivotTable tabId="7" name="ADMINISTRATIVAS"/>
    <pivotTable tabId="10" name="TablaDinámica10"/>
  </pivotTables>
  <data>
    <tabular pivotCacheId="249771455">
      <items count="7">
        <i x="2"/>
        <i x="4"/>
        <i x="3" s="1"/>
        <i x="1"/>
        <i x="0"/>
        <i x="5"/>
        <i x="6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_MEDIDAS" xr10:uid="{FEBFB52F-1691-4894-80E6-CAC9970B9CE8}" sourceName="SUB MEDIDAS">
  <pivotTables>
    <pivotTable tabId="10" name="TablaDinámica10"/>
  </pivotTables>
  <data>
    <tabular pivotCacheId="249771455">
      <items count="59">
        <i x="31" s="1"/>
        <i x="30" s="1"/>
        <i x="34" s="1"/>
        <i x="35" s="1"/>
        <i x="32" s="1"/>
        <i x="33" s="1"/>
        <i x="37" s="1" nd="1"/>
        <i x="48" s="1" nd="1"/>
        <i x="49" s="1" nd="1"/>
        <i x="12" s="1" nd="1"/>
        <i x="13" s="1" nd="1"/>
        <i x="36" s="1" nd="1"/>
        <i x="7" s="1" nd="1"/>
        <i x="18" s="1" nd="1"/>
        <i x="29" s="1" nd="1"/>
        <i x="5" s="1" nd="1"/>
        <i x="6" s="1" nd="1"/>
        <i x="22" s="1" nd="1"/>
        <i x="16" s="1" nd="1"/>
        <i x="19" s="1" nd="1"/>
        <i x="28" s="1" nd="1"/>
        <i x="56" s="1" nd="1"/>
        <i x="53" s="1" nd="1"/>
        <i x="54" s="1" nd="1"/>
        <i x="51" s="1" nd="1"/>
        <i x="52" s="1" nd="1"/>
        <i x="58" s="1" nd="1"/>
        <i x="9" s="1" nd="1"/>
        <i x="25" s="1" nd="1"/>
        <i x="8" s="1" nd="1"/>
        <i x="3" s="1" nd="1"/>
        <i x="2" s="1" nd="1"/>
        <i x="4" s="1" nd="1"/>
        <i x="23" s="1" nd="1"/>
        <i x="50" s="1" nd="1"/>
        <i x="43" s="1" nd="1"/>
        <i x="0" s="1" nd="1"/>
        <i x="41" s="1" nd="1"/>
        <i x="55" s="1" nd="1"/>
        <i x="39" s="1" nd="1"/>
        <i x="24" s="1" nd="1"/>
        <i x="20" s="1" nd="1"/>
        <i x="40" s="1" nd="1"/>
        <i x="26" s="1" nd="1"/>
        <i x="27" s="1" nd="1"/>
        <i x="17" s="1" nd="1"/>
        <i x="15" s="1" nd="1"/>
        <i x="14" s="1" nd="1"/>
        <i x="1" s="1" nd="1"/>
        <i x="11" s="1" nd="1"/>
        <i x="21" s="1" nd="1"/>
        <i x="38" s="1" nd="1"/>
        <i x="42" s="1" nd="1"/>
        <i x="57" s="1" nd="1"/>
        <i x="46" s="1" nd="1"/>
        <i x="45" s="1" nd="1"/>
        <i x="47" s="1" nd="1"/>
        <i x="44" s="1" nd="1"/>
        <i x="1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DIDAS" xr10:uid="{591FA04F-4D0E-438C-B4DC-1B72732412B6}" cache="SegmentaciónDeDatos_MEDIDAS" caption="MEDIDAS" columnCount="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DIDAS 3" xr10:uid="{97A49FA9-95E9-43BE-A79E-4999AB9CAF56}" cache="SegmentaciónDeDatos_MEDIDAS" caption="MEDIDAS" rowHeight="234950"/>
  <slicer name="SUB MEDIDAS 2" xr10:uid="{743EF4BE-8564-4EE7-82F4-4C528E5B6BF2}" cache="SegmentaciónDeDatos_SUB_MEDIDAS" caption="SUB MEDIDAS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36F679-BD57-4C42-BB3F-3963D4B92E1D}" name="EVALUACION_ET3" displayName="EVALUACION_ET3" ref="A2:H74" totalsRowShown="0">
  <autoFilter ref="A2:H74" xr:uid="{0016F251-6904-4CD8-9F22-76414707C5AB}"/>
  <tableColumns count="8">
    <tableColumn id="1" xr3:uid="{A1BBDD14-4FBC-4B6B-A146-0815F4712FB7}" name="MEDIDAS"/>
    <tableColumn id="2" xr3:uid="{9FF417B8-D37B-4F3C-B394-520F910B66CE}" name="SUB MEDIDAS"/>
    <tableColumn id="8" xr3:uid="{BEA59C79-26D5-42CC-8938-FFAB9A61E2C6}" name="NSI" dataDxfId="23">
      <calculatedColumnFormula>'EET DIC 2025'!I15</calculatedColumnFormula>
    </tableColumn>
    <tableColumn id="3" xr3:uid="{3B9039A1-3EA8-485C-9A9A-2D29BF6BE40B}" name="WEB" dataDxfId="22">
      <calculatedColumnFormula>#REF!</calculatedColumnFormula>
    </tableColumn>
    <tableColumn id="4" xr3:uid="{5E15A954-9B41-45A8-B46D-F296DBD4864F}" name="DIGITAL"/>
    <tableColumn id="5" xr3:uid="{3BAFAE3A-9157-44EB-BEFB-83793AB1BC90}" name="PATD"/>
    <tableColumn id="6" xr3:uid="{25AA721D-43F3-4C69-84A3-AC3513157F19}" name="REMOTO"/>
    <tableColumn id="7" xr3:uid="{AA1AD033-737E-4219-A842-D09E8C2265D5}" name="CALIFICACIÓN" dataDxfId="21">
      <calculatedColumnFormula>SUM(EVALUACION_ET3[[#This Row],[WEB]:[REMOTO]])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2.bin"/><Relationship Id="rId1" Type="http://schemas.openxmlformats.org/officeDocument/2006/relationships/hyperlink" Target="https://patrimonial.com.ec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3D89-1145-4FBF-B09B-1CB1D35CA7A6}">
  <dimension ref="A4:AC63"/>
  <sheetViews>
    <sheetView showGridLines="0" zoomScale="70" zoomScaleNormal="70" workbookViewId="0">
      <selection activeCell="A6" sqref="A6"/>
    </sheetView>
  </sheetViews>
  <sheetFormatPr defaultColWidth="11.42578125" defaultRowHeight="15" x14ac:dyDescent="0.25"/>
  <cols>
    <col min="1" max="1" width="30.140625" style="92" customWidth="1"/>
    <col min="2" max="2" width="8" style="92" bestFit="1" customWidth="1"/>
    <col min="3" max="3" width="2" style="92" bestFit="1" customWidth="1"/>
    <col min="4" max="4" width="6.7109375" style="92" bestFit="1" customWidth="1"/>
    <col min="5" max="5" width="4" style="92" bestFit="1" customWidth="1"/>
    <col min="6" max="6" width="6.7109375" style="92" bestFit="1" customWidth="1"/>
    <col min="7" max="7" width="11.7109375" style="92" customWidth="1"/>
    <col min="8" max="8" width="9.140625" style="92" bestFit="1" customWidth="1"/>
    <col min="9" max="9" width="8.42578125" style="92" bestFit="1" customWidth="1"/>
    <col min="10" max="10" width="11.7109375" style="92" customWidth="1"/>
    <col min="11" max="11" width="12.140625" style="92" bestFit="1" customWidth="1"/>
    <col min="12" max="19" width="10" style="92" customWidth="1"/>
    <col min="20" max="20" width="18.7109375" style="92" customWidth="1"/>
    <col min="21" max="26" width="16.42578125" style="92" customWidth="1"/>
    <col min="27" max="27" width="5.7109375" style="92" customWidth="1"/>
    <col min="28" max="28" width="22.7109375" style="92" customWidth="1"/>
    <col min="29" max="29" width="6.7109375" style="92" customWidth="1"/>
    <col min="30" max="54" width="68.28515625" style="92" bestFit="1" customWidth="1"/>
    <col min="55" max="55" width="11.7109375" style="92" bestFit="1" customWidth="1"/>
    <col min="56" max="16384" width="11.42578125" style="92"/>
  </cols>
  <sheetData>
    <row r="4" spans="1:29" x14ac:dyDescent="0.25">
      <c r="A4" s="91" t="s">
        <v>93</v>
      </c>
      <c r="B4" s="91" t="s">
        <v>221</v>
      </c>
      <c r="G4" s="92" t="s">
        <v>93</v>
      </c>
      <c r="H4" s="92" t="str">
        <f>A5</f>
        <v>ORGANIZATIVAS  ETT    2025</v>
      </c>
      <c r="I4" s="92" t="str">
        <f>A6</f>
        <v>ADMINISTRATIVAS  ETT   2025</v>
      </c>
      <c r="J4" s="92" t="str">
        <f>A7</f>
        <v>JURIDICAS ETT   2025</v>
      </c>
      <c r="K4" s="92" t="str">
        <f>A8</f>
        <v>FISICAS - OPERATIVAS ETT   2025</v>
      </c>
      <c r="L4" s="92" t="str">
        <f>A9</f>
        <v>FISICAS - INFRAESTRUCTURA ETT    2025</v>
      </c>
      <c r="M4" s="92" t="str">
        <f>A10</f>
        <v>TÉCNICAS - COMPETENCIAS ETT   2025</v>
      </c>
      <c r="N4" s="92" t="str">
        <f>A11</f>
        <v>TÉCNICAS - INFRAESTRUCTURA ETT   2025</v>
      </c>
      <c r="P4" s="92" t="str">
        <f>+A17</f>
        <v>PROMEDIO EET 2025</v>
      </c>
      <c r="R4" s="92" t="str">
        <f>$A$42</f>
        <v>PROMEDIO EET PROYECTADO (2026)</v>
      </c>
    </row>
    <row r="5" spans="1:29" x14ac:dyDescent="0.25">
      <c r="A5" s="93" t="s">
        <v>273</v>
      </c>
      <c r="B5" s="94">
        <f>AVERAGEIF('Resumen NSI'!$C$3:$C$16,"&lt;&gt;0")</f>
        <v>2.3571428571428572</v>
      </c>
      <c r="G5" s="92" t="s">
        <v>117</v>
      </c>
      <c r="H5" s="95">
        <f>B5</f>
        <v>2.3571428571428572</v>
      </c>
      <c r="I5" s="95">
        <f>B6</f>
        <v>2.5833333333333335</v>
      </c>
      <c r="J5" s="95">
        <f>B7</f>
        <v>1.1111111111111112</v>
      </c>
      <c r="K5" s="95">
        <f>B8</f>
        <v>1.25</v>
      </c>
      <c r="L5" s="95">
        <f>B9</f>
        <v>2.75</v>
      </c>
      <c r="M5" s="96">
        <f>B10</f>
        <v>1.25</v>
      </c>
      <c r="N5" s="96">
        <f>B11</f>
        <v>3.2</v>
      </c>
      <c r="O5" s="96"/>
      <c r="P5" s="96">
        <f>+B17</f>
        <v>2.0797817460317463</v>
      </c>
      <c r="R5" s="96">
        <f>$B$42</f>
        <v>3.0907936507936506</v>
      </c>
    </row>
    <row r="6" spans="1:29" x14ac:dyDescent="0.25">
      <c r="A6" s="93" t="s">
        <v>279</v>
      </c>
      <c r="B6" s="94">
        <f>AVERAGEIF('Resumen NSI'!C17:C29,"&lt;&gt;0")</f>
        <v>2.5833333333333335</v>
      </c>
      <c r="L6" s="97"/>
      <c r="M6" s="97"/>
    </row>
    <row r="7" spans="1:29" x14ac:dyDescent="0.25">
      <c r="A7" s="93" t="s">
        <v>274</v>
      </c>
      <c r="B7" s="94">
        <f>AVERAGEIF('Resumen NSI'!C30:C40,"&lt;&gt;0")</f>
        <v>1.1111111111111112</v>
      </c>
    </row>
    <row r="8" spans="1:29" x14ac:dyDescent="0.25">
      <c r="A8" s="93" t="s">
        <v>275</v>
      </c>
      <c r="B8" s="94">
        <f>AVERAGEIF('Resumen NSI'!C41:C48,"&lt;&gt;0")</f>
        <v>1.25</v>
      </c>
    </row>
    <row r="9" spans="1:29" x14ac:dyDescent="0.25">
      <c r="A9" s="93" t="s">
        <v>276</v>
      </c>
      <c r="B9" s="94">
        <f>AVERAGEIF('Resumen NSI'!C49:C56,"&lt;&gt;0")</f>
        <v>2.75</v>
      </c>
      <c r="G9" s="92" t="str">
        <f>H4</f>
        <v>ORGANIZATIVAS  ETT    2025</v>
      </c>
      <c r="J9" s="92" t="str">
        <f>I4</f>
        <v>ADMINISTRATIVAS  ETT   2025</v>
      </c>
      <c r="M9" s="92" t="str">
        <f>J4</f>
        <v>JURIDICAS ETT   2025</v>
      </c>
      <c r="P9" s="92" t="str">
        <f>K4</f>
        <v>FISICAS - OPERATIVAS ETT   2025</v>
      </c>
      <c r="S9" s="92" t="str">
        <f>L4</f>
        <v>FISICAS - INFRAESTRUCTURA ETT    2025</v>
      </c>
      <c r="V9" s="92" t="str">
        <f>M4</f>
        <v>TÉCNICAS - COMPETENCIAS ETT   2025</v>
      </c>
      <c r="Y9" s="92" t="str">
        <f>N4</f>
        <v>TÉCNICAS - INFRAESTRUCTURA ETT   2025</v>
      </c>
      <c r="AB9" s="92" t="str">
        <f>+P4</f>
        <v>PROMEDIO EET 2025</v>
      </c>
    </row>
    <row r="10" spans="1:29" x14ac:dyDescent="0.25">
      <c r="A10" s="93" t="s">
        <v>277</v>
      </c>
      <c r="B10" s="94">
        <f>AVERAGEIF('Resumen NSI'!C57:C64,"&lt;&gt;0")</f>
        <v>1.25</v>
      </c>
      <c r="G10" s="92" t="s">
        <v>114</v>
      </c>
      <c r="H10" s="96">
        <f>H5-0.05</f>
        <v>2.3071428571428574</v>
      </c>
      <c r="J10" s="92" t="s">
        <v>114</v>
      </c>
      <c r="K10" s="96">
        <f>I5-0.5</f>
        <v>2.0833333333333335</v>
      </c>
      <c r="M10" s="92" t="s">
        <v>114</v>
      </c>
      <c r="N10" s="96">
        <f>J5-0.05</f>
        <v>1.0611111111111111</v>
      </c>
      <c r="P10" s="92" t="s">
        <v>114</v>
      </c>
      <c r="Q10" s="96">
        <f>K5-0.05</f>
        <v>1.2</v>
      </c>
      <c r="S10" s="92" t="s">
        <v>114</v>
      </c>
      <c r="T10" s="96">
        <f>L5-0.05</f>
        <v>2.7</v>
      </c>
      <c r="V10" s="92" t="s">
        <v>114</v>
      </c>
      <c r="W10" s="96">
        <f>M5-0.05</f>
        <v>1.2</v>
      </c>
      <c r="Y10" s="92" t="s">
        <v>114</v>
      </c>
      <c r="Z10" s="96">
        <f>N5-0.05</f>
        <v>3.1500000000000004</v>
      </c>
      <c r="AB10" s="92" t="s">
        <v>114</v>
      </c>
      <c r="AC10" s="98">
        <f>$P$5</f>
        <v>2.0797817460317463</v>
      </c>
    </row>
    <row r="11" spans="1:29" x14ac:dyDescent="0.25">
      <c r="A11" s="93" t="s">
        <v>278</v>
      </c>
      <c r="B11" s="94">
        <f>AVERAGEIF('Resumen NSI'!C65:C74,"&lt;&gt;0")</f>
        <v>3.2</v>
      </c>
      <c r="G11" s="92" t="s">
        <v>115</v>
      </c>
      <c r="H11" s="92">
        <v>0.1</v>
      </c>
      <c r="J11" s="92" t="s">
        <v>115</v>
      </c>
      <c r="K11" s="92">
        <v>0.1</v>
      </c>
      <c r="M11" s="92" t="s">
        <v>115</v>
      </c>
      <c r="N11" s="92">
        <v>0.1</v>
      </c>
      <c r="P11" s="92" t="s">
        <v>115</v>
      </c>
      <c r="Q11" s="92">
        <v>0.1</v>
      </c>
      <c r="S11" s="92" t="s">
        <v>115</v>
      </c>
      <c r="T11" s="92">
        <v>0.1</v>
      </c>
      <c r="V11" s="92" t="s">
        <v>115</v>
      </c>
      <c r="W11" s="92">
        <f>0.1</f>
        <v>0.1</v>
      </c>
      <c r="Y11" s="92" t="s">
        <v>115</v>
      </c>
      <c r="Z11" s="92">
        <v>0.1</v>
      </c>
      <c r="AB11" s="92" t="s">
        <v>115</v>
      </c>
      <c r="AC11" s="99">
        <v>0.1</v>
      </c>
    </row>
    <row r="12" spans="1:29" x14ac:dyDescent="0.25">
      <c r="G12" s="92" t="s">
        <v>116</v>
      </c>
      <c r="H12" s="96">
        <f>8-H10-H11</f>
        <v>5.5928571428571434</v>
      </c>
      <c r="J12" s="92" t="s">
        <v>116</v>
      </c>
      <c r="K12" s="96">
        <f>8-K10-K11</f>
        <v>5.8166666666666664</v>
      </c>
      <c r="M12" s="92" t="s">
        <v>116</v>
      </c>
      <c r="N12" s="96">
        <f>8-N10-N11</f>
        <v>6.8388888888888895</v>
      </c>
      <c r="P12" s="92" t="s">
        <v>116</v>
      </c>
      <c r="Q12" s="96">
        <f>8-Q10-Q11</f>
        <v>6.7</v>
      </c>
      <c r="S12" s="92" t="s">
        <v>116</v>
      </c>
      <c r="T12" s="96">
        <f>8-T10-T11</f>
        <v>5.2</v>
      </c>
      <c r="V12" s="92" t="s">
        <v>116</v>
      </c>
      <c r="W12" s="96">
        <f>8-W10-W11</f>
        <v>6.7</v>
      </c>
      <c r="Y12" s="92" t="s">
        <v>116</v>
      </c>
      <c r="Z12" s="96">
        <f>8-Z10-Z11</f>
        <v>4.75</v>
      </c>
      <c r="AB12" s="92" t="s">
        <v>116</v>
      </c>
      <c r="AC12" s="98">
        <f>8-AC10-AC11</f>
        <v>5.8202182539682541</v>
      </c>
    </row>
    <row r="15" spans="1:29" x14ac:dyDescent="0.25">
      <c r="A15" s="92" t="s">
        <v>222</v>
      </c>
      <c r="B15" s="96">
        <f>'NIVEL DE SEGURIDAD'!$I$15</f>
        <v>2.0199454365079363</v>
      </c>
    </row>
    <row r="17" spans="1:18" x14ac:dyDescent="0.25">
      <c r="A17" s="92" t="s">
        <v>258</v>
      </c>
      <c r="B17" s="96">
        <f>+(B5*0.3)+(B6*0.2)+(B7*0.2)+(B8+B9+B10+B11)/4*0.3</f>
        <v>2.0797817460317463</v>
      </c>
    </row>
    <row r="27" spans="1:18" x14ac:dyDescent="0.25">
      <c r="F27" s="92">
        <v>4</v>
      </c>
      <c r="G27" s="92">
        <v>5</v>
      </c>
      <c r="H27" s="92">
        <v>6</v>
      </c>
      <c r="I27" s="92">
        <v>7</v>
      </c>
      <c r="J27" s="92">
        <v>8</v>
      </c>
      <c r="K27" s="92">
        <v>9</v>
      </c>
      <c r="L27" s="92">
        <v>10</v>
      </c>
      <c r="M27" s="92">
        <v>11</v>
      </c>
      <c r="N27" s="92">
        <v>12</v>
      </c>
      <c r="O27" s="92">
        <v>13</v>
      </c>
      <c r="P27" s="92">
        <v>14</v>
      </c>
      <c r="Q27" s="92">
        <v>15</v>
      </c>
      <c r="R27" s="92">
        <v>16</v>
      </c>
    </row>
    <row r="28" spans="1:18" x14ac:dyDescent="0.25">
      <c r="F28" s="92" t="s">
        <v>91</v>
      </c>
      <c r="I28" s="92" t="s">
        <v>24</v>
      </c>
      <c r="M28" s="92" t="s">
        <v>25</v>
      </c>
      <c r="Q28" s="92" t="s">
        <v>26</v>
      </c>
    </row>
    <row r="32" spans="1:18" x14ac:dyDescent="0.25">
      <c r="A32" s="92" t="s">
        <v>220</v>
      </c>
    </row>
    <row r="33" spans="1:26" x14ac:dyDescent="0.25">
      <c r="A33" s="91" t="s">
        <v>93</v>
      </c>
      <c r="B33" s="91" t="s">
        <v>133</v>
      </c>
      <c r="G33" s="92" t="s">
        <v>93</v>
      </c>
      <c r="H33" s="95" t="str">
        <f>A34</f>
        <v>ORGANIZATIVAS PROYECTADA</v>
      </c>
      <c r="I33" s="95" t="str">
        <f>A35</f>
        <v>ADMINISTRATIVAS PROYECTADA</v>
      </c>
      <c r="J33" s="95" t="str">
        <f>A36</f>
        <v>JURIDICAS PROYECTADA</v>
      </c>
      <c r="K33" s="95" t="str">
        <f>A37</f>
        <v>FISICAS - OPERATIVAS PROYECTADA</v>
      </c>
      <c r="L33" s="95" t="str">
        <f>A38</f>
        <v>FISICAS - INFRAESTRUCTURA PROYECTADA</v>
      </c>
      <c r="M33" s="96" t="str">
        <f>A39</f>
        <v>TÉCNICAS - COMPETENCIAS PROYECTADA</v>
      </c>
      <c r="N33" s="96" t="str">
        <f>A40</f>
        <v>TÉCNICAS - INFRAESTRUCTURA PROYECTADA</v>
      </c>
      <c r="O33" s="96"/>
    </row>
    <row r="34" spans="1:26" x14ac:dyDescent="0.25">
      <c r="A34" s="93" t="s">
        <v>266</v>
      </c>
      <c r="B34" s="94">
        <f>'ORGANIZATIVAS EET + PANSI 2026'!$K$25</f>
        <v>3</v>
      </c>
      <c r="G34" s="92" t="s">
        <v>117</v>
      </c>
      <c r="H34" s="96">
        <f>B34</f>
        <v>3</v>
      </c>
      <c r="I34" s="96">
        <f>B35</f>
        <v>3</v>
      </c>
      <c r="J34" s="96">
        <f>B36</f>
        <v>3.1111111111111112</v>
      </c>
      <c r="K34" s="96">
        <f>B37</f>
        <v>3.2</v>
      </c>
      <c r="L34" s="96">
        <f>B38</f>
        <v>3</v>
      </c>
      <c r="M34" s="96">
        <f>B39</f>
        <v>3</v>
      </c>
      <c r="N34" s="96">
        <f>B40</f>
        <v>3.7142857142857144</v>
      </c>
      <c r="P34" s="96"/>
    </row>
    <row r="35" spans="1:26" x14ac:dyDescent="0.25">
      <c r="A35" s="93" t="s">
        <v>267</v>
      </c>
      <c r="B35" s="94">
        <f>'ADMINISTRATI EET + PANSI 2026'!$K$25</f>
        <v>3</v>
      </c>
    </row>
    <row r="36" spans="1:26" x14ac:dyDescent="0.25">
      <c r="A36" s="93" t="s">
        <v>268</v>
      </c>
      <c r="B36" s="94">
        <f>'JURÍDICAS EET + PANSI 2026'!$K$23</f>
        <v>3.1111111111111112</v>
      </c>
    </row>
    <row r="37" spans="1:26" x14ac:dyDescent="0.25">
      <c r="A37" s="93" t="s">
        <v>269</v>
      </c>
      <c r="B37" s="94">
        <f>AVERAGEIF('Resumen NSI'!C70:C77,"&lt;&gt;0")</f>
        <v>3.2</v>
      </c>
    </row>
    <row r="38" spans="1:26" x14ac:dyDescent="0.25">
      <c r="A38" s="93" t="s">
        <v>270</v>
      </c>
      <c r="B38" s="94">
        <f>'FÍSICAS - INFRSTRA  EET + PANSI'!$K$20</f>
        <v>3</v>
      </c>
      <c r="G38" s="96" t="str">
        <f>H33</f>
        <v>ORGANIZATIVAS PROYECTADA</v>
      </c>
      <c r="J38" s="92" t="str">
        <f>I33</f>
        <v>ADMINISTRATIVAS PROYECTADA</v>
      </c>
      <c r="M38" s="92" t="str">
        <f>J33</f>
        <v>JURIDICAS PROYECTADA</v>
      </c>
      <c r="P38" s="92" t="str">
        <f>K33</f>
        <v>FISICAS - OPERATIVAS PROYECTADA</v>
      </c>
      <c r="S38" s="92" t="str">
        <f>L33</f>
        <v>FISICAS - INFRAESTRUCTURA PROYECTADA</v>
      </c>
      <c r="V38" s="92" t="str">
        <f>M33</f>
        <v>TÉCNICAS - COMPETENCIAS PROYECTADA</v>
      </c>
      <c r="Y38" s="92" t="str">
        <f>N33</f>
        <v>TÉCNICAS - INFRAESTRUCTURA PROYECTADA</v>
      </c>
    </row>
    <row r="39" spans="1:26" x14ac:dyDescent="0.25">
      <c r="A39" s="93" t="s">
        <v>271</v>
      </c>
      <c r="B39" s="94">
        <f>'TÉCNICAS COMPET EET + PANSI'!$K$21</f>
        <v>3</v>
      </c>
      <c r="G39" s="92" t="s">
        <v>114</v>
      </c>
      <c r="H39" s="96">
        <f>H34-0.05</f>
        <v>2.95</v>
      </c>
      <c r="J39" s="92" t="s">
        <v>114</v>
      </c>
      <c r="K39" s="96">
        <f>I34-0.5</f>
        <v>2.5</v>
      </c>
      <c r="M39" s="92" t="s">
        <v>114</v>
      </c>
      <c r="N39" s="96">
        <f>J34-0.05</f>
        <v>3.0611111111111113</v>
      </c>
      <c r="P39" s="92" t="s">
        <v>114</v>
      </c>
      <c r="Q39" s="96">
        <f>K34-0.05</f>
        <v>3.1500000000000004</v>
      </c>
      <c r="S39" s="92" t="s">
        <v>114</v>
      </c>
      <c r="T39" s="96">
        <f>L34-0.05</f>
        <v>2.95</v>
      </c>
      <c r="V39" s="92" t="s">
        <v>114</v>
      </c>
      <c r="W39" s="96">
        <f>M34-0.05</f>
        <v>2.95</v>
      </c>
      <c r="Y39" s="92" t="s">
        <v>114</v>
      </c>
      <c r="Z39" s="96">
        <f>N34-0.05</f>
        <v>3.6642857142857146</v>
      </c>
    </row>
    <row r="40" spans="1:26" x14ac:dyDescent="0.25">
      <c r="A40" s="93" t="s">
        <v>272</v>
      </c>
      <c r="B40" s="94">
        <f>'TÉCNICAS TECNOL EET + PANSI'!$K$21</f>
        <v>3.7142857142857144</v>
      </c>
      <c r="G40" s="92" t="s">
        <v>115</v>
      </c>
      <c r="H40" s="92">
        <v>0.1</v>
      </c>
      <c r="J40" s="92" t="s">
        <v>115</v>
      </c>
      <c r="K40" s="92">
        <v>0.1</v>
      </c>
      <c r="M40" s="92" t="s">
        <v>115</v>
      </c>
      <c r="N40" s="92">
        <v>0.1</v>
      </c>
      <c r="P40" s="92" t="s">
        <v>115</v>
      </c>
      <c r="Q40" s="92">
        <v>0.1</v>
      </c>
      <c r="S40" s="92" t="s">
        <v>115</v>
      </c>
      <c r="T40" s="92">
        <v>0.1</v>
      </c>
      <c r="V40" s="92" t="s">
        <v>115</v>
      </c>
      <c r="W40" s="92">
        <f>0.1</f>
        <v>0.1</v>
      </c>
      <c r="Y40" s="92" t="s">
        <v>115</v>
      </c>
      <c r="Z40" s="92">
        <v>0.1</v>
      </c>
    </row>
    <row r="41" spans="1:26" x14ac:dyDescent="0.25">
      <c r="G41" s="92" t="s">
        <v>116</v>
      </c>
      <c r="H41" s="96">
        <f>8-H39-H40</f>
        <v>4.95</v>
      </c>
      <c r="J41" s="92" t="s">
        <v>116</v>
      </c>
      <c r="K41" s="96">
        <f>8-K39-K40</f>
        <v>5.4</v>
      </c>
      <c r="M41" s="92" t="s">
        <v>116</v>
      </c>
      <c r="N41" s="96">
        <f>8-N39-N40</f>
        <v>4.8388888888888886</v>
      </c>
      <c r="P41" s="92" t="s">
        <v>116</v>
      </c>
      <c r="Q41" s="96">
        <f>8-Q39-Q40</f>
        <v>4.75</v>
      </c>
      <c r="S41" s="92" t="s">
        <v>116</v>
      </c>
      <c r="T41" s="96">
        <f>8-T39-T40</f>
        <v>4.95</v>
      </c>
      <c r="V41" s="92" t="s">
        <v>116</v>
      </c>
      <c r="W41" s="96">
        <f>8-W39-W40</f>
        <v>4.95</v>
      </c>
      <c r="Y41" s="92" t="s">
        <v>116</v>
      </c>
      <c r="Z41" s="96">
        <f>8-Z39-Z40</f>
        <v>4.2357142857142858</v>
      </c>
    </row>
    <row r="42" spans="1:26" x14ac:dyDescent="0.25">
      <c r="A42" s="92" t="s">
        <v>259</v>
      </c>
      <c r="B42" s="96">
        <f>+(B34*0.3)+(B35*0.2)+(B36*0.2)+(B37+B38+B39+B40)/4*0.3</f>
        <v>3.0907936507936506</v>
      </c>
    </row>
    <row r="44" spans="1:26" x14ac:dyDescent="0.25">
      <c r="A44" s="92" t="s">
        <v>257</v>
      </c>
    </row>
    <row r="60" spans="11:12" x14ac:dyDescent="0.25">
      <c r="K60" s="92" t="str">
        <f>R4</f>
        <v>PROMEDIO EET PROYECTADO (2026)</v>
      </c>
    </row>
    <row r="61" spans="11:12" x14ac:dyDescent="0.25">
      <c r="K61" s="92" t="s">
        <v>114</v>
      </c>
      <c r="L61" s="96">
        <f>R5-0.5</f>
        <v>2.5907936507936506</v>
      </c>
    </row>
    <row r="62" spans="11:12" x14ac:dyDescent="0.25">
      <c r="K62" s="92" t="s">
        <v>115</v>
      </c>
      <c r="L62" s="92">
        <v>0.1</v>
      </c>
    </row>
    <row r="63" spans="11:12" x14ac:dyDescent="0.25">
      <c r="K63" s="92" t="s">
        <v>116</v>
      </c>
      <c r="L63" s="96">
        <f>8-L61-L62</f>
        <v>5.3092063492063497</v>
      </c>
    </row>
  </sheetData>
  <sheetProtection algorithmName="SHA-512" hashValue="cz//b835ggzN5zgdkNnuHeCM0DgyyWNo3U4aIUtqFGJTHH654pWylbI2I1ZrbmSEqqHuU63fyHoD4wiUXhUBfQ==" saltValue="Zh2oKkHYOK5O2Q12PpOOng==" spinCount="100000" sheet="1" objects="1" scenarios="1"/>
  <conditionalFormatting sqref="H5">
    <cfRule type="expression" dxfId="15" priority="9">
      <formula>$H$5=4</formula>
    </cfRule>
    <cfRule type="expression" dxfId="14" priority="10">
      <formula>$H$5=3</formula>
    </cfRule>
    <cfRule type="expression" dxfId="13" priority="11">
      <formula>$H$5=2</formula>
    </cfRule>
    <cfRule type="expression" dxfId="12" priority="12">
      <formula>$H$5=1</formula>
    </cfRule>
  </conditionalFormatting>
  <conditionalFormatting sqref="H33">
    <cfRule type="expression" dxfId="11" priority="1">
      <formula>$H$5=4</formula>
    </cfRule>
    <cfRule type="expression" dxfId="10" priority="2">
      <formula>$H$5=3</formula>
    </cfRule>
    <cfRule type="expression" dxfId="9" priority="3">
      <formula>$H$5=2</formula>
    </cfRule>
    <cfRule type="expression" dxfId="8" priority="4">
      <formula>$H$5=1</formula>
    </cfRule>
  </conditionalFormatting>
  <pageMargins left="0.7" right="0.7" top="0.75" bottom="0.75" header="0.3" footer="0.3"/>
  <pageSetup paperSize="9" orientation="portrait" horizontalDpi="0" verticalDpi="0" r:id="rId1"/>
  <customProperties>
    <customPr name="LastActive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5B2A-AF38-4ECC-9B76-1E2938A1A94F}">
  <dimension ref="A2:L74"/>
  <sheetViews>
    <sheetView topLeftCell="A2" workbookViewId="0">
      <selection activeCell="C3" sqref="C3"/>
    </sheetView>
  </sheetViews>
  <sheetFormatPr defaultColWidth="11.42578125" defaultRowHeight="15" x14ac:dyDescent="0.25"/>
  <cols>
    <col min="1" max="1" width="27" bestFit="1" customWidth="1"/>
    <col min="2" max="2" width="62.140625" bestFit="1" customWidth="1"/>
    <col min="3" max="3" width="10" customWidth="1"/>
    <col min="8" max="8" width="12.7109375" customWidth="1"/>
  </cols>
  <sheetData>
    <row r="2" spans="1:12" x14ac:dyDescent="0.25">
      <c r="A2" t="s">
        <v>93</v>
      </c>
      <c r="B2" t="s">
        <v>94</v>
      </c>
      <c r="C2" t="s">
        <v>95</v>
      </c>
      <c r="D2" t="s">
        <v>1</v>
      </c>
      <c r="E2" t="s">
        <v>2</v>
      </c>
      <c r="F2" t="s">
        <v>3</v>
      </c>
      <c r="G2" t="s">
        <v>4</v>
      </c>
      <c r="H2" t="s">
        <v>90</v>
      </c>
      <c r="L2">
        <v>1</v>
      </c>
    </row>
    <row r="3" spans="1:12" x14ac:dyDescent="0.25">
      <c r="A3" t="s">
        <v>20</v>
      </c>
      <c r="B3" t="s">
        <v>29</v>
      </c>
      <c r="C3">
        <f>'EET DIC 2025'!I15</f>
        <v>3</v>
      </c>
      <c r="L3">
        <v>2</v>
      </c>
    </row>
    <row r="4" spans="1:12" x14ac:dyDescent="0.25">
      <c r="A4" t="s">
        <v>20</v>
      </c>
      <c r="B4" t="s">
        <v>32</v>
      </c>
      <c r="C4">
        <f>'EET DIC 2025'!I16</f>
        <v>3</v>
      </c>
      <c r="L4">
        <v>3</v>
      </c>
    </row>
    <row r="5" spans="1:12" x14ac:dyDescent="0.25">
      <c r="A5" t="s">
        <v>20</v>
      </c>
      <c r="B5" t="s">
        <v>35</v>
      </c>
      <c r="C5">
        <f>'EET DIC 2025'!I17</f>
        <v>1</v>
      </c>
      <c r="L5">
        <v>4</v>
      </c>
    </row>
    <row r="6" spans="1:12" x14ac:dyDescent="0.25">
      <c r="A6" t="s">
        <v>20</v>
      </c>
      <c r="B6" t="s">
        <v>38</v>
      </c>
      <c r="C6">
        <f>'EET DIC 2025'!I18</f>
        <v>3</v>
      </c>
    </row>
    <row r="7" spans="1:12" x14ac:dyDescent="0.25">
      <c r="A7" t="s">
        <v>20</v>
      </c>
      <c r="B7" t="s">
        <v>41</v>
      </c>
      <c r="C7">
        <f>'EET DIC 2025'!I19</f>
        <v>2</v>
      </c>
    </row>
    <row r="8" spans="1:12" x14ac:dyDescent="0.25">
      <c r="A8" t="s">
        <v>20</v>
      </c>
      <c r="B8" t="s">
        <v>44</v>
      </c>
      <c r="C8">
        <f>'EET DIC 2025'!I20</f>
        <v>3</v>
      </c>
    </row>
    <row r="9" spans="1:12" x14ac:dyDescent="0.25">
      <c r="A9" t="s">
        <v>20</v>
      </c>
      <c r="B9" t="s">
        <v>46</v>
      </c>
      <c r="C9">
        <f>'EET DIC 2025'!I21</f>
        <v>3</v>
      </c>
    </row>
    <row r="10" spans="1:12" x14ac:dyDescent="0.25">
      <c r="A10" t="s">
        <v>20</v>
      </c>
      <c r="B10" t="s">
        <v>49</v>
      </c>
      <c r="C10">
        <f>'EET DIC 2025'!I22</f>
        <v>1</v>
      </c>
    </row>
    <row r="11" spans="1:12" x14ac:dyDescent="0.25">
      <c r="A11" t="s">
        <v>20</v>
      </c>
      <c r="B11" t="s">
        <v>51</v>
      </c>
      <c r="C11">
        <f>'EET DIC 2025'!I23</f>
        <v>3</v>
      </c>
    </row>
    <row r="12" spans="1:12" x14ac:dyDescent="0.25">
      <c r="A12" t="s">
        <v>20</v>
      </c>
      <c r="B12" t="s">
        <v>54</v>
      </c>
      <c r="C12">
        <f>'EET DIC 2025'!I24</f>
        <v>3</v>
      </c>
    </row>
    <row r="13" spans="1:12" x14ac:dyDescent="0.25">
      <c r="A13" t="s">
        <v>20</v>
      </c>
      <c r="B13" t="s">
        <v>56</v>
      </c>
      <c r="C13">
        <f>'EET DIC 2025'!I25</f>
        <v>1</v>
      </c>
    </row>
    <row r="14" spans="1:12" x14ac:dyDescent="0.25">
      <c r="A14" t="s">
        <v>20</v>
      </c>
      <c r="B14" t="s">
        <v>57</v>
      </c>
      <c r="C14">
        <f>'EET DIC 2025'!I26</f>
        <v>3</v>
      </c>
    </row>
    <row r="15" spans="1:12" x14ac:dyDescent="0.25">
      <c r="A15" t="s">
        <v>20</v>
      </c>
      <c r="B15" t="s">
        <v>19</v>
      </c>
      <c r="C15">
        <f>'EET DIC 2025'!I27</f>
        <v>2</v>
      </c>
    </row>
    <row r="16" spans="1:12" x14ac:dyDescent="0.25">
      <c r="A16" t="s">
        <v>20</v>
      </c>
      <c r="B16" t="s">
        <v>8</v>
      </c>
      <c r="C16">
        <f>'EET DIC 2025'!I28</f>
        <v>2</v>
      </c>
    </row>
    <row r="17" spans="1:3" x14ac:dyDescent="0.25">
      <c r="A17" t="s">
        <v>21</v>
      </c>
      <c r="B17" t="s">
        <v>8</v>
      </c>
      <c r="C17">
        <f>'EET DIC 2025'!Q15</f>
        <v>3</v>
      </c>
    </row>
    <row r="18" spans="1:3" x14ac:dyDescent="0.25">
      <c r="A18" t="s">
        <v>21</v>
      </c>
      <c r="B18" t="s">
        <v>33</v>
      </c>
      <c r="C18">
        <f>'EET DIC 2025'!Q16</f>
        <v>4</v>
      </c>
    </row>
    <row r="19" spans="1:3" x14ac:dyDescent="0.25">
      <c r="A19" t="s">
        <v>21</v>
      </c>
      <c r="B19" t="s">
        <v>36</v>
      </c>
      <c r="C19">
        <f>'EET DIC 2025'!Q17</f>
        <v>3</v>
      </c>
    </row>
    <row r="20" spans="1:3" x14ac:dyDescent="0.25">
      <c r="A20" t="s">
        <v>21</v>
      </c>
      <c r="B20" t="s">
        <v>39</v>
      </c>
      <c r="C20">
        <f>'EET DIC 2025'!Q18</f>
        <v>2</v>
      </c>
    </row>
    <row r="21" spans="1:3" x14ac:dyDescent="0.25">
      <c r="A21" t="s">
        <v>21</v>
      </c>
      <c r="B21" t="s">
        <v>42</v>
      </c>
      <c r="C21">
        <f>'EET DIC 2025'!Q19</f>
        <v>2</v>
      </c>
    </row>
    <row r="22" spans="1:3" x14ac:dyDescent="0.25">
      <c r="A22" t="s">
        <v>21</v>
      </c>
      <c r="B22" t="s">
        <v>45</v>
      </c>
      <c r="C22">
        <f>'EET DIC 2025'!Q20</f>
        <v>3</v>
      </c>
    </row>
    <row r="23" spans="1:3" x14ac:dyDescent="0.25">
      <c r="A23" t="s">
        <v>21</v>
      </c>
      <c r="B23" t="s">
        <v>47</v>
      </c>
      <c r="C23">
        <f>'EET DIC 2025'!Q21</f>
        <v>4</v>
      </c>
    </row>
    <row r="24" spans="1:3" x14ac:dyDescent="0.25">
      <c r="A24" t="s">
        <v>21</v>
      </c>
      <c r="B24" t="s">
        <v>50</v>
      </c>
      <c r="C24">
        <f>'EET DIC 2025'!Q22</f>
        <v>1</v>
      </c>
    </row>
    <row r="25" spans="1:3" x14ac:dyDescent="0.25">
      <c r="A25" t="s">
        <v>21</v>
      </c>
      <c r="B25" t="s">
        <v>52</v>
      </c>
      <c r="C25">
        <f>'EET DIC 2025'!Q23</f>
        <v>0</v>
      </c>
    </row>
    <row r="26" spans="1:3" x14ac:dyDescent="0.25">
      <c r="A26" t="s">
        <v>21</v>
      </c>
      <c r="B26" t="s">
        <v>55</v>
      </c>
      <c r="C26">
        <f>'EET DIC 2025'!Q24</f>
        <v>3</v>
      </c>
    </row>
    <row r="27" spans="1:3" x14ac:dyDescent="0.25">
      <c r="A27" t="s">
        <v>21</v>
      </c>
      <c r="B27" t="s">
        <v>15</v>
      </c>
      <c r="C27">
        <f>'EET DIC 2025'!Q25</f>
        <v>3</v>
      </c>
    </row>
    <row r="28" spans="1:3" x14ac:dyDescent="0.25">
      <c r="A28" t="s">
        <v>21</v>
      </c>
      <c r="B28" t="s">
        <v>58</v>
      </c>
      <c r="C28">
        <f>'EET DIC 2025'!Q26</f>
        <v>2</v>
      </c>
    </row>
    <row r="29" spans="1:3" x14ac:dyDescent="0.25">
      <c r="A29" t="s">
        <v>21</v>
      </c>
      <c r="B29" t="s">
        <v>7</v>
      </c>
      <c r="C29">
        <f>'EET DIC 2025'!Q27</f>
        <v>1</v>
      </c>
    </row>
    <row r="30" spans="1:3" x14ac:dyDescent="0.25">
      <c r="A30" t="s">
        <v>92</v>
      </c>
      <c r="B30" t="s">
        <v>31</v>
      </c>
      <c r="C30">
        <f>'EET DIC 2025'!Y15</f>
        <v>1</v>
      </c>
    </row>
    <row r="31" spans="1:3" x14ac:dyDescent="0.25">
      <c r="A31" t="s">
        <v>92</v>
      </c>
      <c r="B31" t="s">
        <v>34</v>
      </c>
      <c r="C31">
        <f>'EET DIC 2025'!Y16</f>
        <v>2</v>
      </c>
    </row>
    <row r="32" spans="1:3" x14ac:dyDescent="0.25">
      <c r="A32" t="s">
        <v>92</v>
      </c>
      <c r="B32" t="s">
        <v>37</v>
      </c>
      <c r="C32">
        <f>'EET DIC 2025'!Y17</f>
        <v>1</v>
      </c>
    </row>
    <row r="33" spans="1:3" x14ac:dyDescent="0.25">
      <c r="A33" t="s">
        <v>92</v>
      </c>
      <c r="B33" t="s">
        <v>40</v>
      </c>
      <c r="C33">
        <f>'EET DIC 2025'!Y18</f>
        <v>1</v>
      </c>
    </row>
    <row r="34" spans="1:3" x14ac:dyDescent="0.25">
      <c r="A34" t="s">
        <v>92</v>
      </c>
      <c r="B34" t="s">
        <v>43</v>
      </c>
      <c r="C34">
        <f>'EET DIC 2025'!Y19</f>
        <v>1</v>
      </c>
    </row>
    <row r="35" spans="1:3" x14ac:dyDescent="0.25">
      <c r="A35" t="s">
        <v>92</v>
      </c>
      <c r="B35" t="s">
        <v>44</v>
      </c>
      <c r="C35">
        <f>'EET DIC 2025'!Y20</f>
        <v>1</v>
      </c>
    </row>
    <row r="36" spans="1:3" x14ac:dyDescent="0.25">
      <c r="A36" t="s">
        <v>92</v>
      </c>
      <c r="B36" t="s">
        <v>48</v>
      </c>
      <c r="C36">
        <f>'EET DIC 2025'!Y21</f>
        <v>1</v>
      </c>
    </row>
    <row r="37" spans="1:3" x14ac:dyDescent="0.25">
      <c r="A37" t="s">
        <v>92</v>
      </c>
      <c r="B37" t="s">
        <v>5</v>
      </c>
      <c r="C37">
        <f>'EET DIC 2025'!Y22</f>
        <v>1</v>
      </c>
    </row>
    <row r="38" spans="1:3" x14ac:dyDescent="0.25">
      <c r="A38" t="s">
        <v>92</v>
      </c>
      <c r="B38" t="s">
        <v>53</v>
      </c>
      <c r="C38">
        <f>'EET DIC 2025'!Y23</f>
        <v>0</v>
      </c>
    </row>
    <row r="39" spans="1:3" x14ac:dyDescent="0.25">
      <c r="A39" t="s">
        <v>92</v>
      </c>
      <c r="B39" t="s">
        <v>54</v>
      </c>
      <c r="C39">
        <f>'EET DIC 2025'!Y24</f>
        <v>1</v>
      </c>
    </row>
    <row r="40" spans="1:3" x14ac:dyDescent="0.25">
      <c r="A40" t="s">
        <v>92</v>
      </c>
      <c r="B40" t="s">
        <v>6</v>
      </c>
      <c r="C40">
        <f>'EET DIC 2025'!Y25</f>
        <v>0</v>
      </c>
    </row>
    <row r="41" spans="1:3" x14ac:dyDescent="0.25">
      <c r="A41" t="s">
        <v>96</v>
      </c>
      <c r="B41" t="s">
        <v>61</v>
      </c>
      <c r="C41">
        <f>'EET DIC 2025'!I35</f>
        <v>1</v>
      </c>
    </row>
    <row r="42" spans="1:3" x14ac:dyDescent="0.25">
      <c r="A42" t="s">
        <v>96</v>
      </c>
      <c r="B42" t="s">
        <v>62</v>
      </c>
      <c r="C42">
        <f>'EET DIC 2025'!I36</f>
        <v>1</v>
      </c>
    </row>
    <row r="43" spans="1:3" x14ac:dyDescent="0.25">
      <c r="A43" t="s">
        <v>96</v>
      </c>
      <c r="B43" t="s">
        <v>11</v>
      </c>
      <c r="C43">
        <f>'EET DIC 2025'!I37</f>
        <v>1</v>
      </c>
    </row>
    <row r="44" spans="1:3" x14ac:dyDescent="0.25">
      <c r="A44" t="s">
        <v>96</v>
      </c>
      <c r="B44" t="s">
        <v>12</v>
      </c>
      <c r="C44">
        <f>'EET DIC 2025'!I38</f>
        <v>1</v>
      </c>
    </row>
    <row r="45" spans="1:3" x14ac:dyDescent="0.25">
      <c r="A45" t="s">
        <v>96</v>
      </c>
      <c r="B45" t="s">
        <v>65</v>
      </c>
      <c r="C45">
        <f>'EET DIC 2025'!I39</f>
        <v>1</v>
      </c>
    </row>
    <row r="46" spans="1:3" x14ac:dyDescent="0.25">
      <c r="A46" t="s">
        <v>96</v>
      </c>
      <c r="B46" t="s">
        <v>66</v>
      </c>
      <c r="C46">
        <f>'EET DIC 2025'!I40</f>
        <v>1</v>
      </c>
    </row>
    <row r="47" spans="1:3" x14ac:dyDescent="0.25">
      <c r="A47" t="s">
        <v>96</v>
      </c>
      <c r="B47" t="s">
        <v>68</v>
      </c>
      <c r="C47">
        <f>'EET DIC 2025'!I41</f>
        <v>3</v>
      </c>
    </row>
    <row r="48" spans="1:3" x14ac:dyDescent="0.25">
      <c r="A48" t="s">
        <v>96</v>
      </c>
      <c r="B48" t="s">
        <v>70</v>
      </c>
      <c r="C48">
        <f>'EET DIC 2025'!I42</f>
        <v>1</v>
      </c>
    </row>
    <row r="49" spans="1:3" x14ac:dyDescent="0.25">
      <c r="A49" t="s">
        <v>100</v>
      </c>
      <c r="B49" t="s">
        <v>10</v>
      </c>
      <c r="C49">
        <f>'EET DIC 2025'!Q35</f>
        <v>4</v>
      </c>
    </row>
    <row r="50" spans="1:3" x14ac:dyDescent="0.25">
      <c r="A50" t="s">
        <v>100</v>
      </c>
      <c r="B50" t="s">
        <v>63</v>
      </c>
      <c r="C50">
        <f>'EET DIC 2025'!Q36</f>
        <v>1</v>
      </c>
    </row>
    <row r="51" spans="1:3" x14ac:dyDescent="0.25">
      <c r="A51" t="s">
        <v>100</v>
      </c>
      <c r="B51" t="s">
        <v>64</v>
      </c>
      <c r="C51">
        <f>'EET DIC 2025'!Q37</f>
        <v>4</v>
      </c>
    </row>
    <row r="52" spans="1:3" x14ac:dyDescent="0.25">
      <c r="A52" t="s">
        <v>100</v>
      </c>
      <c r="B52" t="s">
        <v>12</v>
      </c>
      <c r="C52">
        <f>'EET DIC 2025'!Q38</f>
        <v>1</v>
      </c>
    </row>
    <row r="53" spans="1:3" x14ac:dyDescent="0.25">
      <c r="A53" t="s">
        <v>100</v>
      </c>
      <c r="B53" t="s">
        <v>13</v>
      </c>
      <c r="C53">
        <f>'EET DIC 2025'!Q39</f>
        <v>3</v>
      </c>
    </row>
    <row r="54" spans="1:3" x14ac:dyDescent="0.25">
      <c r="A54" t="s">
        <v>100</v>
      </c>
      <c r="B54" t="s">
        <v>67</v>
      </c>
      <c r="C54">
        <f>'EET DIC 2025'!Q40</f>
        <v>4</v>
      </c>
    </row>
    <row r="55" spans="1:3" x14ac:dyDescent="0.25">
      <c r="A55" t="s">
        <v>100</v>
      </c>
      <c r="B55" t="s">
        <v>69</v>
      </c>
      <c r="C55">
        <f>'EET DIC 2025'!Q41</f>
        <v>4</v>
      </c>
    </row>
    <row r="56" spans="1:3" x14ac:dyDescent="0.25">
      <c r="A56" t="s">
        <v>100</v>
      </c>
      <c r="B56" t="s">
        <v>71</v>
      </c>
      <c r="C56">
        <f>'EET DIC 2025'!Q42</f>
        <v>1</v>
      </c>
    </row>
    <row r="57" spans="1:3" x14ac:dyDescent="0.25">
      <c r="A57" t="s">
        <v>108</v>
      </c>
      <c r="B57" t="s">
        <v>73</v>
      </c>
      <c r="C57">
        <f>'EET DIC 2025'!I49</f>
        <v>1</v>
      </c>
    </row>
    <row r="58" spans="1:3" x14ac:dyDescent="0.25">
      <c r="A58" t="s">
        <v>108</v>
      </c>
      <c r="B58" t="s">
        <v>75</v>
      </c>
      <c r="C58">
        <f>'EET DIC 2025'!I50</f>
        <v>1</v>
      </c>
    </row>
    <row r="59" spans="1:3" x14ac:dyDescent="0.25">
      <c r="A59" t="s">
        <v>108</v>
      </c>
      <c r="B59" t="s">
        <v>77</v>
      </c>
      <c r="C59">
        <f>'EET DIC 2025'!I51</f>
        <v>2</v>
      </c>
    </row>
    <row r="60" spans="1:3" x14ac:dyDescent="0.25">
      <c r="A60" t="s">
        <v>108</v>
      </c>
      <c r="B60" t="s">
        <v>79</v>
      </c>
      <c r="C60">
        <f>'EET DIC 2025'!I52</f>
        <v>1</v>
      </c>
    </row>
    <row r="61" spans="1:3" x14ac:dyDescent="0.25">
      <c r="A61" t="s">
        <v>108</v>
      </c>
      <c r="B61" t="s">
        <v>81</v>
      </c>
      <c r="C61">
        <f>'EET DIC 2025'!I53</f>
        <v>2</v>
      </c>
    </row>
    <row r="62" spans="1:3" x14ac:dyDescent="0.25">
      <c r="A62" t="s">
        <v>108</v>
      </c>
      <c r="B62" t="s">
        <v>82</v>
      </c>
      <c r="C62">
        <f>'EET DIC 2025'!I54</f>
        <v>1</v>
      </c>
    </row>
    <row r="63" spans="1:3" x14ac:dyDescent="0.25">
      <c r="A63" t="s">
        <v>108</v>
      </c>
      <c r="B63" t="s">
        <v>109</v>
      </c>
      <c r="C63">
        <f>'EET DIC 2025'!I55</f>
        <v>1</v>
      </c>
    </row>
    <row r="64" spans="1:3" x14ac:dyDescent="0.25">
      <c r="A64" t="s">
        <v>108</v>
      </c>
      <c r="B64" t="s">
        <v>86</v>
      </c>
      <c r="C64">
        <f>'EET DIC 2025'!I56</f>
        <v>1</v>
      </c>
    </row>
    <row r="65" spans="1:3" x14ac:dyDescent="0.25">
      <c r="A65" t="s">
        <v>110</v>
      </c>
      <c r="B65" t="s">
        <v>74</v>
      </c>
      <c r="C65">
        <f>'EET DIC 2025'!Q49</f>
        <v>4</v>
      </c>
    </row>
    <row r="66" spans="1:3" x14ac:dyDescent="0.25">
      <c r="A66" t="s">
        <v>110</v>
      </c>
      <c r="B66" t="s">
        <v>76</v>
      </c>
      <c r="C66">
        <f>'EET DIC 2025'!Q50</f>
        <v>3</v>
      </c>
    </row>
    <row r="67" spans="1:3" x14ac:dyDescent="0.25">
      <c r="A67" t="s">
        <v>110</v>
      </c>
      <c r="B67" t="s">
        <v>78</v>
      </c>
      <c r="C67">
        <f>'EET DIC 2025'!Q51</f>
        <v>2</v>
      </c>
    </row>
    <row r="68" spans="1:3" x14ac:dyDescent="0.25">
      <c r="A68" t="s">
        <v>110</v>
      </c>
      <c r="B68" t="s">
        <v>80</v>
      </c>
      <c r="C68">
        <f>'EET DIC 2025'!Q52</f>
        <v>4</v>
      </c>
    </row>
    <row r="69" spans="1:3" x14ac:dyDescent="0.25">
      <c r="A69" t="s">
        <v>110</v>
      </c>
      <c r="B69" t="s">
        <v>14</v>
      </c>
      <c r="C69">
        <f>'EET DIC 2025'!Q53</f>
        <v>3</v>
      </c>
    </row>
    <row r="70" spans="1:3" x14ac:dyDescent="0.25">
      <c r="A70" t="s">
        <v>110</v>
      </c>
      <c r="B70" t="s">
        <v>83</v>
      </c>
      <c r="C70">
        <f>'EET DIC 2025'!Q54</f>
        <v>3</v>
      </c>
    </row>
    <row r="71" spans="1:3" x14ac:dyDescent="0.25">
      <c r="A71" t="s">
        <v>110</v>
      </c>
      <c r="B71" t="s">
        <v>85</v>
      </c>
      <c r="C71">
        <f>'EET DIC 2025'!Q55</f>
        <v>4</v>
      </c>
    </row>
    <row r="72" spans="1:3" x14ac:dyDescent="0.25">
      <c r="A72" t="s">
        <v>110</v>
      </c>
      <c r="B72" t="s">
        <v>87</v>
      </c>
      <c r="C72">
        <f>'EET DIC 2025'!Q56</f>
        <v>4</v>
      </c>
    </row>
    <row r="73" spans="1:3" x14ac:dyDescent="0.25">
      <c r="A73" t="s">
        <v>110</v>
      </c>
      <c r="B73" t="s">
        <v>88</v>
      </c>
      <c r="C73">
        <f>'EET DIC 2025'!Q57</f>
        <v>4</v>
      </c>
    </row>
    <row r="74" spans="1:3" x14ac:dyDescent="0.25">
      <c r="A74" t="s">
        <v>110</v>
      </c>
      <c r="B74" t="s">
        <v>89</v>
      </c>
      <c r="C74">
        <f>'EET DIC 2025'!Q58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BBEA-5927-4349-89C9-A6FC955B912A}">
  <dimension ref="B1:DH59"/>
  <sheetViews>
    <sheetView showGridLines="0" tabSelected="1" topLeftCell="A9" zoomScale="52" zoomScaleNormal="52" workbookViewId="0">
      <selection activeCell="F16" sqref="F16"/>
    </sheetView>
  </sheetViews>
  <sheetFormatPr defaultColWidth="46.7109375" defaultRowHeight="73.150000000000006" customHeight="1" x14ac:dyDescent="0.25"/>
  <cols>
    <col min="1" max="1" width="6.7109375" style="2" customWidth="1"/>
    <col min="2" max="2" width="10" style="2" customWidth="1"/>
    <col min="3" max="3" width="27.42578125" style="2" customWidth="1"/>
    <col min="4" max="4" width="18.140625" style="2" customWidth="1"/>
    <col min="5" max="5" width="23" style="2" customWidth="1"/>
    <col min="6" max="6" width="23.42578125" style="2" customWidth="1"/>
    <col min="7" max="7" width="18.140625" style="2" customWidth="1"/>
    <col min="8" max="8" width="62.140625" style="2" customWidth="1"/>
    <col min="9" max="9" width="7.140625" style="2" customWidth="1"/>
    <col min="10" max="10" width="2.140625" style="2" customWidth="1"/>
    <col min="11" max="11" width="29.7109375" style="2" customWidth="1"/>
    <col min="12" max="12" width="18.140625" style="2" customWidth="1"/>
    <col min="13" max="13" width="23" style="2" customWidth="1"/>
    <col min="14" max="14" width="23.42578125" style="2" customWidth="1"/>
    <col min="15" max="15" width="18.140625" style="2" customWidth="1"/>
    <col min="16" max="16" width="62.140625" style="2" customWidth="1"/>
    <col min="17" max="18" width="8.42578125" style="2" customWidth="1"/>
    <col min="19" max="19" width="28.140625" style="2" customWidth="1"/>
    <col min="20" max="20" width="18.140625" style="2" customWidth="1"/>
    <col min="21" max="21" width="23" style="2" customWidth="1"/>
    <col min="22" max="22" width="23.42578125" style="2" customWidth="1"/>
    <col min="23" max="23" width="18.140625" style="2" customWidth="1"/>
    <col min="24" max="24" width="62.140625" style="2" customWidth="1"/>
    <col min="25" max="25" width="11.42578125" style="2" customWidth="1"/>
    <col min="26" max="27" width="13.7109375" style="2" customWidth="1"/>
    <col min="28" max="28" width="14.42578125" style="2" customWidth="1"/>
    <col min="29" max="29" width="2.140625" style="2" customWidth="1"/>
    <col min="30" max="33" width="13.7109375" style="2" customWidth="1"/>
    <col min="34" max="34" width="15.140625" style="2" customWidth="1"/>
    <col min="35" max="35" width="2.42578125" style="2" customWidth="1"/>
    <col min="36" max="39" width="13.7109375" style="2" customWidth="1"/>
    <col min="40" max="40" width="14.7109375" style="2" customWidth="1"/>
    <col min="41" max="41" width="2.42578125" style="2" customWidth="1"/>
    <col min="42" max="45" width="13.7109375" style="2" customWidth="1"/>
    <col min="46" max="46" width="14.7109375" style="2" customWidth="1"/>
    <col min="47" max="47" width="2.140625" style="2" customWidth="1"/>
    <col min="48" max="52" width="14.7109375" style="2" customWidth="1"/>
    <col min="53" max="53" width="2.140625" style="2" customWidth="1"/>
    <col min="54" max="58" width="14.7109375" style="2" customWidth="1"/>
    <col min="59" max="59" width="2.140625" style="2" customWidth="1"/>
    <col min="60" max="64" width="14.7109375" style="2" customWidth="1"/>
    <col min="65" max="65" width="2.140625" style="2" customWidth="1"/>
    <col min="66" max="70" width="14.7109375" style="2" customWidth="1"/>
    <col min="71" max="71" width="2" style="2" customWidth="1"/>
    <col min="72" max="76" width="14.7109375" style="2" customWidth="1"/>
    <col min="77" max="77" width="3.140625" style="2" customWidth="1"/>
    <col min="78" max="82" width="14.7109375" style="2" customWidth="1"/>
    <col min="83" max="83" width="2.140625" style="2" customWidth="1"/>
    <col min="84" max="88" width="14.7109375" style="2" customWidth="1"/>
    <col min="89" max="89" width="2" style="2" customWidth="1"/>
    <col min="90" max="94" width="14.7109375" style="2" customWidth="1"/>
    <col min="95" max="95" width="2.7109375" style="2" customWidth="1"/>
    <col min="96" max="100" width="14.7109375" style="2" customWidth="1"/>
    <col min="101" max="101" width="2.140625" style="2" customWidth="1"/>
    <col min="102" max="105" width="14.7109375" style="2" customWidth="1"/>
    <col min="106" max="106" width="2.7109375" style="2" customWidth="1"/>
    <col min="107" max="107" width="2" style="2" customWidth="1"/>
    <col min="108" max="109" width="14.7109375" style="2" customWidth="1"/>
    <col min="110" max="110" width="4.7109375" style="2" customWidth="1"/>
    <col min="111" max="112" width="14.7109375" style="2" customWidth="1"/>
    <col min="113" max="16384" width="46.7109375" style="2"/>
  </cols>
  <sheetData>
    <row r="1" spans="2:94" ht="43.9" customHeight="1" x14ac:dyDescent="0.25">
      <c r="H1" s="65" t="s">
        <v>157</v>
      </c>
    </row>
    <row r="2" spans="2:94" ht="43.9" customHeight="1" thickBot="1" x14ac:dyDescent="0.3">
      <c r="D2" s="112" t="s">
        <v>158</v>
      </c>
      <c r="E2" s="113"/>
      <c r="F2" s="113"/>
      <c r="G2" s="113"/>
    </row>
    <row r="3" spans="2:94" ht="43.9" customHeight="1" x14ac:dyDescent="0.25">
      <c r="D3" s="6" t="s">
        <v>159</v>
      </c>
      <c r="E3" s="19" t="s">
        <v>160</v>
      </c>
      <c r="F3" s="19" t="s">
        <v>161</v>
      </c>
      <c r="G3" s="7" t="s">
        <v>162</v>
      </c>
    </row>
    <row r="4" spans="2:94" ht="49.15" customHeight="1" x14ac:dyDescent="0.25">
      <c r="C4" s="66" t="s">
        <v>163</v>
      </c>
      <c r="D4" s="20" t="s">
        <v>164</v>
      </c>
      <c r="E4" s="67" t="s">
        <v>165</v>
      </c>
      <c r="F4" s="67" t="s">
        <v>164</v>
      </c>
      <c r="G4" s="20" t="s">
        <v>164</v>
      </c>
    </row>
    <row r="5" spans="2:94" ht="73.150000000000006" customHeight="1" x14ac:dyDescent="0.25">
      <c r="C5" s="66" t="s">
        <v>166</v>
      </c>
      <c r="D5" s="20" t="s">
        <v>16</v>
      </c>
      <c r="E5" s="21" t="s">
        <v>167</v>
      </c>
      <c r="F5" s="21" t="s">
        <v>168</v>
      </c>
      <c r="G5" s="22" t="s">
        <v>169</v>
      </c>
    </row>
    <row r="6" spans="2:94" ht="73.150000000000006" customHeight="1" x14ac:dyDescent="0.25">
      <c r="C6" s="66" t="s">
        <v>19</v>
      </c>
      <c r="D6" s="20" t="s">
        <v>16</v>
      </c>
      <c r="E6" s="21" t="s">
        <v>170</v>
      </c>
      <c r="F6" s="21" t="s">
        <v>171</v>
      </c>
      <c r="G6" s="22" t="s">
        <v>172</v>
      </c>
    </row>
    <row r="7" spans="2:94" ht="73.150000000000006" customHeight="1" x14ac:dyDescent="0.25">
      <c r="C7" s="66" t="s">
        <v>173</v>
      </c>
      <c r="D7" s="20" t="s">
        <v>16</v>
      </c>
      <c r="E7" s="21" t="s">
        <v>174</v>
      </c>
      <c r="F7" s="21" t="s">
        <v>175</v>
      </c>
      <c r="G7" s="22" t="s">
        <v>176</v>
      </c>
    </row>
    <row r="8" spans="2:94" ht="37.9" customHeight="1" x14ac:dyDescent="0.25"/>
    <row r="9" spans="2:94" ht="22.15" customHeight="1" x14ac:dyDescent="0.25"/>
    <row r="10" spans="2:94" ht="22.15" customHeight="1" thickBot="1" x14ac:dyDescent="0.3"/>
    <row r="11" spans="2:94" ht="25.15" customHeight="1" thickBot="1" x14ac:dyDescent="0.3">
      <c r="D11" s="104" t="s">
        <v>20</v>
      </c>
      <c r="E11" s="104"/>
      <c r="F11" s="104"/>
      <c r="G11" s="104"/>
      <c r="H11" s="104"/>
      <c r="I11" s="36"/>
      <c r="J11" s="12"/>
      <c r="L11" s="104" t="s">
        <v>21</v>
      </c>
      <c r="M11" s="104"/>
      <c r="N11" s="104"/>
      <c r="O11" s="104"/>
      <c r="P11" s="104"/>
      <c r="Q11" s="12"/>
      <c r="R11" s="12"/>
      <c r="T11" s="104" t="s">
        <v>0</v>
      </c>
      <c r="U11" s="104"/>
      <c r="V11" s="104"/>
      <c r="W11" s="104"/>
      <c r="X11" s="104"/>
      <c r="Y11" s="12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3"/>
      <c r="BZ11" s="3"/>
      <c r="CA11" s="3"/>
      <c r="CB11" s="3"/>
      <c r="CC11" s="3"/>
      <c r="CD11" s="3"/>
      <c r="CE11" s="3"/>
      <c r="CF11" s="3"/>
      <c r="CG11" s="3"/>
      <c r="CH11" s="3"/>
    </row>
    <row r="12" spans="2:94" s="1" customFormat="1" ht="49.15" customHeight="1" thickBot="1" x14ac:dyDescent="0.3">
      <c r="B12" s="37"/>
      <c r="D12" s="24"/>
      <c r="E12" s="106" t="s">
        <v>22</v>
      </c>
      <c r="F12" s="106"/>
      <c r="G12" s="24"/>
      <c r="H12" s="68"/>
      <c r="I12" s="24"/>
      <c r="J12" s="37"/>
      <c r="L12" s="24"/>
      <c r="M12" s="106" t="s">
        <v>22</v>
      </c>
      <c r="N12" s="106"/>
      <c r="O12" s="24"/>
      <c r="P12" s="24"/>
      <c r="Q12" s="37"/>
      <c r="R12" s="37"/>
      <c r="T12" s="24"/>
      <c r="U12" s="106" t="s">
        <v>22</v>
      </c>
      <c r="V12" s="106"/>
      <c r="W12" s="24"/>
      <c r="X12" s="24"/>
      <c r="Y12" s="37"/>
      <c r="Z12" s="24"/>
      <c r="AA12" s="24"/>
      <c r="AB12" s="24"/>
      <c r="AC12" s="37"/>
      <c r="AD12" s="24"/>
      <c r="AE12" s="24"/>
      <c r="AF12" s="24"/>
      <c r="AG12" s="24"/>
      <c r="AH12" s="24"/>
      <c r="AI12" s="37"/>
      <c r="AJ12" s="24"/>
      <c r="AK12" s="24"/>
      <c r="AL12" s="24"/>
      <c r="AM12" s="24"/>
      <c r="AN12" s="24"/>
      <c r="AO12" s="37"/>
      <c r="AP12" s="24"/>
      <c r="AQ12" s="24"/>
      <c r="AR12" s="24"/>
      <c r="AS12" s="24"/>
      <c r="AT12" s="24"/>
      <c r="AU12" s="37"/>
      <c r="AV12" s="24"/>
      <c r="AW12" s="24"/>
      <c r="AX12" s="24"/>
      <c r="AY12" s="24"/>
      <c r="AZ12" s="24"/>
      <c r="BA12" s="37"/>
      <c r="BB12" s="24"/>
      <c r="BC12" s="24"/>
      <c r="BD12" s="24"/>
      <c r="BE12" s="24"/>
      <c r="BF12" s="24"/>
      <c r="BG12" s="37"/>
      <c r="BH12" s="24"/>
      <c r="BI12" s="24"/>
      <c r="BJ12" s="24"/>
      <c r="BK12" s="24"/>
      <c r="BL12" s="24"/>
      <c r="BM12" s="37"/>
      <c r="BN12" s="24"/>
      <c r="BO12" s="24"/>
      <c r="BP12" s="24"/>
      <c r="BQ12" s="24"/>
      <c r="BR12" s="24"/>
      <c r="BS12" s="37"/>
      <c r="BT12" s="24"/>
      <c r="BU12" s="24"/>
      <c r="BV12" s="24"/>
      <c r="BW12" s="24"/>
      <c r="BX12" s="24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</row>
    <row r="13" spans="2:94" s="1" customFormat="1" ht="42" customHeight="1" x14ac:dyDescent="0.25">
      <c r="B13" s="11"/>
      <c r="C13" s="25"/>
      <c r="D13" s="6" t="s">
        <v>159</v>
      </c>
      <c r="E13" s="19" t="s">
        <v>160</v>
      </c>
      <c r="F13" s="19" t="s">
        <v>161</v>
      </c>
      <c r="G13" s="7" t="s">
        <v>162</v>
      </c>
      <c r="H13" s="8" t="s">
        <v>27</v>
      </c>
      <c r="J13" s="3"/>
      <c r="K13" s="25"/>
      <c r="L13" s="6" t="s">
        <v>159</v>
      </c>
      <c r="M13" s="19" t="s">
        <v>160</v>
      </c>
      <c r="N13" s="19" t="s">
        <v>161</v>
      </c>
      <c r="O13" s="7" t="s">
        <v>162</v>
      </c>
      <c r="P13" s="8" t="s">
        <v>27</v>
      </c>
      <c r="Q13" s="3"/>
      <c r="R13" s="3"/>
      <c r="S13" s="25"/>
      <c r="T13" s="6" t="s">
        <v>159</v>
      </c>
      <c r="U13" s="19" t="s">
        <v>160</v>
      </c>
      <c r="V13" s="19" t="s">
        <v>161</v>
      </c>
      <c r="W13" s="7" t="s">
        <v>162</v>
      </c>
      <c r="X13" s="8" t="s">
        <v>27</v>
      </c>
      <c r="Y13" s="3"/>
      <c r="Z13" s="37"/>
      <c r="AA13" s="37"/>
      <c r="AC13" s="3"/>
      <c r="AD13" s="37"/>
      <c r="AE13" s="37"/>
      <c r="AF13" s="37"/>
      <c r="AG13" s="37"/>
      <c r="AI13" s="3"/>
      <c r="AJ13" s="37"/>
      <c r="AK13" s="37"/>
      <c r="AL13" s="37"/>
      <c r="AM13" s="37"/>
      <c r="AO13" s="3"/>
      <c r="AP13" s="37"/>
      <c r="AQ13" s="37"/>
      <c r="AR13" s="37"/>
      <c r="AS13" s="37"/>
      <c r="AU13" s="3"/>
      <c r="AV13" s="37"/>
      <c r="AW13" s="37"/>
      <c r="AX13" s="37"/>
      <c r="AY13" s="37"/>
      <c r="BA13" s="3"/>
      <c r="BB13" s="37"/>
      <c r="BC13" s="37"/>
      <c r="BD13" s="37"/>
      <c r="BE13" s="37"/>
      <c r="BG13" s="3"/>
      <c r="BH13" s="37"/>
      <c r="BI13" s="37"/>
      <c r="BJ13" s="37"/>
      <c r="BK13" s="37"/>
      <c r="BM13" s="3"/>
      <c r="BN13" s="37"/>
      <c r="BO13" s="37"/>
      <c r="BP13" s="37"/>
      <c r="BQ13" s="37"/>
      <c r="BS13" s="3"/>
      <c r="BT13" s="37"/>
      <c r="BU13" s="37"/>
      <c r="BV13" s="37"/>
      <c r="BW13" s="37"/>
      <c r="CB13" s="26"/>
      <c r="CC13" s="26"/>
      <c r="CD13" s="26"/>
      <c r="CE13" s="26"/>
      <c r="CF13" s="26"/>
      <c r="CG13" s="26"/>
      <c r="CH13" s="26"/>
      <c r="CI13" s="2"/>
      <c r="CJ13" s="5"/>
      <c r="CK13" s="4"/>
      <c r="CL13" s="2"/>
      <c r="CM13" s="10"/>
      <c r="CN13" s="10"/>
      <c r="CO13" s="10"/>
      <c r="CP13" s="10"/>
    </row>
    <row r="14" spans="2:94" s="1" customFormat="1" ht="69" customHeight="1" x14ac:dyDescent="0.25">
      <c r="B14" s="11"/>
      <c r="C14" s="69" t="s">
        <v>177</v>
      </c>
      <c r="D14" s="20" t="s">
        <v>16</v>
      </c>
      <c r="E14" s="21" t="s">
        <v>178</v>
      </c>
      <c r="F14" s="21" t="s">
        <v>179</v>
      </c>
      <c r="G14" s="22" t="s">
        <v>180</v>
      </c>
      <c r="H14" s="27"/>
      <c r="J14" s="3"/>
      <c r="K14" s="69" t="s">
        <v>177</v>
      </c>
      <c r="L14" s="20" t="s">
        <v>16</v>
      </c>
      <c r="M14" s="21" t="s">
        <v>178</v>
      </c>
      <c r="N14" s="21" t="s">
        <v>179</v>
      </c>
      <c r="O14" s="22" t="s">
        <v>180</v>
      </c>
      <c r="P14" s="27"/>
      <c r="Q14" s="3"/>
      <c r="R14" s="3"/>
      <c r="S14" s="69" t="s">
        <v>177</v>
      </c>
      <c r="T14" s="20" t="s">
        <v>16</v>
      </c>
      <c r="U14" s="21" t="s">
        <v>178</v>
      </c>
      <c r="V14" s="21" t="s">
        <v>179</v>
      </c>
      <c r="W14" s="22" t="s">
        <v>180</v>
      </c>
      <c r="X14" s="27"/>
      <c r="Y14" s="3"/>
      <c r="Z14" s="37"/>
      <c r="AA14" s="37"/>
      <c r="AC14" s="3"/>
      <c r="AD14" s="37"/>
      <c r="AE14" s="37"/>
      <c r="AF14" s="37"/>
      <c r="AG14" s="37"/>
      <c r="AI14" s="3"/>
      <c r="AJ14" s="37"/>
      <c r="AK14" s="37"/>
      <c r="AL14" s="37"/>
      <c r="AM14" s="37"/>
      <c r="AO14" s="3"/>
      <c r="AP14" s="37"/>
      <c r="AQ14" s="37"/>
      <c r="AR14" s="37"/>
      <c r="AS14" s="37"/>
      <c r="AU14" s="3"/>
      <c r="AV14" s="37"/>
      <c r="AW14" s="37"/>
      <c r="AX14" s="37"/>
      <c r="AY14" s="37"/>
      <c r="BA14" s="3"/>
      <c r="BB14" s="37"/>
      <c r="BC14" s="37"/>
      <c r="BD14" s="37"/>
      <c r="BE14" s="37"/>
      <c r="BG14" s="3"/>
      <c r="BH14" s="37"/>
      <c r="BI14" s="37"/>
      <c r="BJ14" s="37"/>
      <c r="BK14" s="37"/>
      <c r="BM14" s="3"/>
      <c r="BN14" s="37"/>
      <c r="BO14" s="37"/>
      <c r="BP14" s="37"/>
      <c r="BQ14" s="37"/>
      <c r="BS14" s="3"/>
      <c r="BT14" s="37"/>
      <c r="BU14" s="37"/>
      <c r="BV14" s="37"/>
      <c r="BW14" s="37"/>
      <c r="CB14" s="26"/>
      <c r="CC14" s="26"/>
      <c r="CD14" s="26"/>
      <c r="CE14" s="26"/>
      <c r="CF14" s="26"/>
      <c r="CG14" s="26"/>
      <c r="CH14" s="26"/>
      <c r="CI14" s="2"/>
      <c r="CJ14" s="5"/>
      <c r="CK14" s="4"/>
      <c r="CL14" s="2"/>
      <c r="CM14" s="10"/>
      <c r="CN14" s="10"/>
      <c r="CO14" s="10"/>
      <c r="CP14" s="10"/>
    </row>
    <row r="15" spans="2:94" s="1" customFormat="1" ht="75.400000000000006" customHeight="1" x14ac:dyDescent="0.25">
      <c r="C15" s="70" t="s">
        <v>29</v>
      </c>
      <c r="D15" s="38"/>
      <c r="E15" s="38"/>
      <c r="F15" s="38" t="s">
        <v>30</v>
      </c>
      <c r="G15" s="38"/>
      <c r="H15" s="9" t="s">
        <v>181</v>
      </c>
      <c r="I15" s="3">
        <f t="array" ref="I15">IFERROR(_xlfn.IFS(D15="X",1,E15="X",2,F15="X",3,G15="X",4),0)</f>
        <v>3</v>
      </c>
      <c r="J15" s="3"/>
      <c r="K15" s="70" t="s">
        <v>8</v>
      </c>
      <c r="L15" s="38"/>
      <c r="M15" s="38"/>
      <c r="N15" s="38" t="s">
        <v>30</v>
      </c>
      <c r="O15" s="38"/>
      <c r="P15" s="9" t="s">
        <v>182</v>
      </c>
      <c r="Q15" s="3">
        <f t="array" ref="Q15">IFERROR(_xlfn.IFS(L15="X",1,M15="X",2,N15="X",3,O15="X",4),0)</f>
        <v>3</v>
      </c>
      <c r="R15" s="3"/>
      <c r="S15" s="70" t="s">
        <v>31</v>
      </c>
      <c r="T15" s="38" t="s">
        <v>30</v>
      </c>
      <c r="U15" s="38"/>
      <c r="V15" s="38"/>
      <c r="W15" s="38"/>
      <c r="X15" s="108"/>
      <c r="Y15" s="3">
        <f t="array" ref="Y15">IFERROR(_xlfn.IFS(T15="X",1,U15="X",2,V15="X",3,W15="X",4),0)</f>
        <v>1</v>
      </c>
      <c r="Z15" s="28"/>
      <c r="AA15" s="28"/>
      <c r="AB15" s="3"/>
      <c r="AC15" s="3"/>
      <c r="AD15" s="28"/>
      <c r="AE15" s="28"/>
      <c r="AF15" s="28"/>
      <c r="AG15" s="28"/>
      <c r="AH15" s="3"/>
      <c r="AI15" s="3"/>
      <c r="AJ15" s="28"/>
      <c r="AK15" s="28"/>
      <c r="AL15" s="28"/>
      <c r="AM15" s="28"/>
      <c r="AN15" s="3"/>
      <c r="AO15" s="3"/>
      <c r="AP15" s="28"/>
      <c r="AQ15" s="28"/>
      <c r="AR15" s="28"/>
      <c r="AS15" s="28"/>
      <c r="AT15" s="3"/>
      <c r="AU15" s="3"/>
      <c r="AV15" s="28"/>
      <c r="AW15" s="28"/>
      <c r="AX15" s="28"/>
      <c r="AY15" s="28"/>
      <c r="AZ15" s="3"/>
      <c r="BA15" s="3"/>
      <c r="BB15" s="28"/>
      <c r="BC15" s="28"/>
      <c r="BD15" s="28"/>
      <c r="BE15" s="28"/>
      <c r="BF15" s="3"/>
      <c r="BG15" s="3"/>
      <c r="BH15" s="28"/>
      <c r="BI15" s="28"/>
      <c r="BJ15" s="28"/>
      <c r="BK15" s="28"/>
      <c r="BL15" s="3"/>
      <c r="BM15" s="3"/>
      <c r="BN15" s="28"/>
      <c r="BO15" s="28"/>
      <c r="BP15" s="28"/>
      <c r="BQ15" s="28"/>
      <c r="BR15" s="3"/>
      <c r="BS15" s="3"/>
      <c r="BT15" s="28"/>
      <c r="BU15" s="28"/>
      <c r="BV15" s="28"/>
      <c r="BW15" s="28"/>
      <c r="BX15" s="3"/>
      <c r="CB15" s="26"/>
      <c r="CC15" s="26"/>
      <c r="CD15" s="26"/>
      <c r="CE15" s="26"/>
      <c r="CF15" s="26"/>
      <c r="CG15" s="26"/>
      <c r="CH15" s="26"/>
      <c r="CI15" s="2"/>
      <c r="CJ15" s="5"/>
      <c r="CK15" s="4"/>
      <c r="CL15" s="2"/>
      <c r="CM15" s="10"/>
      <c r="CN15" s="10"/>
      <c r="CO15" s="10"/>
      <c r="CP15" s="10"/>
    </row>
    <row r="16" spans="2:94" s="1" customFormat="1" ht="67.900000000000006" customHeight="1" x14ac:dyDescent="0.25">
      <c r="C16" s="70" t="s">
        <v>183</v>
      </c>
      <c r="D16" s="38"/>
      <c r="E16" s="38"/>
      <c r="F16" s="38" t="s">
        <v>30</v>
      </c>
      <c r="G16" s="38"/>
      <c r="H16" s="9" t="s">
        <v>184</v>
      </c>
      <c r="I16" s="3">
        <f t="array" ref="I16">IFERROR(_xlfn.IFS(D16="X",1,E16="X",2,F16="X",3,G16="X",4),0)</f>
        <v>3</v>
      </c>
      <c r="J16" s="3"/>
      <c r="K16" s="70" t="s">
        <v>33</v>
      </c>
      <c r="L16" s="38"/>
      <c r="M16" s="38"/>
      <c r="N16" s="38"/>
      <c r="O16" s="38" t="s">
        <v>30</v>
      </c>
      <c r="P16" s="9" t="s">
        <v>185</v>
      </c>
      <c r="Q16" s="3">
        <f t="array" ref="Q16">IFERROR(_xlfn.IFS(L16="X",1,M16="X",2,N16="X",3,O16="X",4),0)</f>
        <v>4</v>
      </c>
      <c r="R16" s="3"/>
      <c r="S16" s="70" t="s">
        <v>34</v>
      </c>
      <c r="T16" s="38"/>
      <c r="U16" s="38" t="s">
        <v>30</v>
      </c>
      <c r="V16" s="38"/>
      <c r="W16" s="38"/>
      <c r="X16" s="109"/>
      <c r="Y16" s="3">
        <f t="array" ref="Y16">IFERROR(_xlfn.IFS(T16="X",1,U16="X",2,V16="X",3,W16="X",4),0)</f>
        <v>2</v>
      </c>
      <c r="Z16" s="25"/>
      <c r="AA16" s="25"/>
      <c r="AB16" s="3"/>
      <c r="AC16" s="3"/>
      <c r="AD16" s="25"/>
      <c r="AE16" s="25"/>
      <c r="AF16" s="25"/>
      <c r="AG16" s="25"/>
      <c r="AH16" s="3"/>
      <c r="AI16" s="3"/>
      <c r="AJ16" s="25"/>
      <c r="AK16" s="25"/>
      <c r="AL16" s="25"/>
      <c r="AM16" s="25"/>
      <c r="AN16" s="3"/>
      <c r="AO16" s="3"/>
      <c r="AP16" s="25"/>
      <c r="AQ16" s="25"/>
      <c r="AR16" s="25"/>
      <c r="AS16" s="25"/>
      <c r="AT16" s="3"/>
      <c r="AU16" s="3"/>
      <c r="AV16" s="25"/>
      <c r="AW16" s="25"/>
      <c r="AX16" s="25"/>
      <c r="AY16" s="25"/>
      <c r="AZ16" s="3"/>
      <c r="BA16" s="3"/>
      <c r="BB16" s="25"/>
      <c r="BC16" s="25"/>
      <c r="BD16" s="25"/>
      <c r="BE16" s="25"/>
      <c r="BF16" s="3"/>
      <c r="BG16" s="3"/>
      <c r="BH16" s="25"/>
      <c r="BI16" s="25"/>
      <c r="BJ16" s="25"/>
      <c r="BK16" s="25"/>
      <c r="BL16" s="3"/>
      <c r="BM16" s="3"/>
      <c r="BN16" s="25"/>
      <c r="BO16" s="25"/>
      <c r="BP16" s="25"/>
      <c r="BQ16" s="25"/>
      <c r="BR16" s="3"/>
      <c r="BS16" s="3"/>
      <c r="BT16" s="25"/>
      <c r="BU16" s="25"/>
      <c r="BV16" s="25"/>
      <c r="BW16" s="25"/>
      <c r="BX16" s="3"/>
      <c r="CB16" s="26"/>
      <c r="CC16" s="26"/>
      <c r="CD16" s="26"/>
      <c r="CE16" s="26"/>
      <c r="CF16" s="26"/>
      <c r="CG16" s="26"/>
      <c r="CH16" s="26"/>
      <c r="CI16" s="2"/>
      <c r="CJ16" s="5"/>
      <c r="CK16" s="4"/>
      <c r="CL16" s="2"/>
      <c r="CM16" s="10"/>
      <c r="CN16" s="10"/>
      <c r="CO16" s="10"/>
      <c r="CP16" s="10"/>
    </row>
    <row r="17" spans="2:94" s="1" customFormat="1" ht="42" customHeight="1" x14ac:dyDescent="0.25">
      <c r="C17" s="70" t="s">
        <v>35</v>
      </c>
      <c r="D17" s="38" t="s">
        <v>30</v>
      </c>
      <c r="E17" s="38"/>
      <c r="F17" s="38"/>
      <c r="G17" s="38"/>
      <c r="H17" s="9"/>
      <c r="I17" s="3">
        <f t="array" ref="I17">IFERROR(_xlfn.IFS(D17="X",1,E17="X",2,F17="X",3,G17="X",4),0)</f>
        <v>1</v>
      </c>
      <c r="J17" s="3"/>
      <c r="K17" s="70" t="s">
        <v>36</v>
      </c>
      <c r="L17" s="38"/>
      <c r="M17" s="39"/>
      <c r="N17" s="38" t="s">
        <v>30</v>
      </c>
      <c r="O17" s="39"/>
      <c r="P17" s="9" t="s">
        <v>186</v>
      </c>
      <c r="Q17" s="3">
        <f t="array" ref="Q17">IFERROR(_xlfn.IFS(L17="X",1,M17="X",2,N17="X",3,O17="X",4),0)</f>
        <v>3</v>
      </c>
      <c r="R17" s="3"/>
      <c r="S17" s="70" t="s">
        <v>37</v>
      </c>
      <c r="T17" s="38" t="s">
        <v>30</v>
      </c>
      <c r="U17" s="38"/>
      <c r="V17" s="38"/>
      <c r="W17" s="38"/>
      <c r="X17" s="9"/>
      <c r="Y17" s="3">
        <f t="array" ref="Y17">IFERROR(_xlfn.IFS(T17="X",1,U17="X",2,V17="X",3,W17="X",4),0)</f>
        <v>1</v>
      </c>
      <c r="Z17" s="25"/>
      <c r="AA17" s="25"/>
      <c r="AB17" s="3"/>
      <c r="AC17" s="3"/>
      <c r="AD17" s="25"/>
      <c r="AE17" s="25"/>
      <c r="AF17" s="25"/>
      <c r="AG17" s="25"/>
      <c r="AH17" s="3"/>
      <c r="AI17" s="3"/>
      <c r="AJ17" s="25"/>
      <c r="AK17" s="25"/>
      <c r="AL17" s="25"/>
      <c r="AM17" s="25"/>
      <c r="AN17" s="3"/>
      <c r="AO17" s="3"/>
      <c r="AP17" s="25"/>
      <c r="AQ17" s="25"/>
      <c r="AR17" s="25"/>
      <c r="AS17" s="25"/>
      <c r="AT17" s="3"/>
      <c r="AU17" s="3"/>
      <c r="AV17" s="25"/>
      <c r="AW17" s="25"/>
      <c r="AX17" s="25"/>
      <c r="AY17" s="25"/>
      <c r="AZ17" s="3"/>
      <c r="BA17" s="3"/>
      <c r="BB17" s="25"/>
      <c r="BC17" s="25"/>
      <c r="BD17" s="25"/>
      <c r="BE17" s="25"/>
      <c r="BF17" s="3"/>
      <c r="BG17" s="3"/>
      <c r="BH17" s="25"/>
      <c r="BI17" s="25"/>
      <c r="BJ17" s="25"/>
      <c r="BK17" s="25"/>
      <c r="BL17" s="3"/>
      <c r="BM17" s="3"/>
      <c r="BN17" s="25"/>
      <c r="BO17" s="25"/>
      <c r="BP17" s="25"/>
      <c r="BQ17" s="25"/>
      <c r="BR17" s="3"/>
      <c r="BS17" s="3"/>
      <c r="BT17" s="25"/>
      <c r="BU17" s="25"/>
      <c r="BV17" s="25"/>
      <c r="BW17" s="25"/>
      <c r="BX17" s="3"/>
      <c r="CB17" s="26"/>
      <c r="CC17" s="26"/>
      <c r="CD17" s="26"/>
      <c r="CE17" s="26"/>
      <c r="CF17" s="26"/>
      <c r="CG17" s="26"/>
      <c r="CH17" s="26"/>
      <c r="CI17" s="2"/>
      <c r="CJ17" s="5"/>
      <c r="CK17" s="4"/>
      <c r="CL17" s="2"/>
      <c r="CM17" s="10"/>
      <c r="CN17" s="10"/>
      <c r="CO17" s="10"/>
      <c r="CP17" s="10"/>
    </row>
    <row r="18" spans="2:94" s="1" customFormat="1" ht="72" customHeight="1" x14ac:dyDescent="0.25">
      <c r="C18" s="70" t="s">
        <v>38</v>
      </c>
      <c r="D18" s="38"/>
      <c r="E18" s="38"/>
      <c r="F18" s="38" t="s">
        <v>30</v>
      </c>
      <c r="G18" s="38"/>
      <c r="H18" s="9" t="s">
        <v>187</v>
      </c>
      <c r="I18" s="3">
        <f t="array" ref="I18">IFERROR(_xlfn.IFS(D18="X",1,E18="X",2,F18="X",3,G18="X",4),0)</f>
        <v>3</v>
      </c>
      <c r="J18" s="3"/>
      <c r="K18" s="70" t="s">
        <v>39</v>
      </c>
      <c r="L18" s="38"/>
      <c r="M18" s="38" t="s">
        <v>30</v>
      </c>
      <c r="N18" s="38"/>
      <c r="O18" s="39"/>
      <c r="P18" s="9" t="s">
        <v>188</v>
      </c>
      <c r="Q18" s="3">
        <f t="array" ref="Q18">IFERROR(_xlfn.IFS(L18="X",1,M18="X",2,N18="X",3,O18="X",4),0)</f>
        <v>2</v>
      </c>
      <c r="R18" s="3"/>
      <c r="S18" s="70" t="s">
        <v>40</v>
      </c>
      <c r="T18" s="38" t="s">
        <v>30</v>
      </c>
      <c r="U18" s="38"/>
      <c r="V18" s="38"/>
      <c r="W18" s="38"/>
      <c r="X18" s="9"/>
      <c r="Y18" s="3">
        <f t="array" ref="Y18">IFERROR(_xlfn.IFS(T18="X",1,U18="X",2,V18="X",3,W18="X",4),0)</f>
        <v>1</v>
      </c>
      <c r="Z18" s="25"/>
      <c r="AA18" s="25"/>
      <c r="AB18" s="3"/>
      <c r="AC18" s="3"/>
      <c r="AD18" s="25"/>
      <c r="AE18" s="25"/>
      <c r="AF18" s="25"/>
      <c r="AG18" s="25"/>
      <c r="AH18" s="3"/>
      <c r="AI18" s="3"/>
      <c r="AJ18" s="25"/>
      <c r="AK18" s="25"/>
      <c r="AL18" s="25"/>
      <c r="AM18" s="25"/>
      <c r="AN18" s="3"/>
      <c r="AO18" s="3"/>
      <c r="AP18" s="25"/>
      <c r="AQ18" s="25"/>
      <c r="AR18" s="25"/>
      <c r="AS18" s="25"/>
      <c r="AT18" s="3"/>
      <c r="AU18" s="3"/>
      <c r="AV18" s="25"/>
      <c r="AW18" s="25"/>
      <c r="AX18" s="25"/>
      <c r="AY18" s="25"/>
      <c r="AZ18" s="3"/>
      <c r="BA18" s="3"/>
      <c r="BB18" s="25"/>
      <c r="BC18" s="25"/>
      <c r="BD18" s="25"/>
      <c r="BE18" s="25"/>
      <c r="BF18" s="3"/>
      <c r="BG18" s="3"/>
      <c r="BH18" s="25"/>
      <c r="BI18" s="25"/>
      <c r="BJ18" s="25"/>
      <c r="BK18" s="25"/>
      <c r="BL18" s="3"/>
      <c r="BM18" s="3"/>
      <c r="BN18" s="25"/>
      <c r="BO18" s="25"/>
      <c r="BP18" s="25"/>
      <c r="BQ18" s="25"/>
      <c r="BR18" s="3"/>
      <c r="BS18" s="3"/>
      <c r="BT18" s="25"/>
      <c r="BU18" s="25"/>
      <c r="BV18" s="25"/>
      <c r="BW18" s="25"/>
      <c r="BX18" s="3"/>
      <c r="CB18" s="26"/>
      <c r="CC18" s="26"/>
      <c r="CD18" s="26"/>
      <c r="CE18" s="26"/>
      <c r="CF18" s="26"/>
      <c r="CG18" s="26"/>
      <c r="CH18" s="26"/>
      <c r="CI18" s="2"/>
      <c r="CJ18" s="5"/>
      <c r="CK18" s="4"/>
      <c r="CL18" s="2"/>
      <c r="CM18" s="10"/>
      <c r="CN18" s="10"/>
      <c r="CO18" s="10"/>
      <c r="CP18" s="10"/>
    </row>
    <row r="19" spans="2:94" s="1" customFormat="1" ht="64.900000000000006" customHeight="1" x14ac:dyDescent="0.25">
      <c r="C19" s="70" t="s">
        <v>41</v>
      </c>
      <c r="D19" s="38"/>
      <c r="E19" s="38" t="s">
        <v>30</v>
      </c>
      <c r="F19" s="38"/>
      <c r="G19" s="38"/>
      <c r="H19" s="9" t="s">
        <v>189</v>
      </c>
      <c r="I19" s="3">
        <f t="array" ref="I19">IFERROR(_xlfn.IFS(D19="X",1,E19="X",2,F19="X",3,G19="X",4),0)</f>
        <v>2</v>
      </c>
      <c r="J19" s="3"/>
      <c r="K19" s="70" t="s">
        <v>42</v>
      </c>
      <c r="L19" s="38"/>
      <c r="M19" s="38" t="s">
        <v>30</v>
      </c>
      <c r="N19" s="38"/>
      <c r="O19" s="38"/>
      <c r="P19" s="9"/>
      <c r="Q19" s="3">
        <f t="array" ref="Q19">IFERROR(_xlfn.IFS(L19="X",1,M19="X",2,N19="X",3,O19="X",4),0)</f>
        <v>2</v>
      </c>
      <c r="R19" s="3"/>
      <c r="S19" s="70" t="s">
        <v>43</v>
      </c>
      <c r="T19" s="38" t="s">
        <v>30</v>
      </c>
      <c r="U19" s="38"/>
      <c r="V19" s="38"/>
      <c r="W19" s="38"/>
      <c r="X19" s="9"/>
      <c r="Y19" s="3">
        <f t="array" ref="Y19">IFERROR(_xlfn.IFS(T19="X",1,U19="X",2,V19="X",3,W19="X",4),0)</f>
        <v>1</v>
      </c>
      <c r="Z19" s="25"/>
      <c r="AA19" s="25"/>
      <c r="AB19" s="3"/>
      <c r="AC19" s="3"/>
      <c r="AD19" s="25"/>
      <c r="AE19" s="25"/>
      <c r="AF19" s="25"/>
      <c r="AG19" s="25"/>
      <c r="AH19" s="3"/>
      <c r="AI19" s="3"/>
      <c r="AJ19" s="25"/>
      <c r="AK19" s="25"/>
      <c r="AL19" s="25"/>
      <c r="AM19" s="25"/>
      <c r="AN19" s="3"/>
      <c r="AO19" s="3"/>
      <c r="AP19" s="25"/>
      <c r="AQ19" s="25"/>
      <c r="AR19" s="25"/>
      <c r="AS19" s="25"/>
      <c r="AT19" s="3"/>
      <c r="AU19" s="3"/>
      <c r="AV19" s="25"/>
      <c r="AW19" s="25"/>
      <c r="AX19" s="25"/>
      <c r="AY19" s="25"/>
      <c r="AZ19" s="3"/>
      <c r="BA19" s="3"/>
      <c r="BB19" s="25"/>
      <c r="BC19" s="25"/>
      <c r="BD19" s="25"/>
      <c r="BE19" s="25"/>
      <c r="BF19" s="3"/>
      <c r="BG19" s="3"/>
      <c r="BH19" s="25"/>
      <c r="BI19" s="25"/>
      <c r="BJ19" s="25"/>
      <c r="BK19" s="25"/>
      <c r="BL19" s="3"/>
      <c r="BM19" s="3"/>
      <c r="BN19" s="25"/>
      <c r="BO19" s="25"/>
      <c r="BP19" s="25"/>
      <c r="BQ19" s="25"/>
      <c r="BR19" s="3"/>
      <c r="BS19" s="3"/>
      <c r="BT19" s="25"/>
      <c r="BU19" s="25"/>
      <c r="BV19" s="25"/>
      <c r="BW19" s="25"/>
      <c r="BX19" s="3"/>
      <c r="CB19" s="26"/>
      <c r="CC19" s="26"/>
      <c r="CD19" s="26"/>
      <c r="CE19" s="26"/>
      <c r="CF19" s="26"/>
      <c r="CG19" s="26"/>
      <c r="CH19" s="26"/>
      <c r="CI19" s="2"/>
      <c r="CJ19" s="5"/>
      <c r="CK19" s="4"/>
      <c r="CL19" s="2"/>
      <c r="CM19" s="10"/>
      <c r="CN19" s="10"/>
      <c r="CO19" s="10"/>
      <c r="CP19" s="10"/>
    </row>
    <row r="20" spans="2:94" s="1" customFormat="1" ht="48" customHeight="1" x14ac:dyDescent="0.25">
      <c r="C20" s="70" t="s">
        <v>44</v>
      </c>
      <c r="D20" s="38"/>
      <c r="E20" s="38"/>
      <c r="F20" s="38" t="s">
        <v>30</v>
      </c>
      <c r="G20" s="38"/>
      <c r="H20" s="9" t="s">
        <v>190</v>
      </c>
      <c r="I20" s="3">
        <f t="array" ref="I20">IFERROR(_xlfn.IFS(D20="X",1,E20="X",2,F20="X",3,G20="X",4),0)</f>
        <v>3</v>
      </c>
      <c r="J20" s="3"/>
      <c r="K20" s="70" t="s">
        <v>45</v>
      </c>
      <c r="L20" s="38"/>
      <c r="M20" s="38"/>
      <c r="N20" s="38" t="s">
        <v>30</v>
      </c>
      <c r="O20" s="38"/>
      <c r="P20" s="9" t="s">
        <v>191</v>
      </c>
      <c r="Q20" s="3">
        <f t="array" ref="Q20">IFERROR(_xlfn.IFS(L20="X",1,M20="X",2,N20="X",3,O20="X",4),0)</f>
        <v>3</v>
      </c>
      <c r="R20" s="3"/>
      <c r="S20" s="70" t="s">
        <v>44</v>
      </c>
      <c r="T20" s="38" t="s">
        <v>30</v>
      </c>
      <c r="U20" s="38"/>
      <c r="V20" s="38"/>
      <c r="W20" s="38"/>
      <c r="X20" s="9"/>
      <c r="Y20" s="3">
        <f t="array" ref="Y20">IFERROR(_xlfn.IFS(T20="X",1,U20="X",2,V20="X",3,W20="X",4),0)</f>
        <v>1</v>
      </c>
      <c r="Z20" s="25"/>
      <c r="AA20" s="25"/>
      <c r="AB20" s="3"/>
      <c r="AC20" s="3"/>
      <c r="AD20" s="25"/>
      <c r="AE20" s="25"/>
      <c r="AF20" s="25"/>
      <c r="AG20" s="25"/>
      <c r="AH20" s="3"/>
      <c r="AI20" s="3"/>
      <c r="AJ20" s="25"/>
      <c r="AK20" s="25"/>
      <c r="AL20" s="25"/>
      <c r="AM20" s="25"/>
      <c r="AN20" s="3"/>
      <c r="AO20" s="3"/>
      <c r="AP20" s="25"/>
      <c r="AQ20" s="25"/>
      <c r="AR20" s="25"/>
      <c r="AS20" s="25"/>
      <c r="AT20" s="3"/>
      <c r="AU20" s="3"/>
      <c r="AV20" s="25"/>
      <c r="AW20" s="25"/>
      <c r="AX20" s="25"/>
      <c r="AY20" s="25"/>
      <c r="AZ20" s="3"/>
      <c r="BA20" s="3"/>
      <c r="BB20" s="25"/>
      <c r="BC20" s="25"/>
      <c r="BD20" s="25"/>
      <c r="BE20" s="25"/>
      <c r="BF20" s="3"/>
      <c r="BG20" s="3"/>
      <c r="BH20" s="25"/>
      <c r="BI20" s="25"/>
      <c r="BJ20" s="25"/>
      <c r="BK20" s="25"/>
      <c r="BL20" s="3"/>
      <c r="BM20" s="3"/>
      <c r="BN20" s="25"/>
      <c r="BO20" s="25"/>
      <c r="BP20" s="25"/>
      <c r="BQ20" s="25"/>
      <c r="BR20" s="3"/>
      <c r="BS20" s="3"/>
      <c r="BT20" s="25"/>
      <c r="BU20" s="25"/>
      <c r="BV20" s="25"/>
      <c r="BW20" s="25"/>
      <c r="BX20" s="3"/>
      <c r="CB20" s="26"/>
      <c r="CC20" s="26"/>
      <c r="CD20" s="26"/>
      <c r="CE20" s="26"/>
      <c r="CF20" s="26"/>
      <c r="CG20" s="26"/>
      <c r="CH20" s="26"/>
      <c r="CI20" s="2"/>
      <c r="CJ20" s="5"/>
      <c r="CK20" s="4"/>
      <c r="CL20" s="2"/>
      <c r="CM20" s="10"/>
      <c r="CN20" s="10"/>
      <c r="CO20" s="10"/>
      <c r="CP20" s="10"/>
    </row>
    <row r="21" spans="2:94" s="1" customFormat="1" ht="42" customHeight="1" x14ac:dyDescent="0.25">
      <c r="C21" s="70" t="s">
        <v>46</v>
      </c>
      <c r="D21" s="38"/>
      <c r="E21" s="38"/>
      <c r="F21" s="38" t="s">
        <v>30</v>
      </c>
      <c r="G21" s="38"/>
      <c r="H21" s="9" t="s">
        <v>192</v>
      </c>
      <c r="I21" s="3">
        <f t="array" ref="I21">IFERROR(_xlfn.IFS(D21="X",1,E21="X",2,F21="X",3,G21="X",4),0)</f>
        <v>3</v>
      </c>
      <c r="J21" s="3"/>
      <c r="K21" s="70" t="s">
        <v>47</v>
      </c>
      <c r="L21" s="38"/>
      <c r="M21" s="38"/>
      <c r="N21" s="38"/>
      <c r="O21" s="38" t="s">
        <v>30</v>
      </c>
      <c r="P21" s="9" t="s">
        <v>193</v>
      </c>
      <c r="Q21" s="3">
        <f t="array" ref="Q21">IFERROR(_xlfn.IFS(L21="X",1,M21="X",2,N21="X",3,O21="X",4),0)</f>
        <v>4</v>
      </c>
      <c r="R21" s="3"/>
      <c r="S21" s="70" t="s">
        <v>48</v>
      </c>
      <c r="T21" s="38" t="s">
        <v>30</v>
      </c>
      <c r="U21" s="38"/>
      <c r="V21" s="38"/>
      <c r="W21" s="38"/>
      <c r="X21" s="9"/>
      <c r="Y21" s="3">
        <f t="array" ref="Y21">IFERROR(_xlfn.IFS(T21="X",1,U21="X",2,V21="X",3,W21="X",4),0)</f>
        <v>1</v>
      </c>
      <c r="Z21" s="25"/>
      <c r="AA21" s="25"/>
      <c r="AB21" s="3"/>
      <c r="AC21" s="3"/>
      <c r="AD21" s="25"/>
      <c r="AE21" s="25"/>
      <c r="AF21" s="25"/>
      <c r="AG21" s="25"/>
      <c r="AH21" s="3"/>
      <c r="AI21" s="3"/>
      <c r="AJ21" s="25"/>
      <c r="AK21" s="25"/>
      <c r="AL21" s="25"/>
      <c r="AM21" s="25"/>
      <c r="AN21" s="3"/>
      <c r="AO21" s="3"/>
      <c r="AP21" s="25"/>
      <c r="AQ21" s="25"/>
      <c r="AR21" s="25"/>
      <c r="AS21" s="25"/>
      <c r="AT21" s="3"/>
      <c r="AU21" s="3"/>
      <c r="AV21" s="25"/>
      <c r="AW21" s="25"/>
      <c r="AX21" s="25"/>
      <c r="AY21" s="25"/>
      <c r="AZ21" s="3"/>
      <c r="BA21" s="3"/>
      <c r="BB21" s="25"/>
      <c r="BC21" s="25"/>
      <c r="BD21" s="25"/>
      <c r="BE21" s="25"/>
      <c r="BF21" s="3"/>
      <c r="BG21" s="3"/>
      <c r="BH21" s="25"/>
      <c r="BI21" s="25"/>
      <c r="BJ21" s="25"/>
      <c r="BK21" s="25"/>
      <c r="BL21" s="3"/>
      <c r="BM21" s="3"/>
      <c r="BN21" s="25"/>
      <c r="BO21" s="25"/>
      <c r="BP21" s="25"/>
      <c r="BQ21" s="25"/>
      <c r="BR21" s="3"/>
      <c r="BS21" s="3"/>
      <c r="BT21" s="25"/>
      <c r="BU21" s="25"/>
      <c r="BV21" s="25"/>
      <c r="BW21" s="25"/>
      <c r="BX21" s="3"/>
      <c r="CB21" s="26"/>
      <c r="CC21" s="26"/>
      <c r="CD21" s="26"/>
      <c r="CE21" s="26"/>
      <c r="CF21" s="26"/>
      <c r="CG21" s="26"/>
      <c r="CH21" s="26"/>
      <c r="CI21" s="2"/>
      <c r="CJ21" s="5"/>
      <c r="CK21" s="4"/>
      <c r="CL21" s="2"/>
      <c r="CM21" s="10"/>
      <c r="CN21" s="10"/>
      <c r="CO21" s="10"/>
      <c r="CP21" s="10"/>
    </row>
    <row r="22" spans="2:94" s="1" customFormat="1" ht="42" customHeight="1" x14ac:dyDescent="0.25">
      <c r="C22" s="70" t="s">
        <v>49</v>
      </c>
      <c r="D22" s="38" t="s">
        <v>30</v>
      </c>
      <c r="E22" s="38"/>
      <c r="F22" s="38"/>
      <c r="G22" s="38"/>
      <c r="H22" s="9" t="s">
        <v>194</v>
      </c>
      <c r="I22" s="3">
        <f t="array" ref="I22">IFERROR(_xlfn.IFS(D22="X",1,E22="X",2,F22="X",3,G22="X",4),0)</f>
        <v>1</v>
      </c>
      <c r="J22" s="3"/>
      <c r="K22" s="70" t="s">
        <v>50</v>
      </c>
      <c r="L22" s="38" t="s">
        <v>30</v>
      </c>
      <c r="M22" s="38"/>
      <c r="N22" s="38"/>
      <c r="O22" s="38"/>
      <c r="P22" s="9"/>
      <c r="Q22" s="3">
        <f t="array" ref="Q22">IFERROR(_xlfn.IFS(L22="X",1,M22="X",2,N22="X",3,O22="X",4),0)</f>
        <v>1</v>
      </c>
      <c r="R22" s="3"/>
      <c r="S22" s="70" t="s">
        <v>5</v>
      </c>
      <c r="T22" s="38" t="s">
        <v>30</v>
      </c>
      <c r="U22" s="38"/>
      <c r="V22" s="38"/>
      <c r="W22" s="38"/>
      <c r="X22" s="9"/>
      <c r="Y22" s="3">
        <f t="array" ref="Y22">IFERROR(_xlfn.IFS(T22="X",1,U22="X",2,V22="X",3,W22="X",4),0)</f>
        <v>1</v>
      </c>
      <c r="Z22" s="25"/>
      <c r="AA22" s="25"/>
      <c r="AB22" s="3"/>
      <c r="AC22" s="3"/>
      <c r="AD22" s="25"/>
      <c r="AE22" s="25"/>
      <c r="AF22" s="25"/>
      <c r="AG22" s="25"/>
      <c r="AH22" s="3"/>
      <c r="AI22" s="3"/>
      <c r="AJ22" s="25"/>
      <c r="AK22" s="25"/>
      <c r="AL22" s="25"/>
      <c r="AM22" s="25"/>
      <c r="AN22" s="3"/>
      <c r="AO22" s="3"/>
      <c r="AP22" s="25"/>
      <c r="AQ22" s="25"/>
      <c r="AR22" s="25"/>
      <c r="AS22" s="25"/>
      <c r="AT22" s="3"/>
      <c r="AU22" s="3"/>
      <c r="AV22" s="25"/>
      <c r="AW22" s="25"/>
      <c r="AX22" s="25"/>
      <c r="AY22" s="25"/>
      <c r="AZ22" s="3"/>
      <c r="BA22" s="3"/>
      <c r="BB22" s="25"/>
      <c r="BC22" s="25"/>
      <c r="BD22" s="25"/>
      <c r="BE22" s="25"/>
      <c r="BF22" s="3"/>
      <c r="BG22" s="3"/>
      <c r="BH22" s="25"/>
      <c r="BI22" s="25"/>
      <c r="BJ22" s="25"/>
      <c r="BK22" s="25"/>
      <c r="BL22" s="3"/>
      <c r="BM22" s="3"/>
      <c r="BN22" s="25"/>
      <c r="BO22" s="25"/>
      <c r="BP22" s="25"/>
      <c r="BQ22" s="25"/>
      <c r="BR22" s="3"/>
      <c r="BS22" s="3"/>
      <c r="BT22" s="25"/>
      <c r="BU22" s="25"/>
      <c r="BV22" s="25"/>
      <c r="BW22" s="25"/>
      <c r="BX22" s="3"/>
      <c r="CB22" s="26"/>
      <c r="CC22" s="26"/>
      <c r="CD22" s="26"/>
      <c r="CE22" s="26"/>
      <c r="CF22" s="26"/>
      <c r="CG22" s="26"/>
      <c r="CH22" s="26"/>
      <c r="CI22" s="2"/>
      <c r="CJ22" s="5"/>
      <c r="CK22" s="4"/>
      <c r="CL22" s="2"/>
      <c r="CM22" s="10"/>
      <c r="CN22" s="10"/>
      <c r="CO22" s="10"/>
      <c r="CP22" s="10"/>
    </row>
    <row r="23" spans="2:94" s="1" customFormat="1" ht="42" customHeight="1" x14ac:dyDescent="0.25">
      <c r="C23" s="70" t="s">
        <v>51</v>
      </c>
      <c r="D23" s="38"/>
      <c r="E23" s="38"/>
      <c r="F23" s="38" t="s">
        <v>30</v>
      </c>
      <c r="G23" s="38"/>
      <c r="H23" s="9" t="s">
        <v>195</v>
      </c>
      <c r="I23" s="3">
        <f t="array" ref="I23">IFERROR(_xlfn.IFS(D23="X",1,E23="X",2,F23="X",3,G23="X",4),0)</f>
        <v>3</v>
      </c>
      <c r="J23" s="3"/>
      <c r="K23" s="70" t="s">
        <v>52</v>
      </c>
      <c r="L23" s="38"/>
      <c r="M23" s="38"/>
      <c r="N23" s="38"/>
      <c r="O23" s="38"/>
      <c r="P23" s="9"/>
      <c r="Q23" s="3">
        <f t="array" ref="Q23">IFERROR(_xlfn.IFS(L23="X",1,M23="X",2,N23="X",3,O23="X",4),0)</f>
        <v>0</v>
      </c>
      <c r="R23" s="3"/>
      <c r="S23" s="70" t="s">
        <v>53</v>
      </c>
      <c r="T23" s="38"/>
      <c r="U23" s="38"/>
      <c r="V23" s="38"/>
      <c r="W23" s="38"/>
      <c r="X23" s="9"/>
      <c r="Y23" s="3">
        <f t="array" ref="Y23">IFERROR(_xlfn.IFS(T23="X",1,U23="X",2,V23="X",3,W23="X",4),0)</f>
        <v>0</v>
      </c>
      <c r="Z23" s="25"/>
      <c r="AA23" s="25"/>
      <c r="AB23" s="3"/>
      <c r="AC23" s="3"/>
      <c r="AD23" s="25"/>
      <c r="AE23" s="25"/>
      <c r="AF23" s="25"/>
      <c r="AG23" s="25"/>
      <c r="AH23" s="3"/>
      <c r="AI23" s="3"/>
      <c r="AJ23" s="25"/>
      <c r="AK23" s="25"/>
      <c r="AL23" s="25"/>
      <c r="AM23" s="25"/>
      <c r="AN23" s="3"/>
      <c r="AO23" s="3"/>
      <c r="AP23" s="25"/>
      <c r="AQ23" s="25"/>
      <c r="AR23" s="25"/>
      <c r="AS23" s="25"/>
      <c r="AT23" s="3"/>
      <c r="AU23" s="3"/>
      <c r="AV23" s="25"/>
      <c r="AW23" s="25"/>
      <c r="AX23" s="25"/>
      <c r="AY23" s="25"/>
      <c r="AZ23" s="3"/>
      <c r="BA23" s="3"/>
      <c r="BB23" s="25"/>
      <c r="BC23" s="25"/>
      <c r="BD23" s="25"/>
      <c r="BE23" s="25"/>
      <c r="BF23" s="3"/>
      <c r="BG23" s="3"/>
      <c r="BH23" s="25"/>
      <c r="BI23" s="25"/>
      <c r="BJ23" s="25"/>
      <c r="BK23" s="25"/>
      <c r="BL23" s="3"/>
      <c r="BM23" s="3"/>
      <c r="BN23" s="25"/>
      <c r="BO23" s="25"/>
      <c r="BP23" s="25"/>
      <c r="BQ23" s="25"/>
      <c r="BR23" s="3"/>
      <c r="BS23" s="3"/>
      <c r="BT23" s="25"/>
      <c r="BU23" s="25"/>
      <c r="BV23" s="25"/>
      <c r="BW23" s="25"/>
      <c r="BX23" s="3"/>
      <c r="CB23" s="26"/>
      <c r="CC23" s="26"/>
      <c r="CD23" s="26"/>
      <c r="CE23" s="26"/>
      <c r="CF23" s="26"/>
      <c r="CG23" s="26"/>
      <c r="CH23" s="26"/>
      <c r="CI23" s="2"/>
      <c r="CJ23" s="5"/>
      <c r="CK23" s="4"/>
      <c r="CL23" s="2"/>
      <c r="CM23" s="10"/>
      <c r="CN23" s="10"/>
      <c r="CO23" s="10"/>
      <c r="CP23" s="10"/>
    </row>
    <row r="24" spans="2:94" s="1" customFormat="1" ht="73.150000000000006" customHeight="1" x14ac:dyDescent="0.25">
      <c r="C24" s="70" t="s">
        <v>54</v>
      </c>
      <c r="D24" s="38"/>
      <c r="E24" s="38"/>
      <c r="F24" s="38" t="s">
        <v>30</v>
      </c>
      <c r="G24" s="38"/>
      <c r="H24" s="9" t="s">
        <v>196</v>
      </c>
      <c r="I24" s="3">
        <f t="array" ref="I24">IFERROR(_xlfn.IFS(D24="X",1,E24="X",2,F24="X",3,G24="X",4),0)</f>
        <v>3</v>
      </c>
      <c r="J24" s="3"/>
      <c r="K24" s="70" t="s">
        <v>55</v>
      </c>
      <c r="L24" s="38"/>
      <c r="M24" s="38"/>
      <c r="N24" s="38" t="s">
        <v>30</v>
      </c>
      <c r="O24" s="38"/>
      <c r="P24" s="9" t="s">
        <v>197</v>
      </c>
      <c r="Q24" s="3">
        <f t="array" ref="Q24">IFERROR(_xlfn.IFS(L24="X",1,M24="X",2,N24="X",3,O24="X",4),0)</f>
        <v>3</v>
      </c>
      <c r="R24" s="3"/>
      <c r="S24" s="70" t="s">
        <v>54</v>
      </c>
      <c r="T24" s="38" t="s">
        <v>30</v>
      </c>
      <c r="U24" s="38"/>
      <c r="V24" s="38"/>
      <c r="W24" s="38"/>
      <c r="X24" s="9"/>
      <c r="Y24" s="3">
        <f t="array" ref="Y24">IFERROR(_xlfn.IFS(T24="X",1,U24="X",2,V24="X",3,W24="X",4),0)</f>
        <v>1</v>
      </c>
      <c r="Z24" s="25"/>
      <c r="AA24" s="25"/>
      <c r="AB24" s="3"/>
      <c r="AC24" s="3"/>
      <c r="AD24" s="25"/>
      <c r="AE24" s="25"/>
      <c r="AF24" s="25"/>
      <c r="AG24" s="25"/>
      <c r="AH24" s="3"/>
      <c r="AI24" s="3"/>
      <c r="AJ24" s="25"/>
      <c r="AK24" s="25"/>
      <c r="AL24" s="25"/>
      <c r="AM24" s="25"/>
      <c r="AN24" s="3"/>
      <c r="AO24" s="3"/>
      <c r="AP24" s="25"/>
      <c r="AQ24" s="25"/>
      <c r="AR24" s="25"/>
      <c r="AS24" s="25"/>
      <c r="AT24" s="3"/>
      <c r="AU24" s="3"/>
      <c r="AV24" s="25"/>
      <c r="AW24" s="25"/>
      <c r="AX24" s="25"/>
      <c r="AY24" s="25"/>
      <c r="AZ24" s="3"/>
      <c r="BA24" s="3"/>
      <c r="BB24" s="25"/>
      <c r="BC24" s="25"/>
      <c r="BD24" s="25"/>
      <c r="BE24" s="25"/>
      <c r="BF24" s="3"/>
      <c r="BG24" s="3"/>
      <c r="BH24" s="25"/>
      <c r="BI24" s="25"/>
      <c r="BJ24" s="25"/>
      <c r="BK24" s="25"/>
      <c r="BL24" s="3"/>
      <c r="BM24" s="3"/>
      <c r="BN24" s="25"/>
      <c r="BO24" s="25"/>
      <c r="BP24" s="25"/>
      <c r="BQ24" s="25"/>
      <c r="BR24" s="3"/>
      <c r="BS24" s="3"/>
      <c r="BT24" s="25"/>
      <c r="BU24" s="25"/>
      <c r="BV24" s="25"/>
      <c r="BW24" s="25"/>
      <c r="BX24" s="3"/>
      <c r="CB24" s="26"/>
      <c r="CC24" s="26"/>
      <c r="CD24" s="26"/>
      <c r="CE24" s="26"/>
      <c r="CF24" s="26"/>
      <c r="CG24" s="26"/>
      <c r="CH24" s="26"/>
      <c r="CI24" s="2"/>
      <c r="CJ24" s="5"/>
      <c r="CK24" s="4"/>
      <c r="CL24" s="2"/>
      <c r="CM24" s="10"/>
      <c r="CN24" s="10"/>
      <c r="CO24" s="10"/>
      <c r="CP24" s="10"/>
    </row>
    <row r="25" spans="2:94" s="1" customFormat="1" ht="59.65" customHeight="1" x14ac:dyDescent="0.25">
      <c r="C25" s="70" t="s">
        <v>56</v>
      </c>
      <c r="D25" s="38" t="s">
        <v>30</v>
      </c>
      <c r="E25" s="38"/>
      <c r="F25" s="38"/>
      <c r="G25" s="38"/>
      <c r="H25" s="9" t="s">
        <v>198</v>
      </c>
      <c r="I25" s="3">
        <f t="array" ref="I25">IFERROR(_xlfn.IFS(D25="X",1,E25="X",2,F25="X",3,G25="X",4),0)</f>
        <v>1</v>
      </c>
      <c r="J25" s="3"/>
      <c r="K25" s="70" t="s">
        <v>15</v>
      </c>
      <c r="L25" s="38"/>
      <c r="M25" s="38"/>
      <c r="N25" s="38" t="s">
        <v>30</v>
      </c>
      <c r="O25" s="38"/>
      <c r="P25" s="9" t="s">
        <v>199</v>
      </c>
      <c r="Q25" s="3">
        <f t="array" ref="Q25">IFERROR(_xlfn.IFS(L25="X",1,M25="X",2,N25="X",3,O25="X",4),0)</f>
        <v>3</v>
      </c>
      <c r="R25" s="3"/>
      <c r="S25" s="70" t="s">
        <v>6</v>
      </c>
      <c r="T25" s="38"/>
      <c r="U25" s="38"/>
      <c r="V25" s="38"/>
      <c r="W25" s="38"/>
      <c r="X25" s="9"/>
      <c r="Y25" s="3">
        <f t="array" ref="Y25">IFERROR(_xlfn.IFS(T25="X",1,U25="X",2,V25="X",3,W25="X",4),0)</f>
        <v>0</v>
      </c>
      <c r="Z25" s="25"/>
      <c r="AA25" s="25"/>
      <c r="AB25" s="3"/>
      <c r="AC25" s="3"/>
      <c r="AD25" s="25"/>
      <c r="AE25" s="25"/>
      <c r="AF25" s="25"/>
      <c r="AG25" s="25"/>
      <c r="AH25" s="3"/>
      <c r="AI25" s="3"/>
      <c r="AJ25" s="25"/>
      <c r="AK25" s="25"/>
      <c r="AL25" s="25"/>
      <c r="AM25" s="25"/>
      <c r="AN25" s="3"/>
      <c r="AO25" s="3"/>
      <c r="AP25" s="25"/>
      <c r="AQ25" s="25"/>
      <c r="AR25" s="25"/>
      <c r="AS25" s="25"/>
      <c r="AT25" s="3"/>
      <c r="AU25" s="3"/>
      <c r="AV25" s="25"/>
      <c r="AW25" s="25"/>
      <c r="AX25" s="25"/>
      <c r="AY25" s="25"/>
      <c r="AZ25" s="3"/>
      <c r="BA25" s="3"/>
      <c r="BB25" s="25"/>
      <c r="BC25" s="25"/>
      <c r="BD25" s="25"/>
      <c r="BE25" s="25"/>
      <c r="BF25" s="3"/>
      <c r="BG25" s="3"/>
      <c r="BH25" s="25"/>
      <c r="BI25" s="25"/>
      <c r="BJ25" s="25"/>
      <c r="BK25" s="25"/>
      <c r="BL25" s="3"/>
      <c r="BM25" s="3"/>
      <c r="BN25" s="25"/>
      <c r="BO25" s="25"/>
      <c r="BP25" s="25"/>
      <c r="BQ25" s="25"/>
      <c r="BR25" s="3"/>
      <c r="BS25" s="3"/>
      <c r="BT25" s="25"/>
      <c r="BU25" s="25"/>
      <c r="BV25" s="25"/>
      <c r="BW25" s="25"/>
      <c r="BX25" s="3"/>
      <c r="CB25" s="26"/>
      <c r="CC25" s="26"/>
      <c r="CD25" s="26"/>
      <c r="CE25" s="26"/>
      <c r="CF25" s="26"/>
      <c r="CG25" s="26"/>
      <c r="CH25" s="26"/>
      <c r="CI25" s="2"/>
      <c r="CJ25" s="5"/>
      <c r="CK25" s="4"/>
      <c r="CL25" s="2"/>
      <c r="CM25" s="29"/>
      <c r="CN25" s="29"/>
      <c r="CO25" s="29"/>
      <c r="CP25" s="29"/>
    </row>
    <row r="26" spans="2:94" s="1" customFormat="1" ht="42" customHeight="1" x14ac:dyDescent="0.25">
      <c r="C26" s="70" t="s">
        <v>57</v>
      </c>
      <c r="D26" s="38"/>
      <c r="E26" s="38"/>
      <c r="F26" s="38" t="s">
        <v>30</v>
      </c>
      <c r="G26" s="38"/>
      <c r="H26" s="9" t="s">
        <v>200</v>
      </c>
      <c r="I26" s="3">
        <f t="array" ref="I26">IFERROR(_xlfn.IFS(D26="X",1,E26="X",2,F26="X",3,G26="X",4),0)</f>
        <v>3</v>
      </c>
      <c r="J26" s="3"/>
      <c r="K26" s="70" t="s">
        <v>58</v>
      </c>
      <c r="L26" s="38"/>
      <c r="M26" s="38" t="s">
        <v>30</v>
      </c>
      <c r="N26" s="38"/>
      <c r="O26" s="38"/>
      <c r="P26" s="9" t="s">
        <v>201</v>
      </c>
      <c r="Q26" s="3">
        <f t="array" ref="Q26">IFERROR(_xlfn.IFS(L26="X",1,M26="X",2,N26="X",3,O26="X",4),0)</f>
        <v>2</v>
      </c>
      <c r="R26" s="3"/>
      <c r="S26" s="70"/>
      <c r="T26" s="38"/>
      <c r="U26" s="38"/>
      <c r="V26" s="38"/>
      <c r="W26" s="38"/>
      <c r="X26" s="9"/>
      <c r="Y26" s="3">
        <f t="array" ref="Y26">IFERROR(_xlfn.IFS(T26="X",1,U26="X",2,V26="X",3,W26="X",4),0)</f>
        <v>0</v>
      </c>
      <c r="Z26" s="25"/>
      <c r="AA26" s="25"/>
      <c r="AB26" s="3"/>
      <c r="AC26" s="3"/>
      <c r="AD26" s="25"/>
      <c r="AE26" s="25"/>
      <c r="AF26" s="25"/>
      <c r="AG26" s="25"/>
      <c r="AH26" s="3"/>
      <c r="AI26" s="3"/>
      <c r="AJ26" s="25"/>
      <c r="AK26" s="25"/>
      <c r="AL26" s="25"/>
      <c r="AM26" s="25"/>
      <c r="AN26" s="3"/>
      <c r="AO26" s="3"/>
      <c r="AP26" s="25"/>
      <c r="AQ26" s="25"/>
      <c r="AR26" s="25"/>
      <c r="AS26" s="25"/>
      <c r="AT26" s="3"/>
      <c r="AU26" s="3"/>
      <c r="AV26" s="25"/>
      <c r="AW26" s="25"/>
      <c r="AX26" s="25"/>
      <c r="AY26" s="25"/>
      <c r="AZ26" s="3"/>
      <c r="BA26" s="3"/>
      <c r="BB26" s="25"/>
      <c r="BC26" s="25"/>
      <c r="BD26" s="25"/>
      <c r="BE26" s="25"/>
      <c r="BF26" s="3"/>
      <c r="BG26" s="3"/>
      <c r="BH26" s="25"/>
      <c r="BI26" s="25"/>
      <c r="BJ26" s="25"/>
      <c r="BK26" s="25"/>
      <c r="BL26" s="3"/>
      <c r="BM26" s="3"/>
      <c r="BN26" s="25"/>
      <c r="BO26" s="25"/>
      <c r="BP26" s="25"/>
      <c r="BQ26" s="25"/>
      <c r="BR26" s="3"/>
      <c r="BS26" s="3"/>
      <c r="BT26" s="25"/>
      <c r="BU26" s="25"/>
      <c r="BV26" s="25"/>
      <c r="BW26" s="25"/>
      <c r="BX26" s="3"/>
      <c r="CB26" s="26"/>
      <c r="CC26" s="26"/>
      <c r="CD26" s="26"/>
      <c r="CE26" s="26"/>
      <c r="CF26" s="26"/>
      <c r="CG26" s="26"/>
      <c r="CH26" s="26"/>
      <c r="CI26" s="2"/>
      <c r="CJ26" s="5"/>
      <c r="CK26" s="4"/>
      <c r="CL26" s="2"/>
      <c r="CM26" s="10"/>
      <c r="CN26" s="10"/>
      <c r="CO26" s="10"/>
      <c r="CP26" s="10"/>
    </row>
    <row r="27" spans="2:94" s="1" customFormat="1" ht="52.15" customHeight="1" x14ac:dyDescent="0.25">
      <c r="C27" s="70" t="s">
        <v>19</v>
      </c>
      <c r="D27" s="38"/>
      <c r="E27" s="38" t="s">
        <v>30</v>
      </c>
      <c r="F27" s="38"/>
      <c r="G27" s="38"/>
      <c r="H27" s="9" t="s">
        <v>202</v>
      </c>
      <c r="I27" s="3">
        <f t="array" ref="I27">IFERROR(_xlfn.IFS(D27="X",1,E27="X",2,F27="X",3,G27="X",4),0)</f>
        <v>2</v>
      </c>
      <c r="J27" s="3"/>
      <c r="K27" s="70" t="s">
        <v>7</v>
      </c>
      <c r="L27" s="38" t="s">
        <v>30</v>
      </c>
      <c r="M27" s="38"/>
      <c r="N27" s="39"/>
      <c r="O27" s="38"/>
      <c r="P27" s="9"/>
      <c r="Q27" s="3">
        <f t="array" ref="Q27">IFERROR(_xlfn.IFS(L27="X",1,M27="X",2,N27="X",3,O27="X",4),0)</f>
        <v>1</v>
      </c>
      <c r="R27" s="3"/>
      <c r="S27" s="70"/>
      <c r="T27" s="38"/>
      <c r="U27" s="38"/>
      <c r="V27" s="38"/>
      <c r="W27" s="38"/>
      <c r="X27" s="9"/>
      <c r="Y27" s="3">
        <f t="array" ref="Y27">IFERROR(_xlfn.IFS(T27="X",1,U27="X",2,V27="X",3,W27="X",4),0)</f>
        <v>0</v>
      </c>
      <c r="Z27" s="25"/>
      <c r="AA27" s="25"/>
      <c r="AB27" s="3"/>
      <c r="AC27" s="3"/>
      <c r="AD27" s="25"/>
      <c r="AE27" s="25"/>
      <c r="AF27" s="25"/>
      <c r="AG27" s="25"/>
      <c r="AH27" s="3"/>
      <c r="AI27" s="3"/>
      <c r="AJ27" s="25"/>
      <c r="AK27" s="25"/>
      <c r="AL27" s="25"/>
      <c r="AM27" s="25"/>
      <c r="AN27" s="3"/>
      <c r="AO27" s="3"/>
      <c r="AP27" s="25"/>
      <c r="AQ27" s="25"/>
      <c r="AR27" s="25"/>
      <c r="AS27" s="25"/>
      <c r="AT27" s="3"/>
      <c r="AU27" s="3"/>
      <c r="AV27" s="25"/>
      <c r="AW27" s="25"/>
      <c r="AX27" s="25"/>
      <c r="AY27" s="25"/>
      <c r="AZ27" s="3"/>
      <c r="BA27" s="3"/>
      <c r="BB27" s="25"/>
      <c r="BC27" s="25"/>
      <c r="BD27" s="25"/>
      <c r="BE27" s="25"/>
      <c r="BF27" s="3"/>
      <c r="BG27" s="3"/>
      <c r="BH27" s="25"/>
      <c r="BI27" s="25"/>
      <c r="BJ27" s="25"/>
      <c r="BK27" s="25"/>
      <c r="BL27" s="3"/>
      <c r="BM27" s="3"/>
      <c r="BN27" s="25"/>
      <c r="BO27" s="25"/>
      <c r="BP27" s="25"/>
      <c r="BQ27" s="25"/>
      <c r="BR27" s="3"/>
      <c r="BS27" s="3"/>
      <c r="BT27" s="25"/>
      <c r="BU27" s="25"/>
      <c r="BV27" s="25"/>
      <c r="BW27" s="25"/>
      <c r="BX27" s="3"/>
      <c r="CB27" s="26"/>
      <c r="CC27" s="26"/>
      <c r="CD27" s="26"/>
      <c r="CE27" s="26"/>
      <c r="CF27" s="26"/>
      <c r="CG27" s="26"/>
      <c r="CH27" s="26"/>
      <c r="CI27" s="2"/>
      <c r="CJ27" s="5"/>
      <c r="CK27" s="4"/>
      <c r="CL27" s="2"/>
      <c r="CM27" s="10"/>
      <c r="CN27" s="10"/>
      <c r="CO27" s="10"/>
      <c r="CP27" s="10"/>
    </row>
    <row r="28" spans="2:94" s="1" customFormat="1" ht="42" customHeight="1" x14ac:dyDescent="0.25">
      <c r="C28" s="70" t="s">
        <v>8</v>
      </c>
      <c r="D28" s="38"/>
      <c r="E28" s="38" t="s">
        <v>30</v>
      </c>
      <c r="F28" s="38"/>
      <c r="G28" s="38"/>
      <c r="H28" s="9" t="s">
        <v>203</v>
      </c>
      <c r="I28" s="3">
        <f t="array" ref="I28">IFERROR(_xlfn.IFS(D28="X",1,E28="X",2,F28="X",3,G28="X",4),0)</f>
        <v>2</v>
      </c>
      <c r="J28" s="3"/>
      <c r="K28" s="70"/>
      <c r="L28" s="38"/>
      <c r="M28" s="38"/>
      <c r="N28" s="39"/>
      <c r="O28" s="38"/>
      <c r="P28" s="9"/>
      <c r="Q28" s="3">
        <f t="array" ref="Q28">IFERROR(_xlfn.IFS(L28="X",1,M28="X",2,N28="X",3,O28="X",4),0)</f>
        <v>0</v>
      </c>
      <c r="R28" s="3"/>
      <c r="S28" s="70"/>
      <c r="T28" s="38"/>
      <c r="U28" s="38"/>
      <c r="V28" s="38"/>
      <c r="W28" s="38"/>
      <c r="X28" s="9"/>
      <c r="Y28" s="3">
        <f t="array" ref="Y28">IFERROR(_xlfn.IFS(T28="X",1,U28="X",2,V28="X",3,W28="X",4),0)</f>
        <v>0</v>
      </c>
      <c r="Z28" s="25"/>
      <c r="AA28" s="25"/>
      <c r="AB28" s="3"/>
      <c r="AC28" s="3"/>
      <c r="AD28" s="25"/>
      <c r="AE28" s="25"/>
      <c r="AF28" s="25"/>
      <c r="AG28" s="25"/>
      <c r="AH28" s="3"/>
      <c r="AI28" s="3"/>
      <c r="AJ28" s="25"/>
      <c r="AK28" s="25"/>
      <c r="AL28" s="25"/>
      <c r="AM28" s="25"/>
      <c r="AN28" s="3"/>
      <c r="AO28" s="3"/>
      <c r="AP28" s="25"/>
      <c r="AQ28" s="25"/>
      <c r="AR28" s="25"/>
      <c r="AS28" s="25"/>
      <c r="AT28" s="3"/>
      <c r="AU28" s="3"/>
      <c r="AV28" s="25"/>
      <c r="AW28" s="25"/>
      <c r="AX28" s="25"/>
      <c r="AY28" s="25"/>
      <c r="AZ28" s="3"/>
      <c r="BA28" s="3"/>
      <c r="BB28" s="25"/>
      <c r="BC28" s="25"/>
      <c r="BD28" s="25"/>
      <c r="BE28" s="25"/>
      <c r="BF28" s="3"/>
      <c r="BG28" s="3"/>
      <c r="BH28" s="25"/>
      <c r="BI28" s="25"/>
      <c r="BJ28" s="25"/>
      <c r="BK28" s="25"/>
      <c r="BL28" s="3"/>
      <c r="BM28" s="3"/>
      <c r="BN28" s="25"/>
      <c r="BO28" s="25"/>
      <c r="BP28" s="25"/>
      <c r="BQ28" s="25"/>
      <c r="BR28" s="3"/>
      <c r="BS28" s="3"/>
      <c r="BT28" s="25"/>
      <c r="BU28" s="25"/>
      <c r="BV28" s="25"/>
      <c r="BW28" s="25"/>
      <c r="BX28" s="3"/>
      <c r="CB28" s="26"/>
      <c r="CC28" s="26"/>
      <c r="CD28" s="26"/>
      <c r="CE28" s="26"/>
      <c r="CF28" s="26"/>
      <c r="CG28" s="26"/>
      <c r="CH28" s="26"/>
      <c r="CI28" s="2"/>
      <c r="CJ28" s="5"/>
      <c r="CK28" s="4"/>
      <c r="CL28" s="2"/>
      <c r="CM28" s="10"/>
      <c r="CN28" s="10"/>
      <c r="CO28" s="10"/>
      <c r="CP28" s="10"/>
    </row>
    <row r="29" spans="2:94" s="1" customFormat="1" ht="32.65" customHeight="1" x14ac:dyDescent="0.25">
      <c r="C29" s="25"/>
      <c r="D29" s="28"/>
      <c r="E29" s="28"/>
      <c r="F29" s="28"/>
      <c r="G29" s="28"/>
      <c r="H29" s="30"/>
      <c r="I29" s="30">
        <f>AVERAGE(I15:I28)</f>
        <v>2.3571428571428572</v>
      </c>
      <c r="J29" s="3"/>
      <c r="K29" s="25">
        <f>COUNTA(K15:K28)</f>
        <v>13</v>
      </c>
      <c r="L29" s="28">
        <f>COUNTIFS(L15:L28,"x",L15:L28,"X")*1</f>
        <v>2</v>
      </c>
      <c r="M29" s="28">
        <f>COUNTIFS(M15:M28,"x",M15:M28,"X")*2</f>
        <v>6</v>
      </c>
      <c r="N29" s="28">
        <f>COUNTIFS(N15:N28,"x",N15:N28,"X")*3</f>
        <v>15</v>
      </c>
      <c r="O29" s="28">
        <f>COUNTIFS(O15:O28,"x",O15:O28,"X")*4</f>
        <v>8</v>
      </c>
      <c r="P29" s="30">
        <f>SUM(L29:O29)/K29</f>
        <v>2.3846153846153846</v>
      </c>
      <c r="Q29" s="3"/>
      <c r="R29" s="3"/>
      <c r="S29" s="25">
        <f>COUNTA(S15:S28)</f>
        <v>11</v>
      </c>
      <c r="T29" s="28">
        <f>COUNTIFS(T15:T28,"x",T15:T28,"X")*1</f>
        <v>8</v>
      </c>
      <c r="U29" s="28">
        <f>COUNTIFS(U15:U28,"x",U15:U28,"X")*2</f>
        <v>2</v>
      </c>
      <c r="V29" s="28">
        <f>COUNTIFS(V15:V28,"x",V15:V28,"X")*3</f>
        <v>0</v>
      </c>
      <c r="W29" s="28">
        <f>COUNTIFS(W15:W28,"x",W15:W28,"X")*4</f>
        <v>0</v>
      </c>
      <c r="X29" s="30">
        <f>SUM(T29:W29)/S29</f>
        <v>0.90909090909090906</v>
      </c>
      <c r="Y29" s="3"/>
      <c r="Z29" s="25"/>
      <c r="AA29" s="25"/>
      <c r="AB29" s="3"/>
      <c r="AC29" s="3"/>
      <c r="AD29" s="25"/>
      <c r="AE29" s="25"/>
      <c r="AF29" s="25"/>
      <c r="AG29" s="25"/>
      <c r="AH29" s="3"/>
      <c r="AI29" s="3"/>
      <c r="AJ29" s="25"/>
      <c r="AK29" s="25"/>
      <c r="AL29" s="25"/>
      <c r="AM29" s="25"/>
      <c r="AN29" s="3"/>
      <c r="AO29" s="3"/>
      <c r="AP29" s="25"/>
      <c r="AQ29" s="25"/>
      <c r="AR29" s="25"/>
      <c r="AS29" s="25"/>
      <c r="AT29" s="3"/>
      <c r="AU29" s="3"/>
      <c r="AV29" s="25"/>
      <c r="AW29" s="25"/>
      <c r="AX29" s="25"/>
      <c r="AY29" s="25"/>
      <c r="AZ29" s="3"/>
      <c r="BA29" s="3"/>
      <c r="BB29" s="25"/>
      <c r="BC29" s="25"/>
      <c r="BD29" s="25"/>
      <c r="BE29" s="25"/>
      <c r="BF29" s="3"/>
      <c r="BG29" s="3"/>
      <c r="BH29" s="25"/>
      <c r="BI29" s="25"/>
      <c r="BJ29" s="25"/>
      <c r="BK29" s="25"/>
      <c r="BL29" s="3"/>
      <c r="BM29" s="3"/>
      <c r="BN29" s="25"/>
      <c r="BO29" s="25"/>
      <c r="BP29" s="25"/>
      <c r="BQ29" s="25"/>
      <c r="BR29" s="3"/>
      <c r="BS29" s="3"/>
      <c r="BT29" s="25"/>
      <c r="BU29" s="25"/>
      <c r="BV29" s="25"/>
      <c r="BW29" s="25"/>
      <c r="BX29" s="3"/>
      <c r="CB29" s="26"/>
      <c r="CC29" s="26"/>
      <c r="CD29" s="26"/>
      <c r="CE29" s="26"/>
      <c r="CF29" s="26"/>
      <c r="CG29" s="26"/>
      <c r="CH29" s="26"/>
      <c r="CI29" s="2"/>
      <c r="CJ29" s="5"/>
      <c r="CK29" s="4"/>
      <c r="CL29" s="2"/>
      <c r="CM29" s="10"/>
      <c r="CN29" s="10"/>
      <c r="CO29" s="10"/>
      <c r="CP29" s="10"/>
    </row>
    <row r="30" spans="2:94" s="1" customFormat="1" ht="32.65" customHeight="1" thickBot="1" x14ac:dyDescent="0.3">
      <c r="B30" s="2"/>
      <c r="C30" s="2"/>
      <c r="D30" s="2"/>
      <c r="E30" s="2"/>
      <c r="F30" s="2"/>
      <c r="G30" s="2"/>
      <c r="H30" s="2"/>
      <c r="I30" s="2"/>
      <c r="J30" s="2"/>
      <c r="K30" s="25"/>
      <c r="L30" s="28"/>
      <c r="M30" s="28"/>
      <c r="N30" s="28"/>
      <c r="O30" s="28"/>
      <c r="P30" s="3"/>
      <c r="Q30" s="3"/>
      <c r="R30" s="3"/>
      <c r="S30" s="25"/>
      <c r="T30" s="28"/>
      <c r="U30" s="28"/>
      <c r="V30" s="28"/>
      <c r="W30" s="28"/>
      <c r="X30" s="3"/>
      <c r="Y30" s="3"/>
      <c r="Z30" s="25"/>
      <c r="AA30" s="25"/>
      <c r="AB30" s="3"/>
      <c r="AC30" s="3"/>
      <c r="AD30" s="25"/>
      <c r="AE30" s="25"/>
      <c r="AF30" s="25"/>
      <c r="AG30" s="25"/>
      <c r="AH30" s="3"/>
      <c r="AI30" s="3"/>
      <c r="AJ30" s="25"/>
      <c r="AK30" s="25"/>
      <c r="AL30" s="25"/>
      <c r="AM30" s="25"/>
      <c r="AN30" s="3"/>
      <c r="AO30" s="3"/>
      <c r="AP30" s="25"/>
      <c r="AQ30" s="25"/>
      <c r="AR30" s="25"/>
      <c r="AS30" s="25"/>
      <c r="AT30" s="3"/>
      <c r="AU30" s="3"/>
      <c r="AV30" s="25"/>
      <c r="AW30" s="25"/>
      <c r="AX30" s="25"/>
      <c r="AY30" s="25"/>
      <c r="AZ30" s="3"/>
      <c r="BA30" s="3"/>
      <c r="BB30" s="25"/>
      <c r="BC30" s="25"/>
      <c r="BD30" s="25"/>
      <c r="BE30" s="25"/>
      <c r="BF30" s="3"/>
      <c r="BG30" s="3"/>
      <c r="BH30" s="25"/>
      <c r="BI30" s="25"/>
      <c r="BJ30" s="25"/>
      <c r="BK30" s="25"/>
      <c r="BL30" s="3"/>
      <c r="BM30" s="3"/>
      <c r="BN30" s="25"/>
      <c r="BO30" s="25"/>
      <c r="BP30" s="25"/>
      <c r="BQ30" s="25"/>
      <c r="BR30" s="3"/>
      <c r="BS30" s="3"/>
      <c r="BT30" s="25"/>
      <c r="BU30" s="25"/>
      <c r="BV30" s="25"/>
      <c r="BW30" s="25"/>
      <c r="BX30" s="3"/>
      <c r="CB30" s="26"/>
      <c r="CC30" s="26"/>
      <c r="CD30" s="26"/>
      <c r="CE30" s="26"/>
      <c r="CF30" s="26"/>
      <c r="CG30" s="26"/>
      <c r="CH30" s="26"/>
      <c r="CI30" s="2"/>
      <c r="CJ30" s="5"/>
      <c r="CK30" s="4"/>
      <c r="CL30" s="2"/>
      <c r="CM30" s="10"/>
      <c r="CN30" s="10"/>
      <c r="CO30" s="10"/>
      <c r="CP30" s="10"/>
    </row>
    <row r="31" spans="2:94" s="1" customFormat="1" ht="42" customHeight="1" thickBot="1" x14ac:dyDescent="0.3">
      <c r="B31" s="2"/>
      <c r="C31" s="2"/>
      <c r="D31" s="104" t="s">
        <v>59</v>
      </c>
      <c r="E31" s="104"/>
      <c r="F31" s="104"/>
      <c r="G31" s="104"/>
      <c r="H31" s="104"/>
      <c r="I31" s="36"/>
      <c r="J31" s="12"/>
      <c r="K31" s="2"/>
      <c r="L31" s="104" t="s">
        <v>60</v>
      </c>
      <c r="M31" s="104"/>
      <c r="N31" s="104"/>
      <c r="O31" s="104"/>
      <c r="P31" s="104"/>
      <c r="Q31" s="12"/>
      <c r="R31" s="12"/>
      <c r="S31" s="25"/>
      <c r="T31" s="28"/>
      <c r="U31" s="28"/>
      <c r="V31" s="28"/>
      <c r="W31" s="28"/>
      <c r="X31" s="3"/>
      <c r="Y31" s="3"/>
      <c r="Z31" s="25"/>
      <c r="AA31" s="25"/>
      <c r="AB31" s="3"/>
      <c r="AC31" s="3"/>
      <c r="AD31" s="25"/>
      <c r="AE31" s="25"/>
      <c r="AF31" s="25"/>
      <c r="AG31" s="25"/>
      <c r="AH31" s="3"/>
      <c r="AI31" s="3"/>
      <c r="AJ31" s="25"/>
      <c r="AK31" s="25"/>
      <c r="AL31" s="25"/>
      <c r="AM31" s="25"/>
      <c r="AN31" s="3"/>
      <c r="AO31" s="3"/>
      <c r="AP31" s="25"/>
      <c r="AQ31" s="25"/>
      <c r="AR31" s="25"/>
      <c r="AS31" s="25"/>
      <c r="AT31" s="3"/>
      <c r="AU31" s="3"/>
      <c r="AV31" s="25"/>
      <c r="AW31" s="25"/>
      <c r="AX31" s="25"/>
      <c r="AY31" s="25"/>
      <c r="AZ31" s="3"/>
      <c r="BA31" s="3"/>
      <c r="BB31" s="25"/>
      <c r="BC31" s="25"/>
      <c r="BD31" s="25"/>
      <c r="BE31" s="25"/>
      <c r="BF31" s="3"/>
      <c r="BG31" s="3"/>
      <c r="BH31" s="25"/>
      <c r="BI31" s="25"/>
      <c r="BJ31" s="25"/>
      <c r="BK31" s="25"/>
      <c r="BL31" s="3"/>
      <c r="BM31" s="3"/>
      <c r="BN31" s="25"/>
      <c r="BO31" s="25"/>
      <c r="BP31" s="25"/>
      <c r="BQ31" s="25"/>
      <c r="BR31" s="3"/>
      <c r="BS31" s="3"/>
      <c r="BT31" s="25"/>
      <c r="BU31" s="25"/>
      <c r="BV31" s="25"/>
      <c r="BW31" s="25"/>
      <c r="BX31" s="3"/>
      <c r="CB31" s="26"/>
      <c r="CC31" s="26"/>
      <c r="CD31" s="26"/>
      <c r="CE31" s="26"/>
      <c r="CF31" s="26"/>
      <c r="CG31" s="26"/>
      <c r="CH31" s="26"/>
      <c r="CI31" s="2"/>
      <c r="CJ31" s="5"/>
      <c r="CK31" s="4"/>
      <c r="CL31" s="2"/>
      <c r="CM31" s="10"/>
      <c r="CN31" s="10"/>
      <c r="CO31" s="10"/>
      <c r="CP31" s="10"/>
    </row>
    <row r="32" spans="2:94" s="1" customFormat="1" ht="42" customHeight="1" thickBot="1" x14ac:dyDescent="0.3">
      <c r="B32" s="37"/>
      <c r="D32" s="24"/>
      <c r="E32" s="106" t="s">
        <v>22</v>
      </c>
      <c r="F32" s="106"/>
      <c r="G32" s="24"/>
      <c r="H32" s="24"/>
      <c r="I32" s="24"/>
      <c r="J32" s="37"/>
      <c r="L32" s="24"/>
      <c r="M32" s="106" t="s">
        <v>22</v>
      </c>
      <c r="N32" s="106"/>
      <c r="O32" s="24"/>
      <c r="P32" s="24"/>
      <c r="Q32" s="37"/>
      <c r="R32" s="37"/>
      <c r="S32" s="25"/>
      <c r="T32" s="28"/>
      <c r="U32" s="28"/>
      <c r="V32" s="28"/>
      <c r="W32" s="28"/>
      <c r="X32" s="3"/>
      <c r="Y32" s="3"/>
      <c r="Z32" s="25"/>
      <c r="AA32" s="25"/>
      <c r="AB32" s="3"/>
      <c r="AC32" s="3"/>
      <c r="AD32" s="25"/>
      <c r="AE32" s="25"/>
      <c r="AF32" s="25"/>
      <c r="AG32" s="25"/>
      <c r="AH32" s="3"/>
      <c r="AI32" s="3"/>
      <c r="AJ32" s="25"/>
      <c r="AK32" s="25"/>
      <c r="AL32" s="25"/>
      <c r="AM32" s="25"/>
      <c r="AN32" s="3"/>
      <c r="AO32" s="3"/>
      <c r="AP32" s="25"/>
      <c r="AQ32" s="25"/>
      <c r="AR32" s="25"/>
      <c r="AS32" s="25"/>
      <c r="AT32" s="3"/>
      <c r="AU32" s="3"/>
      <c r="AV32" s="25"/>
      <c r="AW32" s="25"/>
      <c r="AX32" s="25"/>
      <c r="AY32" s="25"/>
      <c r="AZ32" s="3"/>
      <c r="BA32" s="3"/>
      <c r="BB32" s="25"/>
      <c r="BC32" s="25"/>
      <c r="BD32" s="25"/>
      <c r="BE32" s="25"/>
      <c r="BF32" s="3"/>
      <c r="BG32" s="3"/>
      <c r="BH32" s="25"/>
      <c r="BI32" s="25"/>
      <c r="BJ32" s="25"/>
      <c r="BK32" s="25"/>
      <c r="BL32" s="3"/>
      <c r="BM32" s="3"/>
      <c r="BN32" s="25"/>
      <c r="BO32" s="25"/>
      <c r="BP32" s="25"/>
      <c r="BQ32" s="25"/>
      <c r="BR32" s="3"/>
      <c r="BS32" s="3"/>
      <c r="BT32" s="25"/>
      <c r="BU32" s="25"/>
      <c r="BV32" s="25"/>
      <c r="BW32" s="25"/>
      <c r="BX32" s="3"/>
      <c r="CB32" s="26"/>
      <c r="CC32" s="26"/>
      <c r="CD32" s="26"/>
      <c r="CE32" s="26"/>
      <c r="CF32" s="26"/>
      <c r="CG32" s="26"/>
      <c r="CH32" s="26"/>
      <c r="CI32" s="2"/>
      <c r="CJ32" s="5"/>
      <c r="CK32" s="4"/>
      <c r="CL32" s="2"/>
      <c r="CM32" s="10"/>
      <c r="CN32" s="10"/>
      <c r="CO32" s="10"/>
      <c r="CP32" s="10"/>
    </row>
    <row r="33" spans="2:94" s="1" customFormat="1" ht="42" customHeight="1" x14ac:dyDescent="0.25">
      <c r="B33" s="11"/>
      <c r="C33" s="25"/>
      <c r="D33" s="6" t="s">
        <v>159</v>
      </c>
      <c r="E33" s="19" t="s">
        <v>160</v>
      </c>
      <c r="F33" s="19" t="s">
        <v>161</v>
      </c>
      <c r="G33" s="7" t="s">
        <v>162</v>
      </c>
      <c r="H33" s="8" t="s">
        <v>27</v>
      </c>
      <c r="J33" s="3"/>
      <c r="K33" s="25"/>
      <c r="L33" s="6" t="s">
        <v>159</v>
      </c>
      <c r="M33" s="19" t="s">
        <v>160</v>
      </c>
      <c r="N33" s="19" t="s">
        <v>161</v>
      </c>
      <c r="O33" s="7" t="s">
        <v>162</v>
      </c>
      <c r="P33" s="8" t="s">
        <v>27</v>
      </c>
      <c r="Q33" s="3"/>
      <c r="R33" s="3"/>
      <c r="S33" s="25"/>
      <c r="T33" s="28"/>
      <c r="U33" s="28"/>
      <c r="V33" s="28"/>
      <c r="W33" s="28"/>
      <c r="X33" s="3"/>
      <c r="Y33" s="3"/>
      <c r="Z33" s="25"/>
      <c r="AA33" s="25"/>
      <c r="AB33" s="3"/>
      <c r="AC33" s="3"/>
      <c r="AD33" s="25"/>
      <c r="AE33" s="25"/>
      <c r="AF33" s="25"/>
      <c r="AG33" s="25"/>
      <c r="AH33" s="3"/>
      <c r="AI33" s="3"/>
      <c r="AJ33" s="25"/>
      <c r="AK33" s="25"/>
      <c r="AL33" s="25"/>
      <c r="AM33" s="25"/>
      <c r="AN33" s="3"/>
      <c r="AO33" s="3"/>
      <c r="AP33" s="25"/>
      <c r="AQ33" s="25"/>
      <c r="AR33" s="25"/>
      <c r="AS33" s="25"/>
      <c r="AT33" s="3"/>
      <c r="AU33" s="3"/>
      <c r="AV33" s="25"/>
      <c r="AW33" s="25"/>
      <c r="AX33" s="25"/>
      <c r="AY33" s="25"/>
      <c r="AZ33" s="3"/>
      <c r="BA33" s="3"/>
      <c r="BB33" s="25"/>
      <c r="BC33" s="25"/>
      <c r="BD33" s="25"/>
      <c r="BE33" s="25"/>
      <c r="BF33" s="3"/>
      <c r="BG33" s="3"/>
      <c r="BH33" s="25"/>
      <c r="BI33" s="25"/>
      <c r="BJ33" s="25"/>
      <c r="BK33" s="25"/>
      <c r="BL33" s="3"/>
      <c r="BM33" s="3"/>
      <c r="BN33" s="25"/>
      <c r="BO33" s="25"/>
      <c r="BP33" s="25"/>
      <c r="BQ33" s="25"/>
      <c r="BR33" s="3"/>
      <c r="BS33" s="3"/>
      <c r="BT33" s="25"/>
      <c r="BU33" s="25"/>
      <c r="BV33" s="25"/>
      <c r="BW33" s="25"/>
      <c r="BX33" s="3"/>
      <c r="CB33" s="26"/>
      <c r="CC33" s="26"/>
      <c r="CD33" s="26"/>
      <c r="CE33" s="26"/>
      <c r="CF33" s="26"/>
      <c r="CG33" s="26"/>
      <c r="CH33" s="26"/>
      <c r="CI33" s="2"/>
      <c r="CJ33" s="5"/>
      <c r="CK33" s="4"/>
      <c r="CL33" s="2"/>
      <c r="CM33" s="10"/>
      <c r="CN33" s="10"/>
      <c r="CO33" s="10"/>
      <c r="CP33" s="10"/>
    </row>
    <row r="34" spans="2:94" s="1" customFormat="1" ht="60.4" customHeight="1" x14ac:dyDescent="0.25">
      <c r="B34" s="11"/>
      <c r="C34" s="69" t="s">
        <v>177</v>
      </c>
      <c r="D34" s="20" t="s">
        <v>16</v>
      </c>
      <c r="E34" s="21" t="s">
        <v>178</v>
      </c>
      <c r="F34" s="21" t="s">
        <v>179</v>
      </c>
      <c r="G34" s="22" t="s">
        <v>180</v>
      </c>
      <c r="H34" s="27"/>
      <c r="J34" s="3"/>
      <c r="K34" s="69" t="s">
        <v>177</v>
      </c>
      <c r="L34" s="20" t="s">
        <v>16</v>
      </c>
      <c r="M34" s="21" t="s">
        <v>178</v>
      </c>
      <c r="N34" s="21" t="s">
        <v>179</v>
      </c>
      <c r="O34" s="22" t="s">
        <v>180</v>
      </c>
      <c r="P34" s="27"/>
      <c r="Q34" s="3"/>
      <c r="R34" s="3"/>
      <c r="S34" s="25"/>
      <c r="T34" s="28"/>
      <c r="U34" s="28"/>
      <c r="V34" s="28"/>
      <c r="W34" s="28"/>
      <c r="X34" s="3"/>
      <c r="Y34" s="3"/>
      <c r="Z34" s="25"/>
      <c r="AA34" s="25"/>
      <c r="AB34" s="3"/>
      <c r="AC34" s="3"/>
      <c r="AD34" s="25"/>
      <c r="AE34" s="25"/>
      <c r="AF34" s="25"/>
      <c r="AG34" s="25"/>
      <c r="AH34" s="3"/>
      <c r="AI34" s="3"/>
      <c r="AJ34" s="25"/>
      <c r="AK34" s="25"/>
      <c r="AL34" s="25"/>
      <c r="AM34" s="25"/>
      <c r="AN34" s="3"/>
      <c r="AO34" s="3"/>
      <c r="AP34" s="25"/>
      <c r="AQ34" s="25"/>
      <c r="AR34" s="25"/>
      <c r="AS34" s="25"/>
      <c r="AT34" s="3"/>
      <c r="AU34" s="3"/>
      <c r="AV34" s="25"/>
      <c r="AW34" s="25"/>
      <c r="AX34" s="25"/>
      <c r="AY34" s="25"/>
      <c r="AZ34" s="3"/>
      <c r="BA34" s="3"/>
      <c r="BB34" s="25"/>
      <c r="BC34" s="25"/>
      <c r="BD34" s="25"/>
      <c r="BE34" s="25"/>
      <c r="BF34" s="3"/>
      <c r="BG34" s="3"/>
      <c r="BH34" s="25"/>
      <c r="BI34" s="25"/>
      <c r="BJ34" s="25"/>
      <c r="BK34" s="25"/>
      <c r="BL34" s="3"/>
      <c r="BM34" s="3"/>
      <c r="BN34" s="25"/>
      <c r="BO34" s="25"/>
      <c r="BP34" s="25"/>
      <c r="BQ34" s="25"/>
      <c r="BR34" s="3"/>
      <c r="BS34" s="3"/>
      <c r="BT34" s="25"/>
      <c r="BU34" s="25"/>
      <c r="BV34" s="25"/>
      <c r="BW34" s="25"/>
      <c r="BX34" s="3"/>
      <c r="CB34" s="26"/>
      <c r="CC34" s="26"/>
      <c r="CD34" s="26"/>
      <c r="CE34" s="26"/>
      <c r="CF34" s="26"/>
      <c r="CG34" s="26"/>
      <c r="CH34" s="26"/>
      <c r="CI34" s="2"/>
      <c r="CJ34" s="5"/>
      <c r="CK34" s="4"/>
      <c r="CL34" s="2"/>
      <c r="CM34" s="10"/>
      <c r="CN34" s="10"/>
      <c r="CO34" s="10"/>
      <c r="CP34" s="10"/>
    </row>
    <row r="35" spans="2:94" s="1" customFormat="1" ht="76.150000000000006" customHeight="1" x14ac:dyDescent="0.25">
      <c r="C35" s="70" t="s">
        <v>61</v>
      </c>
      <c r="D35" s="38" t="s">
        <v>30</v>
      </c>
      <c r="E35" s="38"/>
      <c r="F35" s="38"/>
      <c r="G35" s="38"/>
      <c r="H35" s="9"/>
      <c r="I35" s="3">
        <f t="array" ref="I35">IFERROR(_xlfn.IFS(D35="X",1,E35="X",2,F35="X",3,G35="X",4),0)</f>
        <v>1</v>
      </c>
      <c r="J35" s="3"/>
      <c r="K35" s="70" t="s">
        <v>10</v>
      </c>
      <c r="L35" s="38"/>
      <c r="M35" s="38"/>
      <c r="N35" s="38"/>
      <c r="O35" s="38" t="s">
        <v>30</v>
      </c>
      <c r="P35" s="9"/>
      <c r="Q35" s="3">
        <f t="array" ref="Q35">IFERROR(_xlfn.IFS(L35="X",1,M35="X",2,N35="X",3,O35="X",4),0)</f>
        <v>4</v>
      </c>
      <c r="R35" s="3"/>
      <c r="S35" s="25"/>
      <c r="T35" s="28"/>
      <c r="U35" s="28"/>
      <c r="V35" s="28"/>
      <c r="W35" s="28"/>
      <c r="X35" s="3"/>
      <c r="Y35" s="3"/>
      <c r="Z35" s="25"/>
      <c r="AA35" s="25"/>
      <c r="AB35" s="3"/>
      <c r="AC35" s="3"/>
      <c r="AD35" s="25"/>
      <c r="AE35" s="25"/>
      <c r="AF35" s="25"/>
      <c r="AG35" s="25"/>
      <c r="AH35" s="3"/>
      <c r="AI35" s="3"/>
      <c r="AJ35" s="25"/>
      <c r="AK35" s="25"/>
      <c r="AL35" s="25"/>
      <c r="AM35" s="25"/>
      <c r="AN35" s="3"/>
      <c r="AO35" s="3"/>
      <c r="AP35" s="25"/>
      <c r="AQ35" s="25"/>
      <c r="AR35" s="25"/>
      <c r="AS35" s="25"/>
      <c r="AT35" s="3"/>
      <c r="AU35" s="3"/>
      <c r="AV35" s="25"/>
      <c r="AW35" s="25"/>
      <c r="AX35" s="25"/>
      <c r="AY35" s="25"/>
      <c r="AZ35" s="3"/>
      <c r="BA35" s="3"/>
      <c r="BB35" s="25"/>
      <c r="BC35" s="25"/>
      <c r="BD35" s="25"/>
      <c r="BE35" s="25"/>
      <c r="BF35" s="3"/>
      <c r="BG35" s="3"/>
      <c r="BH35" s="25"/>
      <c r="BI35" s="25"/>
      <c r="BJ35" s="25"/>
      <c r="BK35" s="25"/>
      <c r="BL35" s="3"/>
      <c r="BM35" s="3"/>
      <c r="BN35" s="25"/>
      <c r="BO35" s="25"/>
      <c r="BP35" s="25"/>
      <c r="BQ35" s="25"/>
      <c r="BR35" s="3"/>
      <c r="BS35" s="3"/>
      <c r="BT35" s="25"/>
      <c r="BU35" s="25"/>
      <c r="BV35" s="25"/>
      <c r="BW35" s="25"/>
      <c r="BX35" s="3"/>
      <c r="CB35" s="26"/>
      <c r="CC35" s="26"/>
      <c r="CD35" s="26"/>
      <c r="CE35" s="26"/>
      <c r="CF35" s="26"/>
      <c r="CG35" s="26"/>
      <c r="CH35" s="26"/>
      <c r="CI35" s="2"/>
      <c r="CJ35" s="5"/>
      <c r="CK35" s="4"/>
      <c r="CL35" s="2"/>
      <c r="CM35" s="10"/>
      <c r="CN35" s="10"/>
      <c r="CO35" s="10"/>
      <c r="CP35" s="10"/>
    </row>
    <row r="36" spans="2:94" s="1" customFormat="1" ht="66" customHeight="1" x14ac:dyDescent="0.25">
      <c r="C36" s="70" t="s">
        <v>118</v>
      </c>
      <c r="D36" s="38" t="s">
        <v>30</v>
      </c>
      <c r="E36" s="38"/>
      <c r="F36" s="38"/>
      <c r="G36" s="38"/>
      <c r="H36" s="9"/>
      <c r="I36" s="3">
        <f t="array" ref="I36">IFERROR(_xlfn.IFS(D36="X",1,E36="X",2,F36="X",3,G36="X",4),0)</f>
        <v>1</v>
      </c>
      <c r="J36" s="3"/>
      <c r="K36" s="71" t="s">
        <v>63</v>
      </c>
      <c r="L36" s="38" t="s">
        <v>30</v>
      </c>
      <c r="M36" s="38"/>
      <c r="N36" s="38"/>
      <c r="O36" s="38"/>
      <c r="P36" s="72"/>
      <c r="Q36" s="3">
        <f t="array" ref="Q36">IFERROR(_xlfn.IFS(L36="X",1,M36="X",2,N36="X",3,O36="X",4),0)</f>
        <v>1</v>
      </c>
      <c r="R36" s="3"/>
      <c r="S36" s="25"/>
      <c r="T36" s="28"/>
      <c r="U36" s="28"/>
      <c r="V36" s="28"/>
      <c r="W36" s="28"/>
      <c r="X36" s="3"/>
      <c r="Y36" s="3"/>
      <c r="Z36" s="25"/>
      <c r="AA36" s="25"/>
      <c r="AB36" s="3"/>
      <c r="AC36" s="3"/>
      <c r="AD36" s="25"/>
      <c r="AE36" s="25"/>
      <c r="AF36" s="25"/>
      <c r="AG36" s="25"/>
      <c r="AH36" s="3"/>
      <c r="AI36" s="3"/>
      <c r="AJ36" s="25"/>
      <c r="AK36" s="25"/>
      <c r="AL36" s="25"/>
      <c r="AM36" s="25"/>
      <c r="AN36" s="3"/>
      <c r="AO36" s="3"/>
      <c r="AP36" s="25"/>
      <c r="AQ36" s="25"/>
      <c r="AR36" s="25"/>
      <c r="AS36" s="25"/>
      <c r="AT36" s="3"/>
      <c r="AU36" s="3"/>
      <c r="AV36" s="25"/>
      <c r="AW36" s="25"/>
      <c r="AX36" s="25"/>
      <c r="AY36" s="25"/>
      <c r="AZ36" s="3"/>
      <c r="BA36" s="3"/>
      <c r="BB36" s="25"/>
      <c r="BC36" s="25"/>
      <c r="BD36" s="25"/>
      <c r="BE36" s="25"/>
      <c r="BF36" s="3"/>
      <c r="BG36" s="3"/>
      <c r="BH36" s="25"/>
      <c r="BI36" s="25"/>
      <c r="BJ36" s="25"/>
      <c r="BK36" s="25"/>
      <c r="BL36" s="3"/>
      <c r="BM36" s="3"/>
      <c r="BN36" s="25"/>
      <c r="BO36" s="25"/>
      <c r="BP36" s="25"/>
      <c r="BQ36" s="25"/>
      <c r="BR36" s="3"/>
      <c r="BS36" s="3"/>
      <c r="BT36" s="25"/>
      <c r="BU36" s="25"/>
      <c r="BV36" s="25"/>
      <c r="BW36" s="25"/>
      <c r="BX36" s="3"/>
      <c r="CB36" s="26"/>
      <c r="CC36" s="26"/>
      <c r="CD36" s="26"/>
      <c r="CE36" s="26"/>
      <c r="CF36" s="26"/>
      <c r="CG36" s="26"/>
      <c r="CH36" s="26"/>
      <c r="CI36" s="2"/>
      <c r="CJ36" s="5"/>
      <c r="CK36" s="4"/>
      <c r="CL36" s="2"/>
      <c r="CM36" s="10"/>
      <c r="CN36" s="10"/>
      <c r="CO36" s="10"/>
      <c r="CP36" s="10"/>
    </row>
    <row r="37" spans="2:94" s="1" customFormat="1" ht="83.65" customHeight="1" x14ac:dyDescent="0.25">
      <c r="C37" s="70" t="s">
        <v>11</v>
      </c>
      <c r="D37" s="38" t="s">
        <v>30</v>
      </c>
      <c r="E37" s="38"/>
      <c r="F37" s="38"/>
      <c r="G37" s="38"/>
      <c r="H37" s="9"/>
      <c r="I37" s="3">
        <f t="array" ref="I37">IFERROR(_xlfn.IFS(D37="X",1,E37="X",2,F37="X",3,G37="X",4),0)</f>
        <v>1</v>
      </c>
      <c r="J37" s="3"/>
      <c r="K37" s="70" t="s">
        <v>64</v>
      </c>
      <c r="L37" s="38"/>
      <c r="M37" s="38"/>
      <c r="N37" s="38"/>
      <c r="O37" s="38" t="s">
        <v>30</v>
      </c>
      <c r="P37" s="9"/>
      <c r="Q37" s="3">
        <f t="array" ref="Q37">IFERROR(_xlfn.IFS(L37="X",1,M37="X",2,N37="X",3,O37="X",4),0)</f>
        <v>4</v>
      </c>
      <c r="R37" s="3"/>
      <c r="S37" s="25"/>
      <c r="T37" s="28"/>
      <c r="U37" s="28"/>
      <c r="V37" s="28"/>
      <c r="W37" s="28"/>
      <c r="X37" s="3"/>
      <c r="Y37" s="3"/>
      <c r="Z37" s="25"/>
      <c r="AA37" s="25"/>
      <c r="AB37" s="3"/>
      <c r="AC37" s="3"/>
      <c r="AD37" s="25"/>
      <c r="AE37" s="25"/>
      <c r="AF37" s="25"/>
      <c r="AG37" s="25"/>
      <c r="AH37" s="3"/>
      <c r="AI37" s="3"/>
      <c r="AJ37" s="25"/>
      <c r="AK37" s="25"/>
      <c r="AL37" s="25"/>
      <c r="AM37" s="25"/>
      <c r="AN37" s="3"/>
      <c r="AO37" s="3"/>
      <c r="AP37" s="25"/>
      <c r="AQ37" s="25"/>
      <c r="AR37" s="25"/>
      <c r="AS37" s="25"/>
      <c r="AT37" s="3"/>
      <c r="AU37" s="3"/>
      <c r="AV37" s="25"/>
      <c r="AW37" s="25"/>
      <c r="AX37" s="25"/>
      <c r="AY37" s="25"/>
      <c r="AZ37" s="3"/>
      <c r="BA37" s="3"/>
      <c r="BB37" s="25"/>
      <c r="BC37" s="25"/>
      <c r="BD37" s="25"/>
      <c r="BE37" s="25"/>
      <c r="BF37" s="3"/>
      <c r="BG37" s="3"/>
      <c r="BH37" s="25"/>
      <c r="BI37" s="25"/>
      <c r="BJ37" s="25"/>
      <c r="BK37" s="25"/>
      <c r="BL37" s="3"/>
      <c r="BM37" s="3"/>
      <c r="BN37" s="25"/>
      <c r="BO37" s="25"/>
      <c r="BP37" s="25"/>
      <c r="BQ37" s="25"/>
      <c r="BR37" s="3"/>
      <c r="BS37" s="3"/>
      <c r="BT37" s="25"/>
      <c r="BU37" s="25"/>
      <c r="BV37" s="25"/>
      <c r="BW37" s="25"/>
      <c r="BX37" s="3"/>
      <c r="CB37" s="26"/>
      <c r="CC37" s="26"/>
      <c r="CD37" s="26"/>
      <c r="CE37" s="26"/>
      <c r="CF37" s="26"/>
      <c r="CG37" s="26"/>
      <c r="CH37" s="26"/>
      <c r="CI37" s="2"/>
      <c r="CJ37" s="5"/>
      <c r="CK37" s="4"/>
      <c r="CL37" s="2"/>
      <c r="CM37" s="10"/>
      <c r="CN37" s="10"/>
      <c r="CO37" s="10"/>
      <c r="CP37" s="10"/>
    </row>
    <row r="38" spans="2:94" s="1" customFormat="1" ht="42" customHeight="1" x14ac:dyDescent="0.25">
      <c r="C38" s="70" t="s">
        <v>12</v>
      </c>
      <c r="D38" s="38" t="s">
        <v>30</v>
      </c>
      <c r="E38" s="38"/>
      <c r="F38" s="38"/>
      <c r="G38" s="38"/>
      <c r="H38" s="9"/>
      <c r="I38" s="3">
        <f t="array" ref="I38">IFERROR(_xlfn.IFS(D38="X",1,E38="X",2,F38="X",3,G38="X",4),0)</f>
        <v>1</v>
      </c>
      <c r="J38" s="3"/>
      <c r="K38" s="70" t="s">
        <v>12</v>
      </c>
      <c r="L38" s="38" t="s">
        <v>30</v>
      </c>
      <c r="M38" s="38"/>
      <c r="N38" s="38"/>
      <c r="O38" s="38"/>
      <c r="P38" s="9"/>
      <c r="Q38" s="3">
        <f t="array" ref="Q38">IFERROR(_xlfn.IFS(L38="X",1,M38="X",2,N38="X",3,O38="X",4),0)</f>
        <v>1</v>
      </c>
      <c r="R38" s="3"/>
      <c r="S38" s="25"/>
      <c r="T38" s="28"/>
      <c r="U38" s="28"/>
      <c r="V38" s="28"/>
      <c r="W38" s="28"/>
      <c r="X38" s="3"/>
      <c r="Y38" s="3"/>
      <c r="Z38" s="25"/>
      <c r="AA38" s="25"/>
      <c r="AB38" s="3"/>
      <c r="AC38" s="3"/>
      <c r="AD38" s="25"/>
      <c r="AE38" s="25"/>
      <c r="AF38" s="25"/>
      <c r="AG38" s="25"/>
      <c r="AH38" s="3"/>
      <c r="AI38" s="3"/>
      <c r="AJ38" s="25"/>
      <c r="AK38" s="25"/>
      <c r="AL38" s="25"/>
      <c r="AM38" s="25"/>
      <c r="AN38" s="3"/>
      <c r="AO38" s="3"/>
      <c r="AP38" s="25"/>
      <c r="AQ38" s="25"/>
      <c r="AR38" s="25"/>
      <c r="AS38" s="25"/>
      <c r="AT38" s="3"/>
      <c r="AU38" s="3"/>
      <c r="AV38" s="25"/>
      <c r="AW38" s="25"/>
      <c r="AX38" s="25"/>
      <c r="AY38" s="25"/>
      <c r="AZ38" s="3"/>
      <c r="BA38" s="3"/>
      <c r="BB38" s="25"/>
      <c r="BC38" s="25"/>
      <c r="BD38" s="25"/>
      <c r="BE38" s="25"/>
      <c r="BF38" s="3"/>
      <c r="BG38" s="3"/>
      <c r="BH38" s="25"/>
      <c r="BI38" s="25"/>
      <c r="BJ38" s="25"/>
      <c r="BK38" s="25"/>
      <c r="BL38" s="3"/>
      <c r="BM38" s="3"/>
      <c r="BN38" s="25"/>
      <c r="BO38" s="25"/>
      <c r="BP38" s="25"/>
      <c r="BQ38" s="25"/>
      <c r="BR38" s="3"/>
      <c r="BS38" s="3"/>
      <c r="BT38" s="25"/>
      <c r="BU38" s="25"/>
      <c r="BV38" s="25"/>
      <c r="BW38" s="25"/>
      <c r="BX38" s="3"/>
      <c r="CB38" s="26"/>
      <c r="CC38" s="26"/>
      <c r="CD38" s="26"/>
      <c r="CE38" s="26"/>
      <c r="CF38" s="26"/>
      <c r="CG38" s="26"/>
      <c r="CH38" s="26"/>
      <c r="CI38" s="2"/>
      <c r="CJ38" s="5"/>
      <c r="CK38" s="4"/>
      <c r="CL38" s="2"/>
      <c r="CM38" s="10"/>
      <c r="CN38" s="10"/>
      <c r="CO38" s="10"/>
      <c r="CP38" s="10"/>
    </row>
    <row r="39" spans="2:94" s="1" customFormat="1" ht="79.150000000000006" customHeight="1" x14ac:dyDescent="0.25">
      <c r="C39" s="70" t="s">
        <v>65</v>
      </c>
      <c r="D39" s="38" t="s">
        <v>30</v>
      </c>
      <c r="E39" s="38"/>
      <c r="F39" s="110"/>
      <c r="G39" s="38"/>
      <c r="H39" s="108"/>
      <c r="I39" s="3">
        <f t="array" ref="I39">IFERROR(_xlfn.IFS(D39="X",1,E39="X",2,F39="X",3,G39="X",4),0)</f>
        <v>1</v>
      </c>
      <c r="J39" s="3"/>
      <c r="K39" s="70" t="s">
        <v>13</v>
      </c>
      <c r="L39" s="38"/>
      <c r="M39" s="38"/>
      <c r="N39" s="38" t="s">
        <v>30</v>
      </c>
      <c r="O39" s="38"/>
      <c r="P39" s="9"/>
      <c r="Q39" s="3">
        <f t="array" ref="Q39">IFERROR(_xlfn.IFS(L39="X",1,M39="X",2,N39="X",3,O39="X",4),0)</f>
        <v>3</v>
      </c>
      <c r="R39" s="3"/>
      <c r="S39" s="25"/>
      <c r="T39" s="28"/>
      <c r="U39" s="28"/>
      <c r="V39" s="28"/>
      <c r="W39" s="28"/>
      <c r="X39" s="3"/>
      <c r="Y39" s="3"/>
      <c r="Z39" s="25"/>
      <c r="AA39" s="25"/>
      <c r="AB39" s="3"/>
      <c r="AC39" s="3"/>
      <c r="AD39" s="25"/>
      <c r="AE39" s="25"/>
      <c r="AF39" s="25"/>
      <c r="AG39" s="25"/>
      <c r="AH39" s="3"/>
      <c r="AI39" s="3"/>
      <c r="AJ39" s="25"/>
      <c r="AK39" s="25"/>
      <c r="AL39" s="25"/>
      <c r="AM39" s="25"/>
      <c r="AN39" s="3"/>
      <c r="AO39" s="3"/>
      <c r="AP39" s="25"/>
      <c r="AQ39" s="25"/>
      <c r="AR39" s="25"/>
      <c r="AS39" s="25"/>
      <c r="AT39" s="3"/>
      <c r="AU39" s="3"/>
      <c r="AV39" s="25"/>
      <c r="AW39" s="25"/>
      <c r="AX39" s="25"/>
      <c r="AY39" s="25"/>
      <c r="AZ39" s="3"/>
      <c r="BA39" s="3"/>
      <c r="BB39" s="25"/>
      <c r="BC39" s="25"/>
      <c r="BD39" s="25"/>
      <c r="BE39" s="25"/>
      <c r="BF39" s="3"/>
      <c r="BG39" s="3"/>
      <c r="BH39" s="25"/>
      <c r="BI39" s="25"/>
      <c r="BJ39" s="25"/>
      <c r="BK39" s="25"/>
      <c r="BL39" s="3"/>
      <c r="BM39" s="3"/>
      <c r="BN39" s="25"/>
      <c r="BO39" s="25"/>
      <c r="BP39" s="25"/>
      <c r="BQ39" s="25"/>
      <c r="BR39" s="3"/>
      <c r="BS39" s="3"/>
      <c r="BT39" s="25"/>
      <c r="BU39" s="25"/>
      <c r="BV39" s="25"/>
      <c r="BW39" s="25"/>
      <c r="BX39" s="3"/>
      <c r="CB39" s="26"/>
      <c r="CC39" s="26"/>
      <c r="CD39" s="26"/>
      <c r="CE39" s="26"/>
      <c r="CF39" s="26"/>
      <c r="CG39" s="26"/>
      <c r="CH39" s="26"/>
      <c r="CI39" s="2"/>
      <c r="CJ39" s="5"/>
      <c r="CK39" s="4"/>
      <c r="CL39" s="2"/>
      <c r="CM39" s="10"/>
      <c r="CN39" s="10"/>
      <c r="CO39" s="10"/>
      <c r="CP39" s="10"/>
    </row>
    <row r="40" spans="2:94" s="1" customFormat="1" ht="42" customHeight="1" x14ac:dyDescent="0.25">
      <c r="C40" s="70" t="s">
        <v>66</v>
      </c>
      <c r="D40" s="38" t="s">
        <v>30</v>
      </c>
      <c r="E40" s="38"/>
      <c r="F40" s="111"/>
      <c r="G40" s="38"/>
      <c r="H40" s="109"/>
      <c r="I40" s="3">
        <f t="array" ref="I40">IFERROR(_xlfn.IFS(D40="X",1,E40="X",2,F40="X",3,G40="X",4),0)</f>
        <v>1</v>
      </c>
      <c r="J40" s="3"/>
      <c r="K40" s="70" t="s">
        <v>67</v>
      </c>
      <c r="L40" s="38"/>
      <c r="M40" s="38"/>
      <c r="N40" s="38"/>
      <c r="O40" s="38" t="s">
        <v>30</v>
      </c>
      <c r="P40" s="9"/>
      <c r="Q40" s="3">
        <f t="array" ref="Q40">IFERROR(_xlfn.IFS(L40="X",1,M40="X",2,N40="X",3,O40="X",4),0)</f>
        <v>4</v>
      </c>
      <c r="R40" s="3"/>
      <c r="S40" s="25"/>
      <c r="T40" s="28"/>
      <c r="U40" s="28"/>
      <c r="V40" s="28"/>
      <c r="W40" s="28"/>
      <c r="X40" s="3"/>
      <c r="Y40" s="3"/>
      <c r="Z40" s="25"/>
      <c r="AA40" s="25"/>
      <c r="AB40" s="3"/>
      <c r="AC40" s="3"/>
      <c r="AD40" s="25"/>
      <c r="AE40" s="25"/>
      <c r="AF40" s="25"/>
      <c r="AG40" s="25"/>
      <c r="AH40" s="3"/>
      <c r="AI40" s="3"/>
      <c r="AJ40" s="25"/>
      <c r="AK40" s="25"/>
      <c r="AL40" s="25"/>
      <c r="AM40" s="25"/>
      <c r="AN40" s="3"/>
      <c r="AO40" s="3"/>
      <c r="AP40" s="25"/>
      <c r="AQ40" s="25"/>
      <c r="AR40" s="25"/>
      <c r="AS40" s="25"/>
      <c r="AT40" s="3"/>
      <c r="AU40" s="3"/>
      <c r="AV40" s="25"/>
      <c r="AW40" s="25"/>
      <c r="AX40" s="25"/>
      <c r="AY40" s="25"/>
      <c r="AZ40" s="3"/>
      <c r="BA40" s="3"/>
      <c r="BB40" s="25"/>
      <c r="BC40" s="25"/>
      <c r="BD40" s="25"/>
      <c r="BE40" s="25"/>
      <c r="BF40" s="3"/>
      <c r="BG40" s="3"/>
      <c r="BH40" s="25"/>
      <c r="BI40" s="25"/>
      <c r="BJ40" s="25"/>
      <c r="BK40" s="25"/>
      <c r="BL40" s="3"/>
      <c r="BM40" s="3"/>
      <c r="BN40" s="25"/>
      <c r="BO40" s="25"/>
      <c r="BP40" s="25"/>
      <c r="BQ40" s="25"/>
      <c r="BR40" s="3"/>
      <c r="BS40" s="3"/>
      <c r="BT40" s="25"/>
      <c r="BU40" s="25"/>
      <c r="BV40" s="25"/>
      <c r="BW40" s="25"/>
      <c r="BX40" s="3"/>
      <c r="CB40" s="26"/>
      <c r="CC40" s="26"/>
      <c r="CD40" s="26"/>
      <c r="CE40" s="26"/>
      <c r="CF40" s="26"/>
      <c r="CG40" s="26"/>
      <c r="CH40" s="26"/>
      <c r="CI40" s="2"/>
      <c r="CJ40" s="5"/>
      <c r="CK40" s="4"/>
      <c r="CL40" s="2"/>
      <c r="CM40" s="10"/>
      <c r="CN40" s="10"/>
      <c r="CO40" s="10"/>
      <c r="CP40" s="10"/>
    </row>
    <row r="41" spans="2:94" s="1" customFormat="1" ht="63.4" customHeight="1" x14ac:dyDescent="0.25">
      <c r="C41" s="70" t="s">
        <v>68</v>
      </c>
      <c r="D41" s="38"/>
      <c r="E41" s="38"/>
      <c r="F41" s="38" t="s">
        <v>30</v>
      </c>
      <c r="G41" s="38"/>
      <c r="H41" s="9"/>
      <c r="I41" s="3">
        <f t="array" ref="I41">IFERROR(_xlfn.IFS(D41="X",1,E41="X",2,F41="X",3,G41="X",4),0)</f>
        <v>3</v>
      </c>
      <c r="J41" s="3"/>
      <c r="K41" s="70" t="s">
        <v>69</v>
      </c>
      <c r="L41" s="38"/>
      <c r="M41" s="38"/>
      <c r="N41" s="38"/>
      <c r="O41" s="38" t="s">
        <v>30</v>
      </c>
      <c r="P41" s="9"/>
      <c r="Q41" s="3">
        <f t="array" ref="Q41">IFERROR(_xlfn.IFS(L41="X",1,M41="X",2,N41="X",3,O41="X",4),0)</f>
        <v>4</v>
      </c>
      <c r="R41" s="3"/>
      <c r="S41" s="25"/>
      <c r="T41" s="28"/>
      <c r="U41" s="28"/>
      <c r="V41" s="28"/>
      <c r="W41" s="28"/>
      <c r="X41" s="3"/>
      <c r="Y41" s="3"/>
      <c r="Z41" s="25"/>
      <c r="AA41" s="25"/>
      <c r="AB41" s="3"/>
      <c r="AC41" s="3"/>
      <c r="AD41" s="25"/>
      <c r="AE41" s="25"/>
      <c r="AF41" s="25"/>
      <c r="AG41" s="25"/>
      <c r="AH41" s="3"/>
      <c r="AI41" s="3"/>
      <c r="AJ41" s="25"/>
      <c r="AK41" s="25"/>
      <c r="AL41" s="25"/>
      <c r="AM41" s="25"/>
      <c r="AN41" s="3"/>
      <c r="AO41" s="3"/>
      <c r="AP41" s="25"/>
      <c r="AQ41" s="25"/>
      <c r="AR41" s="25"/>
      <c r="AS41" s="25"/>
      <c r="AT41" s="3"/>
      <c r="AU41" s="3"/>
      <c r="AV41" s="25"/>
      <c r="AW41" s="25"/>
      <c r="AX41" s="25"/>
      <c r="AY41" s="25"/>
      <c r="AZ41" s="3"/>
      <c r="BA41" s="3"/>
      <c r="BB41" s="25"/>
      <c r="BC41" s="25"/>
      <c r="BD41" s="25"/>
      <c r="BE41" s="25"/>
      <c r="BF41" s="3"/>
      <c r="BG41" s="3"/>
      <c r="BH41" s="25"/>
      <c r="BI41" s="25"/>
      <c r="BJ41" s="25"/>
      <c r="BK41" s="25"/>
      <c r="BL41" s="3"/>
      <c r="BM41" s="3"/>
      <c r="BN41" s="25"/>
      <c r="BO41" s="25"/>
      <c r="BP41" s="25"/>
      <c r="BQ41" s="25"/>
      <c r="BR41" s="3"/>
      <c r="BS41" s="3"/>
      <c r="BT41" s="25"/>
      <c r="BU41" s="25"/>
      <c r="BV41" s="25"/>
      <c r="BW41" s="25"/>
      <c r="BX41" s="3"/>
      <c r="CB41" s="26"/>
      <c r="CC41" s="26"/>
      <c r="CD41" s="26"/>
      <c r="CE41" s="26"/>
      <c r="CF41" s="26"/>
      <c r="CG41" s="26"/>
      <c r="CH41" s="26"/>
      <c r="CI41" s="2"/>
      <c r="CJ41" s="5"/>
      <c r="CK41" s="4"/>
      <c r="CL41" s="2"/>
      <c r="CM41" s="10"/>
      <c r="CN41" s="10"/>
      <c r="CO41" s="10"/>
      <c r="CP41" s="10"/>
    </row>
    <row r="42" spans="2:94" s="1" customFormat="1" ht="71.650000000000006" customHeight="1" x14ac:dyDescent="0.25">
      <c r="C42" s="70" t="s">
        <v>70</v>
      </c>
      <c r="D42" s="38" t="s">
        <v>30</v>
      </c>
      <c r="E42" s="38"/>
      <c r="F42" s="38"/>
      <c r="G42" s="38"/>
      <c r="H42" s="9"/>
      <c r="I42" s="3">
        <f t="array" ref="I42">IFERROR(_xlfn.IFS(D42="X",1,E42="X",2,F42="X",3,G42="X",4),0)</f>
        <v>1</v>
      </c>
      <c r="J42" s="3"/>
      <c r="K42" s="70" t="s">
        <v>71</v>
      </c>
      <c r="L42" s="38" t="s">
        <v>30</v>
      </c>
      <c r="M42" s="38"/>
      <c r="N42" s="38"/>
      <c r="O42" s="38"/>
      <c r="P42" s="9"/>
      <c r="Q42" s="3">
        <f t="array" ref="Q42">IFERROR(_xlfn.IFS(L42="X",1,M42="X",2,N42="X",3,O42="X",4),0)</f>
        <v>1</v>
      </c>
      <c r="R42" s="3"/>
      <c r="S42" s="25"/>
      <c r="T42" s="28"/>
      <c r="U42" s="28"/>
      <c r="V42" s="28"/>
      <c r="W42" s="28"/>
      <c r="X42" s="3"/>
      <c r="Y42" s="3"/>
      <c r="Z42" s="25"/>
      <c r="AA42" s="25"/>
      <c r="AB42" s="3"/>
      <c r="AC42" s="3"/>
      <c r="AD42" s="25"/>
      <c r="AE42" s="25"/>
      <c r="AF42" s="25"/>
      <c r="AG42" s="25"/>
      <c r="AH42" s="3"/>
      <c r="AI42" s="3"/>
      <c r="AJ42" s="25"/>
      <c r="AK42" s="25"/>
      <c r="AL42" s="25"/>
      <c r="AM42" s="25"/>
      <c r="AN42" s="3"/>
      <c r="AO42" s="3"/>
      <c r="AP42" s="25"/>
      <c r="AQ42" s="25"/>
      <c r="AR42" s="25"/>
      <c r="AS42" s="25"/>
      <c r="AT42" s="3"/>
      <c r="AU42" s="3"/>
      <c r="AV42" s="25"/>
      <c r="AW42" s="25"/>
      <c r="AX42" s="25"/>
      <c r="AY42" s="25"/>
      <c r="AZ42" s="3"/>
      <c r="BA42" s="3"/>
      <c r="BB42" s="25"/>
      <c r="BC42" s="25"/>
      <c r="BD42" s="25"/>
      <c r="BE42" s="25"/>
      <c r="BF42" s="3"/>
      <c r="BG42" s="3"/>
      <c r="BH42" s="25"/>
      <c r="BI42" s="25"/>
      <c r="BJ42" s="25"/>
      <c r="BK42" s="25"/>
      <c r="BL42" s="3"/>
      <c r="BM42" s="3"/>
      <c r="BN42" s="25"/>
      <c r="BO42" s="25"/>
      <c r="BP42" s="25"/>
      <c r="BQ42" s="25"/>
      <c r="BR42" s="3"/>
      <c r="BS42" s="3"/>
      <c r="BT42" s="25"/>
      <c r="BU42" s="25"/>
      <c r="BV42" s="25"/>
      <c r="BW42" s="25"/>
      <c r="BX42" s="3"/>
      <c r="CB42" s="26"/>
      <c r="CC42" s="26"/>
      <c r="CD42" s="26"/>
      <c r="CE42" s="26"/>
      <c r="CF42" s="26"/>
      <c r="CG42" s="26"/>
      <c r="CH42" s="26"/>
      <c r="CI42" s="2"/>
      <c r="CJ42" s="5"/>
      <c r="CK42" s="4"/>
      <c r="CL42" s="2"/>
      <c r="CM42" s="10"/>
      <c r="CN42" s="10"/>
      <c r="CO42" s="10"/>
      <c r="CP42" s="10"/>
    </row>
    <row r="43" spans="2:94" s="1" customFormat="1" ht="50.65" customHeight="1" x14ac:dyDescent="0.25">
      <c r="C43" s="25">
        <f>COUNTA(C35:C42)</f>
        <v>8</v>
      </c>
      <c r="D43" s="28">
        <f>COUNTIFS(D35:D42,"x",D35:D42,"X")*1</f>
        <v>7</v>
      </c>
      <c r="E43" s="28">
        <f>COUNTIFS(E35:E42,"x",E35:E42,"X")*2</f>
        <v>0</v>
      </c>
      <c r="F43" s="28">
        <f>COUNTIFS(F35:F42,"x",F35:F42,"X")*3</f>
        <v>3</v>
      </c>
      <c r="G43" s="28">
        <f>COUNTIFS(G29:G42,"x",G29:G42,"X")*4</f>
        <v>0</v>
      </c>
      <c r="H43" s="30">
        <f>SUM(D43:G43)/C43</f>
        <v>1.25</v>
      </c>
      <c r="I43" s="30"/>
      <c r="J43" s="3"/>
      <c r="K43" s="26"/>
      <c r="L43" s="28"/>
      <c r="M43" s="28"/>
      <c r="N43" s="28"/>
      <c r="O43" s="28"/>
      <c r="P43" s="3"/>
      <c r="Q43" s="3"/>
      <c r="R43" s="3"/>
      <c r="S43" s="25"/>
      <c r="T43" s="28"/>
      <c r="U43" s="28"/>
      <c r="V43" s="28"/>
      <c r="W43" s="28"/>
      <c r="X43" s="3"/>
      <c r="Y43" s="3"/>
      <c r="Z43" s="25"/>
      <c r="AA43" s="25"/>
      <c r="AB43" s="3"/>
      <c r="AC43" s="3"/>
      <c r="AD43" s="25"/>
      <c r="AE43" s="25"/>
      <c r="AF43" s="25"/>
      <c r="AG43" s="25"/>
      <c r="AH43" s="3"/>
      <c r="AI43" s="3"/>
      <c r="AJ43" s="25"/>
      <c r="AK43" s="25"/>
      <c r="AL43" s="25"/>
      <c r="AM43" s="25"/>
      <c r="AN43" s="3"/>
      <c r="AO43" s="3"/>
      <c r="AP43" s="25"/>
      <c r="AQ43" s="25"/>
      <c r="AR43" s="25"/>
      <c r="AS43" s="25"/>
      <c r="AT43" s="3"/>
      <c r="AU43" s="3"/>
      <c r="AV43" s="25"/>
      <c r="AW43" s="25"/>
      <c r="AX43" s="25"/>
      <c r="AY43" s="25"/>
      <c r="AZ43" s="3"/>
      <c r="BA43" s="3"/>
      <c r="BB43" s="25"/>
      <c r="BC43" s="25"/>
      <c r="BD43" s="25"/>
      <c r="BE43" s="25"/>
      <c r="BF43" s="3"/>
      <c r="BG43" s="3"/>
      <c r="BH43" s="25"/>
      <c r="BI43" s="25"/>
      <c r="BJ43" s="25"/>
      <c r="BK43" s="25"/>
      <c r="BL43" s="3"/>
      <c r="BM43" s="3"/>
      <c r="BN43" s="25"/>
      <c r="BO43" s="25"/>
      <c r="BP43" s="25"/>
      <c r="BQ43" s="25"/>
      <c r="BR43" s="3"/>
      <c r="BS43" s="3"/>
      <c r="BT43" s="25"/>
      <c r="BU43" s="25"/>
      <c r="BV43" s="25"/>
      <c r="BW43" s="25"/>
      <c r="BX43" s="3"/>
      <c r="CB43" s="26"/>
      <c r="CC43" s="26"/>
      <c r="CD43" s="26"/>
      <c r="CE43" s="26"/>
      <c r="CF43" s="26"/>
      <c r="CG43" s="26"/>
      <c r="CH43" s="26"/>
      <c r="CI43" s="2"/>
      <c r="CJ43" s="5"/>
      <c r="CK43" s="4"/>
      <c r="CL43" s="2"/>
      <c r="CM43" s="10"/>
      <c r="CN43" s="10"/>
      <c r="CO43" s="10"/>
      <c r="CP43" s="10"/>
    </row>
    <row r="44" spans="2:94" s="1" customFormat="1" ht="50.65" customHeight="1" thickBot="1" x14ac:dyDescent="0.3">
      <c r="C44" s="2"/>
      <c r="D44" s="2"/>
      <c r="E44" s="2"/>
      <c r="F44" s="2"/>
      <c r="G44" s="2"/>
      <c r="H44" s="2"/>
      <c r="I44" s="2"/>
      <c r="J44" s="2"/>
      <c r="K44" s="25"/>
      <c r="L44" s="28"/>
      <c r="M44" s="28"/>
      <c r="N44" s="28"/>
      <c r="O44" s="28"/>
      <c r="P44" s="3"/>
      <c r="Q44" s="3"/>
      <c r="R44" s="3"/>
      <c r="S44" s="25"/>
      <c r="T44" s="28"/>
      <c r="U44" s="28"/>
      <c r="V44" s="28"/>
      <c r="W44" s="28"/>
      <c r="X44" s="3"/>
      <c r="Y44" s="3"/>
      <c r="Z44" s="25"/>
      <c r="AA44" s="25"/>
      <c r="AB44" s="3"/>
      <c r="AC44" s="3"/>
      <c r="AD44" s="25"/>
      <c r="AE44" s="25"/>
      <c r="AF44" s="25"/>
      <c r="AG44" s="25"/>
      <c r="AH44" s="3"/>
      <c r="AI44" s="3"/>
      <c r="AJ44" s="25"/>
      <c r="AK44" s="25"/>
      <c r="AL44" s="25"/>
      <c r="AM44" s="25"/>
      <c r="AN44" s="3"/>
      <c r="AO44" s="3"/>
      <c r="AP44" s="25"/>
      <c r="AQ44" s="25"/>
      <c r="AR44" s="25"/>
      <c r="AS44" s="25"/>
      <c r="AT44" s="3"/>
      <c r="AU44" s="3"/>
      <c r="AV44" s="25"/>
      <c r="AW44" s="25"/>
      <c r="AX44" s="25"/>
      <c r="AY44" s="25"/>
      <c r="AZ44" s="3"/>
      <c r="BA44" s="3"/>
      <c r="BB44" s="25"/>
      <c r="BC44" s="25"/>
      <c r="BD44" s="25"/>
      <c r="BE44" s="25"/>
      <c r="BF44" s="3"/>
      <c r="BG44" s="3"/>
      <c r="BH44" s="25"/>
      <c r="BI44" s="25"/>
      <c r="BJ44" s="25"/>
      <c r="BK44" s="25"/>
      <c r="BL44" s="3"/>
      <c r="BM44" s="3"/>
      <c r="BN44" s="25"/>
      <c r="BO44" s="25"/>
      <c r="BP44" s="25"/>
      <c r="BQ44" s="25"/>
      <c r="BR44" s="3"/>
      <c r="BS44" s="3"/>
      <c r="BT44" s="25"/>
      <c r="BU44" s="25"/>
      <c r="BV44" s="25"/>
      <c r="BW44" s="25"/>
      <c r="BX44" s="3"/>
      <c r="CB44" s="26"/>
      <c r="CC44" s="26"/>
      <c r="CD44" s="26"/>
      <c r="CE44" s="26"/>
      <c r="CF44" s="26"/>
      <c r="CG44" s="26"/>
      <c r="CH44" s="26"/>
      <c r="CI44" s="2"/>
      <c r="CJ44" s="5"/>
      <c r="CK44" s="4"/>
      <c r="CL44" s="2"/>
      <c r="CM44" s="10"/>
      <c r="CN44" s="10"/>
      <c r="CO44" s="10"/>
      <c r="CP44" s="10"/>
    </row>
    <row r="45" spans="2:94" s="1" customFormat="1" ht="63.4" customHeight="1" thickBot="1" x14ac:dyDescent="0.3">
      <c r="C45" s="2"/>
      <c r="D45" s="104" t="s">
        <v>72</v>
      </c>
      <c r="E45" s="104"/>
      <c r="F45" s="104"/>
      <c r="G45" s="104"/>
      <c r="H45" s="104"/>
      <c r="I45" s="36"/>
      <c r="J45" s="12"/>
      <c r="K45" s="2"/>
      <c r="L45" s="104" t="s">
        <v>204</v>
      </c>
      <c r="M45" s="104"/>
      <c r="N45" s="104"/>
      <c r="O45" s="104"/>
      <c r="P45" s="104"/>
      <c r="Q45" s="12"/>
      <c r="R45" s="12"/>
      <c r="S45" s="25"/>
      <c r="T45" s="25"/>
      <c r="U45" s="25"/>
      <c r="V45" s="25"/>
      <c r="W45" s="28"/>
      <c r="X45" s="3"/>
      <c r="Y45" s="3"/>
      <c r="Z45" s="25"/>
      <c r="AA45" s="25"/>
      <c r="AB45" s="3"/>
      <c r="AC45" s="3"/>
      <c r="AD45" s="25"/>
      <c r="AE45" s="25"/>
      <c r="AF45" s="25"/>
      <c r="AG45" s="25"/>
      <c r="AH45" s="3"/>
      <c r="AI45" s="3"/>
      <c r="AJ45" s="25"/>
      <c r="AK45" s="25"/>
      <c r="AL45" s="25"/>
      <c r="AM45" s="25"/>
      <c r="AN45" s="3"/>
      <c r="AO45" s="3"/>
      <c r="AP45" s="25"/>
      <c r="AQ45" s="25"/>
      <c r="AR45" s="25"/>
      <c r="AS45" s="25"/>
      <c r="AT45" s="3"/>
      <c r="AU45" s="3"/>
      <c r="AV45" s="25"/>
      <c r="AW45" s="25"/>
      <c r="AX45" s="25"/>
      <c r="AY45" s="25"/>
      <c r="AZ45" s="3"/>
      <c r="BA45" s="3"/>
      <c r="BB45" s="25"/>
      <c r="BC45" s="25"/>
      <c r="BD45" s="25"/>
      <c r="BE45" s="25"/>
      <c r="BF45" s="3"/>
      <c r="BG45" s="3"/>
      <c r="BH45" s="25"/>
      <c r="BI45" s="25"/>
      <c r="BJ45" s="25"/>
      <c r="BK45" s="25"/>
      <c r="BL45" s="3"/>
      <c r="BM45" s="3"/>
      <c r="BN45" s="25"/>
      <c r="BO45" s="25"/>
      <c r="BP45" s="25"/>
      <c r="BQ45" s="25"/>
      <c r="BR45" s="3"/>
      <c r="BS45" s="3"/>
      <c r="BT45" s="25"/>
      <c r="BU45" s="25"/>
      <c r="BV45" s="25"/>
      <c r="BW45" s="25"/>
      <c r="BX45" s="3"/>
      <c r="CB45" s="26"/>
      <c r="CC45" s="26"/>
      <c r="CD45" s="26"/>
      <c r="CE45" s="26"/>
      <c r="CF45" s="26"/>
      <c r="CG45" s="26"/>
      <c r="CH45" s="26"/>
      <c r="CI45" s="2"/>
      <c r="CJ45" s="5"/>
      <c r="CK45" s="4"/>
      <c r="CL45" s="2"/>
      <c r="CM45" s="10"/>
      <c r="CN45" s="10"/>
      <c r="CO45" s="10"/>
      <c r="CP45" s="10"/>
    </row>
    <row r="46" spans="2:94" s="1" customFormat="1" ht="63.4" customHeight="1" thickBot="1" x14ac:dyDescent="0.3">
      <c r="D46" s="24"/>
      <c r="E46" s="106" t="s">
        <v>22</v>
      </c>
      <c r="F46" s="106"/>
      <c r="G46" s="24"/>
      <c r="H46" s="24"/>
      <c r="I46" s="24"/>
      <c r="J46" s="37"/>
      <c r="L46" s="24"/>
      <c r="M46" s="106" t="s">
        <v>22</v>
      </c>
      <c r="N46" s="106"/>
      <c r="O46" s="24"/>
      <c r="P46" s="24"/>
      <c r="Q46" s="37"/>
      <c r="R46" s="37"/>
      <c r="S46" s="25"/>
      <c r="T46" s="25"/>
      <c r="U46" s="25"/>
      <c r="V46" s="25"/>
      <c r="W46" s="28"/>
      <c r="X46" s="3"/>
      <c r="Y46" s="3"/>
      <c r="Z46" s="25"/>
      <c r="AA46" s="25"/>
      <c r="AB46" s="3"/>
      <c r="AC46" s="3"/>
      <c r="AD46" s="25"/>
      <c r="AE46" s="25"/>
      <c r="AF46" s="25"/>
      <c r="AG46" s="25"/>
      <c r="AH46" s="3"/>
      <c r="AI46" s="3"/>
      <c r="AJ46" s="25"/>
      <c r="AK46" s="25"/>
      <c r="AL46" s="25"/>
      <c r="AM46" s="25"/>
      <c r="AN46" s="3"/>
      <c r="AO46" s="3"/>
      <c r="AP46" s="25"/>
      <c r="AQ46" s="25"/>
      <c r="AR46" s="25"/>
      <c r="AS46" s="25"/>
      <c r="AT46" s="3"/>
      <c r="AU46" s="3"/>
      <c r="AV46" s="25"/>
      <c r="AW46" s="25"/>
      <c r="AX46" s="25"/>
      <c r="AY46" s="25"/>
      <c r="AZ46" s="3"/>
      <c r="BA46" s="3"/>
      <c r="BB46" s="25"/>
      <c r="BC46" s="25"/>
      <c r="BD46" s="25"/>
      <c r="BE46" s="25"/>
      <c r="BF46" s="3"/>
      <c r="BG46" s="3"/>
      <c r="BH46" s="25"/>
      <c r="BI46" s="25"/>
      <c r="BJ46" s="25"/>
      <c r="BK46" s="25"/>
      <c r="BL46" s="3"/>
      <c r="BM46" s="3"/>
      <c r="BN46" s="25"/>
      <c r="BO46" s="25"/>
      <c r="BP46" s="25"/>
      <c r="BQ46" s="25"/>
      <c r="BR46" s="3"/>
      <c r="BS46" s="3"/>
      <c r="BT46" s="25"/>
      <c r="BU46" s="25"/>
      <c r="BV46" s="25"/>
      <c r="BW46" s="25"/>
      <c r="BX46" s="3"/>
      <c r="CB46" s="26"/>
      <c r="CC46" s="26"/>
      <c r="CD46" s="26"/>
      <c r="CE46" s="26"/>
      <c r="CF46" s="26"/>
      <c r="CG46" s="26"/>
      <c r="CH46" s="26"/>
      <c r="CI46" s="2"/>
      <c r="CJ46" s="5"/>
      <c r="CK46" s="4"/>
      <c r="CL46" s="2"/>
      <c r="CM46" s="10"/>
      <c r="CN46" s="10"/>
      <c r="CO46" s="10"/>
      <c r="CP46" s="10"/>
    </row>
    <row r="47" spans="2:94" s="1" customFormat="1" ht="63.4" customHeight="1" x14ac:dyDescent="0.25">
      <c r="C47" s="25"/>
      <c r="D47" s="6" t="s">
        <v>159</v>
      </c>
      <c r="E47" s="19" t="s">
        <v>160</v>
      </c>
      <c r="F47" s="19" t="s">
        <v>161</v>
      </c>
      <c r="G47" s="7" t="s">
        <v>162</v>
      </c>
      <c r="H47" s="8" t="s">
        <v>27</v>
      </c>
      <c r="J47" s="3"/>
      <c r="K47" s="25"/>
      <c r="L47" s="6" t="s">
        <v>159</v>
      </c>
      <c r="M47" s="19" t="s">
        <v>160</v>
      </c>
      <c r="N47" s="19" t="s">
        <v>161</v>
      </c>
      <c r="O47" s="7" t="s">
        <v>162</v>
      </c>
      <c r="P47" s="8" t="s">
        <v>27</v>
      </c>
      <c r="Q47" s="3"/>
      <c r="R47" s="3"/>
      <c r="S47" s="25"/>
      <c r="T47" s="25"/>
      <c r="U47" s="25"/>
      <c r="V47" s="25"/>
      <c r="W47" s="28"/>
      <c r="X47" s="3"/>
      <c r="Y47" s="3"/>
      <c r="Z47" s="25"/>
      <c r="AA47" s="25"/>
      <c r="AB47" s="3"/>
      <c r="AC47" s="3"/>
      <c r="AD47" s="25"/>
      <c r="AE47" s="25"/>
      <c r="AF47" s="25"/>
      <c r="AG47" s="25"/>
      <c r="AH47" s="3"/>
      <c r="AI47" s="3"/>
      <c r="AJ47" s="25"/>
      <c r="AK47" s="25"/>
      <c r="AL47" s="25"/>
      <c r="AM47" s="25"/>
      <c r="AN47" s="3"/>
      <c r="AO47" s="3"/>
      <c r="AP47" s="25"/>
      <c r="AQ47" s="25"/>
      <c r="AR47" s="25"/>
      <c r="AS47" s="25"/>
      <c r="AT47" s="3"/>
      <c r="AU47" s="3"/>
      <c r="AV47" s="25"/>
      <c r="AW47" s="25"/>
      <c r="AX47" s="25"/>
      <c r="AY47" s="25"/>
      <c r="AZ47" s="3"/>
      <c r="BA47" s="3"/>
      <c r="BB47" s="25"/>
      <c r="BC47" s="25"/>
      <c r="BD47" s="25"/>
      <c r="BE47" s="25"/>
      <c r="BF47" s="3"/>
      <c r="BG47" s="3"/>
      <c r="BH47" s="25"/>
      <c r="BI47" s="25"/>
      <c r="BJ47" s="25"/>
      <c r="BK47" s="25"/>
      <c r="BL47" s="3"/>
      <c r="BM47" s="3"/>
      <c r="BN47" s="25"/>
      <c r="BO47" s="25"/>
      <c r="BP47" s="25"/>
      <c r="BQ47" s="25"/>
      <c r="BR47" s="3"/>
      <c r="BS47" s="3"/>
      <c r="BT47" s="25"/>
      <c r="BU47" s="25"/>
      <c r="BV47" s="25"/>
      <c r="BW47" s="25"/>
      <c r="BX47" s="3"/>
      <c r="CB47" s="26"/>
      <c r="CC47" s="26"/>
      <c r="CD47" s="26"/>
      <c r="CE47" s="26"/>
      <c r="CF47" s="26"/>
      <c r="CG47" s="26"/>
      <c r="CH47" s="26"/>
      <c r="CI47" s="2"/>
      <c r="CJ47" s="5"/>
      <c r="CK47" s="4"/>
      <c r="CL47" s="2"/>
      <c r="CM47" s="10"/>
      <c r="CN47" s="10"/>
      <c r="CO47" s="10"/>
      <c r="CP47" s="10"/>
    </row>
    <row r="48" spans="2:94" s="1" customFormat="1" ht="63.4" customHeight="1" x14ac:dyDescent="0.25">
      <c r="C48" s="69" t="s">
        <v>177</v>
      </c>
      <c r="D48" s="20" t="s">
        <v>16</v>
      </c>
      <c r="E48" s="21" t="s">
        <v>178</v>
      </c>
      <c r="F48" s="21" t="s">
        <v>179</v>
      </c>
      <c r="G48" s="22" t="s">
        <v>180</v>
      </c>
      <c r="H48" s="27"/>
      <c r="J48" s="3"/>
      <c r="K48" s="69" t="s">
        <v>177</v>
      </c>
      <c r="L48" s="20" t="s">
        <v>16</v>
      </c>
      <c r="M48" s="21" t="s">
        <v>178</v>
      </c>
      <c r="N48" s="21" t="s">
        <v>179</v>
      </c>
      <c r="O48" s="22" t="s">
        <v>180</v>
      </c>
      <c r="P48" s="27"/>
      <c r="Q48" s="3"/>
      <c r="R48" s="3"/>
      <c r="S48" s="25"/>
      <c r="T48" s="25"/>
      <c r="U48" s="25"/>
      <c r="V48" s="25"/>
      <c r="W48" s="28"/>
      <c r="X48" s="3"/>
      <c r="Y48" s="3"/>
      <c r="Z48" s="25"/>
      <c r="AA48" s="25"/>
      <c r="AB48" s="3"/>
      <c r="AC48" s="3"/>
      <c r="AD48" s="25"/>
      <c r="AE48" s="25"/>
      <c r="AF48" s="25"/>
      <c r="AG48" s="25"/>
      <c r="AH48" s="3"/>
      <c r="AI48" s="3"/>
      <c r="AJ48" s="25"/>
      <c r="AK48" s="25"/>
      <c r="AL48" s="25"/>
      <c r="AM48" s="25"/>
      <c r="AN48" s="3"/>
      <c r="AO48" s="3"/>
      <c r="AP48" s="25"/>
      <c r="AQ48" s="25"/>
      <c r="AR48" s="25"/>
      <c r="AS48" s="25"/>
      <c r="AT48" s="3"/>
      <c r="AU48" s="3"/>
      <c r="AV48" s="25"/>
      <c r="AW48" s="25"/>
      <c r="AX48" s="25"/>
      <c r="AY48" s="25"/>
      <c r="AZ48" s="3"/>
      <c r="BA48" s="3"/>
      <c r="BB48" s="25"/>
      <c r="BC48" s="25"/>
      <c r="BD48" s="25"/>
      <c r="BE48" s="25"/>
      <c r="BF48" s="3"/>
      <c r="BG48" s="3"/>
      <c r="BH48" s="25"/>
      <c r="BI48" s="25"/>
      <c r="BJ48" s="25"/>
      <c r="BK48" s="25"/>
      <c r="BL48" s="3"/>
      <c r="BM48" s="3"/>
      <c r="BN48" s="25"/>
      <c r="BO48" s="25"/>
      <c r="BP48" s="25"/>
      <c r="BQ48" s="25"/>
      <c r="BR48" s="3"/>
      <c r="BS48" s="3"/>
      <c r="BT48" s="25"/>
      <c r="BU48" s="25"/>
      <c r="BV48" s="25"/>
      <c r="BW48" s="25"/>
      <c r="BX48" s="3"/>
      <c r="CB48" s="26"/>
      <c r="CC48" s="26"/>
      <c r="CD48" s="26"/>
      <c r="CE48" s="26"/>
      <c r="CF48" s="26"/>
      <c r="CG48" s="26"/>
      <c r="CH48" s="26"/>
      <c r="CI48" s="2"/>
      <c r="CJ48" s="5"/>
      <c r="CK48" s="4"/>
      <c r="CL48" s="2"/>
      <c r="CM48" s="10"/>
      <c r="CN48" s="10"/>
      <c r="CO48" s="10"/>
      <c r="CP48" s="10"/>
    </row>
    <row r="49" spans="2:112" s="1" customFormat="1" ht="72.400000000000006" customHeight="1" x14ac:dyDescent="0.25">
      <c r="C49" s="70" t="s">
        <v>73</v>
      </c>
      <c r="D49" s="38" t="s">
        <v>30</v>
      </c>
      <c r="E49" s="38"/>
      <c r="F49" s="38"/>
      <c r="G49" s="38"/>
      <c r="H49" s="9"/>
      <c r="I49" s="3">
        <f t="array" ref="I49">IFERROR(_xlfn.IFS(D49="X",1,E49="X",2,F49="X",3,G49="X",4),0)</f>
        <v>1</v>
      </c>
      <c r="J49" s="3"/>
      <c r="K49" s="70" t="s">
        <v>74</v>
      </c>
      <c r="L49" s="38"/>
      <c r="M49" s="38"/>
      <c r="N49" s="38"/>
      <c r="O49" s="38" t="s">
        <v>30</v>
      </c>
      <c r="P49" s="9" t="s">
        <v>205</v>
      </c>
      <c r="Q49" s="3">
        <f t="array" ref="Q49">IFERROR(_xlfn.IFS(L49="X",1,M49="X",2,N49="X",3,O49="X",4),0)</f>
        <v>4</v>
      </c>
      <c r="R49" s="3"/>
      <c r="S49" s="25"/>
      <c r="T49" s="25"/>
      <c r="U49" s="25"/>
      <c r="V49" s="25"/>
      <c r="W49" s="28"/>
      <c r="X49" s="3"/>
      <c r="Y49" s="3"/>
      <c r="Z49" s="25"/>
      <c r="AA49" s="25"/>
      <c r="AB49" s="3"/>
      <c r="AC49" s="3"/>
      <c r="AD49" s="25"/>
      <c r="AE49" s="25"/>
      <c r="AF49" s="25"/>
      <c r="AG49" s="25"/>
      <c r="AH49" s="3"/>
      <c r="AI49" s="3"/>
      <c r="AJ49" s="25"/>
      <c r="AK49" s="25"/>
      <c r="AL49" s="25"/>
      <c r="AM49" s="25"/>
      <c r="AN49" s="3"/>
      <c r="AO49" s="3"/>
      <c r="AP49" s="25"/>
      <c r="AQ49" s="25"/>
      <c r="AR49" s="25"/>
      <c r="AS49" s="25"/>
      <c r="AT49" s="3"/>
      <c r="AU49" s="3"/>
      <c r="AV49" s="25"/>
      <c r="AW49" s="25"/>
      <c r="AX49" s="25"/>
      <c r="AY49" s="25"/>
      <c r="AZ49" s="3"/>
      <c r="BA49" s="3"/>
      <c r="BB49" s="25"/>
      <c r="BC49" s="25"/>
      <c r="BD49" s="25"/>
      <c r="BE49" s="25"/>
      <c r="BF49" s="3"/>
      <c r="BG49" s="3"/>
      <c r="BH49" s="25"/>
      <c r="BI49" s="25"/>
      <c r="BJ49" s="25"/>
      <c r="BK49" s="25"/>
      <c r="BL49" s="3"/>
      <c r="BM49" s="3"/>
      <c r="BN49" s="25"/>
      <c r="BO49" s="25"/>
      <c r="BP49" s="25"/>
      <c r="BQ49" s="25"/>
      <c r="BR49" s="3"/>
      <c r="BS49" s="3"/>
      <c r="BT49" s="25"/>
      <c r="BU49" s="25"/>
      <c r="BV49" s="25"/>
      <c r="BW49" s="25"/>
      <c r="BX49" s="3"/>
      <c r="CB49" s="26"/>
      <c r="CC49" s="26"/>
      <c r="CD49" s="26"/>
      <c r="CE49" s="26"/>
      <c r="CF49" s="26"/>
      <c r="CG49" s="26"/>
      <c r="CH49" s="26"/>
      <c r="CI49" s="2"/>
      <c r="CJ49" s="5"/>
      <c r="CK49" s="4"/>
      <c r="CL49" s="2"/>
      <c r="CM49" s="10"/>
      <c r="CN49" s="10"/>
      <c r="CO49" s="10"/>
      <c r="CP49" s="10"/>
    </row>
    <row r="50" spans="2:112" s="1" customFormat="1" ht="63.4" customHeight="1" x14ac:dyDescent="0.25">
      <c r="C50" s="70" t="s">
        <v>75</v>
      </c>
      <c r="D50" s="38" t="s">
        <v>30</v>
      </c>
      <c r="E50" s="38"/>
      <c r="F50" s="38"/>
      <c r="G50" s="38"/>
      <c r="H50" s="9" t="s">
        <v>206</v>
      </c>
      <c r="I50" s="3">
        <f t="array" ref="I50">IFERROR(_xlfn.IFS(D50="X",1,E50="X",2,F50="X",3,G50="X",4),0)</f>
        <v>1</v>
      </c>
      <c r="J50" s="3"/>
      <c r="K50" s="70" t="s">
        <v>76</v>
      </c>
      <c r="L50" s="38"/>
      <c r="M50" s="38"/>
      <c r="N50" s="38" t="s">
        <v>30</v>
      </c>
      <c r="O50" s="38"/>
      <c r="P50" s="9"/>
      <c r="Q50" s="3">
        <f t="array" ref="Q50">IFERROR(_xlfn.IFS(L50="X",1,M50="X",2,N50="X",3,O50="X",4),0)</f>
        <v>3</v>
      </c>
      <c r="R50" s="3"/>
      <c r="S50" s="25"/>
      <c r="T50" s="25"/>
      <c r="U50" s="25"/>
      <c r="V50" s="25"/>
      <c r="W50" s="28"/>
      <c r="X50" s="3"/>
      <c r="Y50" s="3"/>
      <c r="Z50" s="25"/>
      <c r="AA50" s="25"/>
      <c r="AB50" s="3"/>
      <c r="AC50" s="3"/>
      <c r="AD50" s="25"/>
      <c r="AE50" s="25"/>
      <c r="AF50" s="25"/>
      <c r="AG50" s="25"/>
      <c r="AH50" s="3"/>
      <c r="AI50" s="3"/>
      <c r="AJ50" s="25"/>
      <c r="AK50" s="25"/>
      <c r="AL50" s="25"/>
      <c r="AM50" s="25"/>
      <c r="AN50" s="3"/>
      <c r="AO50" s="3"/>
      <c r="AP50" s="25"/>
      <c r="AQ50" s="25"/>
      <c r="AR50" s="25"/>
      <c r="AS50" s="25"/>
      <c r="AT50" s="3"/>
      <c r="AU50" s="3"/>
      <c r="AV50" s="25"/>
      <c r="AW50" s="25"/>
      <c r="AX50" s="25"/>
      <c r="AY50" s="25"/>
      <c r="AZ50" s="3"/>
      <c r="BA50" s="3"/>
      <c r="BB50" s="25"/>
      <c r="BC50" s="25"/>
      <c r="BD50" s="25"/>
      <c r="BE50" s="25"/>
      <c r="BF50" s="3"/>
      <c r="BG50" s="3"/>
      <c r="BH50" s="25"/>
      <c r="BI50" s="25"/>
      <c r="BJ50" s="25"/>
      <c r="BK50" s="25"/>
      <c r="BL50" s="3"/>
      <c r="BM50" s="3"/>
      <c r="BN50" s="25"/>
      <c r="BO50" s="25"/>
      <c r="BP50" s="25"/>
      <c r="BQ50" s="25"/>
      <c r="BR50" s="3"/>
      <c r="BS50" s="3"/>
      <c r="BT50" s="25"/>
      <c r="BU50" s="25"/>
      <c r="BV50" s="25"/>
      <c r="BW50" s="25"/>
      <c r="BX50" s="3"/>
      <c r="CB50" s="26"/>
      <c r="CC50" s="26"/>
      <c r="CD50" s="26"/>
      <c r="CE50" s="26"/>
      <c r="CF50" s="26"/>
      <c r="CG50" s="26"/>
      <c r="CH50" s="26"/>
      <c r="CI50" s="2"/>
      <c r="CJ50" s="5"/>
      <c r="CK50" s="4"/>
      <c r="CL50" s="2"/>
      <c r="CM50" s="10"/>
      <c r="CN50" s="10"/>
      <c r="CO50" s="10"/>
      <c r="CP50" s="10"/>
    </row>
    <row r="51" spans="2:112" s="1" customFormat="1" ht="63.4" customHeight="1" x14ac:dyDescent="0.25">
      <c r="C51" s="70" t="s">
        <v>77</v>
      </c>
      <c r="D51" s="38"/>
      <c r="E51" s="38" t="s">
        <v>30</v>
      </c>
      <c r="F51" s="38"/>
      <c r="G51" s="38"/>
      <c r="H51" s="9"/>
      <c r="I51" s="3">
        <f t="array" ref="I51">IFERROR(_xlfn.IFS(D51="X",1,E51="X",2,F51="X",3,G51="X",4),0)</f>
        <v>2</v>
      </c>
      <c r="J51" s="3"/>
      <c r="K51" s="70" t="s">
        <v>78</v>
      </c>
      <c r="L51" s="38"/>
      <c r="M51" s="38" t="s">
        <v>30</v>
      </c>
      <c r="N51" s="38"/>
      <c r="O51" s="38"/>
      <c r="P51" s="9" t="s">
        <v>207</v>
      </c>
      <c r="Q51" s="3">
        <f t="array" ref="Q51">IFERROR(_xlfn.IFS(L51="X",1,M51="X",2,N51="X",3,O51="X",4),0)</f>
        <v>2</v>
      </c>
      <c r="R51" s="3"/>
      <c r="S51" s="25"/>
      <c r="T51" s="25"/>
      <c r="U51" s="25"/>
      <c r="V51" s="25"/>
      <c r="W51" s="28"/>
      <c r="X51" s="3"/>
      <c r="Y51" s="3"/>
      <c r="Z51" s="25"/>
      <c r="AA51" s="25"/>
      <c r="AB51" s="3"/>
      <c r="AC51" s="3"/>
      <c r="AD51" s="25"/>
      <c r="AE51" s="25"/>
      <c r="AF51" s="25"/>
      <c r="AG51" s="25"/>
      <c r="AH51" s="3"/>
      <c r="AI51" s="3"/>
      <c r="AJ51" s="25"/>
      <c r="AK51" s="25"/>
      <c r="AL51" s="25"/>
      <c r="AM51" s="25"/>
      <c r="AN51" s="3"/>
      <c r="AO51" s="3"/>
      <c r="AP51" s="25"/>
      <c r="AQ51" s="25"/>
      <c r="AR51" s="25"/>
      <c r="AS51" s="25"/>
      <c r="AT51" s="3"/>
      <c r="AU51" s="3"/>
      <c r="AV51" s="25"/>
      <c r="AW51" s="25"/>
      <c r="AX51" s="25"/>
      <c r="AY51" s="25"/>
      <c r="AZ51" s="3"/>
      <c r="BA51" s="3"/>
      <c r="BB51" s="25"/>
      <c r="BC51" s="25"/>
      <c r="BD51" s="25"/>
      <c r="BE51" s="25"/>
      <c r="BF51" s="3"/>
      <c r="BG51" s="3"/>
      <c r="BH51" s="25"/>
      <c r="BI51" s="25"/>
      <c r="BJ51" s="25"/>
      <c r="BK51" s="25"/>
      <c r="BL51" s="3"/>
      <c r="BM51" s="3"/>
      <c r="BN51" s="25"/>
      <c r="BO51" s="25"/>
      <c r="BP51" s="25"/>
      <c r="BQ51" s="25"/>
      <c r="BR51" s="3"/>
      <c r="BS51" s="3"/>
      <c r="BT51" s="25"/>
      <c r="BU51" s="25"/>
      <c r="BV51" s="25"/>
      <c r="BW51" s="25"/>
      <c r="BX51" s="3"/>
      <c r="CB51" s="26"/>
      <c r="CC51" s="26"/>
      <c r="CD51" s="26"/>
      <c r="CE51" s="26"/>
      <c r="CF51" s="26"/>
      <c r="CG51" s="26"/>
      <c r="CH51" s="26"/>
      <c r="CI51" s="2"/>
      <c r="CJ51" s="5"/>
      <c r="CK51" s="4"/>
      <c r="CL51" s="2"/>
      <c r="CM51" s="10"/>
      <c r="CN51" s="10"/>
      <c r="CO51" s="10"/>
      <c r="CP51" s="10"/>
    </row>
    <row r="52" spans="2:112" s="1" customFormat="1" ht="87" customHeight="1" x14ac:dyDescent="0.25">
      <c r="C52" s="70" t="s">
        <v>79</v>
      </c>
      <c r="D52" s="38" t="s">
        <v>30</v>
      </c>
      <c r="E52" s="38"/>
      <c r="F52" s="38"/>
      <c r="G52" s="38"/>
      <c r="H52" s="9"/>
      <c r="I52" s="3">
        <f t="array" ref="I52">IFERROR(_xlfn.IFS(D52="X",1,E52="X",2,F52="X",3,G52="X",4),0)</f>
        <v>1</v>
      </c>
      <c r="J52" s="3"/>
      <c r="K52" s="70" t="s">
        <v>80</v>
      </c>
      <c r="L52" s="38"/>
      <c r="M52" s="38"/>
      <c r="N52" s="38"/>
      <c r="O52" s="38" t="s">
        <v>30</v>
      </c>
      <c r="P52" s="9"/>
      <c r="Q52" s="3">
        <f t="array" ref="Q52">IFERROR(_xlfn.IFS(L52="X",1,M52="X",2,N52="X",3,O52="X",4),0)</f>
        <v>4</v>
      </c>
      <c r="R52" s="3"/>
      <c r="S52" s="25"/>
      <c r="T52" s="25"/>
      <c r="U52" s="25"/>
      <c r="V52" s="25"/>
      <c r="W52" s="28"/>
      <c r="X52" s="3"/>
      <c r="Y52" s="3"/>
      <c r="Z52" s="25"/>
      <c r="AA52" s="25"/>
      <c r="AB52" s="3"/>
      <c r="AC52" s="3"/>
      <c r="AD52" s="25"/>
      <c r="AE52" s="25"/>
      <c r="AF52" s="25"/>
      <c r="AG52" s="25"/>
      <c r="AH52" s="3"/>
      <c r="AI52" s="3"/>
      <c r="AJ52" s="25"/>
      <c r="AK52" s="25"/>
      <c r="AL52" s="25"/>
      <c r="AM52" s="25"/>
      <c r="AN52" s="3"/>
      <c r="AO52" s="3"/>
      <c r="AP52" s="25"/>
      <c r="AQ52" s="25"/>
      <c r="AR52" s="25"/>
      <c r="AS52" s="25"/>
      <c r="AT52" s="3"/>
      <c r="AU52" s="3"/>
      <c r="AV52" s="25"/>
      <c r="AW52" s="25"/>
      <c r="AX52" s="25"/>
      <c r="AY52" s="25"/>
      <c r="AZ52" s="3"/>
      <c r="BA52" s="3"/>
      <c r="BB52" s="25"/>
      <c r="BC52" s="25"/>
      <c r="BD52" s="25"/>
      <c r="BE52" s="25"/>
      <c r="BF52" s="3"/>
      <c r="BG52" s="3"/>
      <c r="BH52" s="25"/>
      <c r="BI52" s="25"/>
      <c r="BJ52" s="25"/>
      <c r="BK52" s="25"/>
      <c r="BL52" s="3"/>
      <c r="BM52" s="3"/>
      <c r="BN52" s="25"/>
      <c r="BO52" s="25"/>
      <c r="BP52" s="25"/>
      <c r="BQ52" s="25"/>
      <c r="BR52" s="3"/>
      <c r="BS52" s="3"/>
      <c r="BT52" s="25"/>
      <c r="BU52" s="25"/>
      <c r="BV52" s="25"/>
      <c r="BW52" s="25"/>
      <c r="BX52" s="3"/>
      <c r="CB52" s="26"/>
      <c r="CC52" s="26"/>
      <c r="CD52" s="26"/>
      <c r="CE52" s="26"/>
      <c r="CF52" s="26"/>
      <c r="CG52" s="26"/>
      <c r="CH52" s="26"/>
      <c r="CI52" s="2"/>
      <c r="CJ52" s="5"/>
      <c r="CK52" s="4"/>
      <c r="CL52" s="2"/>
      <c r="CM52" s="10"/>
      <c r="CN52" s="10"/>
      <c r="CO52" s="10"/>
      <c r="CP52" s="10"/>
    </row>
    <row r="53" spans="2:112" s="1" customFormat="1" ht="63.4" customHeight="1" x14ac:dyDescent="0.25">
      <c r="C53" s="70" t="s">
        <v>81</v>
      </c>
      <c r="D53" s="38"/>
      <c r="E53" s="38" t="s">
        <v>30</v>
      </c>
      <c r="F53" s="38"/>
      <c r="G53" s="38"/>
      <c r="H53" s="9"/>
      <c r="I53" s="3">
        <f t="array" ref="I53">IFERROR(_xlfn.IFS(D53="X",1,E53="X",2,F53="X",3,G53="X",4),0)</f>
        <v>2</v>
      </c>
      <c r="J53" s="3"/>
      <c r="K53" s="70" t="s">
        <v>14</v>
      </c>
      <c r="L53" s="38"/>
      <c r="M53" s="38"/>
      <c r="N53" s="38" t="s">
        <v>30</v>
      </c>
      <c r="O53" s="38"/>
      <c r="P53" s="9" t="s">
        <v>208</v>
      </c>
      <c r="Q53" s="3">
        <f t="array" ref="Q53">IFERROR(_xlfn.IFS(L53="X",1,M53="X",2,N53="X",3,O53="X",4),0)</f>
        <v>3</v>
      </c>
      <c r="R53" s="3"/>
      <c r="S53" s="25"/>
      <c r="T53" s="25"/>
      <c r="U53" s="25"/>
      <c r="V53" s="25"/>
      <c r="W53" s="25"/>
      <c r="X53" s="3"/>
      <c r="Y53" s="3"/>
      <c r="Z53" s="25"/>
      <c r="AA53" s="25"/>
      <c r="AB53" s="3"/>
      <c r="AC53" s="3"/>
      <c r="AD53" s="25"/>
      <c r="AE53" s="25"/>
      <c r="AF53" s="25"/>
      <c r="AG53" s="25"/>
      <c r="AH53" s="3"/>
      <c r="AI53" s="3"/>
      <c r="AJ53" s="25"/>
      <c r="AK53" s="25"/>
      <c r="AL53" s="25"/>
      <c r="AM53" s="25"/>
      <c r="AN53" s="3"/>
      <c r="AO53" s="3"/>
      <c r="AP53" s="25"/>
      <c r="AQ53" s="25"/>
      <c r="AR53" s="25"/>
      <c r="AS53" s="25"/>
      <c r="AT53" s="3"/>
      <c r="AU53" s="3"/>
      <c r="AV53" s="25"/>
      <c r="AW53" s="25"/>
      <c r="AX53" s="25"/>
      <c r="AY53" s="25"/>
      <c r="AZ53" s="3"/>
      <c r="BA53" s="3"/>
      <c r="BB53" s="25"/>
      <c r="BC53" s="25"/>
      <c r="BD53" s="25"/>
      <c r="BE53" s="25"/>
      <c r="BF53" s="3"/>
      <c r="BG53" s="3"/>
      <c r="BH53" s="25"/>
      <c r="BI53" s="25"/>
      <c r="BJ53" s="25"/>
      <c r="BK53" s="25"/>
      <c r="BL53" s="3"/>
      <c r="BM53" s="3"/>
      <c r="BN53" s="25"/>
      <c r="BO53" s="25"/>
      <c r="BP53" s="25"/>
      <c r="BQ53" s="25"/>
      <c r="BR53" s="3"/>
      <c r="BS53" s="3"/>
      <c r="BT53" s="25"/>
      <c r="BU53" s="25"/>
      <c r="BV53" s="25"/>
      <c r="BW53" s="25"/>
      <c r="BX53" s="3"/>
      <c r="CB53" s="26"/>
      <c r="CC53" s="26"/>
      <c r="CD53" s="26"/>
      <c r="CE53" s="26"/>
      <c r="CF53" s="26"/>
      <c r="CG53" s="26"/>
      <c r="CH53" s="26"/>
      <c r="CI53" s="2"/>
      <c r="CJ53" s="5"/>
      <c r="CK53" s="4"/>
      <c r="CL53" s="2"/>
      <c r="CM53" s="10"/>
      <c r="CN53" s="10"/>
      <c r="CO53" s="10"/>
      <c r="CP53" s="10"/>
    </row>
    <row r="54" spans="2:112" s="1" customFormat="1" ht="88.9" customHeight="1" x14ac:dyDescent="0.25">
      <c r="C54" s="70" t="s">
        <v>82</v>
      </c>
      <c r="D54" s="38" t="s">
        <v>30</v>
      </c>
      <c r="E54" s="38"/>
      <c r="F54" s="38"/>
      <c r="G54" s="38"/>
      <c r="H54" s="9"/>
      <c r="I54" s="3">
        <f t="array" ref="I54">IFERROR(_xlfn.IFS(D54="X",1,E54="X",2,F54="X",3,G54="X",4),0)</f>
        <v>1</v>
      </c>
      <c r="J54" s="3"/>
      <c r="K54" s="70" t="s">
        <v>83</v>
      </c>
      <c r="L54" s="38"/>
      <c r="M54" s="38"/>
      <c r="N54" s="38" t="s">
        <v>30</v>
      </c>
      <c r="O54" s="38"/>
      <c r="P54" s="9"/>
      <c r="Q54" s="3">
        <f t="array" ref="Q54">IFERROR(_xlfn.IFS(L54="X",1,M54="X",2,N54="X",3,O54="X",4),0)</f>
        <v>3</v>
      </c>
      <c r="R54" s="3"/>
      <c r="S54" s="25"/>
      <c r="T54" s="25"/>
      <c r="U54" s="25"/>
      <c r="V54" s="25"/>
      <c r="W54" s="28"/>
      <c r="X54" s="3"/>
      <c r="Y54" s="3"/>
      <c r="Z54" s="25"/>
      <c r="AA54" s="25"/>
      <c r="AB54" s="3"/>
      <c r="AC54" s="3"/>
      <c r="AD54" s="25"/>
      <c r="AE54" s="25"/>
      <c r="AF54" s="25"/>
      <c r="AG54" s="25"/>
      <c r="AH54" s="3"/>
      <c r="AI54" s="3"/>
      <c r="AJ54" s="25"/>
      <c r="AK54" s="25"/>
      <c r="AL54" s="25"/>
      <c r="AM54" s="25"/>
      <c r="AN54" s="3"/>
      <c r="AO54" s="3"/>
      <c r="AP54" s="25"/>
      <c r="AQ54" s="25"/>
      <c r="AR54" s="25"/>
      <c r="AS54" s="25"/>
      <c r="AT54" s="3"/>
      <c r="AU54" s="3"/>
      <c r="AV54" s="25"/>
      <c r="AW54" s="25"/>
      <c r="AX54" s="25"/>
      <c r="AY54" s="25"/>
      <c r="AZ54" s="3"/>
      <c r="BA54" s="3"/>
      <c r="BB54" s="25"/>
      <c r="BC54" s="25"/>
      <c r="BD54" s="25"/>
      <c r="BE54" s="25"/>
      <c r="BF54" s="3"/>
      <c r="BG54" s="3"/>
      <c r="BH54" s="25"/>
      <c r="BI54" s="25"/>
      <c r="BJ54" s="25"/>
      <c r="BK54" s="25"/>
      <c r="BL54" s="3"/>
      <c r="BM54" s="3"/>
      <c r="BN54" s="25"/>
      <c r="BO54" s="25"/>
      <c r="BP54" s="25"/>
      <c r="BQ54" s="25"/>
      <c r="BR54" s="3"/>
      <c r="BS54" s="3"/>
      <c r="BT54" s="25"/>
      <c r="BU54" s="25"/>
      <c r="BV54" s="25"/>
      <c r="BW54" s="25"/>
      <c r="BX54" s="3"/>
      <c r="CB54" s="26"/>
      <c r="CC54" s="26"/>
      <c r="CD54" s="26"/>
      <c r="CE54" s="26"/>
      <c r="CF54" s="26"/>
      <c r="CG54" s="26"/>
      <c r="CH54" s="26"/>
      <c r="CI54" s="2"/>
      <c r="CJ54" s="5"/>
      <c r="CK54" s="4"/>
      <c r="CL54" s="2"/>
      <c r="CM54" s="10"/>
      <c r="CN54" s="10"/>
      <c r="CO54" s="10"/>
      <c r="CP54" s="10"/>
    </row>
    <row r="55" spans="2:112" ht="94.15" customHeight="1" x14ac:dyDescent="0.25">
      <c r="C55" s="70" t="s">
        <v>84</v>
      </c>
      <c r="D55" s="38" t="s">
        <v>30</v>
      </c>
      <c r="E55" s="38"/>
      <c r="F55" s="38"/>
      <c r="G55" s="38"/>
      <c r="H55" s="9"/>
      <c r="I55" s="3">
        <f t="array" ref="I55">IFERROR(_xlfn.IFS(D55="X",1,E55="X",2,F55="X",3,G55="X",4),0)</f>
        <v>1</v>
      </c>
      <c r="J55" s="3"/>
      <c r="K55" s="70" t="s">
        <v>85</v>
      </c>
      <c r="L55" s="38"/>
      <c r="M55" s="38"/>
      <c r="N55" s="38"/>
      <c r="O55" s="38" t="s">
        <v>30</v>
      </c>
      <c r="P55" s="31"/>
      <c r="Q55" s="3">
        <f t="array" ref="Q55">IFERROR(_xlfn.IFS(L55="X",1,M55="X",2,N55="X",3,O55="X",4),0)</f>
        <v>4</v>
      </c>
      <c r="R55" s="3"/>
    </row>
    <row r="56" spans="2:112" ht="63.4" customHeight="1" x14ac:dyDescent="0.25">
      <c r="B56" s="12"/>
      <c r="C56" s="70" t="s">
        <v>86</v>
      </c>
      <c r="D56" s="38" t="s">
        <v>30</v>
      </c>
      <c r="E56" s="38"/>
      <c r="F56" s="38"/>
      <c r="G56" s="38"/>
      <c r="H56" s="32"/>
      <c r="I56" s="3">
        <f t="array" ref="I56">IFERROR(_xlfn.IFS(D56="X",1,E56="X",2,F56="X",3,G56="X",4),0)</f>
        <v>1</v>
      </c>
      <c r="J56" s="3"/>
      <c r="K56" s="70" t="s">
        <v>87</v>
      </c>
      <c r="L56" s="38"/>
      <c r="M56" s="38"/>
      <c r="N56" s="38"/>
      <c r="O56" s="38" t="s">
        <v>30</v>
      </c>
      <c r="P56" s="32"/>
      <c r="Q56" s="3">
        <f t="array" ref="Q56">IFERROR(_xlfn.IFS(L56="X",1,M56="X",2,N56="X",3,O56="X",4),0)</f>
        <v>4</v>
      </c>
      <c r="R56" s="3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33"/>
      <c r="BH56" s="107"/>
      <c r="BI56" s="107"/>
      <c r="BJ56" s="107"/>
      <c r="BK56" s="107"/>
      <c r="BL56" s="107"/>
      <c r="BM56" s="107"/>
      <c r="BN56" s="107"/>
      <c r="BO56" s="107"/>
      <c r="BP56" s="107"/>
      <c r="BQ56" s="107"/>
      <c r="BR56" s="107"/>
      <c r="BS56" s="107"/>
      <c r="BT56" s="107"/>
      <c r="BU56" s="107"/>
      <c r="BV56" s="107"/>
      <c r="BW56" s="107"/>
      <c r="BX56" s="107"/>
      <c r="BY56" s="107"/>
      <c r="BZ56" s="107"/>
      <c r="CA56" s="107"/>
      <c r="CB56" s="107"/>
      <c r="CC56" s="107"/>
      <c r="CD56" s="107"/>
      <c r="CE56" s="107"/>
      <c r="CF56" s="107"/>
      <c r="CG56" s="107"/>
      <c r="CH56" s="107"/>
      <c r="CI56" s="107"/>
      <c r="CJ56" s="107"/>
      <c r="CK56" s="107"/>
      <c r="CL56" s="107"/>
      <c r="CM56" s="107"/>
      <c r="CN56" s="107"/>
      <c r="CO56" s="107"/>
      <c r="CP56" s="107"/>
      <c r="CQ56" s="107"/>
      <c r="CR56" s="107"/>
      <c r="CS56" s="107"/>
      <c r="CT56" s="107"/>
      <c r="CU56" s="107"/>
      <c r="CV56" s="107"/>
      <c r="CW56" s="107"/>
      <c r="CX56" s="107"/>
      <c r="CY56" s="107"/>
      <c r="CZ56" s="107"/>
      <c r="DA56" s="107"/>
      <c r="DB56" s="107"/>
      <c r="DC56" s="107"/>
      <c r="DD56" s="107"/>
      <c r="DE56" s="107"/>
      <c r="DF56" s="107"/>
      <c r="DG56" s="107"/>
      <c r="DH56" s="107"/>
    </row>
    <row r="57" spans="2:112" ht="63.4" customHeight="1" x14ac:dyDescent="0.25">
      <c r="B57" s="37"/>
      <c r="C57" s="25">
        <f>COUNTA(C49:C56)</f>
        <v>8</v>
      </c>
      <c r="D57" s="28">
        <f>COUNTIFS(D49:D56,"x",D49:D56,"X")*1</f>
        <v>6</v>
      </c>
      <c r="E57" s="28">
        <f>COUNTIFS(E49:E56,"x",E49:E56,"X")*2</f>
        <v>4</v>
      </c>
      <c r="F57" s="28">
        <f>COUNTIFS(F49:F56,"x",F49:F56,"X")*3</f>
        <v>0</v>
      </c>
      <c r="G57" s="28">
        <f>COUNTIFS(G49:G56,"x",G49:G56,"X")*4</f>
        <v>0</v>
      </c>
      <c r="H57" s="28">
        <f t="shared" ref="H57" si="0">COUNTIFS(H49:H56,"x",H49:H56,"X")*1</f>
        <v>0</v>
      </c>
      <c r="I57" s="28"/>
      <c r="J57" s="3"/>
      <c r="K57" s="70" t="s">
        <v>88</v>
      </c>
      <c r="L57" s="38"/>
      <c r="M57" s="38"/>
      <c r="N57" s="38"/>
      <c r="O57" s="38" t="s">
        <v>30</v>
      </c>
      <c r="P57" s="32"/>
      <c r="Q57" s="3">
        <f t="array" ref="Q57">IFERROR(_xlfn.IFS(L57="X",1,M57="X",2,N57="X",3,O57="X",4),0)</f>
        <v>4</v>
      </c>
      <c r="R57" s="3"/>
      <c r="S57" s="24"/>
      <c r="T57" s="24"/>
      <c r="U57" s="24"/>
      <c r="V57" s="24"/>
      <c r="W57" s="37"/>
      <c r="X57" s="24"/>
      <c r="Y57" s="24"/>
      <c r="Z57" s="24"/>
      <c r="AA57" s="24"/>
      <c r="AB57" s="24"/>
      <c r="AC57" s="37"/>
      <c r="AD57" s="24"/>
      <c r="AE57" s="24"/>
      <c r="AF57" s="24"/>
      <c r="AG57" s="24"/>
      <c r="AH57" s="24"/>
      <c r="AI57" s="37"/>
      <c r="AJ57" s="24"/>
      <c r="AK57" s="24"/>
      <c r="AL57" s="24"/>
      <c r="AM57" s="24"/>
      <c r="AN57" s="24"/>
      <c r="AO57" s="37"/>
      <c r="AP57" s="24"/>
      <c r="AQ57" s="24"/>
      <c r="AR57" s="24"/>
      <c r="AS57" s="24"/>
      <c r="AT57" s="24"/>
      <c r="AU57" s="37"/>
      <c r="AV57" s="24"/>
      <c r="AW57" s="24"/>
      <c r="AX57" s="24"/>
      <c r="AY57" s="24"/>
      <c r="AZ57" s="24"/>
      <c r="BA57" s="37"/>
      <c r="BB57" s="24"/>
      <c r="BC57" s="24"/>
      <c r="BD57" s="24"/>
      <c r="BE57" s="24"/>
      <c r="BF57" s="24"/>
      <c r="BG57" s="34"/>
      <c r="BH57" s="105"/>
      <c r="BI57" s="105"/>
      <c r="BJ57" s="105"/>
      <c r="BK57" s="105"/>
      <c r="BL57" s="105"/>
      <c r="BM57" s="37"/>
      <c r="BN57" s="105"/>
      <c r="BO57" s="105"/>
      <c r="BP57" s="105"/>
      <c r="BQ57" s="105"/>
      <c r="BR57" s="105"/>
      <c r="BS57" s="37"/>
      <c r="BT57" s="105"/>
      <c r="BU57" s="105"/>
      <c r="BV57" s="105"/>
      <c r="BW57" s="105"/>
      <c r="BX57" s="105"/>
      <c r="BZ57" s="105"/>
      <c r="CA57" s="105"/>
      <c r="CB57" s="105"/>
      <c r="CC57" s="105"/>
      <c r="CD57" s="105"/>
      <c r="CE57" s="37"/>
      <c r="CF57" s="105"/>
      <c r="CG57" s="105"/>
      <c r="CH57" s="105"/>
      <c r="CI57" s="105"/>
      <c r="CJ57" s="105"/>
      <c r="CK57" s="37"/>
      <c r="CL57" s="105"/>
      <c r="CM57" s="105"/>
      <c r="CN57" s="105"/>
      <c r="CO57" s="105"/>
      <c r="CP57" s="105"/>
      <c r="CR57" s="105"/>
      <c r="CS57" s="105"/>
      <c r="CT57" s="105"/>
      <c r="CU57" s="105"/>
      <c r="CV57" s="105"/>
      <c r="CW57" s="37"/>
      <c r="CX57" s="105"/>
      <c r="CY57" s="105"/>
      <c r="CZ57" s="105"/>
      <c r="DA57" s="105"/>
      <c r="DB57" s="105"/>
      <c r="DC57" s="37"/>
      <c r="DD57" s="105"/>
      <c r="DE57" s="105"/>
      <c r="DF57" s="105"/>
      <c r="DG57" s="105"/>
      <c r="DH57" s="105"/>
    </row>
    <row r="58" spans="2:112" ht="63.4" customHeight="1" x14ac:dyDescent="0.25">
      <c r="B58" s="11"/>
      <c r="C58" s="25"/>
      <c r="D58" s="37"/>
      <c r="E58" s="37"/>
      <c r="F58" s="37"/>
      <c r="G58" s="37"/>
      <c r="H58" s="1"/>
      <c r="I58" s="1"/>
      <c r="J58" s="3"/>
      <c r="K58" s="73" t="s">
        <v>89</v>
      </c>
      <c r="L58" s="38" t="s">
        <v>30</v>
      </c>
      <c r="M58" s="38"/>
      <c r="N58" s="38"/>
      <c r="O58" s="38"/>
      <c r="P58" s="32"/>
      <c r="Q58" s="3">
        <f t="array" ref="Q58">IFERROR(_xlfn.IFS(L58="X",1,M58="X",2,N58="X",3,O58="X",4),0)</f>
        <v>1</v>
      </c>
      <c r="R58" s="37"/>
      <c r="S58" s="37"/>
      <c r="T58" s="37"/>
      <c r="U58" s="37"/>
      <c r="V58" s="1"/>
      <c r="W58" s="3"/>
      <c r="X58" s="37"/>
      <c r="Y58" s="37"/>
      <c r="Z58" s="37"/>
      <c r="AA58" s="37"/>
      <c r="AB58" s="1"/>
      <c r="AC58" s="3"/>
      <c r="AD58" s="37"/>
      <c r="AE58" s="37"/>
      <c r="AF58" s="37"/>
      <c r="AG58" s="37"/>
      <c r="AH58" s="1"/>
      <c r="AI58" s="3"/>
      <c r="AJ58" s="37"/>
      <c r="AK58" s="37"/>
      <c r="AL58" s="37"/>
      <c r="AM58" s="37"/>
      <c r="AN58" s="1"/>
      <c r="AO58" s="3"/>
      <c r="AP58" s="37"/>
      <c r="AQ58" s="37"/>
      <c r="AR58" s="37"/>
      <c r="AS58" s="37"/>
      <c r="AT58" s="1"/>
      <c r="AU58" s="3"/>
      <c r="AV58" s="37"/>
      <c r="AW58" s="37"/>
      <c r="AX58" s="37"/>
      <c r="AY58" s="37"/>
      <c r="AZ58" s="1"/>
      <c r="BA58" s="3"/>
      <c r="BB58" s="37"/>
      <c r="BC58" s="37"/>
      <c r="BD58" s="37"/>
      <c r="BE58" s="37"/>
      <c r="BF58" s="1"/>
      <c r="BG58" s="13"/>
      <c r="BH58" s="37"/>
      <c r="BI58" s="37"/>
      <c r="BJ58" s="37"/>
      <c r="BK58" s="37"/>
      <c r="BL58" s="1"/>
      <c r="BM58" s="3"/>
      <c r="BN58" s="37"/>
      <c r="BO58" s="37"/>
      <c r="BP58" s="37"/>
      <c r="BQ58" s="37"/>
      <c r="BR58" s="1"/>
      <c r="BS58" s="3"/>
      <c r="BT58" s="37"/>
      <c r="BU58" s="37"/>
      <c r="BV58" s="37"/>
      <c r="BW58" s="37"/>
      <c r="BX58" s="1"/>
      <c r="BZ58" s="37"/>
      <c r="CA58" s="37"/>
      <c r="CB58" s="37"/>
      <c r="CC58" s="37"/>
      <c r="CD58" s="1"/>
      <c r="CE58" s="3"/>
      <c r="CF58" s="37"/>
      <c r="CG58" s="37"/>
      <c r="CH58" s="37"/>
      <c r="CI58" s="37"/>
      <c r="CJ58" s="1"/>
      <c r="CK58" s="3"/>
      <c r="CL58" s="37"/>
      <c r="CM58" s="37"/>
      <c r="CN58" s="37"/>
      <c r="CO58" s="37"/>
      <c r="CP58" s="1"/>
      <c r="CR58" s="37"/>
      <c r="CS58" s="37"/>
      <c r="CT58" s="37"/>
      <c r="CU58" s="37"/>
      <c r="CV58" s="1"/>
      <c r="CW58" s="3"/>
      <c r="CX58" s="37"/>
      <c r="CY58" s="37"/>
      <c r="CZ58" s="37"/>
      <c r="DA58" s="37"/>
      <c r="DB58" s="1"/>
      <c r="DC58" s="3"/>
      <c r="DD58" s="37"/>
      <c r="DE58" s="37"/>
      <c r="DF58" s="37"/>
      <c r="DG58" s="37"/>
      <c r="DH58" s="1"/>
    </row>
    <row r="59" spans="2:112" ht="73.150000000000006" customHeight="1" x14ac:dyDescent="0.25">
      <c r="B59" s="1"/>
      <c r="C59" s="25"/>
      <c r="D59" s="28"/>
      <c r="E59" s="28"/>
      <c r="F59" s="28"/>
      <c r="G59" s="28"/>
      <c r="H59" s="3"/>
      <c r="I59" s="3"/>
      <c r="J59" s="3"/>
      <c r="K59" s="28"/>
      <c r="L59" s="28"/>
      <c r="M59" s="28"/>
      <c r="N59" s="28"/>
      <c r="O59" s="3"/>
      <c r="P59" s="3"/>
      <c r="Q59" s="28"/>
      <c r="R59" s="28"/>
      <c r="S59" s="28"/>
      <c r="T59" s="28"/>
      <c r="U59" s="28"/>
      <c r="V59" s="3"/>
      <c r="W59" s="3"/>
      <c r="X59" s="28"/>
      <c r="Y59" s="28"/>
      <c r="Z59" s="28"/>
      <c r="AA59" s="28"/>
      <c r="AB59" s="3"/>
      <c r="AC59" s="3"/>
      <c r="AD59" s="28"/>
      <c r="AE59" s="28"/>
      <c r="AF59" s="28"/>
      <c r="AG59" s="28"/>
      <c r="AH59" s="3"/>
      <c r="AI59" s="3"/>
      <c r="AJ59" s="28"/>
      <c r="AK59" s="28"/>
      <c r="AL59" s="28"/>
      <c r="AM59" s="28"/>
      <c r="AN59" s="3"/>
      <c r="AO59" s="3"/>
      <c r="AP59" s="28"/>
      <c r="AQ59" s="28"/>
      <c r="AR59" s="28"/>
      <c r="AS59" s="28"/>
      <c r="AT59" s="3"/>
      <c r="AU59" s="3"/>
      <c r="AV59" s="28"/>
      <c r="AW59" s="28"/>
      <c r="AX59" s="28"/>
      <c r="AY59" s="28"/>
      <c r="AZ59" s="3"/>
      <c r="BA59" s="3"/>
      <c r="BB59" s="28"/>
      <c r="BC59" s="28"/>
      <c r="BD59" s="28"/>
      <c r="BE59" s="28"/>
      <c r="BF59" s="3"/>
      <c r="BG59" s="13"/>
      <c r="BH59" s="28"/>
      <c r="BI59" s="28"/>
      <c r="BJ59" s="28"/>
      <c r="BK59" s="28"/>
      <c r="BL59" s="3"/>
      <c r="BM59" s="3"/>
      <c r="BN59" s="28"/>
      <c r="BO59" s="28"/>
      <c r="BP59" s="28"/>
      <c r="BQ59" s="28"/>
      <c r="BR59" s="3"/>
      <c r="BS59" s="3"/>
      <c r="BT59" s="28"/>
      <c r="BU59" s="28"/>
      <c r="BV59" s="28"/>
      <c r="BW59" s="28"/>
      <c r="BX59" s="3"/>
      <c r="BZ59" s="28"/>
      <c r="CA59" s="28"/>
      <c r="CB59" s="28"/>
      <c r="CC59" s="28"/>
      <c r="CD59" s="3"/>
      <c r="CE59" s="3"/>
      <c r="CF59" s="28"/>
      <c r="CG59" s="28"/>
      <c r="CH59" s="28"/>
      <c r="CI59" s="28"/>
      <c r="CJ59" s="3"/>
      <c r="CK59" s="3"/>
      <c r="CL59" s="28"/>
      <c r="CM59" s="28"/>
      <c r="CN59" s="28"/>
      <c r="CO59" s="28"/>
      <c r="CP59" s="3"/>
      <c r="CR59" s="28"/>
      <c r="CS59" s="28"/>
      <c r="CT59" s="28"/>
      <c r="CU59" s="28"/>
      <c r="CV59" s="3"/>
      <c r="CW59" s="3"/>
      <c r="CX59" s="28"/>
      <c r="CY59" s="28"/>
      <c r="CZ59" s="28"/>
      <c r="DA59" s="28"/>
      <c r="DB59" s="3"/>
      <c r="DC59" s="3"/>
      <c r="DD59" s="28"/>
      <c r="DE59" s="28"/>
      <c r="DF59" s="28"/>
      <c r="DG59" s="28"/>
      <c r="DH59" s="3"/>
    </row>
  </sheetData>
  <sheetProtection algorithmName="SHA-512" hashValue="ut/9+eWHWBvi7AEM6jdmZ0NZWTxW/8V23ZDtRMmnLuqJFu9thXr2HYVHT8pcdyFHI3dgMnrQmU2eo3neqGHwIQ==" saltValue="BRSXnbvJnzz+HiLOuA6prA==" spinCount="100000" sheet="1" objects="1" scenarios="1"/>
  <mergeCells count="28">
    <mergeCell ref="X15:X16"/>
    <mergeCell ref="F39:F40"/>
    <mergeCell ref="H39:H40"/>
    <mergeCell ref="D2:G2"/>
    <mergeCell ref="D11:H11"/>
    <mergeCell ref="L11:P11"/>
    <mergeCell ref="T11:X11"/>
    <mergeCell ref="E12:F12"/>
    <mergeCell ref="M12:N12"/>
    <mergeCell ref="U12:V12"/>
    <mergeCell ref="D31:H31"/>
    <mergeCell ref="L31:P31"/>
    <mergeCell ref="E32:F32"/>
    <mergeCell ref="M32:N32"/>
    <mergeCell ref="D45:H45"/>
    <mergeCell ref="L45:P45"/>
    <mergeCell ref="CX57:DB57"/>
    <mergeCell ref="DD57:DH57"/>
    <mergeCell ref="E46:F46"/>
    <mergeCell ref="M46:N46"/>
    <mergeCell ref="BH56:DH56"/>
    <mergeCell ref="BH57:BL57"/>
    <mergeCell ref="BN57:BR57"/>
    <mergeCell ref="BT57:BX57"/>
    <mergeCell ref="BZ57:CD57"/>
    <mergeCell ref="CF57:CJ57"/>
    <mergeCell ref="CL57:CP57"/>
    <mergeCell ref="CR57:CV57"/>
  </mergeCells>
  <dataValidations count="1">
    <dataValidation type="list" allowBlank="1" showInputMessage="1" showErrorMessage="1" sqref="L27:M28 L15:L26 N19:O19 O20:O28 M15:M16 O15:O16 N15:N18 N20:N26 M18:M26 D15:G28 F41:F42 L35:O42 D49:G56 L49:O58 D35:E42 G35:G42 F35:F39 T15:W28" xr:uid="{DC0AE695-4E24-40B8-8C6A-E137A4A546A1}">
      <formula1>"X"</formula1>
    </dataValidation>
  </dataValidations>
  <hyperlinks>
    <hyperlink ref="H1" r:id="rId1" xr:uid="{252E406B-9F4D-4A80-95E6-B6B804F8E837}"/>
  </hyperlinks>
  <pageMargins left="0.7" right="0.7" top="0.75" bottom="0.75" header="0.3" footer="0.3"/>
  <customProperties>
    <customPr name="LastActive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4760-6ABC-454D-AFC7-00E712EA1FAE}">
  <dimension ref="B1:CM45"/>
  <sheetViews>
    <sheetView showGridLines="0" topLeftCell="A11" zoomScale="107" zoomScaleNormal="107" zoomScaleSheetLayoutView="20" workbookViewId="0">
      <selection activeCell="H36" sqref="H36"/>
    </sheetView>
  </sheetViews>
  <sheetFormatPr defaultColWidth="46.7109375" defaultRowHeight="73.150000000000006" customHeight="1" x14ac:dyDescent="0.25"/>
  <cols>
    <col min="1" max="1" width="6.7109375" style="2" customWidth="1"/>
    <col min="2" max="2" width="10" style="2" customWidth="1"/>
    <col min="3" max="3" width="27.42578125" style="2" customWidth="1"/>
    <col min="4" max="4" width="18.140625" style="2" customWidth="1"/>
    <col min="5" max="5" width="23" style="2" customWidth="1"/>
    <col min="6" max="7" width="18.140625" style="2" customWidth="1"/>
    <col min="8" max="8" width="62.140625" style="2" customWidth="1"/>
    <col min="9" max="9" width="11.7109375" style="1" bestFit="1" customWidth="1"/>
    <col min="10" max="10" width="2.140625" style="2" customWidth="1"/>
    <col min="11" max="11" width="11.42578125" style="2" customWidth="1"/>
    <col min="12" max="12" width="14.7109375" style="2" customWidth="1"/>
    <col min="13" max="13" width="13.7109375" style="2" customWidth="1"/>
    <col min="14" max="14" width="15.28515625" style="2" customWidth="1"/>
    <col min="15" max="15" width="3.140625" style="2" customWidth="1"/>
    <col min="16" max="16" width="18.7109375" style="2" customWidth="1"/>
    <col min="17" max="18" width="13.7109375" style="2" customWidth="1"/>
    <col min="19" max="19" width="79.7109375" style="2" customWidth="1"/>
    <col min="20" max="20" width="4.140625" style="2" customWidth="1"/>
    <col min="21" max="23" width="28.5703125" style="2" customWidth="1"/>
    <col min="24" max="24" width="13.7109375" style="2" customWidth="1"/>
    <col min="25" max="25" width="14.42578125" style="2" customWidth="1"/>
    <col min="26" max="26" width="2.140625" style="2" customWidth="1"/>
    <col min="27" max="30" width="13.7109375" style="2" customWidth="1"/>
    <col min="31" max="31" width="15.140625" style="2" customWidth="1"/>
    <col min="32" max="32" width="2.42578125" style="2" customWidth="1"/>
    <col min="33" max="36" width="13.7109375" style="2" customWidth="1"/>
    <col min="37" max="37" width="14.7109375" style="2" customWidth="1"/>
    <col min="38" max="38" width="2.42578125" style="2" customWidth="1"/>
    <col min="39" max="42" width="13.7109375" style="2" customWidth="1"/>
    <col min="43" max="43" width="14.7109375" style="2" customWidth="1"/>
    <col min="44" max="44" width="2.140625" style="2" customWidth="1"/>
    <col min="45" max="49" width="14.7109375" style="2" customWidth="1"/>
    <col min="50" max="50" width="2.140625" style="2" customWidth="1"/>
    <col min="51" max="55" width="14.7109375" style="2" customWidth="1"/>
    <col min="56" max="56" width="2.140625" style="2" customWidth="1"/>
    <col min="57" max="61" width="14.7109375" style="2" customWidth="1"/>
    <col min="62" max="62" width="2.140625" style="2" customWidth="1"/>
    <col min="63" max="67" width="14.7109375" style="2" customWidth="1"/>
    <col min="68" max="68" width="2" style="2" customWidth="1"/>
    <col min="69" max="73" width="14.7109375" style="2" customWidth="1"/>
    <col min="74" max="74" width="3.140625" style="2" customWidth="1"/>
    <col min="75" max="79" width="14.7109375" style="2" customWidth="1"/>
    <col min="80" max="80" width="2.140625" style="2" customWidth="1"/>
    <col min="81" max="85" width="14.7109375" style="2" customWidth="1"/>
    <col min="86" max="86" width="2" style="2" customWidth="1"/>
    <col min="87" max="91" width="14.7109375" style="2" customWidth="1"/>
    <col min="92" max="92" width="2.7109375" style="2" customWidth="1"/>
    <col min="93" max="97" width="14.7109375" style="2" customWidth="1"/>
    <col min="98" max="98" width="2.140625" style="2" customWidth="1"/>
    <col min="99" max="102" width="14.7109375" style="2" customWidth="1"/>
    <col min="103" max="103" width="2.7109375" style="2" customWidth="1"/>
    <col min="104" max="104" width="2" style="2" customWidth="1"/>
    <col min="105" max="106" width="14.7109375" style="2" customWidth="1"/>
    <col min="107" max="107" width="4.7109375" style="2" customWidth="1"/>
    <col min="108" max="109" width="14.7109375" style="2" customWidth="1"/>
    <col min="110" max="16384" width="46.7109375" style="2"/>
  </cols>
  <sheetData>
    <row r="1" spans="2:91" ht="22.15" customHeight="1" thickBot="1" x14ac:dyDescent="0.3"/>
    <row r="2" spans="2:91" ht="61.9" customHeight="1" thickBot="1" x14ac:dyDescent="0.3">
      <c r="D2" s="104" t="s">
        <v>138</v>
      </c>
      <c r="E2" s="104"/>
      <c r="F2" s="104"/>
      <c r="G2" s="104"/>
      <c r="H2" s="104"/>
      <c r="I2" s="36"/>
      <c r="J2" s="12"/>
      <c r="K2" s="12"/>
      <c r="L2" s="12"/>
      <c r="M2" s="12"/>
      <c r="N2" s="12"/>
      <c r="O2" s="12"/>
      <c r="Q2" s="12"/>
      <c r="R2" s="12"/>
      <c r="S2" s="12"/>
      <c r="T2" s="12"/>
      <c r="U2" s="12"/>
      <c r="V2" s="12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2:91" ht="49.9" customHeight="1" x14ac:dyDescent="0.25">
      <c r="D3" s="36"/>
      <c r="E3" s="52"/>
      <c r="F3" s="52"/>
      <c r="G3" s="36"/>
      <c r="H3" s="36"/>
      <c r="I3" s="36"/>
      <c r="J3" s="12"/>
      <c r="K3" s="12"/>
      <c r="L3" s="12"/>
      <c r="M3" s="12"/>
      <c r="N3" s="12"/>
      <c r="O3" s="12"/>
      <c r="Q3" s="12"/>
      <c r="R3" s="12"/>
      <c r="S3" s="12"/>
      <c r="T3" s="12"/>
      <c r="U3" s="12"/>
      <c r="V3" s="12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3"/>
      <c r="BW3" s="3"/>
      <c r="BX3" s="3"/>
      <c r="BY3" s="3"/>
      <c r="BZ3" s="3"/>
      <c r="CA3" s="3"/>
      <c r="CB3" s="3"/>
      <c r="CC3" s="3"/>
      <c r="CD3" s="3"/>
      <c r="CE3" s="3"/>
    </row>
    <row r="4" spans="2:91" ht="49.9" customHeight="1" x14ac:dyDescent="0.25">
      <c r="D4" s="36"/>
      <c r="E4" s="36"/>
      <c r="F4" s="36"/>
      <c r="G4" s="36"/>
      <c r="H4" s="36"/>
      <c r="I4" s="36"/>
      <c r="J4" s="12"/>
      <c r="K4" s="12"/>
      <c r="L4" s="12"/>
      <c r="M4" s="12"/>
      <c r="N4" s="12"/>
      <c r="O4" s="12"/>
      <c r="Q4" s="12"/>
      <c r="R4" s="12"/>
      <c r="S4" s="12"/>
      <c r="T4" s="12"/>
      <c r="U4" s="12"/>
      <c r="V4" s="12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2:91" ht="49.9" customHeight="1" thickBot="1" x14ac:dyDescent="0.3">
      <c r="D5" s="36"/>
      <c r="E5" s="53"/>
      <c r="F5" s="53"/>
      <c r="G5" s="36"/>
      <c r="H5" s="36"/>
      <c r="I5" s="36"/>
      <c r="J5" s="12"/>
      <c r="K5" s="12"/>
      <c r="L5" s="12"/>
      <c r="M5" s="12"/>
      <c r="N5" s="12"/>
      <c r="O5" s="12"/>
      <c r="Q5" s="12"/>
      <c r="R5" s="12"/>
      <c r="S5" s="12"/>
      <c r="T5" s="12"/>
      <c r="U5" s="12"/>
      <c r="V5" s="1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spans="2:91" s="1" customFormat="1" ht="19.149999999999999" customHeight="1" thickBot="1" x14ac:dyDescent="0.3">
      <c r="B6" s="37"/>
      <c r="D6" s="37" t="s">
        <v>23</v>
      </c>
      <c r="E6" s="106" t="s">
        <v>22</v>
      </c>
      <c r="F6" s="106"/>
      <c r="G6" s="37" t="s">
        <v>26</v>
      </c>
      <c r="H6" s="24"/>
      <c r="I6" s="37"/>
      <c r="J6" s="37"/>
      <c r="K6" s="24"/>
      <c r="L6" s="24"/>
      <c r="M6" s="24"/>
      <c r="N6" s="37"/>
      <c r="O6" s="37"/>
      <c r="Q6" s="24"/>
      <c r="R6" s="24"/>
      <c r="S6" s="24"/>
      <c r="T6" s="24"/>
      <c r="U6" s="24"/>
      <c r="V6" s="37"/>
      <c r="W6" s="24"/>
      <c r="X6" s="24"/>
      <c r="Y6" s="24"/>
      <c r="Z6" s="37"/>
      <c r="AA6" s="24"/>
      <c r="AB6" s="24"/>
      <c r="AC6" s="24"/>
      <c r="AD6" s="24"/>
      <c r="AE6" s="24"/>
      <c r="AF6" s="37"/>
      <c r="AG6" s="24"/>
      <c r="AH6" s="24"/>
      <c r="AI6" s="24"/>
      <c r="AJ6" s="24"/>
      <c r="AK6" s="24"/>
      <c r="AL6" s="37"/>
      <c r="AM6" s="24"/>
      <c r="AN6" s="24"/>
      <c r="AO6" s="24"/>
      <c r="AP6" s="24"/>
      <c r="AQ6" s="24"/>
      <c r="AR6" s="37"/>
      <c r="AS6" s="24"/>
      <c r="AT6" s="24"/>
      <c r="AU6" s="24"/>
      <c r="AV6" s="24"/>
      <c r="AW6" s="24"/>
      <c r="AX6" s="37"/>
      <c r="AY6" s="24"/>
      <c r="AZ6" s="24"/>
      <c r="BA6" s="24"/>
      <c r="BB6" s="24"/>
      <c r="BC6" s="24"/>
      <c r="BD6" s="37"/>
      <c r="BE6" s="24"/>
      <c r="BF6" s="24"/>
      <c r="BG6" s="24"/>
      <c r="BH6" s="24"/>
      <c r="BI6" s="24"/>
      <c r="BJ6" s="37"/>
      <c r="BK6" s="24"/>
      <c r="BL6" s="24"/>
      <c r="BM6" s="24"/>
      <c r="BN6" s="24"/>
      <c r="BO6" s="24"/>
      <c r="BP6" s="37"/>
      <c r="BQ6" s="24"/>
      <c r="BR6" s="24"/>
      <c r="BS6" s="24"/>
      <c r="BT6" s="24"/>
      <c r="BU6" s="24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2:91" s="1" customFormat="1" ht="42" customHeight="1" x14ac:dyDescent="0.25">
      <c r="B7" s="11"/>
      <c r="C7" s="25"/>
      <c r="D7" s="54">
        <v>1</v>
      </c>
      <c r="E7" s="19" t="s">
        <v>129</v>
      </c>
      <c r="F7" s="19" t="s">
        <v>130</v>
      </c>
      <c r="G7" s="55">
        <v>4</v>
      </c>
      <c r="H7" s="59" t="s">
        <v>128</v>
      </c>
      <c r="J7" s="3"/>
      <c r="K7" s="37"/>
      <c r="L7" s="37"/>
      <c r="N7" s="3"/>
      <c r="O7" s="3"/>
      <c r="P7" s="25"/>
      <c r="Q7" s="37"/>
      <c r="R7" s="37"/>
      <c r="S7" s="37"/>
      <c r="T7" s="37"/>
      <c r="V7" s="3"/>
      <c r="W7" s="37"/>
      <c r="X7" s="37"/>
      <c r="Z7" s="3"/>
      <c r="AA7" s="37"/>
      <c r="AB7" s="37"/>
      <c r="AC7" s="37"/>
      <c r="AD7" s="37"/>
      <c r="AF7" s="3"/>
      <c r="AG7" s="37"/>
      <c r="AH7" s="37"/>
      <c r="AI7" s="37"/>
      <c r="AJ7" s="37"/>
      <c r="AL7" s="3"/>
      <c r="AM7" s="37"/>
      <c r="AN7" s="37"/>
      <c r="AO7" s="37"/>
      <c r="AP7" s="37"/>
      <c r="AR7" s="3"/>
      <c r="AS7" s="37"/>
      <c r="AT7" s="37"/>
      <c r="AU7" s="37"/>
      <c r="AV7" s="37"/>
      <c r="AX7" s="3"/>
      <c r="AY7" s="37"/>
      <c r="AZ7" s="37"/>
      <c r="BA7" s="37"/>
      <c r="BB7" s="37"/>
      <c r="BD7" s="3"/>
      <c r="BE7" s="37"/>
      <c r="BF7" s="37"/>
      <c r="BG7" s="37"/>
      <c r="BH7" s="37"/>
      <c r="BJ7" s="3"/>
      <c r="BK7" s="37"/>
      <c r="BL7" s="37"/>
      <c r="BM7" s="37"/>
      <c r="BN7" s="37"/>
      <c r="BP7" s="3"/>
      <c r="BQ7" s="37"/>
      <c r="BR7" s="37"/>
      <c r="BS7" s="37"/>
      <c r="BT7" s="37"/>
      <c r="BY7" s="26"/>
      <c r="BZ7" s="26"/>
      <c r="CA7" s="26"/>
      <c r="CB7" s="26"/>
      <c r="CC7" s="26"/>
      <c r="CD7" s="26"/>
      <c r="CE7" s="26"/>
      <c r="CF7" s="2"/>
      <c r="CG7" s="5"/>
      <c r="CH7" s="4"/>
      <c r="CI7" s="2"/>
      <c r="CJ7" s="10"/>
      <c r="CK7" s="10"/>
      <c r="CL7" s="10"/>
      <c r="CM7" s="10"/>
    </row>
    <row r="8" spans="2:91" s="1" customFormat="1" ht="52.9" customHeight="1" x14ac:dyDescent="0.25">
      <c r="B8" s="11"/>
      <c r="C8" s="25"/>
      <c r="D8" s="20" t="s">
        <v>16</v>
      </c>
      <c r="E8" s="21" t="s">
        <v>28</v>
      </c>
      <c r="F8" s="21" t="s">
        <v>17</v>
      </c>
      <c r="G8" s="22" t="s">
        <v>18</v>
      </c>
      <c r="H8" s="27"/>
      <c r="J8" s="3"/>
      <c r="K8" s="37"/>
      <c r="L8" s="37"/>
      <c r="N8" s="3"/>
      <c r="O8" s="3"/>
      <c r="P8" s="25"/>
      <c r="Q8" s="37"/>
      <c r="R8" s="37"/>
      <c r="S8" s="37"/>
      <c r="T8" s="37"/>
      <c r="V8" s="3"/>
      <c r="W8" s="37"/>
      <c r="X8" s="37"/>
      <c r="Z8" s="3"/>
      <c r="AA8" s="37"/>
      <c r="AB8" s="37"/>
      <c r="AC8" s="37"/>
      <c r="AD8" s="37"/>
      <c r="AF8" s="3"/>
      <c r="AG8" s="37"/>
      <c r="AH8" s="37"/>
      <c r="AI8" s="37"/>
      <c r="AJ8" s="37"/>
      <c r="AL8" s="3"/>
      <c r="AM8" s="37"/>
      <c r="AN8" s="37"/>
      <c r="AO8" s="37"/>
      <c r="AP8" s="37"/>
      <c r="AR8" s="3"/>
      <c r="AS8" s="37"/>
      <c r="AT8" s="37"/>
      <c r="AU8" s="37"/>
      <c r="AV8" s="37"/>
      <c r="AX8" s="3"/>
      <c r="AY8" s="37"/>
      <c r="AZ8" s="37"/>
      <c r="BA8" s="37"/>
      <c r="BB8" s="37"/>
      <c r="BD8" s="3"/>
      <c r="BE8" s="37"/>
      <c r="BF8" s="37"/>
      <c r="BG8" s="37"/>
      <c r="BH8" s="37"/>
      <c r="BJ8" s="3"/>
      <c r="BK8" s="37"/>
      <c r="BL8" s="37"/>
      <c r="BM8" s="37"/>
      <c r="BN8" s="37"/>
      <c r="BP8" s="3"/>
      <c r="BQ8" s="37"/>
      <c r="BR8" s="37"/>
      <c r="BS8" s="37"/>
      <c r="BT8" s="37"/>
      <c r="BY8" s="26"/>
      <c r="BZ8" s="26"/>
      <c r="CA8" s="26"/>
      <c r="CB8" s="26"/>
      <c r="CC8" s="26"/>
      <c r="CD8" s="26"/>
      <c r="CE8" s="26"/>
      <c r="CF8" s="2"/>
      <c r="CG8" s="5"/>
      <c r="CH8" s="4"/>
      <c r="CI8" s="2"/>
      <c r="CJ8" s="10"/>
      <c r="CK8" s="10"/>
      <c r="CL8" s="10"/>
      <c r="CM8" s="10"/>
    </row>
    <row r="9" spans="2:91" s="1" customFormat="1" ht="42" customHeight="1" x14ac:dyDescent="0.25">
      <c r="C9" s="26" t="s">
        <v>29</v>
      </c>
      <c r="D9" s="38"/>
      <c r="E9" s="38"/>
      <c r="F9" s="38" t="s">
        <v>30</v>
      </c>
      <c r="G9" s="38"/>
      <c r="H9" s="9" t="s">
        <v>181</v>
      </c>
      <c r="I9" s="87" cm="1">
        <f t="array" ref="I9">IFERROR(_xlfn.IFS(D9="X",1,E9="X",2,F9="X",3,G9="X",4),0)</f>
        <v>3</v>
      </c>
      <c r="J9" s="3"/>
      <c r="K9" s="28"/>
      <c r="L9" s="28"/>
      <c r="M9" s="3"/>
      <c r="N9" s="3"/>
      <c r="O9" s="3"/>
      <c r="P9" s="26"/>
      <c r="Q9" s="28"/>
      <c r="R9" s="28"/>
      <c r="S9" s="28"/>
      <c r="T9" s="28"/>
      <c r="U9" s="3"/>
      <c r="V9" s="3"/>
      <c r="W9" s="28"/>
      <c r="X9" s="28"/>
      <c r="Y9" s="3"/>
      <c r="Z9" s="3"/>
      <c r="AA9" s="28"/>
      <c r="AB9" s="28"/>
      <c r="AC9" s="28"/>
      <c r="AD9" s="28"/>
      <c r="AE9" s="3"/>
      <c r="AF9" s="3"/>
      <c r="AG9" s="28"/>
      <c r="AH9" s="28"/>
      <c r="AI9" s="28"/>
      <c r="AJ9" s="28"/>
      <c r="AK9" s="3"/>
      <c r="AL9" s="3"/>
      <c r="AM9" s="28"/>
      <c r="AN9" s="28"/>
      <c r="AO9" s="28"/>
      <c r="AP9" s="28"/>
      <c r="AQ9" s="3"/>
      <c r="AR9" s="3"/>
      <c r="AS9" s="28"/>
      <c r="AT9" s="28"/>
      <c r="AU9" s="28"/>
      <c r="AV9" s="28"/>
      <c r="AW9" s="3"/>
      <c r="AX9" s="3"/>
      <c r="AY9" s="28"/>
      <c r="AZ9" s="28"/>
      <c r="BA9" s="28"/>
      <c r="BB9" s="28"/>
      <c r="BC9" s="3"/>
      <c r="BD9" s="3"/>
      <c r="BE9" s="28"/>
      <c r="BF9" s="28"/>
      <c r="BG9" s="28"/>
      <c r="BH9" s="28"/>
      <c r="BI9" s="3"/>
      <c r="BJ9" s="3"/>
      <c r="BK9" s="28"/>
      <c r="BL9" s="28"/>
      <c r="BM9" s="28"/>
      <c r="BN9" s="28"/>
      <c r="BO9" s="3"/>
      <c r="BP9" s="3"/>
      <c r="BQ9" s="28"/>
      <c r="BR9" s="28"/>
      <c r="BS9" s="28"/>
      <c r="BT9" s="28"/>
      <c r="BU9" s="3"/>
      <c r="BY9" s="26"/>
      <c r="BZ9" s="26"/>
      <c r="CA9" s="26"/>
      <c r="CB9" s="26"/>
      <c r="CC9" s="26"/>
      <c r="CD9" s="26"/>
      <c r="CE9" s="26"/>
      <c r="CF9" s="2"/>
      <c r="CG9" s="5"/>
      <c r="CH9" s="4"/>
      <c r="CI9" s="2"/>
      <c r="CJ9" s="10"/>
      <c r="CK9" s="10"/>
      <c r="CL9" s="10"/>
      <c r="CM9" s="10"/>
    </row>
    <row r="10" spans="2:91" s="1" customFormat="1" ht="42" customHeight="1" x14ac:dyDescent="0.25">
      <c r="B10" s="115" t="s">
        <v>134</v>
      </c>
      <c r="C10" s="26" t="s">
        <v>32</v>
      </c>
      <c r="D10" s="38"/>
      <c r="E10" s="38"/>
      <c r="F10" s="38" t="s">
        <v>30</v>
      </c>
      <c r="G10" s="38"/>
      <c r="H10" s="9" t="s">
        <v>184</v>
      </c>
      <c r="I10" s="87" cm="1">
        <f t="array" ref="I10">IFERROR(_xlfn.IFS(D10="X",1,E10="X",2,F10="X",3,G10="X",4),0)</f>
        <v>3</v>
      </c>
      <c r="J10" s="3"/>
      <c r="K10" s="28"/>
      <c r="L10" s="28"/>
      <c r="M10" s="3"/>
      <c r="N10" s="3"/>
      <c r="O10" s="3"/>
      <c r="P10" s="26"/>
      <c r="Q10" s="28"/>
      <c r="R10" s="28"/>
      <c r="S10" s="28"/>
      <c r="T10" s="28"/>
      <c r="U10" s="3"/>
      <c r="V10" s="3"/>
      <c r="W10" s="25"/>
      <c r="X10" s="25"/>
      <c r="Y10" s="3"/>
      <c r="Z10" s="3"/>
      <c r="AA10" s="25"/>
      <c r="AB10" s="25"/>
      <c r="AC10" s="25"/>
      <c r="AD10" s="25"/>
      <c r="AE10" s="3"/>
      <c r="AF10" s="3"/>
      <c r="AG10" s="25"/>
      <c r="AH10" s="25"/>
      <c r="AI10" s="25"/>
      <c r="AJ10" s="25"/>
      <c r="AK10" s="3"/>
      <c r="AL10" s="3"/>
      <c r="AM10" s="25"/>
      <c r="AN10" s="25"/>
      <c r="AO10" s="25"/>
      <c r="AP10" s="25"/>
      <c r="AQ10" s="3"/>
      <c r="AR10" s="3"/>
      <c r="AS10" s="25"/>
      <c r="AT10" s="25"/>
      <c r="AU10" s="25"/>
      <c r="AV10" s="25"/>
      <c r="AW10" s="3"/>
      <c r="AX10" s="3"/>
      <c r="AY10" s="25"/>
      <c r="AZ10" s="25"/>
      <c r="BA10" s="25"/>
      <c r="BB10" s="25"/>
      <c r="BC10" s="3"/>
      <c r="BD10" s="3"/>
      <c r="BE10" s="25"/>
      <c r="BF10" s="25"/>
      <c r="BG10" s="25"/>
      <c r="BH10" s="25"/>
      <c r="BI10" s="3"/>
      <c r="BJ10" s="3"/>
      <c r="BK10" s="25"/>
      <c r="BL10" s="25"/>
      <c r="BM10" s="25"/>
      <c r="BN10" s="25"/>
      <c r="BO10" s="3"/>
      <c r="BP10" s="3"/>
      <c r="BQ10" s="25"/>
      <c r="BR10" s="25"/>
      <c r="BS10" s="25"/>
      <c r="BT10" s="25"/>
      <c r="BU10" s="3"/>
      <c r="BY10" s="26"/>
      <c r="BZ10" s="26"/>
      <c r="CA10" s="26"/>
      <c r="CB10" s="26"/>
      <c r="CC10" s="26"/>
      <c r="CD10" s="26"/>
      <c r="CE10" s="26"/>
      <c r="CF10" s="2"/>
      <c r="CG10" s="5"/>
      <c r="CH10" s="4"/>
      <c r="CI10" s="2"/>
      <c r="CJ10" s="10"/>
      <c r="CK10" s="10"/>
      <c r="CL10" s="10"/>
      <c r="CM10" s="10"/>
    </row>
    <row r="11" spans="2:91" s="1" customFormat="1" ht="42" customHeight="1" x14ac:dyDescent="0.25">
      <c r="B11" s="115"/>
      <c r="C11" s="26" t="s">
        <v>35</v>
      </c>
      <c r="D11" s="38" t="s">
        <v>30</v>
      </c>
      <c r="E11" s="38"/>
      <c r="F11" s="38"/>
      <c r="G11" s="38"/>
      <c r="H11" s="9" t="s">
        <v>280</v>
      </c>
      <c r="I11" s="87" cm="1">
        <f t="array" ref="I11">IFERROR(_xlfn.IFS(D11="X",1,E11="X",2,F11="X",3,G11="X",4),0)</f>
        <v>1</v>
      </c>
      <c r="J11" s="3"/>
      <c r="K11" s="28"/>
      <c r="L11" s="28"/>
      <c r="M11" s="3"/>
      <c r="N11" s="3"/>
      <c r="O11" s="3"/>
      <c r="P11" s="26"/>
      <c r="Q11" s="28"/>
      <c r="R11" s="28"/>
      <c r="S11" s="28"/>
      <c r="T11" s="28"/>
      <c r="U11" s="3"/>
      <c r="V11" s="3"/>
      <c r="W11" s="25"/>
      <c r="X11" s="25"/>
      <c r="Y11" s="3"/>
      <c r="Z11" s="3"/>
      <c r="AA11" s="25"/>
      <c r="AB11" s="25"/>
      <c r="AC11" s="25"/>
      <c r="AD11" s="25"/>
      <c r="AE11" s="3"/>
      <c r="AF11" s="3"/>
      <c r="AG11" s="25"/>
      <c r="AH11" s="25"/>
      <c r="AI11" s="25"/>
      <c r="AJ11" s="25"/>
      <c r="AK11" s="3"/>
      <c r="AL11" s="3"/>
      <c r="AM11" s="25"/>
      <c r="AN11" s="25"/>
      <c r="AO11" s="25"/>
      <c r="AP11" s="25"/>
      <c r="AQ11" s="3"/>
      <c r="AR11" s="3"/>
      <c r="AS11" s="25"/>
      <c r="AT11" s="25"/>
      <c r="AU11" s="25"/>
      <c r="AV11" s="25"/>
      <c r="AW11" s="3"/>
      <c r="AX11" s="3"/>
      <c r="AY11" s="25"/>
      <c r="AZ11" s="25"/>
      <c r="BA11" s="25"/>
      <c r="BB11" s="25"/>
      <c r="BC11" s="3"/>
      <c r="BD11" s="3"/>
      <c r="BE11" s="25"/>
      <c r="BF11" s="25"/>
      <c r="BG11" s="25"/>
      <c r="BH11" s="25"/>
      <c r="BI11" s="3"/>
      <c r="BJ11" s="3"/>
      <c r="BK11" s="25"/>
      <c r="BL11" s="25"/>
      <c r="BM11" s="25"/>
      <c r="BN11" s="25"/>
      <c r="BO11" s="3"/>
      <c r="BP11" s="3"/>
      <c r="BQ11" s="25"/>
      <c r="BR11" s="25"/>
      <c r="BS11" s="25"/>
      <c r="BT11" s="25"/>
      <c r="BU11" s="3"/>
      <c r="BY11" s="26"/>
      <c r="BZ11" s="26"/>
      <c r="CA11" s="26"/>
      <c r="CB11" s="26"/>
      <c r="CC11" s="26"/>
      <c r="CD11" s="26"/>
      <c r="CE11" s="26"/>
      <c r="CF11" s="2"/>
      <c r="CG11" s="5"/>
      <c r="CH11" s="4"/>
      <c r="CI11" s="2"/>
      <c r="CJ11" s="10"/>
      <c r="CK11" s="10"/>
      <c r="CL11" s="10"/>
      <c r="CM11" s="10"/>
    </row>
    <row r="12" spans="2:91" s="1" customFormat="1" ht="42" customHeight="1" x14ac:dyDescent="0.25">
      <c r="B12" s="115"/>
      <c r="C12" s="26" t="s">
        <v>38</v>
      </c>
      <c r="D12" s="38"/>
      <c r="E12" s="38"/>
      <c r="F12" s="38" t="s">
        <v>30</v>
      </c>
      <c r="G12" s="38"/>
      <c r="H12" s="9" t="s">
        <v>187</v>
      </c>
      <c r="I12" s="87" cm="1">
        <f t="array" ref="I12">IFERROR(_xlfn.IFS(D12="X",1,E12="X",2,F12="X",3,G12="X",4),0)</f>
        <v>3</v>
      </c>
      <c r="J12" s="3"/>
      <c r="K12" s="28"/>
      <c r="L12" s="28"/>
      <c r="M12" s="3"/>
      <c r="N12" s="3"/>
      <c r="O12" s="3"/>
      <c r="P12" s="26"/>
      <c r="Q12" s="28"/>
      <c r="R12" s="28"/>
      <c r="S12" s="28"/>
      <c r="T12" s="28"/>
      <c r="U12" s="3"/>
      <c r="V12" s="3"/>
      <c r="W12" s="25"/>
      <c r="X12" s="25"/>
      <c r="Y12" s="3"/>
      <c r="Z12" s="3"/>
      <c r="AA12" s="25"/>
      <c r="AB12" s="25"/>
      <c r="AC12" s="25"/>
      <c r="AD12" s="25"/>
      <c r="AE12" s="3"/>
      <c r="AF12" s="3"/>
      <c r="AG12" s="25"/>
      <c r="AH12" s="25"/>
      <c r="AI12" s="25"/>
      <c r="AJ12" s="25"/>
      <c r="AK12" s="3"/>
      <c r="AL12" s="3"/>
      <c r="AM12" s="25"/>
      <c r="AN12" s="25"/>
      <c r="AO12" s="25"/>
      <c r="AP12" s="25"/>
      <c r="AQ12" s="3"/>
      <c r="AR12" s="3"/>
      <c r="AS12" s="25"/>
      <c r="AT12" s="25"/>
      <c r="AU12" s="25"/>
      <c r="AV12" s="25"/>
      <c r="AW12" s="3"/>
      <c r="AX12" s="3"/>
      <c r="AY12" s="25"/>
      <c r="AZ12" s="25"/>
      <c r="BA12" s="25"/>
      <c r="BB12" s="25"/>
      <c r="BC12" s="3"/>
      <c r="BD12" s="3"/>
      <c r="BE12" s="25"/>
      <c r="BF12" s="25"/>
      <c r="BG12" s="25"/>
      <c r="BH12" s="25"/>
      <c r="BI12" s="3"/>
      <c r="BJ12" s="3"/>
      <c r="BK12" s="25"/>
      <c r="BL12" s="25"/>
      <c r="BM12" s="25"/>
      <c r="BN12" s="25"/>
      <c r="BO12" s="3"/>
      <c r="BP12" s="3"/>
      <c r="BQ12" s="25"/>
      <c r="BR12" s="25"/>
      <c r="BS12" s="25"/>
      <c r="BT12" s="25"/>
      <c r="BU12" s="3"/>
      <c r="BY12" s="26"/>
      <c r="BZ12" s="26"/>
      <c r="CA12" s="26"/>
      <c r="CB12" s="26"/>
      <c r="CC12" s="26"/>
      <c r="CD12" s="26"/>
      <c r="CE12" s="26"/>
      <c r="CF12" s="2"/>
      <c r="CG12" s="5"/>
      <c r="CH12" s="4"/>
      <c r="CI12" s="2"/>
      <c r="CJ12" s="10"/>
      <c r="CK12" s="10"/>
      <c r="CL12" s="10"/>
      <c r="CM12" s="10"/>
    </row>
    <row r="13" spans="2:91" s="1" customFormat="1" ht="42" customHeight="1" x14ac:dyDescent="0.25">
      <c r="B13" s="115"/>
      <c r="C13" s="26" t="s">
        <v>41</v>
      </c>
      <c r="D13" s="38"/>
      <c r="E13" s="38" t="s">
        <v>30</v>
      </c>
      <c r="F13" s="38"/>
      <c r="G13" s="38"/>
      <c r="H13" s="9" t="s">
        <v>189</v>
      </c>
      <c r="I13" s="87" cm="1">
        <f t="array" ref="I13">IFERROR(_xlfn.IFS(D13="X",1,E13="X",2,F13="X",3,G13="X",4),0)</f>
        <v>2</v>
      </c>
      <c r="J13" s="3"/>
      <c r="K13" s="28"/>
      <c r="L13" s="28"/>
      <c r="M13" s="3"/>
      <c r="N13" s="3"/>
      <c r="O13" s="3"/>
      <c r="P13" s="26"/>
      <c r="Q13" s="28"/>
      <c r="R13" s="28"/>
      <c r="S13" s="28"/>
      <c r="T13" s="28"/>
      <c r="U13" s="3"/>
      <c r="V13" s="3"/>
      <c r="W13" s="25"/>
      <c r="X13" s="25"/>
      <c r="Y13" s="3"/>
      <c r="Z13" s="3"/>
      <c r="AA13" s="25"/>
      <c r="AB13" s="25"/>
      <c r="AC13" s="25"/>
      <c r="AD13" s="25"/>
      <c r="AE13" s="3"/>
      <c r="AF13" s="3"/>
      <c r="AG13" s="25"/>
      <c r="AH13" s="25"/>
      <c r="AI13" s="25"/>
      <c r="AJ13" s="25"/>
      <c r="AK13" s="3"/>
      <c r="AL13" s="3"/>
      <c r="AM13" s="25"/>
      <c r="AN13" s="25"/>
      <c r="AO13" s="25"/>
      <c r="AP13" s="25"/>
      <c r="AQ13" s="3"/>
      <c r="AR13" s="3"/>
      <c r="AS13" s="25"/>
      <c r="AT13" s="25"/>
      <c r="AU13" s="25"/>
      <c r="AV13" s="25"/>
      <c r="AW13" s="3"/>
      <c r="AX13" s="3"/>
      <c r="AY13" s="25"/>
      <c r="AZ13" s="25"/>
      <c r="BA13" s="25"/>
      <c r="BB13" s="25"/>
      <c r="BC13" s="3"/>
      <c r="BD13" s="3"/>
      <c r="BE13" s="25"/>
      <c r="BF13" s="25"/>
      <c r="BG13" s="25"/>
      <c r="BH13" s="25"/>
      <c r="BI13" s="3"/>
      <c r="BJ13" s="3"/>
      <c r="BK13" s="25"/>
      <c r="BL13" s="25"/>
      <c r="BM13" s="25"/>
      <c r="BN13" s="25"/>
      <c r="BO13" s="3"/>
      <c r="BP13" s="3"/>
      <c r="BQ13" s="25"/>
      <c r="BR13" s="25"/>
      <c r="BS13" s="25"/>
      <c r="BT13" s="25"/>
      <c r="BU13" s="3"/>
      <c r="BY13" s="26"/>
      <c r="BZ13" s="26"/>
      <c r="CA13" s="26"/>
      <c r="CB13" s="26"/>
      <c r="CC13" s="26"/>
      <c r="CD13" s="26"/>
      <c r="CE13" s="26"/>
      <c r="CF13" s="2"/>
      <c r="CG13" s="5"/>
      <c r="CH13" s="4"/>
      <c r="CI13" s="2"/>
      <c r="CJ13" s="10"/>
      <c r="CK13" s="10"/>
      <c r="CL13" s="10"/>
      <c r="CM13" s="10"/>
    </row>
    <row r="14" spans="2:91" s="1" customFormat="1" ht="42" customHeight="1" x14ac:dyDescent="0.25">
      <c r="B14" s="115"/>
      <c r="C14" s="26" t="s">
        <v>44</v>
      </c>
      <c r="D14" s="38"/>
      <c r="E14" s="38"/>
      <c r="F14" s="38" t="s">
        <v>30</v>
      </c>
      <c r="G14" s="38"/>
      <c r="H14" s="9" t="s">
        <v>190</v>
      </c>
      <c r="I14" s="87" cm="1">
        <f t="array" ref="I14">IFERROR(_xlfn.IFS(D14="X",1,E14="X",2,F14="X",3,G14="X",4),0)</f>
        <v>3</v>
      </c>
      <c r="J14" s="3"/>
      <c r="K14" s="28"/>
      <c r="L14" s="28"/>
      <c r="M14" s="3"/>
      <c r="N14" s="3"/>
      <c r="O14" s="3"/>
      <c r="P14" s="26"/>
      <c r="Q14" s="28"/>
      <c r="R14" s="28"/>
      <c r="S14" s="28"/>
      <c r="T14" s="28"/>
      <c r="U14" s="3"/>
      <c r="V14" s="3"/>
      <c r="W14" s="25"/>
      <c r="X14" s="25"/>
      <c r="Y14" s="3"/>
      <c r="Z14" s="3"/>
      <c r="AA14" s="25"/>
      <c r="AB14" s="25"/>
      <c r="AC14" s="25"/>
      <c r="AD14" s="25"/>
      <c r="AE14" s="3"/>
      <c r="AF14" s="3"/>
      <c r="AG14" s="25"/>
      <c r="AH14" s="25"/>
      <c r="AI14" s="25"/>
      <c r="AJ14" s="25"/>
      <c r="AK14" s="3"/>
      <c r="AL14" s="3"/>
      <c r="AM14" s="25"/>
      <c r="AN14" s="25"/>
      <c r="AO14" s="25"/>
      <c r="AP14" s="25"/>
      <c r="AQ14" s="3"/>
      <c r="AR14" s="3"/>
      <c r="AS14" s="25"/>
      <c r="AT14" s="25"/>
      <c r="AU14" s="25"/>
      <c r="AV14" s="25"/>
      <c r="AW14" s="3"/>
      <c r="AX14" s="3"/>
      <c r="AY14" s="25"/>
      <c r="AZ14" s="25"/>
      <c r="BA14" s="25"/>
      <c r="BB14" s="25"/>
      <c r="BC14" s="3"/>
      <c r="BD14" s="3"/>
      <c r="BE14" s="25"/>
      <c r="BF14" s="25"/>
      <c r="BG14" s="25"/>
      <c r="BH14" s="25"/>
      <c r="BI14" s="3"/>
      <c r="BJ14" s="3"/>
      <c r="BK14" s="25"/>
      <c r="BL14" s="25"/>
      <c r="BM14" s="25"/>
      <c r="BN14" s="25"/>
      <c r="BO14" s="3"/>
      <c r="BP14" s="3"/>
      <c r="BQ14" s="25"/>
      <c r="BR14" s="25"/>
      <c r="BS14" s="25"/>
      <c r="BT14" s="25"/>
      <c r="BU14" s="3"/>
      <c r="BY14" s="26"/>
      <c r="BZ14" s="26"/>
      <c r="CA14" s="26"/>
      <c r="CB14" s="26"/>
      <c r="CC14" s="26"/>
      <c r="CD14" s="26"/>
      <c r="CE14" s="26"/>
      <c r="CF14" s="2"/>
      <c r="CG14" s="5"/>
      <c r="CH14" s="4"/>
      <c r="CI14" s="2"/>
      <c r="CJ14" s="10"/>
      <c r="CK14" s="10"/>
      <c r="CL14" s="10"/>
      <c r="CM14" s="10"/>
    </row>
    <row r="15" spans="2:91" s="1" customFormat="1" ht="42" customHeight="1" x14ac:dyDescent="0.25">
      <c r="B15" s="115"/>
      <c r="C15" s="26" t="s">
        <v>46</v>
      </c>
      <c r="D15" s="38"/>
      <c r="E15" s="38"/>
      <c r="F15" s="38" t="s">
        <v>30</v>
      </c>
      <c r="G15" s="38"/>
      <c r="H15" s="9" t="s">
        <v>192</v>
      </c>
      <c r="I15" s="87" cm="1">
        <f t="array" ref="I15">IFERROR(_xlfn.IFS(D15="X",1,E15="X",2,F15="X",3,G15="X",4),0)</f>
        <v>3</v>
      </c>
      <c r="J15" s="3"/>
      <c r="K15" s="28"/>
      <c r="L15" s="28"/>
      <c r="M15" s="3"/>
      <c r="N15" s="3"/>
      <c r="O15" s="3"/>
      <c r="P15" s="26"/>
      <c r="Q15" s="28"/>
      <c r="R15" s="28"/>
      <c r="S15" s="28"/>
      <c r="T15" s="28"/>
      <c r="U15" s="3"/>
      <c r="V15" s="3"/>
      <c r="W15" s="25"/>
      <c r="X15" s="25"/>
      <c r="Y15" s="3"/>
      <c r="Z15" s="3"/>
      <c r="AA15" s="25"/>
      <c r="AB15" s="25"/>
      <c r="AC15" s="25"/>
      <c r="AD15" s="25"/>
      <c r="AE15" s="3"/>
      <c r="AF15" s="3"/>
      <c r="AG15" s="25"/>
      <c r="AH15" s="25"/>
      <c r="AI15" s="25"/>
      <c r="AJ15" s="25"/>
      <c r="AK15" s="3"/>
      <c r="AL15" s="3"/>
      <c r="AM15" s="25"/>
      <c r="AN15" s="25"/>
      <c r="AO15" s="25"/>
      <c r="AP15" s="25"/>
      <c r="AQ15" s="3"/>
      <c r="AR15" s="3"/>
      <c r="AS15" s="25"/>
      <c r="AT15" s="25"/>
      <c r="AU15" s="25"/>
      <c r="AV15" s="25"/>
      <c r="AW15" s="3"/>
      <c r="AX15" s="3"/>
      <c r="AY15" s="25"/>
      <c r="AZ15" s="25"/>
      <c r="BA15" s="25"/>
      <c r="BB15" s="25"/>
      <c r="BC15" s="3"/>
      <c r="BD15" s="3"/>
      <c r="BE15" s="25"/>
      <c r="BF15" s="25"/>
      <c r="BG15" s="25"/>
      <c r="BH15" s="25"/>
      <c r="BI15" s="3"/>
      <c r="BJ15" s="3"/>
      <c r="BK15" s="25"/>
      <c r="BL15" s="25"/>
      <c r="BM15" s="25"/>
      <c r="BN15" s="25"/>
      <c r="BO15" s="3"/>
      <c r="BP15" s="3"/>
      <c r="BQ15" s="25"/>
      <c r="BR15" s="25"/>
      <c r="BS15" s="25"/>
      <c r="BT15" s="25"/>
      <c r="BU15" s="3"/>
      <c r="BY15" s="26"/>
      <c r="BZ15" s="26"/>
      <c r="CA15" s="26"/>
      <c r="CB15" s="26"/>
      <c r="CC15" s="26"/>
      <c r="CD15" s="26"/>
      <c r="CE15" s="26"/>
      <c r="CF15" s="2"/>
      <c r="CG15" s="5"/>
      <c r="CH15" s="4"/>
      <c r="CI15" s="2"/>
      <c r="CJ15" s="10"/>
      <c r="CK15" s="10"/>
      <c r="CL15" s="10"/>
      <c r="CM15" s="10"/>
    </row>
    <row r="16" spans="2:91" s="1" customFormat="1" ht="42" customHeight="1" x14ac:dyDescent="0.25">
      <c r="B16" s="115"/>
      <c r="C16" s="26" t="s">
        <v>49</v>
      </c>
      <c r="D16" s="38" t="s">
        <v>30</v>
      </c>
      <c r="E16" s="38"/>
      <c r="F16" s="38"/>
      <c r="G16" s="38"/>
      <c r="H16" s="9" t="s">
        <v>194</v>
      </c>
      <c r="I16" s="87" cm="1">
        <f t="array" ref="I16">IFERROR(_xlfn.IFS(D16="X",1,E16="X",2,F16="X",3,G16="X",4),0)</f>
        <v>1</v>
      </c>
      <c r="J16" s="3"/>
      <c r="K16" s="28"/>
      <c r="L16" s="28"/>
      <c r="M16" s="3"/>
      <c r="N16" s="3"/>
      <c r="O16" s="3"/>
      <c r="P16" s="26"/>
      <c r="Q16" s="28"/>
      <c r="R16" s="28"/>
      <c r="S16" s="28"/>
      <c r="T16" s="28"/>
      <c r="U16" s="3"/>
      <c r="V16" s="3"/>
      <c r="W16" s="25"/>
      <c r="X16" s="25"/>
      <c r="Y16" s="3"/>
      <c r="Z16" s="3"/>
      <c r="AA16" s="25"/>
      <c r="AB16" s="25"/>
      <c r="AC16" s="25"/>
      <c r="AD16" s="25"/>
      <c r="AE16" s="3"/>
      <c r="AF16" s="3"/>
      <c r="AG16" s="25"/>
      <c r="AH16" s="25"/>
      <c r="AI16" s="25"/>
      <c r="AJ16" s="25"/>
      <c r="AK16" s="3"/>
      <c r="AL16" s="3"/>
      <c r="AM16" s="25"/>
      <c r="AN16" s="25"/>
      <c r="AO16" s="25"/>
      <c r="AP16" s="25"/>
      <c r="AQ16" s="3"/>
      <c r="AR16" s="3"/>
      <c r="AS16" s="25"/>
      <c r="AT16" s="25"/>
      <c r="AU16" s="25"/>
      <c r="AV16" s="25"/>
      <c r="AW16" s="3"/>
      <c r="AX16" s="3"/>
      <c r="AY16" s="25"/>
      <c r="AZ16" s="25"/>
      <c r="BA16" s="25"/>
      <c r="BB16" s="25"/>
      <c r="BC16" s="3"/>
      <c r="BD16" s="3"/>
      <c r="BE16" s="25"/>
      <c r="BF16" s="25"/>
      <c r="BG16" s="25"/>
      <c r="BH16" s="25"/>
      <c r="BI16" s="3"/>
      <c r="BJ16" s="3"/>
      <c r="BK16" s="25"/>
      <c r="BL16" s="25"/>
      <c r="BM16" s="25"/>
      <c r="BN16" s="25"/>
      <c r="BO16" s="3"/>
      <c r="BP16" s="3"/>
      <c r="BQ16" s="25"/>
      <c r="BR16" s="25"/>
      <c r="BS16" s="25"/>
      <c r="BT16" s="25"/>
      <c r="BU16" s="3"/>
      <c r="BY16" s="26"/>
      <c r="BZ16" s="26"/>
      <c r="CA16" s="26"/>
      <c r="CB16" s="26"/>
      <c r="CC16" s="26"/>
      <c r="CD16" s="26"/>
      <c r="CE16" s="26"/>
      <c r="CF16" s="2"/>
      <c r="CG16" s="5"/>
      <c r="CH16" s="4"/>
      <c r="CI16" s="2"/>
      <c r="CJ16" s="10"/>
      <c r="CK16" s="10"/>
      <c r="CL16" s="10"/>
      <c r="CM16" s="10"/>
    </row>
    <row r="17" spans="2:91" s="1" customFormat="1" ht="42" customHeight="1" x14ac:dyDescent="0.25">
      <c r="B17" s="115"/>
      <c r="C17" s="26" t="s">
        <v>51</v>
      </c>
      <c r="D17" s="38"/>
      <c r="E17" s="38"/>
      <c r="F17" s="38" t="s">
        <v>30</v>
      </c>
      <c r="G17" s="38"/>
      <c r="H17" s="9" t="s">
        <v>195</v>
      </c>
      <c r="I17" s="87" cm="1">
        <f t="array" ref="I17">IFERROR(_xlfn.IFS(D17="X",1,E17="X",2,F17="X",3,G17="X",4),0)</f>
        <v>3</v>
      </c>
      <c r="J17" s="3"/>
      <c r="K17" s="28"/>
      <c r="L17" s="28"/>
      <c r="M17" s="3"/>
      <c r="N17" s="3"/>
      <c r="O17" s="3"/>
      <c r="P17" s="26"/>
      <c r="Q17" s="28"/>
      <c r="R17" s="28"/>
      <c r="S17" s="28"/>
      <c r="T17" s="28"/>
      <c r="U17" s="3"/>
      <c r="V17" s="3"/>
      <c r="W17" s="25"/>
      <c r="X17" s="25"/>
      <c r="Y17" s="3"/>
      <c r="Z17" s="3"/>
      <c r="AA17" s="25"/>
      <c r="AB17" s="25"/>
      <c r="AC17" s="25"/>
      <c r="AD17" s="25"/>
      <c r="AE17" s="3"/>
      <c r="AF17" s="3"/>
      <c r="AG17" s="25"/>
      <c r="AH17" s="25"/>
      <c r="AI17" s="25"/>
      <c r="AJ17" s="25"/>
      <c r="AK17" s="3"/>
      <c r="AL17" s="3"/>
      <c r="AM17" s="25"/>
      <c r="AN17" s="25"/>
      <c r="AO17" s="25"/>
      <c r="AP17" s="25"/>
      <c r="AQ17" s="3"/>
      <c r="AR17" s="3"/>
      <c r="AS17" s="25"/>
      <c r="AT17" s="25"/>
      <c r="AU17" s="25"/>
      <c r="AV17" s="25"/>
      <c r="AW17" s="3"/>
      <c r="AX17" s="3"/>
      <c r="AY17" s="25"/>
      <c r="AZ17" s="25"/>
      <c r="BA17" s="25"/>
      <c r="BB17" s="25"/>
      <c r="BC17" s="3"/>
      <c r="BD17" s="3"/>
      <c r="BE17" s="25"/>
      <c r="BF17" s="25"/>
      <c r="BG17" s="25"/>
      <c r="BH17" s="25"/>
      <c r="BI17" s="3"/>
      <c r="BJ17" s="3"/>
      <c r="BK17" s="25"/>
      <c r="BL17" s="25"/>
      <c r="BM17" s="25"/>
      <c r="BN17" s="25"/>
      <c r="BO17" s="3"/>
      <c r="BP17" s="3"/>
      <c r="BQ17" s="25"/>
      <c r="BR17" s="25"/>
      <c r="BS17" s="25"/>
      <c r="BT17" s="25"/>
      <c r="BU17" s="3"/>
      <c r="BY17" s="26"/>
      <c r="BZ17" s="26"/>
      <c r="CA17" s="26"/>
      <c r="CB17" s="26"/>
      <c r="CC17" s="26"/>
      <c r="CD17" s="26"/>
      <c r="CE17" s="26"/>
      <c r="CF17" s="2"/>
      <c r="CG17" s="5"/>
      <c r="CH17" s="4"/>
      <c r="CI17" s="2"/>
      <c r="CJ17" s="10"/>
      <c r="CK17" s="10"/>
      <c r="CL17" s="10"/>
      <c r="CM17" s="10"/>
    </row>
    <row r="18" spans="2:91" s="1" customFormat="1" ht="42" customHeight="1" x14ac:dyDescent="0.25">
      <c r="B18" s="115"/>
      <c r="C18" s="26" t="s">
        <v>54</v>
      </c>
      <c r="D18" s="38"/>
      <c r="E18" s="38"/>
      <c r="F18" s="38" t="s">
        <v>30</v>
      </c>
      <c r="G18" s="38"/>
      <c r="H18" s="9" t="s">
        <v>196</v>
      </c>
      <c r="I18" s="87" cm="1">
        <f t="array" ref="I18">IFERROR(_xlfn.IFS(D18="X",1,E18="X",2,F18="X",3,G18="X",4),0)</f>
        <v>3</v>
      </c>
      <c r="J18" s="3"/>
      <c r="K18" s="28"/>
      <c r="L18" s="28"/>
      <c r="M18" s="3"/>
      <c r="N18" s="3"/>
      <c r="O18" s="3"/>
      <c r="P18" s="26"/>
      <c r="Q18" s="28"/>
      <c r="R18" s="28"/>
      <c r="S18" s="28"/>
      <c r="T18" s="28"/>
      <c r="U18" s="3"/>
      <c r="V18" s="3"/>
      <c r="W18" s="25"/>
      <c r="X18" s="25"/>
      <c r="Y18" s="3"/>
      <c r="Z18" s="3"/>
      <c r="AA18" s="25"/>
      <c r="AB18" s="25"/>
      <c r="AC18" s="25"/>
      <c r="AD18" s="25"/>
      <c r="AE18" s="3"/>
      <c r="AF18" s="3"/>
      <c r="AG18" s="25"/>
      <c r="AH18" s="25"/>
      <c r="AI18" s="25"/>
      <c r="AJ18" s="25"/>
      <c r="AK18" s="3"/>
      <c r="AL18" s="3"/>
      <c r="AM18" s="25"/>
      <c r="AN18" s="25"/>
      <c r="AO18" s="25"/>
      <c r="AP18" s="25"/>
      <c r="AQ18" s="3"/>
      <c r="AR18" s="3"/>
      <c r="AS18" s="25"/>
      <c r="AT18" s="25"/>
      <c r="AU18" s="25"/>
      <c r="AV18" s="25"/>
      <c r="AW18" s="3"/>
      <c r="AX18" s="3"/>
      <c r="AY18" s="25"/>
      <c r="AZ18" s="25"/>
      <c r="BA18" s="25"/>
      <c r="BB18" s="25"/>
      <c r="BC18" s="3"/>
      <c r="BD18" s="3"/>
      <c r="BE18" s="25"/>
      <c r="BF18" s="25"/>
      <c r="BG18" s="25"/>
      <c r="BH18" s="25"/>
      <c r="BI18" s="3"/>
      <c r="BJ18" s="3"/>
      <c r="BK18" s="25"/>
      <c r="BL18" s="25"/>
      <c r="BM18" s="25"/>
      <c r="BN18" s="25"/>
      <c r="BO18" s="3"/>
      <c r="BP18" s="3"/>
      <c r="BQ18" s="25"/>
      <c r="BR18" s="25"/>
      <c r="BS18" s="25"/>
      <c r="BT18" s="25"/>
      <c r="BU18" s="3"/>
      <c r="BY18" s="26"/>
      <c r="BZ18" s="26"/>
      <c r="CA18" s="26"/>
      <c r="CB18" s="26"/>
      <c r="CC18" s="26"/>
      <c r="CD18" s="26"/>
      <c r="CE18" s="26"/>
      <c r="CF18" s="2"/>
      <c r="CG18" s="5"/>
      <c r="CH18" s="4"/>
      <c r="CI18" s="2"/>
      <c r="CJ18" s="10"/>
      <c r="CK18" s="10"/>
      <c r="CL18" s="10"/>
      <c r="CM18" s="10"/>
    </row>
    <row r="19" spans="2:91" s="1" customFormat="1" ht="59.65" customHeight="1" x14ac:dyDescent="0.25">
      <c r="B19" s="115"/>
      <c r="C19" s="26" t="s">
        <v>56</v>
      </c>
      <c r="D19" s="38" t="s">
        <v>30</v>
      </c>
      <c r="E19" s="38"/>
      <c r="F19" s="38"/>
      <c r="G19" s="38"/>
      <c r="H19" s="9" t="s">
        <v>198</v>
      </c>
      <c r="I19" s="87" cm="1">
        <f t="array" ref="I19">IFERROR(_xlfn.IFS(D19="X",1,E19="X",2,F19="X",3,G19="X",4),0)</f>
        <v>1</v>
      </c>
      <c r="J19" s="3"/>
      <c r="K19" s="28"/>
      <c r="L19" s="28"/>
      <c r="M19" s="3"/>
      <c r="N19" s="3"/>
      <c r="O19" s="3"/>
      <c r="P19" s="26"/>
      <c r="Q19" s="28"/>
      <c r="R19" s="28"/>
      <c r="S19" s="28"/>
      <c r="T19" s="28"/>
      <c r="U19" s="3"/>
      <c r="V19" s="3"/>
      <c r="W19" s="25"/>
      <c r="X19" s="25"/>
      <c r="Y19" s="3"/>
      <c r="Z19" s="3"/>
      <c r="AA19" s="25"/>
      <c r="AB19" s="25"/>
      <c r="AC19" s="25"/>
      <c r="AD19" s="25"/>
      <c r="AE19" s="3"/>
      <c r="AF19" s="3"/>
      <c r="AG19" s="25"/>
      <c r="AH19" s="25"/>
      <c r="AI19" s="25"/>
      <c r="AJ19" s="25"/>
      <c r="AK19" s="3"/>
      <c r="AL19" s="3"/>
      <c r="AM19" s="25"/>
      <c r="AN19" s="25"/>
      <c r="AO19" s="25"/>
      <c r="AP19" s="25"/>
      <c r="AQ19" s="3"/>
      <c r="AR19" s="3"/>
      <c r="AS19" s="25"/>
      <c r="AT19" s="25"/>
      <c r="AU19" s="25"/>
      <c r="AV19" s="25"/>
      <c r="AW19" s="3"/>
      <c r="AX19" s="3"/>
      <c r="AY19" s="25"/>
      <c r="AZ19" s="25"/>
      <c r="BA19" s="25"/>
      <c r="BB19" s="25"/>
      <c r="BC19" s="3"/>
      <c r="BD19" s="3"/>
      <c r="BE19" s="25"/>
      <c r="BF19" s="25"/>
      <c r="BG19" s="25"/>
      <c r="BH19" s="25"/>
      <c r="BI19" s="3"/>
      <c r="BJ19" s="3"/>
      <c r="BK19" s="25"/>
      <c r="BL19" s="25"/>
      <c r="BM19" s="25"/>
      <c r="BN19" s="25"/>
      <c r="BO19" s="3"/>
      <c r="BP19" s="3"/>
      <c r="BQ19" s="25"/>
      <c r="BR19" s="25"/>
      <c r="BS19" s="25"/>
      <c r="BT19" s="25"/>
      <c r="BU19" s="3"/>
      <c r="BY19" s="26"/>
      <c r="BZ19" s="26"/>
      <c r="CA19" s="26"/>
      <c r="CB19" s="26"/>
      <c r="CC19" s="26"/>
      <c r="CD19" s="26"/>
      <c r="CE19" s="26"/>
      <c r="CF19" s="2"/>
      <c r="CG19" s="5"/>
      <c r="CH19" s="4"/>
      <c r="CI19" s="2"/>
      <c r="CJ19" s="29"/>
      <c r="CK19" s="29"/>
      <c r="CL19" s="29"/>
      <c r="CM19" s="29"/>
    </row>
    <row r="20" spans="2:91" s="1" customFormat="1" ht="42" customHeight="1" x14ac:dyDescent="0.25">
      <c r="B20" s="115"/>
      <c r="C20" s="26" t="s">
        <v>57</v>
      </c>
      <c r="D20" s="38"/>
      <c r="E20" s="38"/>
      <c r="F20" s="38" t="s">
        <v>30</v>
      </c>
      <c r="G20" s="38"/>
      <c r="H20" s="9" t="s">
        <v>200</v>
      </c>
      <c r="I20" s="87" cm="1">
        <f t="array" ref="I20">IFERROR(_xlfn.IFS(D20="X",1,E20="X",2,F20="X",3,G20="X",4),0)</f>
        <v>3</v>
      </c>
      <c r="J20" s="3"/>
      <c r="K20" s="28"/>
      <c r="L20" s="28"/>
      <c r="M20" s="3"/>
      <c r="N20" s="3"/>
      <c r="O20" s="3"/>
      <c r="P20" s="26"/>
      <c r="Q20" s="28"/>
      <c r="R20" s="28"/>
      <c r="S20" s="28"/>
      <c r="T20" s="28"/>
      <c r="U20" s="3"/>
      <c r="V20" s="3"/>
      <c r="W20" s="25"/>
      <c r="X20" s="25"/>
      <c r="Y20" s="3"/>
      <c r="Z20" s="3"/>
      <c r="AA20" s="25"/>
      <c r="AB20" s="25"/>
      <c r="AC20" s="25"/>
      <c r="AD20" s="25"/>
      <c r="AE20" s="3"/>
      <c r="AF20" s="3"/>
      <c r="AG20" s="25"/>
      <c r="AH20" s="25"/>
      <c r="AI20" s="25"/>
      <c r="AJ20" s="25"/>
      <c r="AK20" s="3"/>
      <c r="AL20" s="3"/>
      <c r="AM20" s="25"/>
      <c r="AN20" s="25"/>
      <c r="AO20" s="25"/>
      <c r="AP20" s="25"/>
      <c r="AQ20" s="3"/>
      <c r="AR20" s="3"/>
      <c r="AS20" s="25"/>
      <c r="AT20" s="25"/>
      <c r="AU20" s="25"/>
      <c r="AV20" s="25"/>
      <c r="AW20" s="3"/>
      <c r="AX20" s="3"/>
      <c r="AY20" s="25"/>
      <c r="AZ20" s="25"/>
      <c r="BA20" s="25"/>
      <c r="BB20" s="25"/>
      <c r="BC20" s="3"/>
      <c r="BD20" s="3"/>
      <c r="BE20" s="25"/>
      <c r="BF20" s="25"/>
      <c r="BG20" s="25"/>
      <c r="BH20" s="25"/>
      <c r="BI20" s="3"/>
      <c r="BJ20" s="3"/>
      <c r="BK20" s="25"/>
      <c r="BL20" s="25"/>
      <c r="BM20" s="25"/>
      <c r="BN20" s="25"/>
      <c r="BO20" s="3"/>
      <c r="BP20" s="3"/>
      <c r="BQ20" s="25"/>
      <c r="BR20" s="25"/>
      <c r="BS20" s="25"/>
      <c r="BT20" s="25"/>
      <c r="BU20" s="3"/>
      <c r="BY20" s="26"/>
      <c r="BZ20" s="26"/>
      <c r="CA20" s="26"/>
      <c r="CB20" s="26"/>
      <c r="CC20" s="26"/>
      <c r="CD20" s="26"/>
      <c r="CE20" s="26"/>
      <c r="CF20" s="2"/>
      <c r="CG20" s="5"/>
      <c r="CH20" s="4"/>
      <c r="CI20" s="2"/>
      <c r="CJ20" s="10"/>
      <c r="CK20" s="10"/>
      <c r="CL20" s="10"/>
      <c r="CM20" s="10"/>
    </row>
    <row r="21" spans="2:91" s="1" customFormat="1" ht="42" customHeight="1" x14ac:dyDescent="0.25">
      <c r="B21" s="115"/>
      <c r="C21" s="26" t="s">
        <v>19</v>
      </c>
      <c r="D21" s="38"/>
      <c r="E21" s="38" t="s">
        <v>30</v>
      </c>
      <c r="F21" s="38"/>
      <c r="G21" s="38"/>
      <c r="H21" s="9" t="s">
        <v>202</v>
      </c>
      <c r="I21" s="87" cm="1">
        <f t="array" ref="I21">IFERROR(_xlfn.IFS(D21="X",1,E21="X",2,F21="X",3,G21="X",4),0)</f>
        <v>2</v>
      </c>
      <c r="J21" s="3"/>
      <c r="K21" s="28"/>
      <c r="L21" s="28"/>
      <c r="M21" s="3"/>
      <c r="N21" s="3"/>
      <c r="O21" s="3"/>
      <c r="P21" s="26"/>
      <c r="Q21" s="28"/>
      <c r="R21" s="28"/>
      <c r="S21" s="28"/>
      <c r="T21" s="28"/>
      <c r="U21" s="3"/>
      <c r="V21" s="3"/>
      <c r="W21" s="25"/>
      <c r="X21" s="25"/>
      <c r="Y21" s="3"/>
      <c r="Z21" s="3"/>
      <c r="AA21" s="25"/>
      <c r="AB21" s="25"/>
      <c r="AC21" s="25"/>
      <c r="AD21" s="25"/>
      <c r="AE21" s="3"/>
      <c r="AF21" s="3"/>
      <c r="AG21" s="25"/>
      <c r="AH21" s="25"/>
      <c r="AI21" s="25"/>
      <c r="AJ21" s="25"/>
      <c r="AK21" s="3"/>
      <c r="AL21" s="3"/>
      <c r="AM21" s="25"/>
      <c r="AN21" s="25"/>
      <c r="AO21" s="25"/>
      <c r="AP21" s="25"/>
      <c r="AQ21" s="3"/>
      <c r="AR21" s="3"/>
      <c r="AS21" s="25"/>
      <c r="AT21" s="25"/>
      <c r="AU21" s="25"/>
      <c r="AV21" s="25"/>
      <c r="AW21" s="3"/>
      <c r="AX21" s="3"/>
      <c r="AY21" s="25"/>
      <c r="AZ21" s="25"/>
      <c r="BA21" s="25"/>
      <c r="BB21" s="25"/>
      <c r="BC21" s="3"/>
      <c r="BD21" s="3"/>
      <c r="BE21" s="25"/>
      <c r="BF21" s="25"/>
      <c r="BG21" s="25"/>
      <c r="BH21" s="25"/>
      <c r="BI21" s="3"/>
      <c r="BJ21" s="3"/>
      <c r="BK21" s="25"/>
      <c r="BL21" s="25"/>
      <c r="BM21" s="25"/>
      <c r="BN21" s="25"/>
      <c r="BO21" s="3"/>
      <c r="BP21" s="3"/>
      <c r="BQ21" s="25"/>
      <c r="BR21" s="25"/>
      <c r="BS21" s="25"/>
      <c r="BT21" s="25"/>
      <c r="BU21" s="3"/>
      <c r="BY21" s="26"/>
      <c r="BZ21" s="26"/>
      <c r="CA21" s="26"/>
      <c r="CB21" s="26"/>
      <c r="CC21" s="26"/>
      <c r="CD21" s="26"/>
      <c r="CE21" s="26"/>
      <c r="CF21" s="2"/>
      <c r="CG21" s="5"/>
      <c r="CH21" s="4"/>
      <c r="CI21" s="2"/>
      <c r="CJ21" s="10"/>
      <c r="CK21" s="10"/>
      <c r="CL21" s="10"/>
      <c r="CM21" s="10"/>
    </row>
    <row r="22" spans="2:91" s="1" customFormat="1" ht="42" customHeight="1" x14ac:dyDescent="0.25">
      <c r="C22" s="26" t="s">
        <v>8</v>
      </c>
      <c r="D22" s="38"/>
      <c r="E22" s="38" t="s">
        <v>30</v>
      </c>
      <c r="F22" s="38"/>
      <c r="G22" s="38"/>
      <c r="H22" s="9" t="s">
        <v>203</v>
      </c>
      <c r="I22" s="87" cm="1">
        <f t="array" ref="I22">IFERROR(_xlfn.IFS(D22="X",1,E22="X",2,F22="X",3,G22="X",4),0)</f>
        <v>2</v>
      </c>
      <c r="J22" s="3"/>
      <c r="K22" s="28"/>
      <c r="L22" s="28"/>
      <c r="M22" s="3"/>
      <c r="N22" s="3"/>
      <c r="O22" s="3"/>
      <c r="P22" s="26"/>
      <c r="Q22" s="28"/>
      <c r="R22" s="28"/>
      <c r="S22" s="28"/>
      <c r="T22" s="28"/>
      <c r="U22" s="3"/>
      <c r="V22" s="3"/>
      <c r="W22" s="25"/>
      <c r="X22" s="25"/>
      <c r="Y22" s="3"/>
      <c r="Z22" s="3"/>
      <c r="AA22" s="25"/>
      <c r="AB22" s="25"/>
      <c r="AC22" s="25"/>
      <c r="AD22" s="25"/>
      <c r="AE22" s="3"/>
      <c r="AF22" s="3"/>
      <c r="AG22" s="25"/>
      <c r="AH22" s="25"/>
      <c r="AI22" s="25"/>
      <c r="AJ22" s="25"/>
      <c r="AK22" s="3"/>
      <c r="AL22" s="3"/>
      <c r="AM22" s="25"/>
      <c r="AN22" s="25"/>
      <c r="AO22" s="25"/>
      <c r="AP22" s="25"/>
      <c r="AQ22" s="3"/>
      <c r="AR22" s="3"/>
      <c r="AS22" s="25"/>
      <c r="AT22" s="25"/>
      <c r="AU22" s="25"/>
      <c r="AV22" s="25"/>
      <c r="AW22" s="3"/>
      <c r="AX22" s="3"/>
      <c r="AY22" s="25"/>
      <c r="AZ22" s="25"/>
      <c r="BA22" s="25"/>
      <c r="BB22" s="25"/>
      <c r="BC22" s="3"/>
      <c r="BD22" s="3"/>
      <c r="BE22" s="25"/>
      <c r="BF22" s="25"/>
      <c r="BG22" s="25"/>
      <c r="BH22" s="25"/>
      <c r="BI22" s="3"/>
      <c r="BJ22" s="3"/>
      <c r="BK22" s="25"/>
      <c r="BL22" s="25"/>
      <c r="BM22" s="25"/>
      <c r="BN22" s="25"/>
      <c r="BO22" s="3"/>
      <c r="BP22" s="3"/>
      <c r="BQ22" s="25"/>
      <c r="BR22" s="25"/>
      <c r="BS22" s="25"/>
      <c r="BT22" s="25"/>
      <c r="BU22" s="3"/>
      <c r="BY22" s="26"/>
      <c r="BZ22" s="26"/>
      <c r="CA22" s="26"/>
      <c r="CB22" s="26"/>
      <c r="CC22" s="26"/>
      <c r="CD22" s="26"/>
      <c r="CE22" s="26"/>
      <c r="CF22" s="2"/>
      <c r="CG22" s="5"/>
      <c r="CH22" s="4"/>
      <c r="CI22" s="2"/>
      <c r="CJ22" s="10"/>
      <c r="CK22" s="10"/>
      <c r="CL22" s="10"/>
      <c r="CM22" s="10"/>
    </row>
    <row r="23" spans="2:91" s="1" customFormat="1" ht="27" customHeight="1" x14ac:dyDescent="0.25">
      <c r="C23" s="25"/>
      <c r="D23" s="28"/>
      <c r="E23" s="28"/>
      <c r="F23" s="28"/>
      <c r="G23" s="28"/>
      <c r="H23" s="56" t="s">
        <v>132</v>
      </c>
      <c r="I23" s="57">
        <f>AVERAGEIF(I9:I22,"&lt;&gt;0")</f>
        <v>2.3571428571428572</v>
      </c>
      <c r="J23" s="3"/>
      <c r="K23" s="28"/>
      <c r="L23" s="28"/>
      <c r="M23" s="30"/>
      <c r="N23" s="30"/>
      <c r="O23" s="3"/>
      <c r="P23" s="25"/>
      <c r="Q23" s="28"/>
      <c r="R23" s="28"/>
      <c r="S23" s="28"/>
      <c r="T23" s="28"/>
      <c r="U23" s="3"/>
      <c r="V23" s="30"/>
      <c r="W23" s="25"/>
      <c r="X23" s="25"/>
      <c r="Y23" s="3"/>
      <c r="Z23" s="3"/>
      <c r="AA23" s="25"/>
      <c r="AB23" s="25"/>
      <c r="AC23" s="25"/>
      <c r="AD23" s="25"/>
      <c r="AE23" s="3"/>
      <c r="AF23" s="3"/>
      <c r="AG23" s="25"/>
      <c r="AH23" s="25"/>
      <c r="AI23" s="25"/>
      <c r="AJ23" s="25"/>
      <c r="AK23" s="3"/>
      <c r="AL23" s="3"/>
      <c r="AM23" s="25"/>
      <c r="AN23" s="25"/>
      <c r="AO23" s="25"/>
      <c r="AP23" s="25"/>
      <c r="AQ23" s="3"/>
      <c r="AR23" s="3"/>
      <c r="AS23" s="25"/>
      <c r="AT23" s="25"/>
      <c r="AU23" s="25"/>
      <c r="AV23" s="25"/>
      <c r="AW23" s="3"/>
      <c r="AX23" s="3"/>
      <c r="AY23" s="25"/>
      <c r="AZ23" s="25"/>
      <c r="BA23" s="25"/>
      <c r="BB23" s="25"/>
      <c r="BC23" s="3"/>
      <c r="BD23" s="3"/>
      <c r="BE23" s="25"/>
      <c r="BF23" s="25"/>
      <c r="BG23" s="25"/>
      <c r="BH23" s="25"/>
      <c r="BI23" s="3"/>
      <c r="BJ23" s="3"/>
      <c r="BK23" s="25"/>
      <c r="BL23" s="25"/>
      <c r="BM23" s="25"/>
      <c r="BN23" s="25"/>
      <c r="BO23" s="3"/>
      <c r="BP23" s="3"/>
      <c r="BQ23" s="25"/>
      <c r="BR23" s="25"/>
      <c r="BS23" s="25"/>
      <c r="BT23" s="25"/>
      <c r="BU23" s="3"/>
      <c r="BY23" s="26"/>
      <c r="BZ23" s="26"/>
      <c r="CA23" s="26"/>
      <c r="CB23" s="26"/>
      <c r="CC23" s="26"/>
      <c r="CD23" s="26"/>
      <c r="CE23" s="26"/>
      <c r="CF23" s="2"/>
      <c r="CG23" s="5"/>
      <c r="CH23" s="4"/>
      <c r="CI23" s="2"/>
      <c r="CJ23" s="10"/>
      <c r="CK23" s="10"/>
      <c r="CL23" s="10"/>
      <c r="CM23" s="10"/>
    </row>
    <row r="24" spans="2:91" s="1" customFormat="1" ht="18.399999999999999" customHeight="1" thickBot="1" x14ac:dyDescent="0.3">
      <c r="B24" s="2"/>
      <c r="C24" s="2"/>
      <c r="D24" s="2"/>
      <c r="E24" s="2"/>
      <c r="F24" s="2"/>
      <c r="G24" s="2"/>
      <c r="H24" s="2"/>
      <c r="J24" s="2"/>
      <c r="K24" s="28"/>
      <c r="L24" s="28"/>
      <c r="M24" s="3"/>
      <c r="N24" s="3"/>
      <c r="O24" s="3"/>
      <c r="P24" s="25"/>
      <c r="Q24" s="28"/>
      <c r="R24" s="28"/>
      <c r="S24" s="28"/>
      <c r="T24" s="28"/>
      <c r="U24" s="3"/>
      <c r="V24" s="3"/>
      <c r="W24" s="25"/>
      <c r="X24" s="25"/>
      <c r="Y24" s="3"/>
      <c r="Z24" s="3"/>
      <c r="AA24" s="25"/>
      <c r="AB24" s="25"/>
      <c r="AC24" s="25"/>
      <c r="AD24" s="25"/>
      <c r="AE24" s="3"/>
      <c r="AF24" s="3"/>
      <c r="AG24" s="25"/>
      <c r="AH24" s="25"/>
      <c r="AI24" s="25"/>
      <c r="AJ24" s="25"/>
      <c r="AK24" s="3"/>
      <c r="AL24" s="3"/>
      <c r="AM24" s="25"/>
      <c r="AN24" s="25"/>
      <c r="AO24" s="25"/>
      <c r="AP24" s="25"/>
      <c r="AQ24" s="3"/>
      <c r="AR24" s="3"/>
      <c r="AS24" s="25"/>
      <c r="AT24" s="25"/>
      <c r="AU24" s="25"/>
      <c r="AV24" s="25"/>
      <c r="AW24" s="3"/>
      <c r="AX24" s="3"/>
      <c r="AY24" s="25"/>
      <c r="AZ24" s="25"/>
      <c r="BA24" s="25"/>
      <c r="BB24" s="25"/>
      <c r="BC24" s="3"/>
      <c r="BD24" s="3"/>
      <c r="BE24" s="25"/>
      <c r="BF24" s="25"/>
      <c r="BG24" s="25"/>
      <c r="BH24" s="25"/>
      <c r="BI24" s="3"/>
      <c r="BJ24" s="3"/>
      <c r="BK24" s="25"/>
      <c r="BL24" s="25"/>
      <c r="BM24" s="25"/>
      <c r="BN24" s="25"/>
      <c r="BO24" s="3"/>
      <c r="BP24" s="3"/>
      <c r="BQ24" s="25"/>
      <c r="BR24" s="25"/>
      <c r="BS24" s="25"/>
      <c r="BT24" s="25"/>
      <c r="BU24" s="3"/>
      <c r="BY24" s="26"/>
      <c r="BZ24" s="26"/>
      <c r="CA24" s="26"/>
      <c r="CB24" s="26"/>
      <c r="CC24" s="26"/>
      <c r="CD24" s="26"/>
      <c r="CE24" s="26"/>
      <c r="CF24" s="2"/>
      <c r="CG24" s="5"/>
      <c r="CH24" s="4"/>
      <c r="CI24" s="2"/>
      <c r="CJ24" s="10"/>
      <c r="CK24" s="10"/>
      <c r="CL24" s="10"/>
      <c r="CM24" s="10"/>
    </row>
    <row r="25" spans="2:91" ht="46.15" customHeight="1" thickBot="1" x14ac:dyDescent="0.3">
      <c r="C25" s="2" t="s">
        <v>131</v>
      </c>
      <c r="D25" s="104" t="s">
        <v>137</v>
      </c>
      <c r="E25" s="104"/>
      <c r="F25" s="104"/>
      <c r="G25" s="104"/>
      <c r="H25" s="104"/>
      <c r="I25" s="125" t="s">
        <v>133</v>
      </c>
      <c r="J25" s="125"/>
      <c r="K25" s="57">
        <f>AVERAGEIF(I32:I44,"&lt;&gt;0")</f>
        <v>3</v>
      </c>
      <c r="L25" s="36"/>
      <c r="M25" s="36"/>
      <c r="N25" s="36"/>
      <c r="O25" s="36"/>
      <c r="P25" s="36"/>
      <c r="Q25" s="36"/>
      <c r="R25" s="36"/>
      <c r="S25" s="36"/>
    </row>
    <row r="26" spans="2:91" ht="46.15" customHeight="1" x14ac:dyDescent="0.25">
      <c r="D26" s="36"/>
      <c r="E26" s="52"/>
      <c r="F26" s="52"/>
      <c r="G26" s="36"/>
      <c r="H26" s="36"/>
      <c r="I26" s="30"/>
      <c r="J26" s="12"/>
      <c r="K26" s="36"/>
      <c r="L26" s="36"/>
      <c r="M26" s="36"/>
      <c r="N26" s="36"/>
      <c r="O26" s="36"/>
      <c r="P26" s="36"/>
      <c r="Q26" s="36"/>
      <c r="R26" s="36"/>
      <c r="S26" s="36"/>
    </row>
    <row r="27" spans="2:91" ht="46.15" customHeight="1" thickBot="1" x14ac:dyDescent="0.3">
      <c r="D27" s="36"/>
      <c r="E27" s="36"/>
      <c r="F27" s="36"/>
      <c r="G27" s="36"/>
      <c r="H27" s="36"/>
      <c r="I27" s="30"/>
      <c r="J27" s="12"/>
      <c r="K27" s="36"/>
      <c r="L27" s="36"/>
      <c r="M27" s="36"/>
      <c r="N27" s="36"/>
      <c r="O27" s="36"/>
      <c r="P27" s="36"/>
      <c r="Q27" s="36"/>
      <c r="R27" s="36"/>
      <c r="S27" s="36"/>
    </row>
    <row r="28" spans="2:91" ht="46.15" customHeight="1" thickBot="1" x14ac:dyDescent="0.3">
      <c r="D28" s="36"/>
      <c r="E28" s="53"/>
      <c r="F28" s="53"/>
      <c r="G28" s="36"/>
      <c r="H28" s="36"/>
      <c r="I28" s="30"/>
      <c r="J28" s="12"/>
      <c r="K28" s="116" t="s">
        <v>299</v>
      </c>
      <c r="L28" s="116"/>
      <c r="M28" s="116"/>
      <c r="N28" s="116"/>
      <c r="O28" s="116"/>
      <c r="P28" s="116"/>
      <c r="Q28" s="116"/>
      <c r="R28" s="116"/>
      <c r="S28" s="116"/>
      <c r="U28" s="114" t="s">
        <v>295</v>
      </c>
      <c r="V28" s="114"/>
      <c r="W28" s="114"/>
    </row>
    <row r="29" spans="2:91" ht="22.9" customHeight="1" thickBot="1" x14ac:dyDescent="0.3">
      <c r="B29" s="37"/>
      <c r="C29" s="1"/>
      <c r="D29" s="37" t="s">
        <v>23</v>
      </c>
      <c r="E29" s="106" t="s">
        <v>22</v>
      </c>
      <c r="F29" s="106"/>
      <c r="G29" s="37" t="s">
        <v>26</v>
      </c>
      <c r="H29" s="24"/>
      <c r="I29" s="37"/>
      <c r="J29" s="37"/>
    </row>
    <row r="30" spans="2:91" ht="38.65" customHeight="1" x14ac:dyDescent="0.25">
      <c r="B30" s="11"/>
      <c r="C30" s="25"/>
      <c r="D30" s="54">
        <v>1</v>
      </c>
      <c r="E30" s="19" t="s">
        <v>129</v>
      </c>
      <c r="F30" s="19" t="s">
        <v>130</v>
      </c>
      <c r="G30" s="55">
        <v>4</v>
      </c>
      <c r="H30" s="60" t="s">
        <v>119</v>
      </c>
      <c r="J30" s="51"/>
      <c r="K30" s="119" t="s">
        <v>120</v>
      </c>
      <c r="L30" s="114"/>
      <c r="M30" s="114"/>
      <c r="N30" s="120"/>
      <c r="O30" s="40"/>
      <c r="P30" s="114" t="s">
        <v>121</v>
      </c>
      <c r="Q30" s="114"/>
      <c r="R30" s="114"/>
      <c r="S30" s="120"/>
      <c r="T30" s="37"/>
      <c r="U30" s="103" t="s">
        <v>296</v>
      </c>
      <c r="V30" s="103" t="s">
        <v>297</v>
      </c>
      <c r="W30" s="103" t="s">
        <v>298</v>
      </c>
    </row>
    <row r="31" spans="2:91" ht="46.15" customHeight="1" x14ac:dyDescent="0.25">
      <c r="B31" s="11"/>
      <c r="C31" s="25"/>
      <c r="D31" s="20" t="s">
        <v>16</v>
      </c>
      <c r="E31" s="21" t="s">
        <v>28</v>
      </c>
      <c r="F31" s="21" t="s">
        <v>17</v>
      </c>
      <c r="G31" s="22" t="s">
        <v>18</v>
      </c>
      <c r="H31" s="61" t="s">
        <v>122</v>
      </c>
      <c r="J31" s="51"/>
      <c r="K31" s="20" t="s">
        <v>123</v>
      </c>
      <c r="L31" s="22" t="s">
        <v>124</v>
      </c>
      <c r="M31" s="22" t="s">
        <v>125</v>
      </c>
      <c r="N31" s="62" t="s">
        <v>135</v>
      </c>
      <c r="O31" s="41"/>
      <c r="P31" s="20" t="s">
        <v>126</v>
      </c>
      <c r="Q31" s="22" t="s">
        <v>127</v>
      </c>
      <c r="R31" s="121" t="s">
        <v>128</v>
      </c>
      <c r="S31" s="122"/>
      <c r="T31" s="37"/>
      <c r="U31" s="43"/>
      <c r="V31" s="43"/>
      <c r="W31" s="43"/>
    </row>
    <row r="32" spans="2:91" ht="46.15" customHeight="1" x14ac:dyDescent="0.25">
      <c r="B32" s="1"/>
      <c r="C32" s="26" t="s">
        <v>300</v>
      </c>
      <c r="D32" s="38"/>
      <c r="E32" s="38"/>
      <c r="F32" s="38"/>
      <c r="G32" s="38"/>
      <c r="H32" s="9"/>
      <c r="I32" s="1" cm="1">
        <f t="array" ref="I32">IFERROR(_xlfn.IFS(D32="X",1,E32="X",2,F32="X",3,G32="X",4),0)</f>
        <v>0</v>
      </c>
      <c r="J32" s="51"/>
      <c r="K32" s="43"/>
      <c r="L32" s="43"/>
      <c r="M32" s="43"/>
      <c r="N32" s="43"/>
      <c r="O32" s="42"/>
      <c r="P32" s="44"/>
      <c r="Q32" s="9"/>
      <c r="R32" s="117"/>
      <c r="S32" s="118"/>
      <c r="T32" s="45"/>
      <c r="U32" s="43"/>
      <c r="V32" s="43"/>
      <c r="W32" s="43"/>
    </row>
    <row r="33" spans="2:23" ht="46.15" customHeight="1" x14ac:dyDescent="0.25">
      <c r="B33" s="115" t="s">
        <v>134</v>
      </c>
      <c r="C33" s="26" t="s">
        <v>301</v>
      </c>
      <c r="D33" s="38"/>
      <c r="E33" s="38"/>
      <c r="F33" s="38"/>
      <c r="G33" s="38"/>
      <c r="H33" s="9"/>
      <c r="I33" s="1" cm="1">
        <f t="array" ref="I33">IFERROR(_xlfn.IFS(D33="X",1,E33="X",2,F33="X",3,G33="X",4),0)</f>
        <v>0</v>
      </c>
      <c r="J33" s="51"/>
      <c r="K33" s="43"/>
      <c r="L33" s="43"/>
      <c r="M33" s="43"/>
      <c r="N33" s="43"/>
      <c r="O33" s="42"/>
      <c r="P33" s="44"/>
      <c r="Q33" s="9"/>
      <c r="R33" s="117"/>
      <c r="S33" s="118"/>
      <c r="T33" s="46"/>
      <c r="U33" s="43"/>
      <c r="V33" s="43"/>
      <c r="W33" s="43"/>
    </row>
    <row r="34" spans="2:23" ht="46.15" customHeight="1" x14ac:dyDescent="0.25">
      <c r="B34" s="115"/>
      <c r="C34" s="26" t="s">
        <v>35</v>
      </c>
      <c r="D34" s="38"/>
      <c r="E34" s="38"/>
      <c r="F34" s="38" t="s">
        <v>30</v>
      </c>
      <c r="G34" s="38"/>
      <c r="H34" s="9" t="s">
        <v>224</v>
      </c>
      <c r="I34" s="1" cm="1">
        <f t="array" ref="I34">IFERROR(_xlfn.IFS(D34="X",1,E34="X",2,F34="X",3,G34="X",4),0)</f>
        <v>3</v>
      </c>
      <c r="J34" s="51"/>
      <c r="K34" s="43" t="s">
        <v>223</v>
      </c>
      <c r="L34" s="43" t="s">
        <v>223</v>
      </c>
      <c r="M34" s="43" t="s">
        <v>223</v>
      </c>
      <c r="N34" s="43" t="s">
        <v>223</v>
      </c>
      <c r="O34" s="42"/>
      <c r="P34" s="44" t="s">
        <v>226</v>
      </c>
      <c r="Q34" s="9"/>
      <c r="R34" s="117" t="s">
        <v>225</v>
      </c>
      <c r="S34" s="118"/>
      <c r="T34" s="46"/>
      <c r="U34" s="43"/>
      <c r="V34" s="43"/>
      <c r="W34" s="43"/>
    </row>
    <row r="35" spans="2:23" ht="46.15" customHeight="1" x14ac:dyDescent="0.25">
      <c r="B35" s="115"/>
      <c r="C35" s="26" t="s">
        <v>38</v>
      </c>
      <c r="D35" s="38"/>
      <c r="E35" s="38"/>
      <c r="F35" s="38" t="s">
        <v>30</v>
      </c>
      <c r="G35" s="38"/>
      <c r="H35" s="9" t="s">
        <v>224</v>
      </c>
      <c r="I35" s="1" cm="1">
        <f t="array" ref="I35">IFERROR(_xlfn.IFS(D35="X",1,E35="X",2,F35="X",3,G35="X",4),0)</f>
        <v>3</v>
      </c>
      <c r="J35" s="51"/>
      <c r="K35" s="43"/>
      <c r="L35" s="43"/>
      <c r="M35" s="43"/>
      <c r="N35" s="43"/>
      <c r="O35" s="42"/>
      <c r="P35" s="44"/>
      <c r="Q35" s="9"/>
      <c r="R35" s="117"/>
      <c r="S35" s="118"/>
      <c r="T35" s="46"/>
      <c r="U35" s="43"/>
      <c r="V35" s="43"/>
      <c r="W35" s="43"/>
    </row>
    <row r="36" spans="2:23" ht="46.15" customHeight="1" x14ac:dyDescent="0.25">
      <c r="B36" s="115"/>
      <c r="C36" s="26" t="s">
        <v>41</v>
      </c>
      <c r="D36" s="38"/>
      <c r="E36" s="38"/>
      <c r="F36" s="38"/>
      <c r="G36" s="38"/>
      <c r="H36" s="9"/>
      <c r="I36" s="1" cm="1">
        <f t="array" ref="I36">IFERROR(_xlfn.IFS(D36="X",1,E36="X",2,F36="X",3,G36="X",4),0)</f>
        <v>0</v>
      </c>
      <c r="J36" s="51"/>
      <c r="K36" s="43"/>
      <c r="L36" s="43"/>
      <c r="M36" s="43"/>
      <c r="N36" s="43"/>
      <c r="O36" s="42"/>
      <c r="P36" s="44"/>
      <c r="Q36" s="9"/>
      <c r="R36" s="117"/>
      <c r="S36" s="118"/>
      <c r="T36" s="46"/>
      <c r="U36" s="43"/>
      <c r="V36" s="43"/>
      <c r="W36" s="43"/>
    </row>
    <row r="37" spans="2:23" ht="46.15" customHeight="1" x14ac:dyDescent="0.25">
      <c r="B37" s="115"/>
      <c r="C37" s="26" t="s">
        <v>46</v>
      </c>
      <c r="D37" s="38"/>
      <c r="E37" s="38"/>
      <c r="F37" s="38"/>
      <c r="G37" s="38"/>
      <c r="H37" s="9"/>
      <c r="I37" s="1" cm="1">
        <f t="array" ref="I37">IFERROR(_xlfn.IFS(D37="X",1,E37="X",2,F37="X",3,G37="X",4),0)</f>
        <v>0</v>
      </c>
      <c r="J37" s="51"/>
      <c r="K37" s="43"/>
      <c r="L37" s="43"/>
      <c r="M37" s="43"/>
      <c r="N37" s="43"/>
      <c r="O37" s="42"/>
      <c r="P37" s="47"/>
      <c r="Q37" s="9"/>
      <c r="R37" s="117"/>
      <c r="S37" s="118"/>
      <c r="T37" s="46"/>
      <c r="U37" s="43"/>
      <c r="V37" s="43"/>
      <c r="W37" s="43"/>
    </row>
    <row r="38" spans="2:23" ht="46.15" customHeight="1" x14ac:dyDescent="0.25">
      <c r="B38" s="115"/>
      <c r="C38" s="26" t="s">
        <v>49</v>
      </c>
      <c r="D38" s="38"/>
      <c r="E38" s="38"/>
      <c r="F38" s="38" t="s">
        <v>30</v>
      </c>
      <c r="G38" s="38"/>
      <c r="H38" s="9" t="s">
        <v>281</v>
      </c>
      <c r="I38" s="1" cm="1">
        <f t="array" ref="I38">IFERROR(_xlfn.IFS(D38="X",1,E38="X",2,F38="X",3,G38="X",4),0)</f>
        <v>3</v>
      </c>
      <c r="J38" s="51"/>
      <c r="K38" s="43" t="s">
        <v>223</v>
      </c>
      <c r="L38" s="43"/>
      <c r="M38" s="43"/>
      <c r="N38" s="43"/>
      <c r="O38" s="42"/>
      <c r="P38" s="47" t="s">
        <v>226</v>
      </c>
      <c r="Q38" s="9"/>
      <c r="R38" s="117" t="s">
        <v>227</v>
      </c>
      <c r="S38" s="118"/>
      <c r="T38" s="46"/>
      <c r="U38" s="43"/>
      <c r="V38" s="43"/>
      <c r="W38" s="43"/>
    </row>
    <row r="39" spans="2:23" ht="72" customHeight="1" x14ac:dyDescent="0.25">
      <c r="B39" s="115"/>
      <c r="C39" s="26" t="s">
        <v>51</v>
      </c>
      <c r="D39" s="38"/>
      <c r="E39" s="38"/>
      <c r="F39" s="38" t="s">
        <v>30</v>
      </c>
      <c r="G39" s="38"/>
      <c r="H39" s="9" t="s">
        <v>228</v>
      </c>
      <c r="I39" s="1" cm="1">
        <f t="array" ref="I39">IFERROR(_xlfn.IFS(D39="X",1,E39="X",2,F39="X",3,G39="X",4),0)</f>
        <v>3</v>
      </c>
      <c r="J39" s="51"/>
      <c r="K39" s="43" t="s">
        <v>223</v>
      </c>
      <c r="L39" s="43"/>
      <c r="M39" s="43" t="s">
        <v>223</v>
      </c>
      <c r="N39" s="43"/>
      <c r="O39" s="42"/>
      <c r="P39" s="44" t="s">
        <v>229</v>
      </c>
      <c r="Q39" s="9"/>
      <c r="R39" s="117" t="s">
        <v>230</v>
      </c>
      <c r="S39" s="118"/>
      <c r="T39" s="46"/>
      <c r="U39" s="43"/>
      <c r="V39" s="43"/>
      <c r="W39" s="43"/>
    </row>
    <row r="40" spans="2:23" ht="46.15" customHeight="1" x14ac:dyDescent="0.25">
      <c r="B40" s="115"/>
      <c r="C40" s="26" t="s">
        <v>54</v>
      </c>
      <c r="D40" s="38"/>
      <c r="E40" s="38"/>
      <c r="F40" s="38" t="s">
        <v>30</v>
      </c>
      <c r="G40" s="38"/>
      <c r="H40" s="9" t="s">
        <v>231</v>
      </c>
      <c r="I40" s="1" cm="1">
        <f t="array" ref="I40">IFERROR(_xlfn.IFS(D40="X",1,E40="X",2,F40="X",3,G40="X",4),0)</f>
        <v>3</v>
      </c>
      <c r="J40" s="51"/>
      <c r="K40" s="43"/>
      <c r="L40" s="43"/>
      <c r="M40" s="43"/>
      <c r="N40" s="43"/>
      <c r="O40" s="42"/>
      <c r="P40" s="47"/>
      <c r="Q40" s="9"/>
      <c r="R40" s="117"/>
      <c r="S40" s="118"/>
      <c r="T40" s="46"/>
      <c r="U40" s="43"/>
      <c r="V40" s="43"/>
      <c r="W40" s="43"/>
    </row>
    <row r="41" spans="2:23" ht="46.15" customHeight="1" x14ac:dyDescent="0.25">
      <c r="B41" s="115"/>
      <c r="C41" s="26" t="s">
        <v>56</v>
      </c>
      <c r="D41" s="38"/>
      <c r="E41" s="38"/>
      <c r="F41" s="38" t="s">
        <v>30</v>
      </c>
      <c r="G41" s="38"/>
      <c r="H41" s="9" t="s">
        <v>232</v>
      </c>
      <c r="I41" s="1" cm="1">
        <f t="array" ref="I41">IFERROR(_xlfn.IFS(D41="X",1,E41="X",2,F41="X",3,G41="X",4),0)</f>
        <v>3</v>
      </c>
      <c r="J41" s="51"/>
      <c r="K41" s="43" t="s">
        <v>223</v>
      </c>
      <c r="L41" s="43"/>
      <c r="M41" s="43" t="s">
        <v>223</v>
      </c>
      <c r="N41" s="43"/>
      <c r="O41" s="42"/>
      <c r="P41" s="47" t="s">
        <v>235</v>
      </c>
      <c r="Q41" s="9"/>
      <c r="R41" s="117" t="s">
        <v>233</v>
      </c>
      <c r="S41" s="118"/>
      <c r="T41" s="46"/>
      <c r="U41" s="43"/>
      <c r="V41" s="43"/>
      <c r="W41" s="43"/>
    </row>
    <row r="42" spans="2:23" ht="46.15" customHeight="1" x14ac:dyDescent="0.25">
      <c r="B42" s="115"/>
      <c r="C42" s="26" t="s">
        <v>57</v>
      </c>
      <c r="D42" s="38"/>
      <c r="E42" s="38"/>
      <c r="F42" s="38"/>
      <c r="G42" s="38"/>
      <c r="H42" s="9"/>
      <c r="I42" s="1" cm="1">
        <f t="array" ref="I42">IFERROR(_xlfn.IFS(D42="X",1,E42="X",2,F42="X",3,G42="X",4),0)</f>
        <v>0</v>
      </c>
      <c r="J42" s="51"/>
      <c r="K42" s="43"/>
      <c r="L42" s="43"/>
      <c r="M42" s="43"/>
      <c r="N42" s="43"/>
      <c r="O42" s="42"/>
      <c r="P42" s="47"/>
      <c r="Q42" s="9"/>
      <c r="R42" s="117"/>
      <c r="S42" s="118"/>
      <c r="T42" s="46"/>
      <c r="U42" s="43"/>
      <c r="V42" s="43"/>
      <c r="W42" s="43"/>
    </row>
    <row r="43" spans="2:23" ht="46.15" customHeight="1" x14ac:dyDescent="0.25">
      <c r="B43" s="115"/>
      <c r="C43" s="26" t="s">
        <v>19</v>
      </c>
      <c r="D43" s="38"/>
      <c r="E43" s="38"/>
      <c r="F43" s="38"/>
      <c r="G43" s="38"/>
      <c r="H43" s="9"/>
      <c r="I43" s="1" cm="1">
        <f t="array" ref="I43">IFERROR(_xlfn.IFS(D43="X",1,E43="X",2,F43="X",3,G43="X",4),0)</f>
        <v>0</v>
      </c>
      <c r="J43" s="51"/>
      <c r="K43" s="43"/>
      <c r="L43" s="43"/>
      <c r="M43" s="43"/>
      <c r="N43" s="43"/>
      <c r="O43" s="42"/>
      <c r="P43" s="47"/>
      <c r="Q43" s="9"/>
      <c r="R43" s="117"/>
      <c r="S43" s="118"/>
      <c r="T43" s="46"/>
      <c r="U43" s="43"/>
      <c r="V43" s="43"/>
      <c r="W43" s="43"/>
    </row>
    <row r="44" spans="2:23" ht="46.15" customHeight="1" x14ac:dyDescent="0.25">
      <c r="B44" s="1"/>
      <c r="C44" s="26" t="s">
        <v>8</v>
      </c>
      <c r="D44" s="38"/>
      <c r="E44" s="38"/>
      <c r="F44" s="38" t="s">
        <v>30</v>
      </c>
      <c r="G44" s="38"/>
      <c r="H44" s="48" t="s">
        <v>234</v>
      </c>
      <c r="I44" s="1" cm="1">
        <f t="array" ref="I44">IFERROR(_xlfn.IFS(D44="X",1,E44="X",2,F44="X",3,G44="X",4),0)</f>
        <v>3</v>
      </c>
      <c r="J44" s="51"/>
      <c r="K44" s="43" t="s">
        <v>223</v>
      </c>
      <c r="L44" s="43"/>
      <c r="M44" s="43"/>
      <c r="N44" s="43"/>
      <c r="O44" s="49"/>
      <c r="P44" s="47" t="s">
        <v>236</v>
      </c>
      <c r="Q44" s="58"/>
      <c r="R44" s="123"/>
      <c r="S44" s="124"/>
      <c r="T44" s="46"/>
      <c r="U44" s="43"/>
      <c r="V44" s="43"/>
      <c r="W44" s="43"/>
    </row>
    <row r="45" spans="2:23" ht="27.4" customHeight="1" x14ac:dyDescent="0.25">
      <c r="B45" s="1"/>
      <c r="C45" s="25"/>
      <c r="D45" s="28"/>
      <c r="E45" s="28"/>
      <c r="F45" s="28"/>
      <c r="G45" s="28"/>
      <c r="H45" s="30"/>
      <c r="I45" s="2"/>
      <c r="J45" s="3"/>
      <c r="K45" s="3"/>
      <c r="L45" s="46"/>
      <c r="M45" s="46"/>
      <c r="N45" s="3"/>
      <c r="O45" s="3"/>
      <c r="P45" s="1"/>
      <c r="Q45" s="46"/>
      <c r="R45" s="50"/>
      <c r="S45" s="50"/>
      <c r="T45" s="46"/>
    </row>
  </sheetData>
  <sheetProtection algorithmName="SHA-512" hashValue="EMPlPjCmxQGHbii7N00rAAq6mgLQsucpJb4nQBS7BqMGK66+uwYPRpq3EoUZ/9cQ7hSPOAPYg/X3J8whSoAJ+g==" saltValue="kSnrf7ZGK8bRRh4fF7FMEA==" spinCount="100000" sheet="1" objects="1" scenarios="1"/>
  <mergeCells count="25">
    <mergeCell ref="D2:H2"/>
    <mergeCell ref="E6:F6"/>
    <mergeCell ref="R44:S44"/>
    <mergeCell ref="R34:S34"/>
    <mergeCell ref="R35:S35"/>
    <mergeCell ref="R36:S36"/>
    <mergeCell ref="R37:S37"/>
    <mergeCell ref="R38:S38"/>
    <mergeCell ref="E29:F29"/>
    <mergeCell ref="I25:J25"/>
    <mergeCell ref="U28:W28"/>
    <mergeCell ref="B10:B21"/>
    <mergeCell ref="B33:B43"/>
    <mergeCell ref="K28:S28"/>
    <mergeCell ref="R39:S39"/>
    <mergeCell ref="R40:S40"/>
    <mergeCell ref="R41:S41"/>
    <mergeCell ref="R42:S42"/>
    <mergeCell ref="R43:S43"/>
    <mergeCell ref="K30:N30"/>
    <mergeCell ref="P30:S30"/>
    <mergeCell ref="R31:S31"/>
    <mergeCell ref="R32:S32"/>
    <mergeCell ref="R33:S33"/>
    <mergeCell ref="D25:H25"/>
  </mergeCells>
  <dataValidations count="1">
    <dataValidation type="list" allowBlank="1" showInputMessage="1" showErrorMessage="1" sqref="K13:L13 L14:L22 L9:L10 K9:K12 K14:K20 Q9:T22 D9:G22 D32:G44" xr:uid="{ADF20057-3EA3-4460-AB57-DA06C4B68C66}">
      <formula1>"X"</formula1>
    </dataValidation>
  </dataValidations>
  <printOptions horizontalCentered="1" verticalCentered="1"/>
  <pageMargins left="0" right="0" top="0" bottom="0" header="0.31496062992125984" footer="0.31496062992125984"/>
  <pageSetup paperSize="9" scale="37" orientation="landscape" r:id="rId1"/>
  <rowBreaks count="1" manualBreakCount="1">
    <brk id="23" min="1" max="19" man="1"/>
  </rowBreaks>
  <customProperties>
    <customPr name="LastActive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5048-A74C-4E9C-8C2A-231B2FABFC33}">
  <dimension ref="B1:CM46"/>
  <sheetViews>
    <sheetView showGridLines="0" topLeftCell="A11" zoomScale="117" zoomScaleNormal="117" zoomScaleSheetLayoutView="20" workbookViewId="0">
      <selection activeCell="F18" sqref="F18"/>
    </sheetView>
  </sheetViews>
  <sheetFormatPr defaultColWidth="46.7109375" defaultRowHeight="73.150000000000006" customHeight="1" x14ac:dyDescent="0.25"/>
  <cols>
    <col min="1" max="1" width="6.7109375" style="2" customWidth="1"/>
    <col min="2" max="2" width="10" style="2" customWidth="1"/>
    <col min="3" max="3" width="27.42578125" style="2" customWidth="1"/>
    <col min="4" max="4" width="18.140625" style="2" customWidth="1"/>
    <col min="5" max="5" width="23" style="2" customWidth="1"/>
    <col min="6" max="7" width="18.140625" style="2" customWidth="1"/>
    <col min="8" max="8" width="62.140625" style="2" customWidth="1"/>
    <col min="9" max="9" width="11.7109375" style="1" bestFit="1" customWidth="1"/>
    <col min="10" max="10" width="2.140625" style="2" customWidth="1"/>
    <col min="11" max="11" width="11.42578125" style="2" customWidth="1"/>
    <col min="12" max="12" width="14.7109375" style="2" customWidth="1"/>
    <col min="13" max="13" width="13.7109375" style="2" customWidth="1"/>
    <col min="14" max="14" width="15.28515625" style="2" customWidth="1"/>
    <col min="15" max="15" width="3.140625" style="2" customWidth="1"/>
    <col min="16" max="16" width="18.7109375" style="2" customWidth="1"/>
    <col min="17" max="18" width="13.7109375" style="2" customWidth="1"/>
    <col min="19" max="19" width="60.42578125" style="2" customWidth="1"/>
    <col min="20" max="20" width="4.140625" style="2" customWidth="1"/>
    <col min="21" max="23" width="37.85546875" style="2" customWidth="1"/>
    <col min="24" max="24" width="13.7109375" style="2" customWidth="1"/>
    <col min="25" max="25" width="14.42578125" style="2" customWidth="1"/>
    <col min="26" max="26" width="2.140625" style="2" customWidth="1"/>
    <col min="27" max="30" width="13.7109375" style="2" customWidth="1"/>
    <col min="31" max="31" width="15.140625" style="2" customWidth="1"/>
    <col min="32" max="32" width="2.42578125" style="2" customWidth="1"/>
    <col min="33" max="36" width="13.7109375" style="2" customWidth="1"/>
    <col min="37" max="37" width="14.7109375" style="2" customWidth="1"/>
    <col min="38" max="38" width="2.42578125" style="2" customWidth="1"/>
    <col min="39" max="42" width="13.7109375" style="2" customWidth="1"/>
    <col min="43" max="43" width="14.7109375" style="2" customWidth="1"/>
    <col min="44" max="44" width="2.140625" style="2" customWidth="1"/>
    <col min="45" max="49" width="14.7109375" style="2" customWidth="1"/>
    <col min="50" max="50" width="2.140625" style="2" customWidth="1"/>
    <col min="51" max="55" width="14.7109375" style="2" customWidth="1"/>
    <col min="56" max="56" width="2.140625" style="2" customWidth="1"/>
    <col min="57" max="61" width="14.7109375" style="2" customWidth="1"/>
    <col min="62" max="62" width="2.140625" style="2" customWidth="1"/>
    <col min="63" max="67" width="14.7109375" style="2" customWidth="1"/>
    <col min="68" max="68" width="2" style="2" customWidth="1"/>
    <col min="69" max="73" width="14.7109375" style="2" customWidth="1"/>
    <col min="74" max="74" width="3.140625" style="2" customWidth="1"/>
    <col min="75" max="79" width="14.7109375" style="2" customWidth="1"/>
    <col min="80" max="80" width="2.140625" style="2" customWidth="1"/>
    <col min="81" max="85" width="14.7109375" style="2" customWidth="1"/>
    <col min="86" max="86" width="2" style="2" customWidth="1"/>
    <col min="87" max="91" width="14.7109375" style="2" customWidth="1"/>
    <col min="92" max="92" width="2.7109375" style="2" customWidth="1"/>
    <col min="93" max="97" width="14.7109375" style="2" customWidth="1"/>
    <col min="98" max="98" width="2.140625" style="2" customWidth="1"/>
    <col min="99" max="102" width="14.7109375" style="2" customWidth="1"/>
    <col min="103" max="103" width="2.7109375" style="2" customWidth="1"/>
    <col min="104" max="104" width="2" style="2" customWidth="1"/>
    <col min="105" max="106" width="14.7109375" style="2" customWidth="1"/>
    <col min="107" max="107" width="4.7109375" style="2" customWidth="1"/>
    <col min="108" max="109" width="14.7109375" style="2" customWidth="1"/>
    <col min="110" max="16384" width="46.7109375" style="2"/>
  </cols>
  <sheetData>
    <row r="1" spans="2:91" ht="22.15" customHeight="1" thickBot="1" x14ac:dyDescent="0.3"/>
    <row r="2" spans="2:91" ht="61.9" customHeight="1" thickBot="1" x14ac:dyDescent="0.3">
      <c r="D2" s="104" t="s">
        <v>141</v>
      </c>
      <c r="E2" s="104"/>
      <c r="F2" s="104"/>
      <c r="G2" s="104"/>
      <c r="H2" s="104"/>
      <c r="I2" s="36"/>
      <c r="J2" s="12"/>
      <c r="K2" s="12"/>
      <c r="L2" s="12"/>
      <c r="M2" s="12"/>
      <c r="N2" s="12"/>
      <c r="O2" s="12"/>
      <c r="Q2" s="12"/>
      <c r="R2" s="12"/>
      <c r="S2" s="12"/>
      <c r="T2" s="12"/>
      <c r="U2" s="12"/>
      <c r="V2" s="12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2:91" ht="49.9" customHeight="1" x14ac:dyDescent="0.25">
      <c r="D3" s="36"/>
      <c r="E3" s="52"/>
      <c r="F3" s="52"/>
      <c r="G3" s="36"/>
      <c r="H3" s="36"/>
      <c r="I3" s="36"/>
      <c r="J3" s="12"/>
      <c r="K3" s="12"/>
      <c r="L3" s="12"/>
      <c r="M3" s="12"/>
      <c r="N3" s="12"/>
      <c r="O3" s="12"/>
      <c r="Q3" s="12"/>
      <c r="R3" s="12"/>
      <c r="S3" s="12"/>
      <c r="T3" s="12"/>
      <c r="U3" s="12"/>
      <c r="V3" s="12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3"/>
      <c r="BW3" s="3"/>
      <c r="BX3" s="3"/>
      <c r="BY3" s="3"/>
      <c r="BZ3" s="3"/>
      <c r="CA3" s="3"/>
      <c r="CB3" s="3"/>
      <c r="CC3" s="3"/>
      <c r="CD3" s="3"/>
      <c r="CE3" s="3"/>
    </row>
    <row r="4" spans="2:91" ht="49.9" customHeight="1" x14ac:dyDescent="0.25">
      <c r="D4" s="36"/>
      <c r="E4" s="36"/>
      <c r="F4" s="36"/>
      <c r="G4" s="36"/>
      <c r="H4" s="36"/>
      <c r="I4" s="36"/>
      <c r="J4" s="12"/>
      <c r="K4" s="12"/>
      <c r="L4" s="12"/>
      <c r="M4" s="12"/>
      <c r="N4" s="12"/>
      <c r="O4" s="12"/>
      <c r="Q4" s="12"/>
      <c r="R4" s="12"/>
      <c r="S4" s="12"/>
      <c r="T4" s="12"/>
      <c r="U4" s="12"/>
      <c r="V4" s="12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2:91" ht="49.9" customHeight="1" thickBot="1" x14ac:dyDescent="0.3">
      <c r="D5" s="36"/>
      <c r="E5" s="53"/>
      <c r="F5" s="53"/>
      <c r="G5" s="36"/>
      <c r="H5" s="36"/>
      <c r="I5" s="36"/>
      <c r="J5" s="12"/>
      <c r="K5" s="12"/>
      <c r="L5" s="12"/>
      <c r="M5" s="12"/>
      <c r="N5" s="12"/>
      <c r="O5" s="12"/>
      <c r="Q5" s="12"/>
      <c r="R5" s="12"/>
      <c r="S5" s="12"/>
      <c r="T5" s="12"/>
      <c r="U5" s="12"/>
      <c r="V5" s="1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spans="2:91" s="1" customFormat="1" ht="19.149999999999999" customHeight="1" thickBot="1" x14ac:dyDescent="0.3">
      <c r="B6" s="37"/>
      <c r="D6" s="37" t="s">
        <v>23</v>
      </c>
      <c r="E6" s="106" t="s">
        <v>22</v>
      </c>
      <c r="F6" s="106"/>
      <c r="G6" s="37" t="s">
        <v>26</v>
      </c>
      <c r="H6" s="24"/>
      <c r="I6" s="37"/>
      <c r="J6" s="37"/>
      <c r="K6" s="24"/>
      <c r="L6" s="24"/>
      <c r="M6" s="24"/>
      <c r="N6" s="37"/>
      <c r="O6" s="37"/>
      <c r="Q6" s="24"/>
      <c r="R6" s="24"/>
      <c r="S6" s="24"/>
      <c r="T6" s="24"/>
      <c r="U6" s="24"/>
      <c r="V6" s="37"/>
      <c r="W6" s="24"/>
      <c r="X6" s="24"/>
      <c r="Y6" s="24"/>
      <c r="Z6" s="37"/>
      <c r="AA6" s="24"/>
      <c r="AB6" s="24"/>
      <c r="AC6" s="24"/>
      <c r="AD6" s="24"/>
      <c r="AE6" s="24"/>
      <c r="AF6" s="37"/>
      <c r="AG6" s="24"/>
      <c r="AH6" s="24"/>
      <c r="AI6" s="24"/>
      <c r="AJ6" s="24"/>
      <c r="AK6" s="24"/>
      <c r="AL6" s="37"/>
      <c r="AM6" s="24"/>
      <c r="AN6" s="24"/>
      <c r="AO6" s="24"/>
      <c r="AP6" s="24"/>
      <c r="AQ6" s="24"/>
      <c r="AR6" s="37"/>
      <c r="AS6" s="24"/>
      <c r="AT6" s="24"/>
      <c r="AU6" s="24"/>
      <c r="AV6" s="24"/>
      <c r="AW6" s="24"/>
      <c r="AX6" s="37"/>
      <c r="AY6" s="24"/>
      <c r="AZ6" s="24"/>
      <c r="BA6" s="24"/>
      <c r="BB6" s="24"/>
      <c r="BC6" s="24"/>
      <c r="BD6" s="37"/>
      <c r="BE6" s="24"/>
      <c r="BF6" s="24"/>
      <c r="BG6" s="24"/>
      <c r="BH6" s="24"/>
      <c r="BI6" s="24"/>
      <c r="BJ6" s="37"/>
      <c r="BK6" s="24"/>
      <c r="BL6" s="24"/>
      <c r="BM6" s="24"/>
      <c r="BN6" s="24"/>
      <c r="BO6" s="24"/>
      <c r="BP6" s="37"/>
      <c r="BQ6" s="24"/>
      <c r="BR6" s="24"/>
      <c r="BS6" s="24"/>
      <c r="BT6" s="24"/>
      <c r="BU6" s="24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2:91" s="1" customFormat="1" ht="42" customHeight="1" x14ac:dyDescent="0.25">
      <c r="B7" s="11"/>
      <c r="C7" s="25"/>
      <c r="D7" s="54">
        <v>1</v>
      </c>
      <c r="E7" s="19" t="s">
        <v>129</v>
      </c>
      <c r="F7" s="19" t="s">
        <v>130</v>
      </c>
      <c r="G7" s="55">
        <v>4</v>
      </c>
      <c r="H7" s="59" t="s">
        <v>128</v>
      </c>
      <c r="J7" s="3"/>
      <c r="K7" s="37"/>
      <c r="L7" s="37"/>
      <c r="N7" s="3"/>
      <c r="O7" s="3"/>
      <c r="P7" s="25"/>
      <c r="Q7" s="37"/>
      <c r="R7" s="37"/>
      <c r="S7" s="37"/>
      <c r="T7" s="37"/>
      <c r="V7" s="3"/>
      <c r="W7" s="37"/>
      <c r="X7" s="37"/>
      <c r="Z7" s="3"/>
      <c r="AA7" s="37"/>
      <c r="AB7" s="37"/>
      <c r="AC7" s="37"/>
      <c r="AD7" s="37"/>
      <c r="AF7" s="3"/>
      <c r="AG7" s="37"/>
      <c r="AH7" s="37"/>
      <c r="AI7" s="37"/>
      <c r="AJ7" s="37"/>
      <c r="AL7" s="3"/>
      <c r="AM7" s="37"/>
      <c r="AN7" s="37"/>
      <c r="AO7" s="37"/>
      <c r="AP7" s="37"/>
      <c r="AR7" s="3"/>
      <c r="AS7" s="37"/>
      <c r="AT7" s="37"/>
      <c r="AU7" s="37"/>
      <c r="AV7" s="37"/>
      <c r="AX7" s="3"/>
      <c r="AY7" s="37"/>
      <c r="AZ7" s="37"/>
      <c r="BA7" s="37"/>
      <c r="BB7" s="37"/>
      <c r="BD7" s="3"/>
      <c r="BE7" s="37"/>
      <c r="BF7" s="37"/>
      <c r="BG7" s="37"/>
      <c r="BH7" s="37"/>
      <c r="BJ7" s="3"/>
      <c r="BK7" s="37"/>
      <c r="BL7" s="37"/>
      <c r="BM7" s="37"/>
      <c r="BN7" s="37"/>
      <c r="BP7" s="3"/>
      <c r="BQ7" s="37"/>
      <c r="BR7" s="37"/>
      <c r="BS7" s="37"/>
      <c r="BT7" s="37"/>
      <c r="BY7" s="26"/>
      <c r="BZ7" s="26"/>
      <c r="CA7" s="26"/>
      <c r="CB7" s="26"/>
      <c r="CC7" s="26"/>
      <c r="CD7" s="26"/>
      <c r="CE7" s="26"/>
      <c r="CF7" s="2"/>
      <c r="CG7" s="5"/>
      <c r="CH7" s="4"/>
      <c r="CI7" s="2"/>
      <c r="CJ7" s="10"/>
      <c r="CK7" s="10"/>
      <c r="CL7" s="10"/>
      <c r="CM7" s="10"/>
    </row>
    <row r="8" spans="2:91" s="1" customFormat="1" ht="52.9" customHeight="1" x14ac:dyDescent="0.25">
      <c r="B8" s="11"/>
      <c r="C8" s="25"/>
      <c r="D8" s="20" t="s">
        <v>16</v>
      </c>
      <c r="E8" s="21" t="s">
        <v>28</v>
      </c>
      <c r="F8" s="21" t="s">
        <v>17</v>
      </c>
      <c r="G8" s="22" t="s">
        <v>18</v>
      </c>
      <c r="H8" s="27"/>
      <c r="J8" s="3"/>
      <c r="K8" s="37"/>
      <c r="L8" s="37"/>
      <c r="N8" s="3"/>
      <c r="O8" s="3"/>
      <c r="P8" s="25"/>
      <c r="Q8" s="37"/>
      <c r="R8" s="37"/>
      <c r="S8" s="37"/>
      <c r="T8" s="37"/>
      <c r="V8" s="3"/>
      <c r="W8" s="37"/>
      <c r="X8" s="37"/>
      <c r="Z8" s="3"/>
      <c r="AA8" s="37"/>
      <c r="AB8" s="37"/>
      <c r="AC8" s="37"/>
      <c r="AD8" s="37"/>
      <c r="AF8" s="3"/>
      <c r="AG8" s="37"/>
      <c r="AH8" s="37"/>
      <c r="AI8" s="37"/>
      <c r="AJ8" s="37"/>
      <c r="AL8" s="3"/>
      <c r="AM8" s="37"/>
      <c r="AN8" s="37"/>
      <c r="AO8" s="37"/>
      <c r="AP8" s="37"/>
      <c r="AR8" s="3"/>
      <c r="AS8" s="37"/>
      <c r="AT8" s="37"/>
      <c r="AU8" s="37"/>
      <c r="AV8" s="37"/>
      <c r="AX8" s="3"/>
      <c r="AY8" s="37"/>
      <c r="AZ8" s="37"/>
      <c r="BA8" s="37"/>
      <c r="BB8" s="37"/>
      <c r="BD8" s="3"/>
      <c r="BE8" s="37"/>
      <c r="BF8" s="37"/>
      <c r="BG8" s="37"/>
      <c r="BH8" s="37"/>
      <c r="BJ8" s="3"/>
      <c r="BK8" s="37"/>
      <c r="BL8" s="37"/>
      <c r="BM8" s="37"/>
      <c r="BN8" s="37"/>
      <c r="BP8" s="3"/>
      <c r="BQ8" s="37"/>
      <c r="BR8" s="37"/>
      <c r="BS8" s="37"/>
      <c r="BT8" s="37"/>
      <c r="BY8" s="26"/>
      <c r="BZ8" s="26"/>
      <c r="CA8" s="26"/>
      <c r="CB8" s="26"/>
      <c r="CC8" s="26"/>
      <c r="CD8" s="26"/>
      <c r="CE8" s="26"/>
      <c r="CF8" s="2"/>
      <c r="CG8" s="5"/>
      <c r="CH8" s="4"/>
      <c r="CI8" s="2"/>
      <c r="CJ8" s="10"/>
      <c r="CK8" s="10"/>
      <c r="CL8" s="10"/>
      <c r="CM8" s="10"/>
    </row>
    <row r="9" spans="2:91" s="1" customFormat="1" ht="42" customHeight="1" x14ac:dyDescent="0.25">
      <c r="C9" s="26" t="s">
        <v>8</v>
      </c>
      <c r="D9" s="38"/>
      <c r="E9" s="38"/>
      <c r="F9" s="38" t="s">
        <v>30</v>
      </c>
      <c r="G9" s="38"/>
      <c r="H9" s="9" t="s">
        <v>182</v>
      </c>
      <c r="I9" s="1" cm="1">
        <f t="array" ref="I9">IFERROR(_xlfn.IFS(D9="X",1,E9="X",2,F9="X",3,G9="X",4),0)</f>
        <v>3</v>
      </c>
      <c r="J9" s="3"/>
      <c r="K9" s="28"/>
      <c r="L9" s="28"/>
      <c r="M9" s="3"/>
      <c r="N9" s="3"/>
      <c r="O9" s="3"/>
      <c r="P9" s="26"/>
      <c r="Q9" s="28"/>
      <c r="R9" s="28"/>
      <c r="S9" s="28"/>
      <c r="T9" s="28"/>
      <c r="U9" s="3"/>
      <c r="V9" s="3"/>
      <c r="W9" s="28"/>
      <c r="X9" s="28"/>
      <c r="Y9" s="3"/>
      <c r="Z9" s="3"/>
      <c r="AA9" s="28"/>
      <c r="AB9" s="28"/>
      <c r="AC9" s="28"/>
      <c r="AD9" s="28"/>
      <c r="AE9" s="3"/>
      <c r="AF9" s="3"/>
      <c r="AG9" s="28"/>
      <c r="AH9" s="28"/>
      <c r="AI9" s="28"/>
      <c r="AJ9" s="28"/>
      <c r="AK9" s="3"/>
      <c r="AL9" s="3"/>
      <c r="AM9" s="28"/>
      <c r="AN9" s="28"/>
      <c r="AO9" s="28"/>
      <c r="AP9" s="28"/>
      <c r="AQ9" s="3"/>
      <c r="AR9" s="3"/>
      <c r="AS9" s="28"/>
      <c r="AT9" s="28"/>
      <c r="AU9" s="28"/>
      <c r="AV9" s="28"/>
      <c r="AW9" s="3"/>
      <c r="AX9" s="3"/>
      <c r="AY9" s="28"/>
      <c r="AZ9" s="28"/>
      <c r="BA9" s="28"/>
      <c r="BB9" s="28"/>
      <c r="BC9" s="3"/>
      <c r="BD9" s="3"/>
      <c r="BE9" s="28"/>
      <c r="BF9" s="28"/>
      <c r="BG9" s="28"/>
      <c r="BH9" s="28"/>
      <c r="BI9" s="3"/>
      <c r="BJ9" s="3"/>
      <c r="BK9" s="28"/>
      <c r="BL9" s="28"/>
      <c r="BM9" s="28"/>
      <c r="BN9" s="28"/>
      <c r="BO9" s="3"/>
      <c r="BP9" s="3"/>
      <c r="BQ9" s="28"/>
      <c r="BR9" s="28"/>
      <c r="BS9" s="28"/>
      <c r="BT9" s="28"/>
      <c r="BU9" s="3"/>
      <c r="BY9" s="26"/>
      <c r="BZ9" s="26"/>
      <c r="CA9" s="26"/>
      <c r="CB9" s="26"/>
      <c r="CC9" s="26"/>
      <c r="CD9" s="26"/>
      <c r="CE9" s="26"/>
      <c r="CF9" s="2"/>
      <c r="CG9" s="5"/>
      <c r="CH9" s="4"/>
      <c r="CI9" s="2"/>
      <c r="CJ9" s="10"/>
      <c r="CK9" s="10"/>
      <c r="CL9" s="10"/>
      <c r="CM9" s="10"/>
    </row>
    <row r="10" spans="2:91" s="1" customFormat="1" ht="42" customHeight="1" x14ac:dyDescent="0.25">
      <c r="B10" s="115" t="s">
        <v>139</v>
      </c>
      <c r="C10" s="26" t="s">
        <v>33</v>
      </c>
      <c r="D10" s="38"/>
      <c r="E10" s="38"/>
      <c r="F10" s="38"/>
      <c r="G10" s="38" t="s">
        <v>30</v>
      </c>
      <c r="H10" s="9" t="s">
        <v>284</v>
      </c>
      <c r="I10" s="1" cm="1">
        <f t="array" ref="I10">IFERROR(_xlfn.IFS(D10="X",1,E10="X",2,F10="X",3,G10="X",4),0)</f>
        <v>4</v>
      </c>
      <c r="J10" s="3"/>
      <c r="K10" s="28"/>
      <c r="L10" s="28"/>
      <c r="M10" s="3"/>
      <c r="N10" s="3"/>
      <c r="O10" s="3"/>
      <c r="P10" s="26"/>
      <c r="Q10" s="28"/>
      <c r="R10" s="28"/>
      <c r="S10" s="28"/>
      <c r="T10" s="28"/>
      <c r="U10" s="3"/>
      <c r="V10" s="3"/>
      <c r="W10" s="25"/>
      <c r="X10" s="25"/>
      <c r="Y10" s="3"/>
      <c r="Z10" s="3"/>
      <c r="AA10" s="25"/>
      <c r="AB10" s="25"/>
      <c r="AC10" s="25"/>
      <c r="AD10" s="25"/>
      <c r="AE10" s="3"/>
      <c r="AF10" s="3"/>
      <c r="AG10" s="25"/>
      <c r="AH10" s="25"/>
      <c r="AI10" s="25"/>
      <c r="AJ10" s="25"/>
      <c r="AK10" s="3"/>
      <c r="AL10" s="3"/>
      <c r="AM10" s="25"/>
      <c r="AN10" s="25"/>
      <c r="AO10" s="25"/>
      <c r="AP10" s="25"/>
      <c r="AQ10" s="3"/>
      <c r="AR10" s="3"/>
      <c r="AS10" s="25"/>
      <c r="AT10" s="25"/>
      <c r="AU10" s="25"/>
      <c r="AV10" s="25"/>
      <c r="AW10" s="3"/>
      <c r="AX10" s="3"/>
      <c r="AY10" s="25"/>
      <c r="AZ10" s="25"/>
      <c r="BA10" s="25"/>
      <c r="BB10" s="25"/>
      <c r="BC10" s="3"/>
      <c r="BD10" s="3"/>
      <c r="BE10" s="25"/>
      <c r="BF10" s="25"/>
      <c r="BG10" s="25"/>
      <c r="BH10" s="25"/>
      <c r="BI10" s="3"/>
      <c r="BJ10" s="3"/>
      <c r="BK10" s="25"/>
      <c r="BL10" s="25"/>
      <c r="BM10" s="25"/>
      <c r="BN10" s="25"/>
      <c r="BO10" s="3"/>
      <c r="BP10" s="3"/>
      <c r="BQ10" s="25"/>
      <c r="BR10" s="25"/>
      <c r="BS10" s="25"/>
      <c r="BT10" s="25"/>
      <c r="BU10" s="3"/>
      <c r="BY10" s="26"/>
      <c r="BZ10" s="26"/>
      <c r="CA10" s="26"/>
      <c r="CB10" s="26"/>
      <c r="CC10" s="26"/>
      <c r="CD10" s="26"/>
      <c r="CE10" s="26"/>
      <c r="CF10" s="2"/>
      <c r="CG10" s="5"/>
      <c r="CH10" s="4"/>
      <c r="CI10" s="2"/>
      <c r="CJ10" s="10"/>
      <c r="CK10" s="10"/>
      <c r="CL10" s="10"/>
      <c r="CM10" s="10"/>
    </row>
    <row r="11" spans="2:91" s="1" customFormat="1" ht="42" customHeight="1" x14ac:dyDescent="0.25">
      <c r="B11" s="115"/>
      <c r="C11" s="26" t="s">
        <v>36</v>
      </c>
      <c r="D11" s="38"/>
      <c r="E11" s="39"/>
      <c r="F11" s="38" t="s">
        <v>30</v>
      </c>
      <c r="G11" s="39"/>
      <c r="H11" s="9" t="s">
        <v>186</v>
      </c>
      <c r="I11" s="1" cm="1">
        <f t="array" ref="I11">IFERROR(_xlfn.IFS(D11="X",1,E11="X",2,F11="X",3,G11="X",4),0)</f>
        <v>3</v>
      </c>
      <c r="J11" s="3"/>
      <c r="K11" s="28"/>
      <c r="L11" s="28"/>
      <c r="M11" s="3"/>
      <c r="N11" s="3"/>
      <c r="O11" s="3"/>
      <c r="P11" s="26"/>
      <c r="Q11" s="28"/>
      <c r="R11" s="28"/>
      <c r="S11" s="28"/>
      <c r="T11" s="28"/>
      <c r="U11" s="3"/>
      <c r="V11" s="3"/>
      <c r="W11" s="25"/>
      <c r="X11" s="25"/>
      <c r="Y11" s="3"/>
      <c r="Z11" s="3"/>
      <c r="AA11" s="25"/>
      <c r="AB11" s="25"/>
      <c r="AC11" s="25"/>
      <c r="AD11" s="25"/>
      <c r="AE11" s="3"/>
      <c r="AF11" s="3"/>
      <c r="AG11" s="25"/>
      <c r="AH11" s="25"/>
      <c r="AI11" s="25"/>
      <c r="AJ11" s="25"/>
      <c r="AK11" s="3"/>
      <c r="AL11" s="3"/>
      <c r="AM11" s="25"/>
      <c r="AN11" s="25"/>
      <c r="AO11" s="25"/>
      <c r="AP11" s="25"/>
      <c r="AQ11" s="3"/>
      <c r="AR11" s="3"/>
      <c r="AS11" s="25"/>
      <c r="AT11" s="25"/>
      <c r="AU11" s="25"/>
      <c r="AV11" s="25"/>
      <c r="AW11" s="3"/>
      <c r="AX11" s="3"/>
      <c r="AY11" s="25"/>
      <c r="AZ11" s="25"/>
      <c r="BA11" s="25"/>
      <c r="BB11" s="25"/>
      <c r="BC11" s="3"/>
      <c r="BD11" s="3"/>
      <c r="BE11" s="25"/>
      <c r="BF11" s="25"/>
      <c r="BG11" s="25"/>
      <c r="BH11" s="25"/>
      <c r="BI11" s="3"/>
      <c r="BJ11" s="3"/>
      <c r="BK11" s="25"/>
      <c r="BL11" s="25"/>
      <c r="BM11" s="25"/>
      <c r="BN11" s="25"/>
      <c r="BO11" s="3"/>
      <c r="BP11" s="3"/>
      <c r="BQ11" s="25"/>
      <c r="BR11" s="25"/>
      <c r="BS11" s="25"/>
      <c r="BT11" s="25"/>
      <c r="BU11" s="3"/>
      <c r="BY11" s="26"/>
      <c r="BZ11" s="26"/>
      <c r="CA11" s="26"/>
      <c r="CB11" s="26"/>
      <c r="CC11" s="26"/>
      <c r="CD11" s="26"/>
      <c r="CE11" s="26"/>
      <c r="CF11" s="2"/>
      <c r="CG11" s="5"/>
      <c r="CH11" s="4"/>
      <c r="CI11" s="2"/>
      <c r="CJ11" s="10"/>
      <c r="CK11" s="10"/>
      <c r="CL11" s="10"/>
      <c r="CM11" s="10"/>
    </row>
    <row r="12" spans="2:91" s="1" customFormat="1" ht="42" customHeight="1" x14ac:dyDescent="0.25">
      <c r="B12" s="115"/>
      <c r="C12" s="26" t="s">
        <v>39</v>
      </c>
      <c r="D12" s="38"/>
      <c r="E12" s="38" t="s">
        <v>30</v>
      </c>
      <c r="F12" s="38"/>
      <c r="G12" s="39"/>
      <c r="H12" s="9" t="s">
        <v>188</v>
      </c>
      <c r="I12" s="1" cm="1">
        <f t="array" ref="I12">IFERROR(_xlfn.IFS(D12="X",1,E12="X",2,F12="X",3,G12="X",4),0)</f>
        <v>2</v>
      </c>
      <c r="J12" s="3"/>
      <c r="K12" s="28"/>
      <c r="L12" s="28"/>
      <c r="M12" s="3"/>
      <c r="N12" s="3"/>
      <c r="O12" s="3"/>
      <c r="P12" s="26"/>
      <c r="Q12" s="28"/>
      <c r="R12" s="28"/>
      <c r="S12" s="28"/>
      <c r="T12" s="28"/>
      <c r="U12" s="3"/>
      <c r="V12" s="3"/>
      <c r="W12" s="25"/>
      <c r="X12" s="25"/>
      <c r="Y12" s="3"/>
      <c r="Z12" s="3"/>
      <c r="AA12" s="25"/>
      <c r="AB12" s="25"/>
      <c r="AC12" s="25"/>
      <c r="AD12" s="25"/>
      <c r="AE12" s="3"/>
      <c r="AF12" s="3"/>
      <c r="AG12" s="25"/>
      <c r="AH12" s="25"/>
      <c r="AI12" s="25"/>
      <c r="AJ12" s="25"/>
      <c r="AK12" s="3"/>
      <c r="AL12" s="3"/>
      <c r="AM12" s="25"/>
      <c r="AN12" s="25"/>
      <c r="AO12" s="25"/>
      <c r="AP12" s="25"/>
      <c r="AQ12" s="3"/>
      <c r="AR12" s="3"/>
      <c r="AS12" s="25"/>
      <c r="AT12" s="25"/>
      <c r="AU12" s="25"/>
      <c r="AV12" s="25"/>
      <c r="AW12" s="3"/>
      <c r="AX12" s="3"/>
      <c r="AY12" s="25"/>
      <c r="AZ12" s="25"/>
      <c r="BA12" s="25"/>
      <c r="BB12" s="25"/>
      <c r="BC12" s="3"/>
      <c r="BD12" s="3"/>
      <c r="BE12" s="25"/>
      <c r="BF12" s="25"/>
      <c r="BG12" s="25"/>
      <c r="BH12" s="25"/>
      <c r="BI12" s="3"/>
      <c r="BJ12" s="3"/>
      <c r="BK12" s="25"/>
      <c r="BL12" s="25"/>
      <c r="BM12" s="25"/>
      <c r="BN12" s="25"/>
      <c r="BO12" s="3"/>
      <c r="BP12" s="3"/>
      <c r="BQ12" s="25"/>
      <c r="BR12" s="25"/>
      <c r="BS12" s="25"/>
      <c r="BT12" s="25"/>
      <c r="BU12" s="3"/>
      <c r="BY12" s="26"/>
      <c r="BZ12" s="26"/>
      <c r="CA12" s="26"/>
      <c r="CB12" s="26"/>
      <c r="CC12" s="26"/>
      <c r="CD12" s="26"/>
      <c r="CE12" s="26"/>
      <c r="CF12" s="2"/>
      <c r="CG12" s="5"/>
      <c r="CH12" s="4"/>
      <c r="CI12" s="2"/>
      <c r="CJ12" s="10"/>
      <c r="CK12" s="10"/>
      <c r="CL12" s="10"/>
      <c r="CM12" s="10"/>
    </row>
    <row r="13" spans="2:91" s="1" customFormat="1" ht="42" customHeight="1" x14ac:dyDescent="0.25">
      <c r="B13" s="115"/>
      <c r="C13" s="26" t="s">
        <v>42</v>
      </c>
      <c r="D13" s="38"/>
      <c r="E13" s="38" t="s">
        <v>30</v>
      </c>
      <c r="F13" s="38"/>
      <c r="G13" s="38"/>
      <c r="H13" s="9" t="s">
        <v>282</v>
      </c>
      <c r="I13" s="1" cm="1">
        <f t="array" ref="I13">IFERROR(_xlfn.IFS(D13="X",1,E13="X",2,F13="X",3,G13="X",4),0)</f>
        <v>2</v>
      </c>
      <c r="J13" s="3"/>
      <c r="K13" s="28"/>
      <c r="L13" s="28"/>
      <c r="M13" s="3"/>
      <c r="N13" s="3"/>
      <c r="O13" s="3"/>
      <c r="P13" s="26"/>
      <c r="Q13" s="28"/>
      <c r="R13" s="28"/>
      <c r="S13" s="28"/>
      <c r="T13" s="28"/>
      <c r="U13" s="3"/>
      <c r="V13" s="3"/>
      <c r="W13" s="25"/>
      <c r="X13" s="25"/>
      <c r="Y13" s="3"/>
      <c r="Z13" s="3"/>
      <c r="AA13" s="25"/>
      <c r="AB13" s="25"/>
      <c r="AC13" s="25"/>
      <c r="AD13" s="25"/>
      <c r="AE13" s="3"/>
      <c r="AF13" s="3"/>
      <c r="AG13" s="25"/>
      <c r="AH13" s="25"/>
      <c r="AI13" s="25"/>
      <c r="AJ13" s="25"/>
      <c r="AK13" s="3"/>
      <c r="AL13" s="3"/>
      <c r="AM13" s="25"/>
      <c r="AN13" s="25"/>
      <c r="AO13" s="25"/>
      <c r="AP13" s="25"/>
      <c r="AQ13" s="3"/>
      <c r="AR13" s="3"/>
      <c r="AS13" s="25"/>
      <c r="AT13" s="25"/>
      <c r="AU13" s="25"/>
      <c r="AV13" s="25"/>
      <c r="AW13" s="3"/>
      <c r="AX13" s="3"/>
      <c r="AY13" s="25"/>
      <c r="AZ13" s="25"/>
      <c r="BA13" s="25"/>
      <c r="BB13" s="25"/>
      <c r="BC13" s="3"/>
      <c r="BD13" s="3"/>
      <c r="BE13" s="25"/>
      <c r="BF13" s="25"/>
      <c r="BG13" s="25"/>
      <c r="BH13" s="25"/>
      <c r="BI13" s="3"/>
      <c r="BJ13" s="3"/>
      <c r="BK13" s="25"/>
      <c r="BL13" s="25"/>
      <c r="BM13" s="25"/>
      <c r="BN13" s="25"/>
      <c r="BO13" s="3"/>
      <c r="BP13" s="3"/>
      <c r="BQ13" s="25"/>
      <c r="BR13" s="25"/>
      <c r="BS13" s="25"/>
      <c r="BT13" s="25"/>
      <c r="BU13" s="3"/>
      <c r="BY13" s="26"/>
      <c r="BZ13" s="26"/>
      <c r="CA13" s="26"/>
      <c r="CB13" s="26"/>
      <c r="CC13" s="26"/>
      <c r="CD13" s="26"/>
      <c r="CE13" s="26"/>
      <c r="CF13" s="2"/>
      <c r="CG13" s="5"/>
      <c r="CH13" s="4"/>
      <c r="CI13" s="2"/>
      <c r="CJ13" s="10"/>
      <c r="CK13" s="10"/>
      <c r="CL13" s="10"/>
      <c r="CM13" s="10"/>
    </row>
    <row r="14" spans="2:91" s="1" customFormat="1" ht="42" customHeight="1" x14ac:dyDescent="0.25">
      <c r="B14" s="115"/>
      <c r="C14" s="26" t="s">
        <v>45</v>
      </c>
      <c r="D14" s="38"/>
      <c r="E14" s="38"/>
      <c r="F14" s="38" t="s">
        <v>30</v>
      </c>
      <c r="G14" s="38"/>
      <c r="H14" s="9" t="s">
        <v>191</v>
      </c>
      <c r="I14" s="1" cm="1">
        <f t="array" ref="I14">IFERROR(_xlfn.IFS(D14="X",1,E14="X",2,F14="X",3,G14="X",4),0)</f>
        <v>3</v>
      </c>
      <c r="J14" s="3"/>
      <c r="K14" s="28"/>
      <c r="L14" s="28"/>
      <c r="M14" s="3"/>
      <c r="N14" s="3"/>
      <c r="O14" s="3"/>
      <c r="P14" s="26"/>
      <c r="Q14" s="28"/>
      <c r="R14" s="28"/>
      <c r="S14" s="28"/>
      <c r="T14" s="28"/>
      <c r="U14" s="3"/>
      <c r="V14" s="3"/>
      <c r="W14" s="25"/>
      <c r="X14" s="25"/>
      <c r="Y14" s="3"/>
      <c r="Z14" s="3"/>
      <c r="AA14" s="25"/>
      <c r="AB14" s="25"/>
      <c r="AC14" s="25"/>
      <c r="AD14" s="25"/>
      <c r="AE14" s="3"/>
      <c r="AF14" s="3"/>
      <c r="AG14" s="25"/>
      <c r="AH14" s="25"/>
      <c r="AI14" s="25"/>
      <c r="AJ14" s="25"/>
      <c r="AK14" s="3"/>
      <c r="AL14" s="3"/>
      <c r="AM14" s="25"/>
      <c r="AN14" s="25"/>
      <c r="AO14" s="25"/>
      <c r="AP14" s="25"/>
      <c r="AQ14" s="3"/>
      <c r="AR14" s="3"/>
      <c r="AS14" s="25"/>
      <c r="AT14" s="25"/>
      <c r="AU14" s="25"/>
      <c r="AV14" s="25"/>
      <c r="AW14" s="3"/>
      <c r="AX14" s="3"/>
      <c r="AY14" s="25"/>
      <c r="AZ14" s="25"/>
      <c r="BA14" s="25"/>
      <c r="BB14" s="25"/>
      <c r="BC14" s="3"/>
      <c r="BD14" s="3"/>
      <c r="BE14" s="25"/>
      <c r="BF14" s="25"/>
      <c r="BG14" s="25"/>
      <c r="BH14" s="25"/>
      <c r="BI14" s="3"/>
      <c r="BJ14" s="3"/>
      <c r="BK14" s="25"/>
      <c r="BL14" s="25"/>
      <c r="BM14" s="25"/>
      <c r="BN14" s="25"/>
      <c r="BO14" s="3"/>
      <c r="BP14" s="3"/>
      <c r="BQ14" s="25"/>
      <c r="BR14" s="25"/>
      <c r="BS14" s="25"/>
      <c r="BT14" s="25"/>
      <c r="BU14" s="3"/>
      <c r="BY14" s="26"/>
      <c r="BZ14" s="26"/>
      <c r="CA14" s="26"/>
      <c r="CB14" s="26"/>
      <c r="CC14" s="26"/>
      <c r="CD14" s="26"/>
      <c r="CE14" s="26"/>
      <c r="CF14" s="2"/>
      <c r="CG14" s="5"/>
      <c r="CH14" s="4"/>
      <c r="CI14" s="2"/>
      <c r="CJ14" s="10"/>
      <c r="CK14" s="10"/>
      <c r="CL14" s="10"/>
      <c r="CM14" s="10"/>
    </row>
    <row r="15" spans="2:91" s="1" customFormat="1" ht="42" customHeight="1" x14ac:dyDescent="0.25">
      <c r="B15" s="115"/>
      <c r="C15" s="26" t="s">
        <v>47</v>
      </c>
      <c r="D15" s="38"/>
      <c r="E15" s="38"/>
      <c r="F15" s="38"/>
      <c r="G15" s="38" t="s">
        <v>30</v>
      </c>
      <c r="H15" s="9" t="s">
        <v>193</v>
      </c>
      <c r="I15" s="1" cm="1">
        <f t="array" ref="I15">IFERROR(_xlfn.IFS(D15="X",1,E15="X",2,F15="X",3,G15="X",4),0)</f>
        <v>4</v>
      </c>
      <c r="J15" s="3"/>
      <c r="K15" s="28"/>
      <c r="L15" s="28"/>
      <c r="M15" s="3"/>
      <c r="N15" s="3"/>
      <c r="O15" s="3"/>
      <c r="P15" s="26"/>
      <c r="Q15" s="28"/>
      <c r="R15" s="28"/>
      <c r="S15" s="28"/>
      <c r="T15" s="28"/>
      <c r="U15" s="3"/>
      <c r="V15" s="3"/>
      <c r="W15" s="25"/>
      <c r="X15" s="25"/>
      <c r="Y15" s="3"/>
      <c r="Z15" s="3"/>
      <c r="AA15" s="25"/>
      <c r="AB15" s="25"/>
      <c r="AC15" s="25"/>
      <c r="AD15" s="25"/>
      <c r="AE15" s="3"/>
      <c r="AF15" s="3"/>
      <c r="AG15" s="25"/>
      <c r="AH15" s="25"/>
      <c r="AI15" s="25"/>
      <c r="AJ15" s="25"/>
      <c r="AK15" s="3"/>
      <c r="AL15" s="3"/>
      <c r="AM15" s="25"/>
      <c r="AN15" s="25"/>
      <c r="AO15" s="25"/>
      <c r="AP15" s="25"/>
      <c r="AQ15" s="3"/>
      <c r="AR15" s="3"/>
      <c r="AS15" s="25"/>
      <c r="AT15" s="25"/>
      <c r="AU15" s="25"/>
      <c r="AV15" s="25"/>
      <c r="AW15" s="3"/>
      <c r="AX15" s="3"/>
      <c r="AY15" s="25"/>
      <c r="AZ15" s="25"/>
      <c r="BA15" s="25"/>
      <c r="BB15" s="25"/>
      <c r="BC15" s="3"/>
      <c r="BD15" s="3"/>
      <c r="BE15" s="25"/>
      <c r="BF15" s="25"/>
      <c r="BG15" s="25"/>
      <c r="BH15" s="25"/>
      <c r="BI15" s="3"/>
      <c r="BJ15" s="3"/>
      <c r="BK15" s="25"/>
      <c r="BL15" s="25"/>
      <c r="BM15" s="25"/>
      <c r="BN15" s="25"/>
      <c r="BO15" s="3"/>
      <c r="BP15" s="3"/>
      <c r="BQ15" s="25"/>
      <c r="BR15" s="25"/>
      <c r="BS15" s="25"/>
      <c r="BT15" s="25"/>
      <c r="BU15" s="3"/>
      <c r="BY15" s="26"/>
      <c r="BZ15" s="26"/>
      <c r="CA15" s="26"/>
      <c r="CB15" s="26"/>
      <c r="CC15" s="26"/>
      <c r="CD15" s="26"/>
      <c r="CE15" s="26"/>
      <c r="CF15" s="2"/>
      <c r="CG15" s="5"/>
      <c r="CH15" s="4"/>
      <c r="CI15" s="2"/>
      <c r="CJ15" s="10"/>
      <c r="CK15" s="10"/>
      <c r="CL15" s="10"/>
      <c r="CM15" s="10"/>
    </row>
    <row r="16" spans="2:91" s="1" customFormat="1" ht="42" customHeight="1" x14ac:dyDescent="0.25">
      <c r="B16" s="115"/>
      <c r="C16" s="26" t="s">
        <v>283</v>
      </c>
      <c r="D16" s="38" t="s">
        <v>30</v>
      </c>
      <c r="E16" s="38"/>
      <c r="F16" s="38"/>
      <c r="G16" s="38"/>
      <c r="H16" s="9" t="s">
        <v>285</v>
      </c>
      <c r="I16" s="1" cm="1">
        <f t="array" ref="I16">IFERROR(_xlfn.IFS(D16="X",1,E16="X",2,F16="X",3,G16="X",4),0)</f>
        <v>1</v>
      </c>
      <c r="J16" s="3"/>
      <c r="K16" s="28"/>
      <c r="L16" s="28"/>
      <c r="M16" s="3"/>
      <c r="N16" s="3"/>
      <c r="O16" s="3"/>
      <c r="P16" s="26"/>
      <c r="Q16" s="28"/>
      <c r="R16" s="28"/>
      <c r="S16" s="28"/>
      <c r="T16" s="28"/>
      <c r="U16" s="3"/>
      <c r="V16" s="3"/>
      <c r="W16" s="25"/>
      <c r="X16" s="25"/>
      <c r="Y16" s="3"/>
      <c r="Z16" s="3"/>
      <c r="AA16" s="25"/>
      <c r="AB16" s="25"/>
      <c r="AC16" s="25"/>
      <c r="AD16" s="25"/>
      <c r="AE16" s="3"/>
      <c r="AF16" s="3"/>
      <c r="AG16" s="25"/>
      <c r="AH16" s="25"/>
      <c r="AI16" s="25"/>
      <c r="AJ16" s="25"/>
      <c r="AK16" s="3"/>
      <c r="AL16" s="3"/>
      <c r="AM16" s="25"/>
      <c r="AN16" s="25"/>
      <c r="AO16" s="25"/>
      <c r="AP16" s="25"/>
      <c r="AQ16" s="3"/>
      <c r="AR16" s="3"/>
      <c r="AS16" s="25"/>
      <c r="AT16" s="25"/>
      <c r="AU16" s="25"/>
      <c r="AV16" s="25"/>
      <c r="AW16" s="3"/>
      <c r="AX16" s="3"/>
      <c r="AY16" s="25"/>
      <c r="AZ16" s="25"/>
      <c r="BA16" s="25"/>
      <c r="BB16" s="25"/>
      <c r="BC16" s="3"/>
      <c r="BD16" s="3"/>
      <c r="BE16" s="25"/>
      <c r="BF16" s="25"/>
      <c r="BG16" s="25"/>
      <c r="BH16" s="25"/>
      <c r="BI16" s="3"/>
      <c r="BJ16" s="3"/>
      <c r="BK16" s="25"/>
      <c r="BL16" s="25"/>
      <c r="BM16" s="25"/>
      <c r="BN16" s="25"/>
      <c r="BO16" s="3"/>
      <c r="BP16" s="3"/>
      <c r="BQ16" s="25"/>
      <c r="BR16" s="25"/>
      <c r="BS16" s="25"/>
      <c r="BT16" s="25"/>
      <c r="BU16" s="3"/>
      <c r="BY16" s="26"/>
      <c r="BZ16" s="26"/>
      <c r="CA16" s="26"/>
      <c r="CB16" s="26"/>
      <c r="CC16" s="26"/>
      <c r="CD16" s="26"/>
      <c r="CE16" s="26"/>
      <c r="CF16" s="2"/>
      <c r="CG16" s="5"/>
      <c r="CH16" s="4"/>
      <c r="CI16" s="2"/>
      <c r="CJ16" s="10"/>
      <c r="CK16" s="10"/>
      <c r="CL16" s="10"/>
      <c r="CM16" s="10"/>
    </row>
    <row r="17" spans="2:91" s="1" customFormat="1" ht="42" customHeight="1" x14ac:dyDescent="0.25">
      <c r="B17" s="115"/>
      <c r="C17" s="26" t="s">
        <v>52</v>
      </c>
      <c r="D17" s="38"/>
      <c r="E17" s="38"/>
      <c r="F17" s="38"/>
      <c r="G17" s="38"/>
      <c r="H17" s="9"/>
      <c r="I17" s="1" cm="1">
        <f t="array" ref="I17">IFERROR(_xlfn.IFS(D17="X",1,E17="X",2,F17="X",3,G17="X",4),0)</f>
        <v>0</v>
      </c>
      <c r="J17" s="3"/>
      <c r="K17" s="28"/>
      <c r="L17" s="28"/>
      <c r="M17" s="3"/>
      <c r="N17" s="3"/>
      <c r="O17" s="3"/>
      <c r="P17" s="26"/>
      <c r="Q17" s="28"/>
      <c r="R17" s="28"/>
      <c r="S17" s="28"/>
      <c r="T17" s="28"/>
      <c r="U17" s="3"/>
      <c r="V17" s="3"/>
      <c r="W17" s="25"/>
      <c r="X17" s="25"/>
      <c r="Y17" s="3"/>
      <c r="Z17" s="3"/>
      <c r="AA17" s="25"/>
      <c r="AB17" s="25"/>
      <c r="AC17" s="25"/>
      <c r="AD17" s="25"/>
      <c r="AE17" s="3"/>
      <c r="AF17" s="3"/>
      <c r="AG17" s="25"/>
      <c r="AH17" s="25"/>
      <c r="AI17" s="25"/>
      <c r="AJ17" s="25"/>
      <c r="AK17" s="3"/>
      <c r="AL17" s="3"/>
      <c r="AM17" s="25"/>
      <c r="AN17" s="25"/>
      <c r="AO17" s="25"/>
      <c r="AP17" s="25"/>
      <c r="AQ17" s="3"/>
      <c r="AR17" s="3"/>
      <c r="AS17" s="25"/>
      <c r="AT17" s="25"/>
      <c r="AU17" s="25"/>
      <c r="AV17" s="25"/>
      <c r="AW17" s="3"/>
      <c r="AX17" s="3"/>
      <c r="AY17" s="25"/>
      <c r="AZ17" s="25"/>
      <c r="BA17" s="25"/>
      <c r="BB17" s="25"/>
      <c r="BC17" s="3"/>
      <c r="BD17" s="3"/>
      <c r="BE17" s="25"/>
      <c r="BF17" s="25"/>
      <c r="BG17" s="25"/>
      <c r="BH17" s="25"/>
      <c r="BI17" s="3"/>
      <c r="BJ17" s="3"/>
      <c r="BK17" s="25"/>
      <c r="BL17" s="25"/>
      <c r="BM17" s="25"/>
      <c r="BN17" s="25"/>
      <c r="BO17" s="3"/>
      <c r="BP17" s="3"/>
      <c r="BQ17" s="25"/>
      <c r="BR17" s="25"/>
      <c r="BS17" s="25"/>
      <c r="BT17" s="25"/>
      <c r="BU17" s="3"/>
      <c r="BY17" s="26"/>
      <c r="BZ17" s="26"/>
      <c r="CA17" s="26"/>
      <c r="CB17" s="26"/>
      <c r="CC17" s="26"/>
      <c r="CD17" s="26"/>
      <c r="CE17" s="26"/>
      <c r="CF17" s="2"/>
      <c r="CG17" s="5"/>
      <c r="CH17" s="4"/>
      <c r="CI17" s="2"/>
      <c r="CJ17" s="10"/>
      <c r="CK17" s="10"/>
      <c r="CL17" s="10"/>
      <c r="CM17" s="10"/>
    </row>
    <row r="18" spans="2:91" s="1" customFormat="1" ht="42" customHeight="1" x14ac:dyDescent="0.25">
      <c r="B18" s="115"/>
      <c r="C18" s="26" t="s">
        <v>55</v>
      </c>
      <c r="D18" s="38"/>
      <c r="E18" s="38"/>
      <c r="F18" s="38" t="s">
        <v>30</v>
      </c>
      <c r="G18" s="38"/>
      <c r="H18" s="9" t="s">
        <v>197</v>
      </c>
      <c r="I18" s="1" cm="1">
        <f t="array" ref="I18">IFERROR(_xlfn.IFS(D18="X",1,E18="X",2,F18="X",3,G18="X",4),0)</f>
        <v>3</v>
      </c>
      <c r="J18" s="3"/>
      <c r="K18" s="28"/>
      <c r="L18" s="28"/>
      <c r="M18" s="3"/>
      <c r="N18" s="3"/>
      <c r="O18" s="3"/>
      <c r="P18" s="26"/>
      <c r="Q18" s="28"/>
      <c r="R18" s="28"/>
      <c r="S18" s="28"/>
      <c r="T18" s="28"/>
      <c r="U18" s="3"/>
      <c r="V18" s="3"/>
      <c r="W18" s="25"/>
      <c r="X18" s="25"/>
      <c r="Y18" s="3"/>
      <c r="Z18" s="3"/>
      <c r="AA18" s="25"/>
      <c r="AB18" s="25"/>
      <c r="AC18" s="25"/>
      <c r="AD18" s="25"/>
      <c r="AE18" s="3"/>
      <c r="AF18" s="3"/>
      <c r="AG18" s="25"/>
      <c r="AH18" s="25"/>
      <c r="AI18" s="25"/>
      <c r="AJ18" s="25"/>
      <c r="AK18" s="3"/>
      <c r="AL18" s="3"/>
      <c r="AM18" s="25"/>
      <c r="AN18" s="25"/>
      <c r="AO18" s="25"/>
      <c r="AP18" s="25"/>
      <c r="AQ18" s="3"/>
      <c r="AR18" s="3"/>
      <c r="AS18" s="25"/>
      <c r="AT18" s="25"/>
      <c r="AU18" s="25"/>
      <c r="AV18" s="25"/>
      <c r="AW18" s="3"/>
      <c r="AX18" s="3"/>
      <c r="AY18" s="25"/>
      <c r="AZ18" s="25"/>
      <c r="BA18" s="25"/>
      <c r="BB18" s="25"/>
      <c r="BC18" s="3"/>
      <c r="BD18" s="3"/>
      <c r="BE18" s="25"/>
      <c r="BF18" s="25"/>
      <c r="BG18" s="25"/>
      <c r="BH18" s="25"/>
      <c r="BI18" s="3"/>
      <c r="BJ18" s="3"/>
      <c r="BK18" s="25"/>
      <c r="BL18" s="25"/>
      <c r="BM18" s="25"/>
      <c r="BN18" s="25"/>
      <c r="BO18" s="3"/>
      <c r="BP18" s="3"/>
      <c r="BQ18" s="25"/>
      <c r="BR18" s="25"/>
      <c r="BS18" s="25"/>
      <c r="BT18" s="25"/>
      <c r="BU18" s="3"/>
      <c r="BY18" s="26"/>
      <c r="BZ18" s="26"/>
      <c r="CA18" s="26"/>
      <c r="CB18" s="26"/>
      <c r="CC18" s="26"/>
      <c r="CD18" s="26"/>
      <c r="CE18" s="26"/>
      <c r="CF18" s="2"/>
      <c r="CG18" s="5"/>
      <c r="CH18" s="4"/>
      <c r="CI18" s="2"/>
      <c r="CJ18" s="10"/>
      <c r="CK18" s="10"/>
      <c r="CL18" s="10"/>
      <c r="CM18" s="10"/>
    </row>
    <row r="19" spans="2:91" s="1" customFormat="1" ht="59.65" customHeight="1" x14ac:dyDescent="0.25">
      <c r="B19" s="115"/>
      <c r="C19" s="26" t="s">
        <v>15</v>
      </c>
      <c r="D19" s="38"/>
      <c r="E19" s="38"/>
      <c r="F19" s="38" t="s">
        <v>30</v>
      </c>
      <c r="G19" s="38"/>
      <c r="H19" s="9" t="s">
        <v>199</v>
      </c>
      <c r="I19" s="1" cm="1">
        <f t="array" ref="I19">IFERROR(_xlfn.IFS(D19="X",1,E19="X",2,F19="X",3,G19="X",4),0)</f>
        <v>3</v>
      </c>
      <c r="J19" s="3"/>
      <c r="K19" s="28"/>
      <c r="L19" s="28"/>
      <c r="M19" s="3"/>
      <c r="N19" s="3"/>
      <c r="O19" s="3"/>
      <c r="P19" s="26"/>
      <c r="Q19" s="28"/>
      <c r="R19" s="28"/>
      <c r="S19" s="28"/>
      <c r="T19" s="28"/>
      <c r="U19" s="3"/>
      <c r="V19" s="3"/>
      <c r="W19" s="25"/>
      <c r="X19" s="25"/>
      <c r="Y19" s="3"/>
      <c r="Z19" s="3"/>
      <c r="AA19" s="25"/>
      <c r="AB19" s="25"/>
      <c r="AC19" s="25"/>
      <c r="AD19" s="25"/>
      <c r="AE19" s="3"/>
      <c r="AF19" s="3"/>
      <c r="AG19" s="25"/>
      <c r="AH19" s="25"/>
      <c r="AI19" s="25"/>
      <c r="AJ19" s="25"/>
      <c r="AK19" s="3"/>
      <c r="AL19" s="3"/>
      <c r="AM19" s="25"/>
      <c r="AN19" s="25"/>
      <c r="AO19" s="25"/>
      <c r="AP19" s="25"/>
      <c r="AQ19" s="3"/>
      <c r="AR19" s="3"/>
      <c r="AS19" s="25"/>
      <c r="AT19" s="25"/>
      <c r="AU19" s="25"/>
      <c r="AV19" s="25"/>
      <c r="AW19" s="3"/>
      <c r="AX19" s="3"/>
      <c r="AY19" s="25"/>
      <c r="AZ19" s="25"/>
      <c r="BA19" s="25"/>
      <c r="BB19" s="25"/>
      <c r="BC19" s="3"/>
      <c r="BD19" s="3"/>
      <c r="BE19" s="25"/>
      <c r="BF19" s="25"/>
      <c r="BG19" s="25"/>
      <c r="BH19" s="25"/>
      <c r="BI19" s="3"/>
      <c r="BJ19" s="3"/>
      <c r="BK19" s="25"/>
      <c r="BL19" s="25"/>
      <c r="BM19" s="25"/>
      <c r="BN19" s="25"/>
      <c r="BO19" s="3"/>
      <c r="BP19" s="3"/>
      <c r="BQ19" s="25"/>
      <c r="BR19" s="25"/>
      <c r="BS19" s="25"/>
      <c r="BT19" s="25"/>
      <c r="BU19" s="3"/>
      <c r="BY19" s="26"/>
      <c r="BZ19" s="26"/>
      <c r="CA19" s="26"/>
      <c r="CB19" s="26"/>
      <c r="CC19" s="26"/>
      <c r="CD19" s="26"/>
      <c r="CE19" s="26"/>
      <c r="CF19" s="2"/>
      <c r="CG19" s="5"/>
      <c r="CH19" s="4"/>
      <c r="CI19" s="2"/>
      <c r="CJ19" s="29"/>
      <c r="CK19" s="29"/>
      <c r="CL19" s="29"/>
      <c r="CM19" s="29"/>
    </row>
    <row r="20" spans="2:91" s="1" customFormat="1" ht="42" customHeight="1" x14ac:dyDescent="0.25">
      <c r="B20" s="115"/>
      <c r="C20" s="26" t="s">
        <v>58</v>
      </c>
      <c r="D20" s="38"/>
      <c r="E20" s="38" t="s">
        <v>30</v>
      </c>
      <c r="F20" s="38"/>
      <c r="G20" s="38"/>
      <c r="H20" s="9" t="s">
        <v>201</v>
      </c>
      <c r="I20" s="1" cm="1">
        <f t="array" ref="I20">IFERROR(_xlfn.IFS(D20="X",1,E20="X",2,F20="X",3,G20="X",4),0)</f>
        <v>2</v>
      </c>
      <c r="J20" s="3"/>
      <c r="K20" s="28"/>
      <c r="L20" s="28"/>
      <c r="M20" s="3"/>
      <c r="N20" s="3"/>
      <c r="O20" s="3"/>
      <c r="P20" s="26"/>
      <c r="Q20" s="28"/>
      <c r="R20" s="28"/>
      <c r="S20" s="28"/>
      <c r="T20" s="28"/>
      <c r="U20" s="3"/>
      <c r="V20" s="3"/>
      <c r="W20" s="25"/>
      <c r="X20" s="25"/>
      <c r="Y20" s="3"/>
      <c r="Z20" s="3"/>
      <c r="AA20" s="25"/>
      <c r="AB20" s="25"/>
      <c r="AC20" s="25"/>
      <c r="AD20" s="25"/>
      <c r="AE20" s="3"/>
      <c r="AF20" s="3"/>
      <c r="AG20" s="25"/>
      <c r="AH20" s="25"/>
      <c r="AI20" s="25"/>
      <c r="AJ20" s="25"/>
      <c r="AK20" s="3"/>
      <c r="AL20" s="3"/>
      <c r="AM20" s="25"/>
      <c r="AN20" s="25"/>
      <c r="AO20" s="25"/>
      <c r="AP20" s="25"/>
      <c r="AQ20" s="3"/>
      <c r="AR20" s="3"/>
      <c r="AS20" s="25"/>
      <c r="AT20" s="25"/>
      <c r="AU20" s="25"/>
      <c r="AV20" s="25"/>
      <c r="AW20" s="3"/>
      <c r="AX20" s="3"/>
      <c r="AY20" s="25"/>
      <c r="AZ20" s="25"/>
      <c r="BA20" s="25"/>
      <c r="BB20" s="25"/>
      <c r="BC20" s="3"/>
      <c r="BD20" s="3"/>
      <c r="BE20" s="25"/>
      <c r="BF20" s="25"/>
      <c r="BG20" s="25"/>
      <c r="BH20" s="25"/>
      <c r="BI20" s="3"/>
      <c r="BJ20" s="3"/>
      <c r="BK20" s="25"/>
      <c r="BL20" s="25"/>
      <c r="BM20" s="25"/>
      <c r="BN20" s="25"/>
      <c r="BO20" s="3"/>
      <c r="BP20" s="3"/>
      <c r="BQ20" s="25"/>
      <c r="BR20" s="25"/>
      <c r="BS20" s="25"/>
      <c r="BT20" s="25"/>
      <c r="BU20" s="3"/>
      <c r="BY20" s="26"/>
      <c r="BZ20" s="26"/>
      <c r="CA20" s="26"/>
      <c r="CB20" s="26"/>
      <c r="CC20" s="26"/>
      <c r="CD20" s="26"/>
      <c r="CE20" s="26"/>
      <c r="CF20" s="2"/>
      <c r="CG20" s="5"/>
      <c r="CH20" s="4"/>
      <c r="CI20" s="2"/>
      <c r="CJ20" s="10"/>
      <c r="CK20" s="10"/>
      <c r="CL20" s="10"/>
      <c r="CM20" s="10"/>
    </row>
    <row r="21" spans="2:91" s="1" customFormat="1" ht="42" customHeight="1" x14ac:dyDescent="0.25">
      <c r="B21" s="115"/>
      <c r="C21" s="26" t="s">
        <v>7</v>
      </c>
      <c r="D21" s="38" t="s">
        <v>30</v>
      </c>
      <c r="E21" s="38"/>
      <c r="F21" s="39"/>
      <c r="G21" s="38"/>
      <c r="H21" s="9"/>
      <c r="I21" s="1" cm="1">
        <f t="array" ref="I21">IFERROR(_xlfn.IFS(D21="X",1,E21="X",2,F21="X",3,G21="X",4),0)</f>
        <v>1</v>
      </c>
      <c r="J21" s="3"/>
      <c r="K21" s="28"/>
      <c r="L21" s="28"/>
      <c r="M21" s="3"/>
      <c r="N21" s="3"/>
      <c r="O21" s="3"/>
      <c r="P21" s="26"/>
      <c r="Q21" s="28"/>
      <c r="R21" s="28"/>
      <c r="S21" s="28"/>
      <c r="T21" s="28"/>
      <c r="U21" s="3"/>
      <c r="V21" s="3"/>
      <c r="W21" s="25"/>
      <c r="X21" s="25"/>
      <c r="Y21" s="3"/>
      <c r="Z21" s="3"/>
      <c r="AA21" s="25"/>
      <c r="AB21" s="25"/>
      <c r="AC21" s="25"/>
      <c r="AD21" s="25"/>
      <c r="AE21" s="3"/>
      <c r="AF21" s="3"/>
      <c r="AG21" s="25"/>
      <c r="AH21" s="25"/>
      <c r="AI21" s="25"/>
      <c r="AJ21" s="25"/>
      <c r="AK21" s="3"/>
      <c r="AL21" s="3"/>
      <c r="AM21" s="25"/>
      <c r="AN21" s="25"/>
      <c r="AO21" s="25"/>
      <c r="AP21" s="25"/>
      <c r="AQ21" s="3"/>
      <c r="AR21" s="3"/>
      <c r="AS21" s="25"/>
      <c r="AT21" s="25"/>
      <c r="AU21" s="25"/>
      <c r="AV21" s="25"/>
      <c r="AW21" s="3"/>
      <c r="AX21" s="3"/>
      <c r="AY21" s="25"/>
      <c r="AZ21" s="25"/>
      <c r="BA21" s="25"/>
      <c r="BB21" s="25"/>
      <c r="BC21" s="3"/>
      <c r="BD21" s="3"/>
      <c r="BE21" s="25"/>
      <c r="BF21" s="25"/>
      <c r="BG21" s="25"/>
      <c r="BH21" s="25"/>
      <c r="BI21" s="3"/>
      <c r="BJ21" s="3"/>
      <c r="BK21" s="25"/>
      <c r="BL21" s="25"/>
      <c r="BM21" s="25"/>
      <c r="BN21" s="25"/>
      <c r="BO21" s="3"/>
      <c r="BP21" s="3"/>
      <c r="BQ21" s="25"/>
      <c r="BR21" s="25"/>
      <c r="BS21" s="25"/>
      <c r="BT21" s="25"/>
      <c r="BU21" s="3"/>
      <c r="BY21" s="26"/>
      <c r="BZ21" s="26"/>
      <c r="CA21" s="26"/>
      <c r="CB21" s="26"/>
      <c r="CC21" s="26"/>
      <c r="CD21" s="26"/>
      <c r="CE21" s="26"/>
      <c r="CF21" s="2"/>
      <c r="CG21" s="5"/>
      <c r="CH21" s="4"/>
      <c r="CI21" s="2"/>
      <c r="CJ21" s="10"/>
      <c r="CK21" s="10"/>
      <c r="CL21" s="10"/>
      <c r="CM21" s="10"/>
    </row>
    <row r="22" spans="2:91" s="1" customFormat="1" ht="42" customHeight="1" x14ac:dyDescent="0.25">
      <c r="C22" s="26"/>
      <c r="D22" s="38"/>
      <c r="E22" s="38"/>
      <c r="F22" s="38"/>
      <c r="G22" s="38"/>
      <c r="H22" s="9"/>
      <c r="I22" s="1" cm="1">
        <f t="array" ref="I22">IFERROR(_xlfn.IFS(D22="X",1,E22="X",2,F22="X",3,G22="X",4),0)</f>
        <v>0</v>
      </c>
      <c r="J22" s="3"/>
      <c r="K22" s="28"/>
      <c r="L22" s="28"/>
      <c r="M22" s="3"/>
      <c r="N22" s="3"/>
      <c r="O22" s="3"/>
      <c r="P22" s="26"/>
      <c r="Q22" s="28"/>
      <c r="R22" s="28"/>
      <c r="S22" s="28"/>
      <c r="T22" s="28"/>
      <c r="U22" s="3"/>
      <c r="V22" s="3"/>
      <c r="W22" s="25"/>
      <c r="X22" s="25"/>
      <c r="Y22" s="3"/>
      <c r="Z22" s="3"/>
      <c r="AA22" s="25"/>
      <c r="AB22" s="25"/>
      <c r="AC22" s="25"/>
      <c r="AD22" s="25"/>
      <c r="AE22" s="3"/>
      <c r="AF22" s="3"/>
      <c r="AG22" s="25"/>
      <c r="AH22" s="25"/>
      <c r="AI22" s="25"/>
      <c r="AJ22" s="25"/>
      <c r="AK22" s="3"/>
      <c r="AL22" s="3"/>
      <c r="AM22" s="25"/>
      <c r="AN22" s="25"/>
      <c r="AO22" s="25"/>
      <c r="AP22" s="25"/>
      <c r="AQ22" s="3"/>
      <c r="AR22" s="3"/>
      <c r="AS22" s="25"/>
      <c r="AT22" s="25"/>
      <c r="AU22" s="25"/>
      <c r="AV22" s="25"/>
      <c r="AW22" s="3"/>
      <c r="AX22" s="3"/>
      <c r="AY22" s="25"/>
      <c r="AZ22" s="25"/>
      <c r="BA22" s="25"/>
      <c r="BB22" s="25"/>
      <c r="BC22" s="3"/>
      <c r="BD22" s="3"/>
      <c r="BE22" s="25"/>
      <c r="BF22" s="25"/>
      <c r="BG22" s="25"/>
      <c r="BH22" s="25"/>
      <c r="BI22" s="3"/>
      <c r="BJ22" s="3"/>
      <c r="BK22" s="25"/>
      <c r="BL22" s="25"/>
      <c r="BM22" s="25"/>
      <c r="BN22" s="25"/>
      <c r="BO22" s="3"/>
      <c r="BP22" s="3"/>
      <c r="BQ22" s="25"/>
      <c r="BR22" s="25"/>
      <c r="BS22" s="25"/>
      <c r="BT22" s="25"/>
      <c r="BU22" s="3"/>
      <c r="BY22" s="26"/>
      <c r="BZ22" s="26"/>
      <c r="CA22" s="26"/>
      <c r="CB22" s="26"/>
      <c r="CC22" s="26"/>
      <c r="CD22" s="26"/>
      <c r="CE22" s="26"/>
      <c r="CF22" s="2"/>
      <c r="CG22" s="5"/>
      <c r="CH22" s="4"/>
      <c r="CI22" s="2"/>
      <c r="CJ22" s="10"/>
      <c r="CK22" s="10"/>
      <c r="CL22" s="10"/>
      <c r="CM22" s="10"/>
    </row>
    <row r="23" spans="2:91" s="1" customFormat="1" ht="27" customHeight="1" x14ac:dyDescent="0.25">
      <c r="C23" s="25"/>
      <c r="D23" s="28"/>
      <c r="E23" s="28"/>
      <c r="F23" s="28"/>
      <c r="G23" s="28"/>
      <c r="H23" s="56" t="s">
        <v>132</v>
      </c>
      <c r="I23" s="57">
        <f>AVERAGEIF(I9:I22,"&lt;&gt;0")</f>
        <v>2.5833333333333335</v>
      </c>
      <c r="J23" s="3"/>
      <c r="K23" s="28"/>
      <c r="L23" s="28"/>
      <c r="M23" s="30"/>
      <c r="N23" s="30"/>
      <c r="O23" s="3"/>
      <c r="P23" s="25"/>
      <c r="Q23" s="28"/>
      <c r="R23" s="28"/>
      <c r="S23" s="28"/>
      <c r="T23" s="28"/>
      <c r="U23" s="3"/>
      <c r="V23" s="30"/>
      <c r="W23" s="25"/>
      <c r="X23" s="25"/>
      <c r="Y23" s="3"/>
      <c r="Z23" s="3"/>
      <c r="AA23" s="25"/>
      <c r="AB23" s="25"/>
      <c r="AC23" s="25"/>
      <c r="AD23" s="25"/>
      <c r="AE23" s="3"/>
      <c r="AF23" s="3"/>
      <c r="AG23" s="25"/>
      <c r="AH23" s="25"/>
      <c r="AI23" s="25"/>
      <c r="AJ23" s="25"/>
      <c r="AK23" s="3"/>
      <c r="AL23" s="3"/>
      <c r="AM23" s="25"/>
      <c r="AN23" s="25"/>
      <c r="AO23" s="25"/>
      <c r="AP23" s="25"/>
      <c r="AQ23" s="3"/>
      <c r="AR23" s="3"/>
      <c r="AS23" s="25"/>
      <c r="AT23" s="25"/>
      <c r="AU23" s="25"/>
      <c r="AV23" s="25"/>
      <c r="AW23" s="3"/>
      <c r="AX23" s="3"/>
      <c r="AY23" s="25"/>
      <c r="AZ23" s="25"/>
      <c r="BA23" s="25"/>
      <c r="BB23" s="25"/>
      <c r="BC23" s="3"/>
      <c r="BD23" s="3"/>
      <c r="BE23" s="25"/>
      <c r="BF23" s="25"/>
      <c r="BG23" s="25"/>
      <c r="BH23" s="25"/>
      <c r="BI23" s="3"/>
      <c r="BJ23" s="3"/>
      <c r="BK23" s="25"/>
      <c r="BL23" s="25"/>
      <c r="BM23" s="25"/>
      <c r="BN23" s="25"/>
      <c r="BO23" s="3"/>
      <c r="BP23" s="3"/>
      <c r="BQ23" s="25"/>
      <c r="BR23" s="25"/>
      <c r="BS23" s="25"/>
      <c r="BT23" s="25"/>
      <c r="BU23" s="3"/>
      <c r="BY23" s="26"/>
      <c r="BZ23" s="26"/>
      <c r="CA23" s="26"/>
      <c r="CB23" s="26"/>
      <c r="CC23" s="26"/>
      <c r="CD23" s="26"/>
      <c r="CE23" s="26"/>
      <c r="CF23" s="2"/>
      <c r="CG23" s="5"/>
      <c r="CH23" s="4"/>
      <c r="CI23" s="2"/>
      <c r="CJ23" s="10"/>
      <c r="CK23" s="10"/>
      <c r="CL23" s="10"/>
      <c r="CM23" s="10"/>
    </row>
    <row r="24" spans="2:91" s="1" customFormat="1" ht="18.399999999999999" customHeight="1" thickBot="1" x14ac:dyDescent="0.3">
      <c r="B24" s="2"/>
      <c r="C24" s="2"/>
      <c r="D24" s="2"/>
      <c r="E24" s="2"/>
      <c r="F24" s="2"/>
      <c r="G24" s="2"/>
      <c r="H24" s="2"/>
      <c r="J24" s="2"/>
      <c r="K24" s="28"/>
      <c r="L24" s="28"/>
      <c r="M24" s="3"/>
      <c r="N24" s="3"/>
      <c r="O24" s="3"/>
      <c r="P24" s="25"/>
      <c r="Q24" s="28"/>
      <c r="R24" s="28"/>
      <c r="S24" s="28"/>
      <c r="T24" s="28"/>
      <c r="U24" s="3"/>
      <c r="V24" s="3"/>
      <c r="W24" s="25"/>
      <c r="X24" s="25"/>
      <c r="Y24" s="3"/>
      <c r="Z24" s="3"/>
      <c r="AA24" s="25"/>
      <c r="AB24" s="25"/>
      <c r="AC24" s="25"/>
      <c r="AD24" s="25"/>
      <c r="AE24" s="3"/>
      <c r="AF24" s="3"/>
      <c r="AG24" s="25"/>
      <c r="AH24" s="25"/>
      <c r="AI24" s="25"/>
      <c r="AJ24" s="25"/>
      <c r="AK24" s="3"/>
      <c r="AL24" s="3"/>
      <c r="AM24" s="25"/>
      <c r="AN24" s="25"/>
      <c r="AO24" s="25"/>
      <c r="AP24" s="25"/>
      <c r="AQ24" s="3"/>
      <c r="AR24" s="3"/>
      <c r="AS24" s="25"/>
      <c r="AT24" s="25"/>
      <c r="AU24" s="25"/>
      <c r="AV24" s="25"/>
      <c r="AW24" s="3"/>
      <c r="AX24" s="3"/>
      <c r="AY24" s="25"/>
      <c r="AZ24" s="25"/>
      <c r="BA24" s="25"/>
      <c r="BB24" s="25"/>
      <c r="BC24" s="3"/>
      <c r="BD24" s="3"/>
      <c r="BE24" s="25"/>
      <c r="BF24" s="25"/>
      <c r="BG24" s="25"/>
      <c r="BH24" s="25"/>
      <c r="BI24" s="3"/>
      <c r="BJ24" s="3"/>
      <c r="BK24" s="25"/>
      <c r="BL24" s="25"/>
      <c r="BM24" s="25"/>
      <c r="BN24" s="25"/>
      <c r="BO24" s="3"/>
      <c r="BP24" s="3"/>
      <c r="BQ24" s="25"/>
      <c r="BR24" s="25"/>
      <c r="BS24" s="25"/>
      <c r="BT24" s="25"/>
      <c r="BU24" s="3"/>
      <c r="BY24" s="26"/>
      <c r="BZ24" s="26"/>
      <c r="CA24" s="26"/>
      <c r="CB24" s="26"/>
      <c r="CC24" s="26"/>
      <c r="CD24" s="26"/>
      <c r="CE24" s="26"/>
      <c r="CF24" s="2"/>
      <c r="CG24" s="5"/>
      <c r="CH24" s="4"/>
      <c r="CI24" s="2"/>
      <c r="CJ24" s="10"/>
      <c r="CK24" s="10"/>
      <c r="CL24" s="10"/>
      <c r="CM24" s="10"/>
    </row>
    <row r="25" spans="2:91" ht="46.15" customHeight="1" thickBot="1" x14ac:dyDescent="0.3">
      <c r="C25" s="2" t="s">
        <v>131</v>
      </c>
      <c r="D25" s="104" t="s">
        <v>140</v>
      </c>
      <c r="E25" s="104"/>
      <c r="F25" s="104"/>
      <c r="G25" s="104"/>
      <c r="H25" s="104"/>
      <c r="I25" s="125" t="s">
        <v>133</v>
      </c>
      <c r="J25" s="125"/>
      <c r="K25" s="57">
        <f>AVERAGEIF(I32:I45,"&lt;&gt;0")</f>
        <v>3</v>
      </c>
      <c r="L25" s="36"/>
      <c r="M25" s="36"/>
      <c r="N25" s="36"/>
      <c r="O25" s="36"/>
      <c r="P25" s="36"/>
      <c r="Q25" s="36"/>
      <c r="R25" s="36"/>
      <c r="S25" s="36"/>
    </row>
    <row r="26" spans="2:91" ht="46.15" customHeight="1" x14ac:dyDescent="0.25">
      <c r="D26" s="36"/>
      <c r="E26" s="52"/>
      <c r="F26" s="52"/>
      <c r="G26" s="36"/>
      <c r="H26" s="36"/>
      <c r="I26" s="30"/>
      <c r="J26" s="12"/>
      <c r="K26" s="36"/>
      <c r="L26" s="36"/>
      <c r="M26" s="36"/>
      <c r="N26" s="36"/>
      <c r="O26" s="36"/>
      <c r="P26" s="36"/>
      <c r="Q26" s="36"/>
      <c r="R26" s="36"/>
      <c r="S26" s="36"/>
    </row>
    <row r="27" spans="2:91" ht="46.15" customHeight="1" thickBot="1" x14ac:dyDescent="0.3">
      <c r="D27" s="36"/>
      <c r="E27" s="36"/>
      <c r="F27" s="36"/>
      <c r="G27" s="36"/>
      <c r="H27" s="36"/>
      <c r="I27" s="30"/>
      <c r="J27" s="12"/>
      <c r="K27" s="36"/>
      <c r="L27" s="36"/>
      <c r="M27" s="36"/>
      <c r="N27" s="36"/>
      <c r="O27" s="36"/>
      <c r="P27" s="36"/>
      <c r="Q27" s="36"/>
      <c r="R27" s="36"/>
      <c r="S27" s="36"/>
    </row>
    <row r="28" spans="2:91" ht="46.15" customHeight="1" thickBot="1" x14ac:dyDescent="0.3">
      <c r="D28" s="36"/>
      <c r="E28" s="53"/>
      <c r="F28" s="53"/>
      <c r="G28" s="36"/>
      <c r="H28" s="36"/>
      <c r="I28" s="30"/>
      <c r="J28" s="12"/>
      <c r="K28" s="116" t="s">
        <v>136</v>
      </c>
      <c r="L28" s="116"/>
      <c r="M28" s="116"/>
      <c r="N28" s="116"/>
      <c r="O28" s="116"/>
      <c r="P28" s="116"/>
      <c r="Q28" s="116"/>
      <c r="R28" s="116"/>
      <c r="S28" s="116"/>
      <c r="U28" s="114" t="s">
        <v>295</v>
      </c>
      <c r="V28" s="114"/>
      <c r="W28" s="114"/>
    </row>
    <row r="29" spans="2:91" ht="22.9" customHeight="1" thickBot="1" x14ac:dyDescent="0.3">
      <c r="B29" s="37"/>
      <c r="C29" s="1"/>
      <c r="D29" s="37" t="s">
        <v>23</v>
      </c>
      <c r="E29" s="106" t="s">
        <v>22</v>
      </c>
      <c r="F29" s="106"/>
      <c r="G29" s="37" t="s">
        <v>26</v>
      </c>
      <c r="H29" s="24"/>
      <c r="I29" s="37"/>
      <c r="J29" s="37"/>
    </row>
    <row r="30" spans="2:91" ht="38.65" customHeight="1" x14ac:dyDescent="0.25">
      <c r="B30" s="11"/>
      <c r="C30" s="25"/>
      <c r="D30" s="54">
        <v>1</v>
      </c>
      <c r="E30" s="19" t="s">
        <v>129</v>
      </c>
      <c r="F30" s="19" t="s">
        <v>130</v>
      </c>
      <c r="G30" s="55">
        <v>4</v>
      </c>
      <c r="H30" s="60" t="s">
        <v>119</v>
      </c>
      <c r="J30" s="51"/>
      <c r="K30" s="119" t="s">
        <v>120</v>
      </c>
      <c r="L30" s="114"/>
      <c r="M30" s="114"/>
      <c r="N30" s="120"/>
      <c r="O30" s="40"/>
      <c r="P30" s="114" t="s">
        <v>121</v>
      </c>
      <c r="Q30" s="114"/>
      <c r="R30" s="114"/>
      <c r="S30" s="120"/>
      <c r="T30" s="37"/>
      <c r="U30" s="103" t="s">
        <v>296</v>
      </c>
      <c r="V30" s="103" t="s">
        <v>297</v>
      </c>
      <c r="W30" s="103" t="s">
        <v>298</v>
      </c>
    </row>
    <row r="31" spans="2:91" ht="46.15" customHeight="1" x14ac:dyDescent="0.25">
      <c r="B31" s="11"/>
      <c r="C31" s="25"/>
      <c r="D31" s="20" t="s">
        <v>16</v>
      </c>
      <c r="E31" s="21" t="s">
        <v>28</v>
      </c>
      <c r="F31" s="21" t="s">
        <v>17</v>
      </c>
      <c r="G31" s="22" t="s">
        <v>18</v>
      </c>
      <c r="H31" s="61" t="s">
        <v>122</v>
      </c>
      <c r="J31" s="51"/>
      <c r="K31" s="20" t="s">
        <v>123</v>
      </c>
      <c r="L31" s="22" t="s">
        <v>124</v>
      </c>
      <c r="M31" s="22" t="s">
        <v>125</v>
      </c>
      <c r="N31" s="62" t="s">
        <v>135</v>
      </c>
      <c r="O31" s="41"/>
      <c r="P31" s="20" t="s">
        <v>126</v>
      </c>
      <c r="Q31" s="22" t="s">
        <v>127</v>
      </c>
      <c r="R31" s="121" t="s">
        <v>128</v>
      </c>
      <c r="S31" s="122"/>
      <c r="T31" s="37"/>
      <c r="U31" s="43"/>
      <c r="V31" s="43"/>
      <c r="W31" s="43"/>
    </row>
    <row r="32" spans="2:91" ht="46.15" customHeight="1" x14ac:dyDescent="0.25">
      <c r="B32" s="1"/>
      <c r="C32" s="26" t="s">
        <v>8</v>
      </c>
      <c r="D32" s="38"/>
      <c r="E32" s="38"/>
      <c r="F32" s="38"/>
      <c r="G32" s="38"/>
      <c r="H32" s="9"/>
      <c r="I32" s="1" cm="1">
        <f t="array" ref="I32">IFERROR(_xlfn.IFS(D32="X",1,E32="X",2,F32="X",3,G32="X",4),0)</f>
        <v>0</v>
      </c>
      <c r="J32" s="51"/>
      <c r="K32" s="43"/>
      <c r="L32" s="43"/>
      <c r="M32" s="43"/>
      <c r="N32" s="43"/>
      <c r="O32" s="42"/>
      <c r="P32" s="44"/>
      <c r="Q32" s="9"/>
      <c r="R32" s="117"/>
      <c r="S32" s="118"/>
      <c r="T32" s="45"/>
      <c r="U32" s="43"/>
      <c r="V32" s="43"/>
      <c r="W32" s="43"/>
    </row>
    <row r="33" spans="2:23" ht="46.15" customHeight="1" x14ac:dyDescent="0.25">
      <c r="B33" s="115" t="s">
        <v>139</v>
      </c>
      <c r="C33" s="26" t="s">
        <v>33</v>
      </c>
      <c r="D33" s="38"/>
      <c r="E33" s="38"/>
      <c r="F33" s="38"/>
      <c r="G33" s="38"/>
      <c r="H33" s="9"/>
      <c r="I33" s="1" cm="1">
        <f t="array" ref="I33">IFERROR(_xlfn.IFS(D33="X",1,E33="X",2,F33="X",3,G33="X",4),0)</f>
        <v>0</v>
      </c>
      <c r="J33" s="51"/>
      <c r="K33" s="43"/>
      <c r="L33" s="43"/>
      <c r="M33" s="43"/>
      <c r="N33" s="43"/>
      <c r="O33" s="42"/>
      <c r="P33" s="44"/>
      <c r="Q33" s="9"/>
      <c r="R33" s="117"/>
      <c r="S33" s="118"/>
      <c r="T33" s="46"/>
      <c r="U33" s="43"/>
      <c r="V33" s="43"/>
      <c r="W33" s="43"/>
    </row>
    <row r="34" spans="2:23" ht="100.15" customHeight="1" x14ac:dyDescent="0.25">
      <c r="B34" s="115"/>
      <c r="C34" s="26" t="s">
        <v>36</v>
      </c>
      <c r="D34" s="38"/>
      <c r="E34" s="39"/>
      <c r="F34" s="38" t="s">
        <v>30</v>
      </c>
      <c r="G34" s="39"/>
      <c r="H34" s="9" t="s">
        <v>293</v>
      </c>
      <c r="I34" s="1" cm="1">
        <f t="array" ref="I34">IFERROR(_xlfn.IFS(D34="X",1,E34="X",2,F34="X",3,G34="X",4),0)</f>
        <v>3</v>
      </c>
      <c r="J34" s="51"/>
      <c r="K34" s="43" t="s">
        <v>223</v>
      </c>
      <c r="L34" s="43"/>
      <c r="M34" s="43" t="s">
        <v>223</v>
      </c>
      <c r="N34" s="43"/>
      <c r="O34" s="42"/>
      <c r="P34" s="44">
        <v>46174</v>
      </c>
      <c r="Q34" s="9"/>
      <c r="R34" s="117" t="s">
        <v>294</v>
      </c>
      <c r="S34" s="118"/>
      <c r="T34" s="46"/>
      <c r="U34" s="43"/>
      <c r="V34" s="43"/>
      <c r="W34" s="43"/>
    </row>
    <row r="35" spans="2:23" ht="46.15" customHeight="1" x14ac:dyDescent="0.25">
      <c r="B35" s="115"/>
      <c r="C35" s="26" t="s">
        <v>39</v>
      </c>
      <c r="D35" s="38"/>
      <c r="E35" s="38"/>
      <c r="F35" s="38" t="s">
        <v>30</v>
      </c>
      <c r="G35" s="39"/>
      <c r="H35" s="9" t="s">
        <v>237</v>
      </c>
      <c r="I35" s="1" cm="1">
        <f t="array" ref="I35">IFERROR(_xlfn.IFS(D35="X",1,E35="X",2,F35="X",3,G35="X",4),0)</f>
        <v>3</v>
      </c>
      <c r="J35" s="51"/>
      <c r="K35" s="43" t="s">
        <v>223</v>
      </c>
      <c r="L35" s="43"/>
      <c r="M35" s="43"/>
      <c r="N35" s="43"/>
      <c r="O35" s="42"/>
      <c r="P35" s="44">
        <v>46054</v>
      </c>
      <c r="Q35" s="9"/>
      <c r="R35" s="117"/>
      <c r="S35" s="118"/>
      <c r="T35" s="46"/>
      <c r="U35" s="43"/>
      <c r="V35" s="43"/>
      <c r="W35" s="43"/>
    </row>
    <row r="36" spans="2:23" ht="46.15" customHeight="1" x14ac:dyDescent="0.25">
      <c r="B36" s="115"/>
      <c r="C36" s="26" t="s">
        <v>42</v>
      </c>
      <c r="D36" s="38"/>
      <c r="E36" s="38"/>
      <c r="F36" s="38" t="s">
        <v>30</v>
      </c>
      <c r="G36" s="38"/>
      <c r="H36" s="9" t="s">
        <v>238</v>
      </c>
      <c r="I36" s="1" cm="1">
        <f t="array" ref="I36">IFERROR(_xlfn.IFS(D36="X",1,E36="X",2,F36="X",3,G36="X",4),0)</f>
        <v>3</v>
      </c>
      <c r="J36" s="51"/>
      <c r="K36" s="43" t="s">
        <v>223</v>
      </c>
      <c r="L36" s="43" t="s">
        <v>223</v>
      </c>
      <c r="M36" s="43"/>
      <c r="N36" s="43"/>
      <c r="O36" s="42"/>
      <c r="P36" s="44">
        <v>46113</v>
      </c>
      <c r="Q36" s="9"/>
      <c r="R36" s="117" t="s">
        <v>239</v>
      </c>
      <c r="S36" s="118"/>
      <c r="T36" s="46"/>
      <c r="U36" s="43"/>
      <c r="V36" s="43"/>
      <c r="W36" s="43"/>
    </row>
    <row r="37" spans="2:23" ht="46.15" customHeight="1" x14ac:dyDescent="0.25">
      <c r="B37" s="115"/>
      <c r="C37" s="26" t="s">
        <v>45</v>
      </c>
      <c r="D37" s="38"/>
      <c r="E37" s="38"/>
      <c r="F37" s="38"/>
      <c r="G37" s="38"/>
      <c r="H37" s="9"/>
      <c r="I37" s="1" cm="1">
        <f t="array" ref="I37">IFERROR(_xlfn.IFS(D37="X",1,E37="X",2,F37="X",3,G37="X",4),0)</f>
        <v>0</v>
      </c>
      <c r="J37" s="51"/>
      <c r="K37" s="43"/>
      <c r="L37" s="43"/>
      <c r="M37" s="43"/>
      <c r="N37" s="43"/>
      <c r="O37" s="42"/>
      <c r="P37" s="47"/>
      <c r="Q37" s="9"/>
      <c r="R37" s="117"/>
      <c r="S37" s="118"/>
      <c r="T37" s="46"/>
      <c r="U37" s="43"/>
      <c r="V37" s="43"/>
      <c r="W37" s="43"/>
    </row>
    <row r="38" spans="2:23" ht="46.15" customHeight="1" x14ac:dyDescent="0.25">
      <c r="B38" s="115"/>
      <c r="C38" s="26" t="s">
        <v>47</v>
      </c>
      <c r="D38" s="38"/>
      <c r="E38" s="38"/>
      <c r="F38" s="38" t="s">
        <v>30</v>
      </c>
      <c r="G38" s="38"/>
      <c r="H38" s="9" t="s">
        <v>238</v>
      </c>
      <c r="I38" s="1" cm="1">
        <f t="array" ref="I38">IFERROR(_xlfn.IFS(D38="X",1,E38="X",2,F38="X",3,G38="X",4),0)</f>
        <v>3</v>
      </c>
      <c r="J38" s="51"/>
      <c r="K38" s="43" t="s">
        <v>223</v>
      </c>
      <c r="L38" s="43" t="s">
        <v>223</v>
      </c>
      <c r="M38" s="43"/>
      <c r="N38" s="43"/>
      <c r="O38" s="42"/>
      <c r="P38" s="44">
        <v>46113</v>
      </c>
      <c r="Q38" s="9"/>
      <c r="R38" s="117" t="s">
        <v>250</v>
      </c>
      <c r="S38" s="118"/>
      <c r="T38" s="46"/>
      <c r="U38" s="43"/>
      <c r="V38" s="43"/>
      <c r="W38" s="43"/>
    </row>
    <row r="39" spans="2:23" ht="46.15" customHeight="1" x14ac:dyDescent="0.25">
      <c r="B39" s="115"/>
      <c r="C39" s="26" t="s">
        <v>50</v>
      </c>
      <c r="D39" s="38"/>
      <c r="E39" s="38"/>
      <c r="F39" s="38" t="s">
        <v>30</v>
      </c>
      <c r="G39" s="38"/>
      <c r="H39" s="9" t="s">
        <v>240</v>
      </c>
      <c r="I39" s="1" cm="1">
        <f t="array" ref="I39">IFERROR(_xlfn.IFS(D39="X",1,E39="X",2,F39="X",3,G39="X",4),0)</f>
        <v>3</v>
      </c>
      <c r="J39" s="51"/>
      <c r="K39" s="43" t="s">
        <v>223</v>
      </c>
      <c r="L39" s="43" t="s">
        <v>223</v>
      </c>
      <c r="M39" s="43" t="s">
        <v>223</v>
      </c>
      <c r="N39" s="43"/>
      <c r="O39" s="42"/>
      <c r="P39" s="44">
        <v>46235</v>
      </c>
      <c r="Q39" s="9"/>
      <c r="R39" s="117" t="s">
        <v>241</v>
      </c>
      <c r="S39" s="118"/>
      <c r="T39" s="46"/>
      <c r="U39" s="43"/>
      <c r="V39" s="43"/>
      <c r="W39" s="43"/>
    </row>
    <row r="40" spans="2:23" ht="46.15" customHeight="1" x14ac:dyDescent="0.25">
      <c r="B40" s="115"/>
      <c r="C40" s="26" t="s">
        <v>52</v>
      </c>
      <c r="D40" s="38"/>
      <c r="E40" s="38"/>
      <c r="F40" s="38"/>
      <c r="G40" s="38"/>
      <c r="H40" s="9"/>
      <c r="I40" s="1" cm="1">
        <f t="array" ref="I40">IFERROR(_xlfn.IFS(D40="X",1,E40="X",2,F40="X",3,G40="X",4),0)</f>
        <v>0</v>
      </c>
      <c r="J40" s="51"/>
      <c r="K40" s="43"/>
      <c r="L40" s="43"/>
      <c r="M40" s="43"/>
      <c r="N40" s="43"/>
      <c r="O40" s="42"/>
      <c r="P40" s="44"/>
      <c r="Q40" s="9"/>
      <c r="R40" s="117"/>
      <c r="S40" s="118"/>
      <c r="T40" s="46"/>
      <c r="U40" s="43"/>
      <c r="V40" s="43"/>
      <c r="W40" s="43"/>
    </row>
    <row r="41" spans="2:23" ht="46.15" customHeight="1" x14ac:dyDescent="0.25">
      <c r="B41" s="115"/>
      <c r="C41" s="26" t="s">
        <v>55</v>
      </c>
      <c r="D41" s="38"/>
      <c r="E41" s="38"/>
      <c r="F41" s="38"/>
      <c r="G41" s="38"/>
      <c r="H41" s="9"/>
      <c r="I41" s="1" cm="1">
        <f t="array" ref="I41">IFERROR(_xlfn.IFS(D41="X",1,E41="X",2,F41="X",3,G41="X",4),0)</f>
        <v>0</v>
      </c>
      <c r="J41" s="51"/>
      <c r="K41" s="43"/>
      <c r="L41" s="43"/>
      <c r="M41" s="43"/>
      <c r="N41" s="43"/>
      <c r="O41" s="42"/>
      <c r="P41" s="47"/>
      <c r="Q41" s="9"/>
      <c r="R41" s="117"/>
      <c r="S41" s="118"/>
      <c r="T41" s="46"/>
      <c r="U41" s="43"/>
      <c r="V41" s="43"/>
      <c r="W41" s="43"/>
    </row>
    <row r="42" spans="2:23" ht="46.15" customHeight="1" x14ac:dyDescent="0.25">
      <c r="B42" s="115"/>
      <c r="C42" s="26" t="s">
        <v>15</v>
      </c>
      <c r="D42" s="38"/>
      <c r="E42" s="38"/>
      <c r="F42" s="38"/>
      <c r="G42" s="38"/>
      <c r="H42" s="9"/>
      <c r="I42" s="1" cm="1">
        <f t="array" ref="I42">IFERROR(_xlfn.IFS(D42="X",1,E42="X",2,F42="X",3,G42="X",4),0)</f>
        <v>0</v>
      </c>
      <c r="J42" s="51"/>
      <c r="K42" s="43"/>
      <c r="L42" s="43"/>
      <c r="M42" s="43"/>
      <c r="N42" s="43"/>
      <c r="O42" s="42"/>
      <c r="P42" s="47"/>
      <c r="Q42" s="9"/>
      <c r="R42" s="117"/>
      <c r="S42" s="118"/>
      <c r="T42" s="46"/>
      <c r="U42" s="43"/>
      <c r="V42" s="43"/>
      <c r="W42" s="43"/>
    </row>
    <row r="43" spans="2:23" ht="46.15" customHeight="1" x14ac:dyDescent="0.25">
      <c r="B43" s="115"/>
      <c r="C43" s="26" t="s">
        <v>58</v>
      </c>
      <c r="D43" s="38"/>
      <c r="E43" s="38"/>
      <c r="F43" s="38" t="s">
        <v>30</v>
      </c>
      <c r="G43" s="38"/>
      <c r="H43" s="9" t="s">
        <v>242</v>
      </c>
      <c r="I43" s="1" cm="1">
        <f t="array" ref="I43">IFERROR(_xlfn.IFS(D43="X",1,E43="X",2,F43="X",3,G43="X",4),0)</f>
        <v>3</v>
      </c>
      <c r="J43" s="51"/>
      <c r="K43" s="43" t="s">
        <v>223</v>
      </c>
      <c r="L43" s="43"/>
      <c r="M43" s="43"/>
      <c r="N43" s="43"/>
      <c r="O43" s="42"/>
      <c r="P43" s="44">
        <v>46054</v>
      </c>
      <c r="Q43" s="9"/>
      <c r="R43" s="117" t="s">
        <v>239</v>
      </c>
      <c r="S43" s="118"/>
      <c r="T43" s="46"/>
      <c r="U43" s="43"/>
      <c r="V43" s="43"/>
      <c r="W43" s="43"/>
    </row>
    <row r="44" spans="2:23" ht="46.15" customHeight="1" x14ac:dyDescent="0.25">
      <c r="B44" s="115"/>
      <c r="C44" s="26" t="s">
        <v>7</v>
      </c>
      <c r="D44" s="38"/>
      <c r="E44" s="38"/>
      <c r="F44" s="38" t="s">
        <v>30</v>
      </c>
      <c r="G44" s="38"/>
      <c r="H44" s="9" t="s">
        <v>243</v>
      </c>
      <c r="I44" s="1" cm="1">
        <f t="array" ref="I44">IFERROR(_xlfn.IFS(D44="X",1,E44="X",2,F44="X",3,G44="X",4),0)</f>
        <v>3</v>
      </c>
      <c r="J44" s="51"/>
      <c r="K44" s="43" t="s">
        <v>223</v>
      </c>
      <c r="L44" s="43"/>
      <c r="M44" s="43"/>
      <c r="N44" s="43"/>
      <c r="O44" s="42"/>
      <c r="P44" s="44">
        <v>46082</v>
      </c>
      <c r="Q44" s="9"/>
      <c r="R44" s="117" t="s">
        <v>239</v>
      </c>
      <c r="S44" s="118"/>
      <c r="T44" s="46"/>
      <c r="U44" s="43"/>
      <c r="V44" s="43"/>
      <c r="W44" s="43"/>
    </row>
    <row r="45" spans="2:23" ht="46.15" customHeight="1" x14ac:dyDescent="0.25">
      <c r="B45" s="1"/>
      <c r="C45" s="26"/>
      <c r="D45" s="38"/>
      <c r="E45" s="38"/>
      <c r="F45" s="38"/>
      <c r="G45" s="38"/>
      <c r="H45" s="48"/>
      <c r="I45" s="1" cm="1">
        <f t="array" ref="I45">IFERROR(_xlfn.IFS(D45="X",1,E45="X",2,F45="X",3,G45="X",4),0)</f>
        <v>0</v>
      </c>
      <c r="J45" s="51"/>
      <c r="K45" s="43"/>
      <c r="L45" s="43"/>
      <c r="M45" s="43"/>
      <c r="N45" s="43"/>
      <c r="O45" s="49"/>
      <c r="P45" s="58"/>
      <c r="Q45" s="58"/>
      <c r="R45" s="123"/>
      <c r="S45" s="124"/>
      <c r="T45" s="46"/>
      <c r="U45" s="43"/>
      <c r="V45" s="43"/>
      <c r="W45" s="43"/>
    </row>
    <row r="46" spans="2:23" ht="27.4" customHeight="1" x14ac:dyDescent="0.25">
      <c r="B46" s="1"/>
      <c r="C46" s="25"/>
      <c r="D46" s="28"/>
      <c r="E46" s="28"/>
      <c r="F46" s="28"/>
      <c r="G46" s="28"/>
      <c r="H46" s="30"/>
      <c r="I46" s="2"/>
      <c r="J46" s="3"/>
      <c r="K46" s="3"/>
      <c r="L46" s="46"/>
      <c r="M46" s="46"/>
      <c r="N46" s="3"/>
      <c r="O46" s="3"/>
      <c r="P46" s="1"/>
      <c r="Q46" s="46"/>
      <c r="R46" s="50"/>
      <c r="S46" s="50"/>
      <c r="T46" s="46"/>
    </row>
  </sheetData>
  <sheetProtection algorithmName="SHA-512" hashValue="bBmn/394ufhTT/Ya8jtAlYsRIC7CIxxgM7d76qAe6i8XiCr5MyprFF5F0dchN+QTLahsdbSzcdsSSl79tsPhkA==" saltValue="/3ag5lXTHyV4y1rEGD06vA==" spinCount="100000" sheet="1" objects="1" scenarios="1"/>
  <mergeCells count="26">
    <mergeCell ref="D2:H2"/>
    <mergeCell ref="E6:F6"/>
    <mergeCell ref="B10:B21"/>
    <mergeCell ref="D25:H25"/>
    <mergeCell ref="I25:J25"/>
    <mergeCell ref="B33:B44"/>
    <mergeCell ref="R33:S33"/>
    <mergeCell ref="R34:S34"/>
    <mergeCell ref="R35:S35"/>
    <mergeCell ref="R36:S36"/>
    <mergeCell ref="R43:S43"/>
    <mergeCell ref="R44:S44"/>
    <mergeCell ref="E29:F29"/>
    <mergeCell ref="K30:N30"/>
    <mergeCell ref="P30:S30"/>
    <mergeCell ref="R31:S31"/>
    <mergeCell ref="R32:S32"/>
    <mergeCell ref="U28:W28"/>
    <mergeCell ref="R45:S45"/>
    <mergeCell ref="R37:S37"/>
    <mergeCell ref="R38:S38"/>
    <mergeCell ref="R39:S39"/>
    <mergeCell ref="R40:S40"/>
    <mergeCell ref="R41:S41"/>
    <mergeCell ref="R42:S42"/>
    <mergeCell ref="K28:S28"/>
  </mergeCells>
  <dataValidations count="1">
    <dataValidation type="list" allowBlank="1" showInputMessage="1" showErrorMessage="1" sqref="K13:L13 L14:L22 L9:L10 K9:K12 K14:K20 E12:E20 Q9:T22 D22:G22 D21:E21 D9:D20 F13:G13 G14:G21 E9:E10 G9:G10 F9:F12 F14:F20 D45:G45 E35:E43 D44:F44 D32:D43 F36:G36 G37:G44 E32:E33 G32:G33 F32:F35 F37:F43" xr:uid="{9F887EFC-54D2-482F-B0A7-71B2CC3CEB28}">
      <formula1>"X"</formula1>
    </dataValidation>
  </dataValidations>
  <printOptions horizontalCentered="1" verticalCentered="1"/>
  <pageMargins left="0" right="0" top="0" bottom="0" header="0.31496062992125984" footer="0.31496062992125984"/>
  <pageSetup paperSize="9" scale="39" orientation="landscape" r:id="rId1"/>
  <rowBreaks count="1" manualBreakCount="1">
    <brk id="23" min="1" max="19" man="1"/>
  </rowBreaks>
  <customProperties>
    <customPr name="LastActive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11C2-5DD2-46B2-B36C-5A681EEADD95}">
  <dimension ref="B1:CM41"/>
  <sheetViews>
    <sheetView showGridLines="0" topLeftCell="D19" zoomScale="40" zoomScaleNormal="40" zoomScaleSheetLayoutView="20" workbookViewId="0">
      <selection activeCell="U24" sqref="U24"/>
    </sheetView>
  </sheetViews>
  <sheetFormatPr defaultColWidth="46.7109375" defaultRowHeight="73.150000000000006" customHeight="1" x14ac:dyDescent="0.25"/>
  <cols>
    <col min="1" max="1" width="6.7109375" style="2" customWidth="1"/>
    <col min="2" max="2" width="10" style="2" customWidth="1"/>
    <col min="3" max="3" width="27.42578125" style="2" customWidth="1"/>
    <col min="4" max="4" width="18.140625" style="2" customWidth="1"/>
    <col min="5" max="5" width="23" style="2" customWidth="1"/>
    <col min="6" max="7" width="18.140625" style="2" customWidth="1"/>
    <col min="8" max="8" width="62.140625" style="2" customWidth="1"/>
    <col min="9" max="9" width="11.7109375" style="1" bestFit="1" customWidth="1"/>
    <col min="10" max="10" width="2.140625" style="2" customWidth="1"/>
    <col min="11" max="11" width="11.42578125" style="2" customWidth="1"/>
    <col min="12" max="12" width="14.7109375" style="2" customWidth="1"/>
    <col min="13" max="13" width="13.7109375" style="2" customWidth="1"/>
    <col min="14" max="14" width="15.28515625" style="2" customWidth="1"/>
    <col min="15" max="15" width="3.140625" style="2" customWidth="1"/>
    <col min="16" max="16" width="18.7109375" style="2" customWidth="1"/>
    <col min="17" max="18" width="13.7109375" style="2" customWidth="1"/>
    <col min="19" max="19" width="36" style="2" customWidth="1"/>
    <col min="20" max="20" width="4.140625" style="2" customWidth="1"/>
    <col min="21" max="23" width="34.5703125" style="2" customWidth="1"/>
    <col min="24" max="24" width="13.7109375" style="2" customWidth="1"/>
    <col min="25" max="25" width="14.42578125" style="2" customWidth="1"/>
    <col min="26" max="26" width="2.140625" style="2" customWidth="1"/>
    <col min="27" max="30" width="13.7109375" style="2" customWidth="1"/>
    <col min="31" max="31" width="15.140625" style="2" customWidth="1"/>
    <col min="32" max="32" width="2.42578125" style="2" customWidth="1"/>
    <col min="33" max="36" width="13.7109375" style="2" customWidth="1"/>
    <col min="37" max="37" width="14.7109375" style="2" customWidth="1"/>
    <col min="38" max="38" width="2.42578125" style="2" customWidth="1"/>
    <col min="39" max="42" width="13.7109375" style="2" customWidth="1"/>
    <col min="43" max="43" width="14.7109375" style="2" customWidth="1"/>
    <col min="44" max="44" width="2.140625" style="2" customWidth="1"/>
    <col min="45" max="49" width="14.7109375" style="2" customWidth="1"/>
    <col min="50" max="50" width="2.140625" style="2" customWidth="1"/>
    <col min="51" max="55" width="14.7109375" style="2" customWidth="1"/>
    <col min="56" max="56" width="2.140625" style="2" customWidth="1"/>
    <col min="57" max="61" width="14.7109375" style="2" customWidth="1"/>
    <col min="62" max="62" width="2.140625" style="2" customWidth="1"/>
    <col min="63" max="67" width="14.7109375" style="2" customWidth="1"/>
    <col min="68" max="68" width="2" style="2" customWidth="1"/>
    <col min="69" max="73" width="14.7109375" style="2" customWidth="1"/>
    <col min="74" max="74" width="3.140625" style="2" customWidth="1"/>
    <col min="75" max="79" width="14.7109375" style="2" customWidth="1"/>
    <col min="80" max="80" width="2.140625" style="2" customWidth="1"/>
    <col min="81" max="85" width="14.7109375" style="2" customWidth="1"/>
    <col min="86" max="86" width="2" style="2" customWidth="1"/>
    <col min="87" max="91" width="14.7109375" style="2" customWidth="1"/>
    <col min="92" max="92" width="2.7109375" style="2" customWidth="1"/>
    <col min="93" max="97" width="14.7109375" style="2" customWidth="1"/>
    <col min="98" max="98" width="2.140625" style="2" customWidth="1"/>
    <col min="99" max="102" width="14.7109375" style="2" customWidth="1"/>
    <col min="103" max="103" width="2.7109375" style="2" customWidth="1"/>
    <col min="104" max="104" width="2" style="2" customWidth="1"/>
    <col min="105" max="106" width="14.7109375" style="2" customWidth="1"/>
    <col min="107" max="107" width="4.7109375" style="2" customWidth="1"/>
    <col min="108" max="109" width="14.7109375" style="2" customWidth="1"/>
    <col min="110" max="16384" width="46.7109375" style="2"/>
  </cols>
  <sheetData>
    <row r="1" spans="2:91" ht="22.15" customHeight="1" thickBot="1" x14ac:dyDescent="0.3"/>
    <row r="2" spans="2:91" ht="61.9" customHeight="1" thickBot="1" x14ac:dyDescent="0.3">
      <c r="D2" s="104" t="s">
        <v>144</v>
      </c>
      <c r="E2" s="104"/>
      <c r="F2" s="104"/>
      <c r="G2" s="104"/>
      <c r="H2" s="104"/>
      <c r="I2" s="36"/>
      <c r="J2" s="12"/>
      <c r="K2" s="12"/>
      <c r="L2" s="12"/>
      <c r="M2" s="12"/>
      <c r="N2" s="12"/>
      <c r="O2" s="12"/>
      <c r="Q2" s="12"/>
      <c r="R2" s="12"/>
      <c r="S2" s="12"/>
      <c r="T2" s="12"/>
      <c r="U2" s="12"/>
      <c r="V2" s="12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2:91" ht="49.9" customHeight="1" x14ac:dyDescent="0.25">
      <c r="D3" s="36"/>
      <c r="E3" s="52"/>
      <c r="F3" s="52"/>
      <c r="G3" s="36"/>
      <c r="H3" s="36"/>
      <c r="I3" s="36"/>
      <c r="J3" s="12"/>
      <c r="K3" s="12"/>
      <c r="L3" s="12"/>
      <c r="M3" s="12"/>
      <c r="N3" s="12"/>
      <c r="O3" s="12"/>
      <c r="Q3" s="12"/>
      <c r="R3" s="12"/>
      <c r="S3" s="12"/>
      <c r="T3" s="12"/>
      <c r="U3" s="12"/>
      <c r="V3" s="12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3"/>
      <c r="BW3" s="3"/>
      <c r="BX3" s="3"/>
      <c r="BY3" s="3"/>
      <c r="BZ3" s="3"/>
      <c r="CA3" s="3"/>
      <c r="CB3" s="3"/>
      <c r="CC3" s="3"/>
      <c r="CD3" s="3"/>
      <c r="CE3" s="3"/>
    </row>
    <row r="4" spans="2:91" ht="49.9" customHeight="1" x14ac:dyDescent="0.25">
      <c r="D4" s="36"/>
      <c r="E4" s="36"/>
      <c r="F4" s="36"/>
      <c r="G4" s="36"/>
      <c r="H4" s="36"/>
      <c r="I4" s="36"/>
      <c r="J4" s="12"/>
      <c r="K4" s="12"/>
      <c r="L4" s="12"/>
      <c r="M4" s="12"/>
      <c r="N4" s="12"/>
      <c r="O4" s="12"/>
      <c r="Q4" s="12"/>
      <c r="R4" s="12"/>
      <c r="S4" s="12"/>
      <c r="T4" s="12"/>
      <c r="U4" s="12"/>
      <c r="V4" s="12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2:91" ht="49.9" customHeight="1" thickBot="1" x14ac:dyDescent="0.3">
      <c r="D5" s="36"/>
      <c r="E5" s="53"/>
      <c r="F5" s="53"/>
      <c r="G5" s="36"/>
      <c r="H5" s="36"/>
      <c r="I5" s="36"/>
      <c r="J5" s="12"/>
      <c r="K5" s="12"/>
      <c r="L5" s="12"/>
      <c r="M5" s="12"/>
      <c r="N5" s="12"/>
      <c r="O5" s="12"/>
      <c r="Q5" s="12"/>
      <c r="R5" s="12"/>
      <c r="S5" s="12"/>
      <c r="T5" s="12"/>
      <c r="U5" s="12"/>
      <c r="V5" s="1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spans="2:91" s="1" customFormat="1" ht="19.149999999999999" customHeight="1" thickBot="1" x14ac:dyDescent="0.3">
      <c r="B6" s="37"/>
      <c r="D6" s="37" t="s">
        <v>23</v>
      </c>
      <c r="E6" s="106" t="s">
        <v>22</v>
      </c>
      <c r="F6" s="106"/>
      <c r="G6" s="37" t="s">
        <v>26</v>
      </c>
      <c r="H6" s="24"/>
      <c r="I6" s="37"/>
      <c r="J6" s="37"/>
      <c r="K6" s="24"/>
      <c r="L6" s="24"/>
      <c r="M6" s="24"/>
      <c r="N6" s="37"/>
      <c r="O6" s="37"/>
      <c r="Q6" s="24"/>
      <c r="R6" s="24"/>
      <c r="S6" s="24"/>
      <c r="T6" s="24"/>
      <c r="U6" s="24"/>
      <c r="V6" s="37"/>
      <c r="W6" s="24"/>
      <c r="X6" s="24"/>
      <c r="Y6" s="24"/>
      <c r="Z6" s="37"/>
      <c r="AA6" s="24"/>
      <c r="AB6" s="24"/>
      <c r="AC6" s="24"/>
      <c r="AD6" s="24"/>
      <c r="AE6" s="24"/>
      <c r="AF6" s="37"/>
      <c r="AG6" s="24"/>
      <c r="AH6" s="24"/>
      <c r="AI6" s="24"/>
      <c r="AJ6" s="24"/>
      <c r="AK6" s="24"/>
      <c r="AL6" s="37"/>
      <c r="AM6" s="24"/>
      <c r="AN6" s="24"/>
      <c r="AO6" s="24"/>
      <c r="AP6" s="24"/>
      <c r="AQ6" s="24"/>
      <c r="AR6" s="37"/>
      <c r="AS6" s="24"/>
      <c r="AT6" s="24"/>
      <c r="AU6" s="24"/>
      <c r="AV6" s="24"/>
      <c r="AW6" s="24"/>
      <c r="AX6" s="37"/>
      <c r="AY6" s="24"/>
      <c r="AZ6" s="24"/>
      <c r="BA6" s="24"/>
      <c r="BB6" s="24"/>
      <c r="BC6" s="24"/>
      <c r="BD6" s="37"/>
      <c r="BE6" s="24"/>
      <c r="BF6" s="24"/>
      <c r="BG6" s="24"/>
      <c r="BH6" s="24"/>
      <c r="BI6" s="24"/>
      <c r="BJ6" s="37"/>
      <c r="BK6" s="24"/>
      <c r="BL6" s="24"/>
      <c r="BM6" s="24"/>
      <c r="BN6" s="24"/>
      <c r="BO6" s="24"/>
      <c r="BP6" s="37"/>
      <c r="BQ6" s="24"/>
      <c r="BR6" s="24"/>
      <c r="BS6" s="24"/>
      <c r="BT6" s="24"/>
      <c r="BU6" s="24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2:91" s="1" customFormat="1" ht="42" customHeight="1" x14ac:dyDescent="0.25">
      <c r="B7" s="11"/>
      <c r="C7" s="25"/>
      <c r="D7" s="54">
        <v>1</v>
      </c>
      <c r="E7" s="19" t="s">
        <v>129</v>
      </c>
      <c r="F7" s="19" t="s">
        <v>130</v>
      </c>
      <c r="G7" s="55">
        <v>4</v>
      </c>
      <c r="H7" s="59" t="s">
        <v>128</v>
      </c>
      <c r="J7" s="3"/>
      <c r="K7" s="37"/>
      <c r="L7" s="37"/>
      <c r="N7" s="3"/>
      <c r="O7" s="3"/>
      <c r="P7" s="25"/>
      <c r="Q7" s="37"/>
      <c r="R7" s="37"/>
      <c r="S7" s="37"/>
      <c r="T7" s="37"/>
      <c r="V7" s="3"/>
      <c r="W7" s="37"/>
      <c r="X7" s="37"/>
      <c r="Z7" s="3"/>
      <c r="AA7" s="37"/>
      <c r="AB7" s="37"/>
      <c r="AC7" s="37"/>
      <c r="AD7" s="37"/>
      <c r="AF7" s="3"/>
      <c r="AG7" s="37"/>
      <c r="AH7" s="37"/>
      <c r="AI7" s="37"/>
      <c r="AJ7" s="37"/>
      <c r="AL7" s="3"/>
      <c r="AM7" s="37"/>
      <c r="AN7" s="37"/>
      <c r="AO7" s="37"/>
      <c r="AP7" s="37"/>
      <c r="AR7" s="3"/>
      <c r="AS7" s="37"/>
      <c r="AT7" s="37"/>
      <c r="AU7" s="37"/>
      <c r="AV7" s="37"/>
      <c r="AX7" s="3"/>
      <c r="AY7" s="37"/>
      <c r="AZ7" s="37"/>
      <c r="BA7" s="37"/>
      <c r="BB7" s="37"/>
      <c r="BD7" s="3"/>
      <c r="BE7" s="37"/>
      <c r="BF7" s="37"/>
      <c r="BG7" s="37"/>
      <c r="BH7" s="37"/>
      <c r="BJ7" s="3"/>
      <c r="BK7" s="37"/>
      <c r="BL7" s="37"/>
      <c r="BM7" s="37"/>
      <c r="BN7" s="37"/>
      <c r="BP7" s="3"/>
      <c r="BQ7" s="37"/>
      <c r="BR7" s="37"/>
      <c r="BS7" s="37"/>
      <c r="BT7" s="37"/>
      <c r="BY7" s="26"/>
      <c r="BZ7" s="26"/>
      <c r="CA7" s="26"/>
      <c r="CB7" s="26"/>
      <c r="CC7" s="26"/>
      <c r="CD7" s="26"/>
      <c r="CE7" s="26"/>
      <c r="CF7" s="2"/>
      <c r="CG7" s="5"/>
      <c r="CH7" s="4"/>
      <c r="CI7" s="2"/>
      <c r="CJ7" s="10"/>
      <c r="CK7" s="10"/>
      <c r="CL7" s="10"/>
      <c r="CM7" s="10"/>
    </row>
    <row r="8" spans="2:91" s="1" customFormat="1" ht="52.9" customHeight="1" x14ac:dyDescent="0.25">
      <c r="B8" s="11"/>
      <c r="C8" s="25"/>
      <c r="D8" s="20" t="s">
        <v>16</v>
      </c>
      <c r="E8" s="21" t="s">
        <v>28</v>
      </c>
      <c r="F8" s="21" t="s">
        <v>17</v>
      </c>
      <c r="G8" s="22" t="s">
        <v>18</v>
      </c>
      <c r="H8" s="27"/>
      <c r="J8" s="3"/>
      <c r="K8" s="37"/>
      <c r="L8" s="37"/>
      <c r="N8" s="3"/>
      <c r="O8" s="3"/>
      <c r="P8" s="25"/>
      <c r="Q8" s="37"/>
      <c r="R8" s="37"/>
      <c r="S8" s="37"/>
      <c r="T8" s="37"/>
      <c r="V8" s="3"/>
      <c r="W8" s="37"/>
      <c r="X8" s="37"/>
      <c r="Z8" s="3"/>
      <c r="AA8" s="37"/>
      <c r="AB8" s="37"/>
      <c r="AC8" s="37"/>
      <c r="AD8" s="37"/>
      <c r="AF8" s="3"/>
      <c r="AG8" s="37"/>
      <c r="AH8" s="37"/>
      <c r="AI8" s="37"/>
      <c r="AJ8" s="37"/>
      <c r="AL8" s="3"/>
      <c r="AM8" s="37"/>
      <c r="AN8" s="37"/>
      <c r="AO8" s="37"/>
      <c r="AP8" s="37"/>
      <c r="AR8" s="3"/>
      <c r="AS8" s="37"/>
      <c r="AT8" s="37"/>
      <c r="AU8" s="37"/>
      <c r="AV8" s="37"/>
      <c r="AX8" s="3"/>
      <c r="AY8" s="37"/>
      <c r="AZ8" s="37"/>
      <c r="BA8" s="37"/>
      <c r="BB8" s="37"/>
      <c r="BD8" s="3"/>
      <c r="BE8" s="37"/>
      <c r="BF8" s="37"/>
      <c r="BG8" s="37"/>
      <c r="BH8" s="37"/>
      <c r="BJ8" s="3"/>
      <c r="BK8" s="37"/>
      <c r="BL8" s="37"/>
      <c r="BM8" s="37"/>
      <c r="BN8" s="37"/>
      <c r="BP8" s="3"/>
      <c r="BQ8" s="37"/>
      <c r="BR8" s="37"/>
      <c r="BS8" s="37"/>
      <c r="BT8" s="37"/>
      <c r="BY8" s="26"/>
      <c r="BZ8" s="26"/>
      <c r="CA8" s="26"/>
      <c r="CB8" s="26"/>
      <c r="CC8" s="26"/>
      <c r="CD8" s="26"/>
      <c r="CE8" s="26"/>
      <c r="CF8" s="2"/>
      <c r="CG8" s="5"/>
      <c r="CH8" s="4"/>
      <c r="CI8" s="2"/>
      <c r="CJ8" s="10"/>
      <c r="CK8" s="10"/>
      <c r="CL8" s="10"/>
      <c r="CM8" s="10"/>
    </row>
    <row r="9" spans="2:91" s="1" customFormat="1" ht="42" customHeight="1" x14ac:dyDescent="0.25">
      <c r="C9" s="26" t="s">
        <v>31</v>
      </c>
      <c r="D9" s="38" t="s">
        <v>30</v>
      </c>
      <c r="E9" s="38"/>
      <c r="F9" s="38"/>
      <c r="G9" s="38"/>
      <c r="H9" s="9"/>
      <c r="I9" s="1" cm="1">
        <f t="array" ref="I9">IFERROR(_xlfn.IFS(D9="X",1,E9="X",2,F9="X",3,G9="X",4),0)</f>
        <v>1</v>
      </c>
      <c r="J9" s="3"/>
      <c r="K9" s="28"/>
      <c r="L9" s="28"/>
      <c r="M9" s="3"/>
      <c r="N9" s="3"/>
      <c r="O9" s="3"/>
      <c r="P9" s="26"/>
      <c r="Q9" s="28"/>
      <c r="R9" s="28"/>
      <c r="S9" s="28"/>
      <c r="T9" s="28"/>
      <c r="U9" s="3"/>
      <c r="V9" s="3"/>
      <c r="W9" s="28"/>
      <c r="X9" s="28"/>
      <c r="Y9" s="3"/>
      <c r="Z9" s="3"/>
      <c r="AA9" s="28"/>
      <c r="AB9" s="28"/>
      <c r="AC9" s="28"/>
      <c r="AD9" s="28"/>
      <c r="AE9" s="3"/>
      <c r="AF9" s="3"/>
      <c r="AG9" s="28"/>
      <c r="AH9" s="28"/>
      <c r="AI9" s="28"/>
      <c r="AJ9" s="28"/>
      <c r="AK9" s="3"/>
      <c r="AL9" s="3"/>
      <c r="AM9" s="28"/>
      <c r="AN9" s="28"/>
      <c r="AO9" s="28"/>
      <c r="AP9" s="28"/>
      <c r="AQ9" s="3"/>
      <c r="AR9" s="3"/>
      <c r="AS9" s="28"/>
      <c r="AT9" s="28"/>
      <c r="AU9" s="28"/>
      <c r="AV9" s="28"/>
      <c r="AW9" s="3"/>
      <c r="AX9" s="3"/>
      <c r="AY9" s="28"/>
      <c r="AZ9" s="28"/>
      <c r="BA9" s="28"/>
      <c r="BB9" s="28"/>
      <c r="BC9" s="3"/>
      <c r="BD9" s="3"/>
      <c r="BE9" s="28"/>
      <c r="BF9" s="28"/>
      <c r="BG9" s="28"/>
      <c r="BH9" s="28"/>
      <c r="BI9" s="3"/>
      <c r="BJ9" s="3"/>
      <c r="BK9" s="28"/>
      <c r="BL9" s="28"/>
      <c r="BM9" s="28"/>
      <c r="BN9" s="28"/>
      <c r="BO9" s="3"/>
      <c r="BP9" s="3"/>
      <c r="BQ9" s="28"/>
      <c r="BR9" s="28"/>
      <c r="BS9" s="28"/>
      <c r="BT9" s="28"/>
      <c r="BU9" s="3"/>
      <c r="BY9" s="26"/>
      <c r="BZ9" s="26"/>
      <c r="CA9" s="26"/>
      <c r="CB9" s="26"/>
      <c r="CC9" s="26"/>
      <c r="CD9" s="26"/>
      <c r="CE9" s="26"/>
      <c r="CF9" s="2"/>
      <c r="CG9" s="5"/>
      <c r="CH9" s="4"/>
      <c r="CI9" s="2"/>
      <c r="CJ9" s="10"/>
      <c r="CK9" s="10"/>
      <c r="CL9" s="10"/>
      <c r="CM9" s="10"/>
    </row>
    <row r="10" spans="2:91" s="1" customFormat="1" ht="42" customHeight="1" x14ac:dyDescent="0.25">
      <c r="B10" s="115" t="s">
        <v>142</v>
      </c>
      <c r="C10" s="26" t="s">
        <v>34</v>
      </c>
      <c r="D10" s="38"/>
      <c r="E10" s="38" t="s">
        <v>30</v>
      </c>
      <c r="F10" s="38"/>
      <c r="G10" s="38"/>
      <c r="H10" s="9" t="s">
        <v>290</v>
      </c>
      <c r="I10" s="1" cm="1">
        <f t="array" ref="I10">IFERROR(_xlfn.IFS(D10="X",1,E10="X",2,F10="X",3,G10="X",4),0)</f>
        <v>2</v>
      </c>
      <c r="J10" s="3"/>
      <c r="K10" s="28"/>
      <c r="L10" s="28"/>
      <c r="M10" s="3"/>
      <c r="N10" s="3"/>
      <c r="O10" s="3"/>
      <c r="P10" s="26"/>
      <c r="Q10" s="28"/>
      <c r="R10" s="28"/>
      <c r="S10" s="28"/>
      <c r="T10" s="28"/>
      <c r="U10" s="3"/>
      <c r="V10" s="3"/>
      <c r="W10" s="25"/>
      <c r="X10" s="25"/>
      <c r="Y10" s="3"/>
      <c r="Z10" s="3"/>
      <c r="AA10" s="25"/>
      <c r="AB10" s="25"/>
      <c r="AC10" s="25"/>
      <c r="AD10" s="25"/>
      <c r="AE10" s="3"/>
      <c r="AF10" s="3"/>
      <c r="AG10" s="25"/>
      <c r="AH10" s="25"/>
      <c r="AI10" s="25"/>
      <c r="AJ10" s="25"/>
      <c r="AK10" s="3"/>
      <c r="AL10" s="3"/>
      <c r="AM10" s="25"/>
      <c r="AN10" s="25"/>
      <c r="AO10" s="25"/>
      <c r="AP10" s="25"/>
      <c r="AQ10" s="3"/>
      <c r="AR10" s="3"/>
      <c r="AS10" s="25"/>
      <c r="AT10" s="25"/>
      <c r="AU10" s="25"/>
      <c r="AV10" s="25"/>
      <c r="AW10" s="3"/>
      <c r="AX10" s="3"/>
      <c r="AY10" s="25"/>
      <c r="AZ10" s="25"/>
      <c r="BA10" s="25"/>
      <c r="BB10" s="25"/>
      <c r="BC10" s="3"/>
      <c r="BD10" s="3"/>
      <c r="BE10" s="25"/>
      <c r="BF10" s="25"/>
      <c r="BG10" s="25"/>
      <c r="BH10" s="25"/>
      <c r="BI10" s="3"/>
      <c r="BJ10" s="3"/>
      <c r="BK10" s="25"/>
      <c r="BL10" s="25"/>
      <c r="BM10" s="25"/>
      <c r="BN10" s="25"/>
      <c r="BO10" s="3"/>
      <c r="BP10" s="3"/>
      <c r="BQ10" s="25"/>
      <c r="BR10" s="25"/>
      <c r="BS10" s="25"/>
      <c r="BT10" s="25"/>
      <c r="BU10" s="3"/>
      <c r="BY10" s="26"/>
      <c r="BZ10" s="26"/>
      <c r="CA10" s="26"/>
      <c r="CB10" s="26"/>
      <c r="CC10" s="26"/>
      <c r="CD10" s="26"/>
      <c r="CE10" s="26"/>
      <c r="CF10" s="2"/>
      <c r="CG10" s="5"/>
      <c r="CH10" s="4"/>
      <c r="CI10" s="2"/>
      <c r="CJ10" s="10"/>
      <c r="CK10" s="10"/>
      <c r="CL10" s="10"/>
      <c r="CM10" s="10"/>
    </row>
    <row r="11" spans="2:91" s="1" customFormat="1" ht="42" customHeight="1" x14ac:dyDescent="0.25">
      <c r="B11" s="115"/>
      <c r="C11" s="26" t="s">
        <v>37</v>
      </c>
      <c r="D11" s="38" t="s">
        <v>30</v>
      </c>
      <c r="E11" s="38"/>
      <c r="F11" s="38"/>
      <c r="G11" s="38"/>
      <c r="H11" s="9"/>
      <c r="I11" s="1" cm="1">
        <f t="array" ref="I11">IFERROR(_xlfn.IFS(D11="X",1,E11="X",2,F11="X",3,G11="X",4),0)</f>
        <v>1</v>
      </c>
      <c r="J11" s="3"/>
      <c r="K11" s="28"/>
      <c r="L11" s="28"/>
      <c r="M11" s="3"/>
      <c r="N11" s="3"/>
      <c r="O11" s="3"/>
      <c r="P11" s="26"/>
      <c r="Q11" s="28"/>
      <c r="R11" s="28"/>
      <c r="S11" s="28"/>
      <c r="T11" s="28"/>
      <c r="U11" s="3"/>
      <c r="V11" s="3"/>
      <c r="W11" s="25"/>
      <c r="X11" s="25"/>
      <c r="Y11" s="3"/>
      <c r="Z11" s="3"/>
      <c r="AA11" s="25"/>
      <c r="AB11" s="25"/>
      <c r="AC11" s="25"/>
      <c r="AD11" s="25"/>
      <c r="AE11" s="3"/>
      <c r="AF11" s="3"/>
      <c r="AG11" s="25"/>
      <c r="AH11" s="25"/>
      <c r="AI11" s="25"/>
      <c r="AJ11" s="25"/>
      <c r="AK11" s="3"/>
      <c r="AL11" s="3"/>
      <c r="AM11" s="25"/>
      <c r="AN11" s="25"/>
      <c r="AO11" s="25"/>
      <c r="AP11" s="25"/>
      <c r="AQ11" s="3"/>
      <c r="AR11" s="3"/>
      <c r="AS11" s="25"/>
      <c r="AT11" s="25"/>
      <c r="AU11" s="25"/>
      <c r="AV11" s="25"/>
      <c r="AW11" s="3"/>
      <c r="AX11" s="3"/>
      <c r="AY11" s="25"/>
      <c r="AZ11" s="25"/>
      <c r="BA11" s="25"/>
      <c r="BB11" s="25"/>
      <c r="BC11" s="3"/>
      <c r="BD11" s="3"/>
      <c r="BE11" s="25"/>
      <c r="BF11" s="25"/>
      <c r="BG11" s="25"/>
      <c r="BH11" s="25"/>
      <c r="BI11" s="3"/>
      <c r="BJ11" s="3"/>
      <c r="BK11" s="25"/>
      <c r="BL11" s="25"/>
      <c r="BM11" s="25"/>
      <c r="BN11" s="25"/>
      <c r="BO11" s="3"/>
      <c r="BP11" s="3"/>
      <c r="BQ11" s="25"/>
      <c r="BR11" s="25"/>
      <c r="BS11" s="25"/>
      <c r="BT11" s="25"/>
      <c r="BU11" s="3"/>
      <c r="BY11" s="26"/>
      <c r="BZ11" s="26"/>
      <c r="CA11" s="26"/>
      <c r="CB11" s="26"/>
      <c r="CC11" s="26"/>
      <c r="CD11" s="26"/>
      <c r="CE11" s="26"/>
      <c r="CF11" s="2"/>
      <c r="CG11" s="5"/>
      <c r="CH11" s="4"/>
      <c r="CI11" s="2"/>
      <c r="CJ11" s="10"/>
      <c r="CK11" s="10"/>
      <c r="CL11" s="10"/>
      <c r="CM11" s="10"/>
    </row>
    <row r="12" spans="2:91" s="1" customFormat="1" ht="42" customHeight="1" x14ac:dyDescent="0.25">
      <c r="B12" s="115"/>
      <c r="C12" s="26" t="s">
        <v>40</v>
      </c>
      <c r="D12" s="38" t="s">
        <v>30</v>
      </c>
      <c r="E12" s="38"/>
      <c r="F12" s="38"/>
      <c r="G12" s="38"/>
      <c r="H12" s="9"/>
      <c r="I12" s="1" cm="1">
        <f t="array" ref="I12">IFERROR(_xlfn.IFS(D12="X",1,E12="X",2,F12="X",3,G12="X",4),0)</f>
        <v>1</v>
      </c>
      <c r="J12" s="3"/>
      <c r="K12" s="28"/>
      <c r="L12" s="28"/>
      <c r="M12" s="3"/>
      <c r="N12" s="3"/>
      <c r="O12" s="3"/>
      <c r="P12" s="26"/>
      <c r="Q12" s="28"/>
      <c r="R12" s="28"/>
      <c r="S12" s="28"/>
      <c r="T12" s="28"/>
      <c r="U12" s="3"/>
      <c r="V12" s="3"/>
      <c r="W12" s="25"/>
      <c r="X12" s="25"/>
      <c r="Y12" s="3"/>
      <c r="Z12" s="3"/>
      <c r="AA12" s="25"/>
      <c r="AB12" s="25"/>
      <c r="AC12" s="25"/>
      <c r="AD12" s="25"/>
      <c r="AE12" s="3"/>
      <c r="AF12" s="3"/>
      <c r="AG12" s="25"/>
      <c r="AH12" s="25"/>
      <c r="AI12" s="25"/>
      <c r="AJ12" s="25"/>
      <c r="AK12" s="3"/>
      <c r="AL12" s="3"/>
      <c r="AM12" s="25"/>
      <c r="AN12" s="25"/>
      <c r="AO12" s="25"/>
      <c r="AP12" s="25"/>
      <c r="AQ12" s="3"/>
      <c r="AR12" s="3"/>
      <c r="AS12" s="25"/>
      <c r="AT12" s="25"/>
      <c r="AU12" s="25"/>
      <c r="AV12" s="25"/>
      <c r="AW12" s="3"/>
      <c r="AX12" s="3"/>
      <c r="AY12" s="25"/>
      <c r="AZ12" s="25"/>
      <c r="BA12" s="25"/>
      <c r="BB12" s="25"/>
      <c r="BC12" s="3"/>
      <c r="BD12" s="3"/>
      <c r="BE12" s="25"/>
      <c r="BF12" s="25"/>
      <c r="BG12" s="25"/>
      <c r="BH12" s="25"/>
      <c r="BI12" s="3"/>
      <c r="BJ12" s="3"/>
      <c r="BK12" s="25"/>
      <c r="BL12" s="25"/>
      <c r="BM12" s="25"/>
      <c r="BN12" s="25"/>
      <c r="BO12" s="3"/>
      <c r="BP12" s="3"/>
      <c r="BQ12" s="25"/>
      <c r="BR12" s="25"/>
      <c r="BS12" s="25"/>
      <c r="BT12" s="25"/>
      <c r="BU12" s="3"/>
      <c r="BY12" s="26"/>
      <c r="BZ12" s="26"/>
      <c r="CA12" s="26"/>
      <c r="CB12" s="26"/>
      <c r="CC12" s="26"/>
      <c r="CD12" s="26"/>
      <c r="CE12" s="26"/>
      <c r="CF12" s="2"/>
      <c r="CG12" s="5"/>
      <c r="CH12" s="4"/>
      <c r="CI12" s="2"/>
      <c r="CJ12" s="10"/>
      <c r="CK12" s="10"/>
      <c r="CL12" s="10"/>
      <c r="CM12" s="10"/>
    </row>
    <row r="13" spans="2:91" s="1" customFormat="1" ht="42" customHeight="1" x14ac:dyDescent="0.25">
      <c r="B13" s="115"/>
      <c r="C13" s="26" t="s">
        <v>43</v>
      </c>
      <c r="D13" s="38" t="s">
        <v>30</v>
      </c>
      <c r="E13" s="38"/>
      <c r="F13" s="38"/>
      <c r="G13" s="38"/>
      <c r="H13" s="9"/>
      <c r="I13" s="1" cm="1">
        <f t="array" ref="I13">IFERROR(_xlfn.IFS(D13="X",1,E13="X",2,F13="X",3,G13="X",4),0)</f>
        <v>1</v>
      </c>
      <c r="J13" s="3"/>
      <c r="K13" s="28"/>
      <c r="L13" s="28"/>
      <c r="M13" s="3"/>
      <c r="N13" s="3"/>
      <c r="O13" s="3"/>
      <c r="P13" s="26"/>
      <c r="Q13" s="28"/>
      <c r="R13" s="28"/>
      <c r="S13" s="28"/>
      <c r="T13" s="28"/>
      <c r="U13" s="3"/>
      <c r="V13" s="3"/>
      <c r="W13" s="25"/>
      <c r="X13" s="25"/>
      <c r="Y13" s="3"/>
      <c r="Z13" s="3"/>
      <c r="AA13" s="25"/>
      <c r="AB13" s="25"/>
      <c r="AC13" s="25"/>
      <c r="AD13" s="25"/>
      <c r="AE13" s="3"/>
      <c r="AF13" s="3"/>
      <c r="AG13" s="25"/>
      <c r="AH13" s="25"/>
      <c r="AI13" s="25"/>
      <c r="AJ13" s="25"/>
      <c r="AK13" s="3"/>
      <c r="AL13" s="3"/>
      <c r="AM13" s="25"/>
      <c r="AN13" s="25"/>
      <c r="AO13" s="25"/>
      <c r="AP13" s="25"/>
      <c r="AQ13" s="3"/>
      <c r="AR13" s="3"/>
      <c r="AS13" s="25"/>
      <c r="AT13" s="25"/>
      <c r="AU13" s="25"/>
      <c r="AV13" s="25"/>
      <c r="AW13" s="3"/>
      <c r="AX13" s="3"/>
      <c r="AY13" s="25"/>
      <c r="AZ13" s="25"/>
      <c r="BA13" s="25"/>
      <c r="BB13" s="25"/>
      <c r="BC13" s="3"/>
      <c r="BD13" s="3"/>
      <c r="BE13" s="25"/>
      <c r="BF13" s="25"/>
      <c r="BG13" s="25"/>
      <c r="BH13" s="25"/>
      <c r="BI13" s="3"/>
      <c r="BJ13" s="3"/>
      <c r="BK13" s="25"/>
      <c r="BL13" s="25"/>
      <c r="BM13" s="25"/>
      <c r="BN13" s="25"/>
      <c r="BO13" s="3"/>
      <c r="BP13" s="3"/>
      <c r="BQ13" s="25"/>
      <c r="BR13" s="25"/>
      <c r="BS13" s="25"/>
      <c r="BT13" s="25"/>
      <c r="BU13" s="3"/>
      <c r="BY13" s="26"/>
      <c r="BZ13" s="26"/>
      <c r="CA13" s="26"/>
      <c r="CB13" s="26"/>
      <c r="CC13" s="26"/>
      <c r="CD13" s="26"/>
      <c r="CE13" s="26"/>
      <c r="CF13" s="2"/>
      <c r="CG13" s="5"/>
      <c r="CH13" s="4"/>
      <c r="CI13" s="2"/>
      <c r="CJ13" s="10"/>
      <c r="CK13" s="10"/>
      <c r="CL13" s="10"/>
      <c r="CM13" s="10"/>
    </row>
    <row r="14" spans="2:91" s="1" customFormat="1" ht="42" customHeight="1" x14ac:dyDescent="0.25">
      <c r="B14" s="115"/>
      <c r="C14" s="26" t="s">
        <v>44</v>
      </c>
      <c r="D14" s="38" t="s">
        <v>30</v>
      </c>
      <c r="E14" s="38"/>
      <c r="F14" s="38"/>
      <c r="G14" s="38"/>
      <c r="H14" s="9"/>
      <c r="I14" s="1" cm="1">
        <f t="array" ref="I14">IFERROR(_xlfn.IFS(D14="X",1,E14="X",2,F14="X",3,G14="X",4),0)</f>
        <v>1</v>
      </c>
      <c r="J14" s="3"/>
      <c r="K14" s="28"/>
      <c r="L14" s="28"/>
      <c r="M14" s="3"/>
      <c r="N14" s="3"/>
      <c r="O14" s="3"/>
      <c r="P14" s="26"/>
      <c r="Q14" s="28"/>
      <c r="R14" s="28"/>
      <c r="S14" s="28"/>
      <c r="T14" s="28"/>
      <c r="U14" s="3"/>
      <c r="V14" s="3"/>
      <c r="W14" s="25"/>
      <c r="X14" s="25"/>
      <c r="Y14" s="3"/>
      <c r="Z14" s="3"/>
      <c r="AA14" s="25"/>
      <c r="AB14" s="25"/>
      <c r="AC14" s="25"/>
      <c r="AD14" s="25"/>
      <c r="AE14" s="3"/>
      <c r="AF14" s="3"/>
      <c r="AG14" s="25"/>
      <c r="AH14" s="25"/>
      <c r="AI14" s="25"/>
      <c r="AJ14" s="25"/>
      <c r="AK14" s="3"/>
      <c r="AL14" s="3"/>
      <c r="AM14" s="25"/>
      <c r="AN14" s="25"/>
      <c r="AO14" s="25"/>
      <c r="AP14" s="25"/>
      <c r="AQ14" s="3"/>
      <c r="AR14" s="3"/>
      <c r="AS14" s="25"/>
      <c r="AT14" s="25"/>
      <c r="AU14" s="25"/>
      <c r="AV14" s="25"/>
      <c r="AW14" s="3"/>
      <c r="AX14" s="3"/>
      <c r="AY14" s="25"/>
      <c r="AZ14" s="25"/>
      <c r="BA14" s="25"/>
      <c r="BB14" s="25"/>
      <c r="BC14" s="3"/>
      <c r="BD14" s="3"/>
      <c r="BE14" s="25"/>
      <c r="BF14" s="25"/>
      <c r="BG14" s="25"/>
      <c r="BH14" s="25"/>
      <c r="BI14" s="3"/>
      <c r="BJ14" s="3"/>
      <c r="BK14" s="25"/>
      <c r="BL14" s="25"/>
      <c r="BM14" s="25"/>
      <c r="BN14" s="25"/>
      <c r="BO14" s="3"/>
      <c r="BP14" s="3"/>
      <c r="BQ14" s="25"/>
      <c r="BR14" s="25"/>
      <c r="BS14" s="25"/>
      <c r="BT14" s="25"/>
      <c r="BU14" s="3"/>
      <c r="BY14" s="26"/>
      <c r="BZ14" s="26"/>
      <c r="CA14" s="26"/>
      <c r="CB14" s="26"/>
      <c r="CC14" s="26"/>
      <c r="CD14" s="26"/>
      <c r="CE14" s="26"/>
      <c r="CF14" s="2"/>
      <c r="CG14" s="5"/>
      <c r="CH14" s="4"/>
      <c r="CI14" s="2"/>
      <c r="CJ14" s="10"/>
      <c r="CK14" s="10"/>
      <c r="CL14" s="10"/>
      <c r="CM14" s="10"/>
    </row>
    <row r="15" spans="2:91" s="1" customFormat="1" ht="42" customHeight="1" x14ac:dyDescent="0.25">
      <c r="B15" s="115"/>
      <c r="C15" s="26" t="s">
        <v>48</v>
      </c>
      <c r="D15" s="38" t="s">
        <v>30</v>
      </c>
      <c r="E15" s="38"/>
      <c r="F15" s="38"/>
      <c r="G15" s="38"/>
      <c r="H15" s="9"/>
      <c r="I15" s="1" cm="1">
        <f t="array" ref="I15">IFERROR(_xlfn.IFS(D15="X",1,E15="X",2,F15="X",3,G15="X",4),0)</f>
        <v>1</v>
      </c>
      <c r="J15" s="3"/>
      <c r="K15" s="28"/>
      <c r="L15" s="28"/>
      <c r="M15" s="3"/>
      <c r="N15" s="3"/>
      <c r="O15" s="3"/>
      <c r="P15" s="26"/>
      <c r="Q15" s="28"/>
      <c r="R15" s="28"/>
      <c r="S15" s="28"/>
      <c r="T15" s="28"/>
      <c r="U15" s="3"/>
      <c r="V15" s="3"/>
      <c r="W15" s="25"/>
      <c r="X15" s="25"/>
      <c r="Y15" s="3"/>
      <c r="Z15" s="3"/>
      <c r="AA15" s="25"/>
      <c r="AB15" s="25"/>
      <c r="AC15" s="25"/>
      <c r="AD15" s="25"/>
      <c r="AE15" s="3"/>
      <c r="AF15" s="3"/>
      <c r="AG15" s="25"/>
      <c r="AH15" s="25"/>
      <c r="AI15" s="25"/>
      <c r="AJ15" s="25"/>
      <c r="AK15" s="3"/>
      <c r="AL15" s="3"/>
      <c r="AM15" s="25"/>
      <c r="AN15" s="25"/>
      <c r="AO15" s="25"/>
      <c r="AP15" s="25"/>
      <c r="AQ15" s="3"/>
      <c r="AR15" s="3"/>
      <c r="AS15" s="25"/>
      <c r="AT15" s="25"/>
      <c r="AU15" s="25"/>
      <c r="AV15" s="25"/>
      <c r="AW15" s="3"/>
      <c r="AX15" s="3"/>
      <c r="AY15" s="25"/>
      <c r="AZ15" s="25"/>
      <c r="BA15" s="25"/>
      <c r="BB15" s="25"/>
      <c r="BC15" s="3"/>
      <c r="BD15" s="3"/>
      <c r="BE15" s="25"/>
      <c r="BF15" s="25"/>
      <c r="BG15" s="25"/>
      <c r="BH15" s="25"/>
      <c r="BI15" s="3"/>
      <c r="BJ15" s="3"/>
      <c r="BK15" s="25"/>
      <c r="BL15" s="25"/>
      <c r="BM15" s="25"/>
      <c r="BN15" s="25"/>
      <c r="BO15" s="3"/>
      <c r="BP15" s="3"/>
      <c r="BQ15" s="25"/>
      <c r="BR15" s="25"/>
      <c r="BS15" s="25"/>
      <c r="BT15" s="25"/>
      <c r="BU15" s="3"/>
      <c r="BY15" s="26"/>
      <c r="BZ15" s="26"/>
      <c r="CA15" s="26"/>
      <c r="CB15" s="26"/>
      <c r="CC15" s="26"/>
      <c r="CD15" s="26"/>
      <c r="CE15" s="26"/>
      <c r="CF15" s="2"/>
      <c r="CG15" s="5"/>
      <c r="CH15" s="4"/>
      <c r="CI15" s="2"/>
      <c r="CJ15" s="10"/>
      <c r="CK15" s="10"/>
      <c r="CL15" s="10"/>
      <c r="CM15" s="10"/>
    </row>
    <row r="16" spans="2:91" s="1" customFormat="1" ht="42" customHeight="1" x14ac:dyDescent="0.25">
      <c r="B16" s="115"/>
      <c r="C16" s="26" t="s">
        <v>5</v>
      </c>
      <c r="D16" s="38" t="s">
        <v>30</v>
      </c>
      <c r="E16" s="38"/>
      <c r="F16" s="38"/>
      <c r="G16" s="38"/>
      <c r="H16" s="9"/>
      <c r="I16" s="1" cm="1">
        <f t="array" ref="I16">IFERROR(_xlfn.IFS(D16="X",1,E16="X",2,F16="X",3,G16="X",4),0)</f>
        <v>1</v>
      </c>
      <c r="J16" s="3"/>
      <c r="K16" s="28"/>
      <c r="L16" s="28"/>
      <c r="M16" s="3"/>
      <c r="N16" s="3"/>
      <c r="O16" s="3"/>
      <c r="P16" s="26"/>
      <c r="Q16" s="28"/>
      <c r="R16" s="28"/>
      <c r="S16" s="28"/>
      <c r="T16" s="28"/>
      <c r="U16" s="3"/>
      <c r="V16" s="3"/>
      <c r="W16" s="25"/>
      <c r="X16" s="25"/>
      <c r="Y16" s="3"/>
      <c r="Z16" s="3"/>
      <c r="AA16" s="25"/>
      <c r="AB16" s="25"/>
      <c r="AC16" s="25"/>
      <c r="AD16" s="25"/>
      <c r="AE16" s="3"/>
      <c r="AF16" s="3"/>
      <c r="AG16" s="25"/>
      <c r="AH16" s="25"/>
      <c r="AI16" s="25"/>
      <c r="AJ16" s="25"/>
      <c r="AK16" s="3"/>
      <c r="AL16" s="3"/>
      <c r="AM16" s="25"/>
      <c r="AN16" s="25"/>
      <c r="AO16" s="25"/>
      <c r="AP16" s="25"/>
      <c r="AQ16" s="3"/>
      <c r="AR16" s="3"/>
      <c r="AS16" s="25"/>
      <c r="AT16" s="25"/>
      <c r="AU16" s="25"/>
      <c r="AV16" s="25"/>
      <c r="AW16" s="3"/>
      <c r="AX16" s="3"/>
      <c r="AY16" s="25"/>
      <c r="AZ16" s="25"/>
      <c r="BA16" s="25"/>
      <c r="BB16" s="25"/>
      <c r="BC16" s="3"/>
      <c r="BD16" s="3"/>
      <c r="BE16" s="25"/>
      <c r="BF16" s="25"/>
      <c r="BG16" s="25"/>
      <c r="BH16" s="25"/>
      <c r="BI16" s="3"/>
      <c r="BJ16" s="3"/>
      <c r="BK16" s="25"/>
      <c r="BL16" s="25"/>
      <c r="BM16" s="25"/>
      <c r="BN16" s="25"/>
      <c r="BO16" s="3"/>
      <c r="BP16" s="3"/>
      <c r="BQ16" s="25"/>
      <c r="BR16" s="25"/>
      <c r="BS16" s="25"/>
      <c r="BT16" s="25"/>
      <c r="BU16" s="3"/>
      <c r="BY16" s="26"/>
      <c r="BZ16" s="26"/>
      <c r="CA16" s="26"/>
      <c r="CB16" s="26"/>
      <c r="CC16" s="26"/>
      <c r="CD16" s="26"/>
      <c r="CE16" s="26"/>
      <c r="CF16" s="2"/>
      <c r="CG16" s="5"/>
      <c r="CH16" s="4"/>
      <c r="CI16" s="2"/>
      <c r="CJ16" s="10"/>
      <c r="CK16" s="10"/>
      <c r="CL16" s="10"/>
      <c r="CM16" s="10"/>
    </row>
    <row r="17" spans="2:91" s="1" customFormat="1" ht="42" customHeight="1" x14ac:dyDescent="0.25">
      <c r="B17" s="115"/>
      <c r="C17" s="26" t="s">
        <v>53</v>
      </c>
      <c r="D17" s="38"/>
      <c r="E17" s="38"/>
      <c r="F17" s="38"/>
      <c r="G17" s="38"/>
      <c r="H17" s="9"/>
      <c r="I17" s="1" cm="1">
        <f t="array" ref="I17">IFERROR(_xlfn.IFS(D17="X",1,E17="X",2,F17="X",3,G17="X",4),0)</f>
        <v>0</v>
      </c>
      <c r="J17" s="3"/>
      <c r="K17" s="28"/>
      <c r="L17" s="28"/>
      <c r="M17" s="3"/>
      <c r="N17" s="3"/>
      <c r="O17" s="3"/>
      <c r="P17" s="26"/>
      <c r="Q17" s="28"/>
      <c r="R17" s="28"/>
      <c r="S17" s="28"/>
      <c r="T17" s="28"/>
      <c r="U17" s="3"/>
      <c r="V17" s="3"/>
      <c r="W17" s="25"/>
      <c r="X17" s="25"/>
      <c r="Y17" s="3"/>
      <c r="Z17" s="3"/>
      <c r="AA17" s="25"/>
      <c r="AB17" s="25"/>
      <c r="AC17" s="25"/>
      <c r="AD17" s="25"/>
      <c r="AE17" s="3"/>
      <c r="AF17" s="3"/>
      <c r="AG17" s="25"/>
      <c r="AH17" s="25"/>
      <c r="AI17" s="25"/>
      <c r="AJ17" s="25"/>
      <c r="AK17" s="3"/>
      <c r="AL17" s="3"/>
      <c r="AM17" s="25"/>
      <c r="AN17" s="25"/>
      <c r="AO17" s="25"/>
      <c r="AP17" s="25"/>
      <c r="AQ17" s="3"/>
      <c r="AR17" s="3"/>
      <c r="AS17" s="25"/>
      <c r="AT17" s="25"/>
      <c r="AU17" s="25"/>
      <c r="AV17" s="25"/>
      <c r="AW17" s="3"/>
      <c r="AX17" s="3"/>
      <c r="AY17" s="25"/>
      <c r="AZ17" s="25"/>
      <c r="BA17" s="25"/>
      <c r="BB17" s="25"/>
      <c r="BC17" s="3"/>
      <c r="BD17" s="3"/>
      <c r="BE17" s="25"/>
      <c r="BF17" s="25"/>
      <c r="BG17" s="25"/>
      <c r="BH17" s="25"/>
      <c r="BI17" s="3"/>
      <c r="BJ17" s="3"/>
      <c r="BK17" s="25"/>
      <c r="BL17" s="25"/>
      <c r="BM17" s="25"/>
      <c r="BN17" s="25"/>
      <c r="BO17" s="3"/>
      <c r="BP17" s="3"/>
      <c r="BQ17" s="25"/>
      <c r="BR17" s="25"/>
      <c r="BS17" s="25"/>
      <c r="BT17" s="25"/>
      <c r="BU17" s="3"/>
      <c r="BY17" s="26"/>
      <c r="BZ17" s="26"/>
      <c r="CA17" s="26"/>
      <c r="CB17" s="26"/>
      <c r="CC17" s="26"/>
      <c r="CD17" s="26"/>
      <c r="CE17" s="26"/>
      <c r="CF17" s="2"/>
      <c r="CG17" s="5"/>
      <c r="CH17" s="4"/>
      <c r="CI17" s="2"/>
      <c r="CJ17" s="10"/>
      <c r="CK17" s="10"/>
      <c r="CL17" s="10"/>
      <c r="CM17" s="10"/>
    </row>
    <row r="18" spans="2:91" s="1" customFormat="1" ht="42" customHeight="1" x14ac:dyDescent="0.25">
      <c r="B18" s="115"/>
      <c r="C18" s="26" t="s">
        <v>54</v>
      </c>
      <c r="D18" s="38" t="s">
        <v>30</v>
      </c>
      <c r="E18" s="38"/>
      <c r="F18" s="38"/>
      <c r="G18" s="38"/>
      <c r="H18" s="9"/>
      <c r="I18" s="1" cm="1">
        <f t="array" ref="I18">IFERROR(_xlfn.IFS(D18="X",1,E18="X",2,F18="X",3,G18="X",4),0)</f>
        <v>1</v>
      </c>
      <c r="J18" s="3"/>
      <c r="K18" s="28"/>
      <c r="L18" s="28"/>
      <c r="M18" s="3"/>
      <c r="N18" s="3"/>
      <c r="O18" s="3"/>
      <c r="P18" s="26"/>
      <c r="Q18" s="28"/>
      <c r="R18" s="28"/>
      <c r="S18" s="28"/>
      <c r="T18" s="28"/>
      <c r="U18" s="3"/>
      <c r="V18" s="3"/>
      <c r="W18" s="25"/>
      <c r="X18" s="25"/>
      <c r="Y18" s="3"/>
      <c r="Z18" s="3"/>
      <c r="AA18" s="25"/>
      <c r="AB18" s="25"/>
      <c r="AC18" s="25"/>
      <c r="AD18" s="25"/>
      <c r="AE18" s="3"/>
      <c r="AF18" s="3"/>
      <c r="AG18" s="25"/>
      <c r="AH18" s="25"/>
      <c r="AI18" s="25"/>
      <c r="AJ18" s="25"/>
      <c r="AK18" s="3"/>
      <c r="AL18" s="3"/>
      <c r="AM18" s="25"/>
      <c r="AN18" s="25"/>
      <c r="AO18" s="25"/>
      <c r="AP18" s="25"/>
      <c r="AQ18" s="3"/>
      <c r="AR18" s="3"/>
      <c r="AS18" s="25"/>
      <c r="AT18" s="25"/>
      <c r="AU18" s="25"/>
      <c r="AV18" s="25"/>
      <c r="AW18" s="3"/>
      <c r="AX18" s="3"/>
      <c r="AY18" s="25"/>
      <c r="AZ18" s="25"/>
      <c r="BA18" s="25"/>
      <c r="BB18" s="25"/>
      <c r="BC18" s="3"/>
      <c r="BD18" s="3"/>
      <c r="BE18" s="25"/>
      <c r="BF18" s="25"/>
      <c r="BG18" s="25"/>
      <c r="BH18" s="25"/>
      <c r="BI18" s="3"/>
      <c r="BJ18" s="3"/>
      <c r="BK18" s="25"/>
      <c r="BL18" s="25"/>
      <c r="BM18" s="25"/>
      <c r="BN18" s="25"/>
      <c r="BO18" s="3"/>
      <c r="BP18" s="3"/>
      <c r="BQ18" s="25"/>
      <c r="BR18" s="25"/>
      <c r="BS18" s="25"/>
      <c r="BT18" s="25"/>
      <c r="BU18" s="3"/>
      <c r="BY18" s="26"/>
      <c r="BZ18" s="26"/>
      <c r="CA18" s="26"/>
      <c r="CB18" s="26"/>
      <c r="CC18" s="26"/>
      <c r="CD18" s="26"/>
      <c r="CE18" s="26"/>
      <c r="CF18" s="2"/>
      <c r="CG18" s="5"/>
      <c r="CH18" s="4"/>
      <c r="CI18" s="2"/>
      <c r="CJ18" s="10"/>
      <c r="CK18" s="10"/>
      <c r="CL18" s="10"/>
      <c r="CM18" s="10"/>
    </row>
    <row r="19" spans="2:91" s="1" customFormat="1" ht="59.65" customHeight="1" x14ac:dyDescent="0.25">
      <c r="B19" s="115"/>
      <c r="C19" s="26" t="s">
        <v>6</v>
      </c>
      <c r="D19" s="38"/>
      <c r="E19" s="38"/>
      <c r="F19" s="38"/>
      <c r="G19" s="38"/>
      <c r="H19" s="9"/>
      <c r="I19" s="1" cm="1">
        <f t="array" ref="I19">IFERROR(_xlfn.IFS(D19="X",1,E19="X",2,F19="X",3,G19="X",4),0)</f>
        <v>0</v>
      </c>
      <c r="J19" s="3"/>
      <c r="K19" s="28"/>
      <c r="L19" s="28"/>
      <c r="M19" s="3"/>
      <c r="N19" s="3"/>
      <c r="O19" s="3"/>
      <c r="P19" s="26"/>
      <c r="Q19" s="28"/>
      <c r="R19" s="28"/>
      <c r="S19" s="28"/>
      <c r="T19" s="28"/>
      <c r="U19" s="3"/>
      <c r="V19" s="3"/>
      <c r="W19" s="25"/>
      <c r="X19" s="25"/>
      <c r="Y19" s="3"/>
      <c r="Z19" s="3"/>
      <c r="AA19" s="25"/>
      <c r="AB19" s="25"/>
      <c r="AC19" s="25"/>
      <c r="AD19" s="25"/>
      <c r="AE19" s="3"/>
      <c r="AF19" s="3"/>
      <c r="AG19" s="25"/>
      <c r="AH19" s="25"/>
      <c r="AI19" s="25"/>
      <c r="AJ19" s="25"/>
      <c r="AK19" s="3"/>
      <c r="AL19" s="3"/>
      <c r="AM19" s="25"/>
      <c r="AN19" s="25"/>
      <c r="AO19" s="25"/>
      <c r="AP19" s="25"/>
      <c r="AQ19" s="3"/>
      <c r="AR19" s="3"/>
      <c r="AS19" s="25"/>
      <c r="AT19" s="25"/>
      <c r="AU19" s="25"/>
      <c r="AV19" s="25"/>
      <c r="AW19" s="3"/>
      <c r="AX19" s="3"/>
      <c r="AY19" s="25"/>
      <c r="AZ19" s="25"/>
      <c r="BA19" s="25"/>
      <c r="BB19" s="25"/>
      <c r="BC19" s="3"/>
      <c r="BD19" s="3"/>
      <c r="BE19" s="25"/>
      <c r="BF19" s="25"/>
      <c r="BG19" s="25"/>
      <c r="BH19" s="25"/>
      <c r="BI19" s="3"/>
      <c r="BJ19" s="3"/>
      <c r="BK19" s="25"/>
      <c r="BL19" s="25"/>
      <c r="BM19" s="25"/>
      <c r="BN19" s="25"/>
      <c r="BO19" s="3"/>
      <c r="BP19" s="3"/>
      <c r="BQ19" s="25"/>
      <c r="BR19" s="25"/>
      <c r="BS19" s="25"/>
      <c r="BT19" s="25"/>
      <c r="BU19" s="3"/>
      <c r="BY19" s="26"/>
      <c r="BZ19" s="26"/>
      <c r="CA19" s="26"/>
      <c r="CB19" s="26"/>
      <c r="CC19" s="26"/>
      <c r="CD19" s="26"/>
      <c r="CE19" s="26"/>
      <c r="CF19" s="2"/>
      <c r="CG19" s="5"/>
      <c r="CH19" s="4"/>
      <c r="CI19" s="2"/>
      <c r="CJ19" s="29"/>
      <c r="CK19" s="29"/>
      <c r="CL19" s="29"/>
      <c r="CM19" s="29"/>
    </row>
    <row r="20" spans="2:91" s="1" customFormat="1" ht="42" customHeight="1" x14ac:dyDescent="0.25">
      <c r="B20" s="115"/>
      <c r="C20" s="26"/>
      <c r="D20" s="38"/>
      <c r="E20" s="38"/>
      <c r="F20" s="38"/>
      <c r="G20" s="38"/>
      <c r="H20" s="9"/>
      <c r="I20" s="1" cm="1">
        <f t="array" ref="I20">IFERROR(_xlfn.IFS(D20="X",1,E20="X",2,F20="X",3,G20="X",4),0)</f>
        <v>0</v>
      </c>
      <c r="J20" s="3"/>
      <c r="K20" s="28"/>
      <c r="L20" s="28"/>
      <c r="M20" s="3"/>
      <c r="N20" s="3"/>
      <c r="O20" s="3"/>
      <c r="P20" s="26"/>
      <c r="Q20" s="28"/>
      <c r="R20" s="28"/>
      <c r="S20" s="28"/>
      <c r="T20" s="28"/>
      <c r="U20" s="3"/>
      <c r="V20" s="3"/>
      <c r="W20" s="25"/>
      <c r="X20" s="25"/>
      <c r="Y20" s="3"/>
      <c r="Z20" s="3"/>
      <c r="AA20" s="25"/>
      <c r="AB20" s="25"/>
      <c r="AC20" s="25"/>
      <c r="AD20" s="25"/>
      <c r="AE20" s="3"/>
      <c r="AF20" s="3"/>
      <c r="AG20" s="25"/>
      <c r="AH20" s="25"/>
      <c r="AI20" s="25"/>
      <c r="AJ20" s="25"/>
      <c r="AK20" s="3"/>
      <c r="AL20" s="3"/>
      <c r="AM20" s="25"/>
      <c r="AN20" s="25"/>
      <c r="AO20" s="25"/>
      <c r="AP20" s="25"/>
      <c r="AQ20" s="3"/>
      <c r="AR20" s="3"/>
      <c r="AS20" s="25"/>
      <c r="AT20" s="25"/>
      <c r="AU20" s="25"/>
      <c r="AV20" s="25"/>
      <c r="AW20" s="3"/>
      <c r="AX20" s="3"/>
      <c r="AY20" s="25"/>
      <c r="AZ20" s="25"/>
      <c r="BA20" s="25"/>
      <c r="BB20" s="25"/>
      <c r="BC20" s="3"/>
      <c r="BD20" s="3"/>
      <c r="BE20" s="25"/>
      <c r="BF20" s="25"/>
      <c r="BG20" s="25"/>
      <c r="BH20" s="25"/>
      <c r="BI20" s="3"/>
      <c r="BJ20" s="3"/>
      <c r="BK20" s="25"/>
      <c r="BL20" s="25"/>
      <c r="BM20" s="25"/>
      <c r="BN20" s="25"/>
      <c r="BO20" s="3"/>
      <c r="BP20" s="3"/>
      <c r="BQ20" s="25"/>
      <c r="BR20" s="25"/>
      <c r="BS20" s="25"/>
      <c r="BT20" s="25"/>
      <c r="BU20" s="3"/>
      <c r="BY20" s="26"/>
      <c r="BZ20" s="26"/>
      <c r="CA20" s="26"/>
      <c r="CB20" s="26"/>
      <c r="CC20" s="26"/>
      <c r="CD20" s="26"/>
      <c r="CE20" s="26"/>
      <c r="CF20" s="2"/>
      <c r="CG20" s="5"/>
      <c r="CH20" s="4"/>
      <c r="CI20" s="2"/>
      <c r="CJ20" s="10"/>
      <c r="CK20" s="10"/>
      <c r="CL20" s="10"/>
      <c r="CM20" s="10"/>
    </row>
    <row r="21" spans="2:91" s="1" customFormat="1" ht="27" customHeight="1" x14ac:dyDescent="0.25">
      <c r="C21" s="25"/>
      <c r="D21" s="28"/>
      <c r="E21" s="28"/>
      <c r="F21" s="28"/>
      <c r="G21" s="28"/>
      <c r="H21" s="56" t="s">
        <v>132</v>
      </c>
      <c r="I21" s="57">
        <f>AVERAGEIF(I9:I20,"&lt;&gt;0")</f>
        <v>1.1111111111111112</v>
      </c>
      <c r="J21" s="3"/>
      <c r="K21" s="28"/>
      <c r="L21" s="28"/>
      <c r="M21" s="30"/>
      <c r="N21" s="30"/>
      <c r="O21" s="3"/>
      <c r="P21" s="25"/>
      <c r="Q21" s="28"/>
      <c r="R21" s="28"/>
      <c r="S21" s="28"/>
      <c r="T21" s="28"/>
      <c r="U21" s="3"/>
      <c r="V21" s="30"/>
      <c r="W21" s="25"/>
      <c r="X21" s="25"/>
      <c r="Y21" s="3"/>
      <c r="Z21" s="3"/>
      <c r="AA21" s="25"/>
      <c r="AB21" s="25"/>
      <c r="AC21" s="25"/>
      <c r="AD21" s="25"/>
      <c r="AE21" s="3"/>
      <c r="AF21" s="3"/>
      <c r="AG21" s="25"/>
      <c r="AH21" s="25"/>
      <c r="AI21" s="25"/>
      <c r="AJ21" s="25"/>
      <c r="AK21" s="3"/>
      <c r="AL21" s="3"/>
      <c r="AM21" s="25"/>
      <c r="AN21" s="25"/>
      <c r="AO21" s="25"/>
      <c r="AP21" s="25"/>
      <c r="AQ21" s="3"/>
      <c r="AR21" s="3"/>
      <c r="AS21" s="25"/>
      <c r="AT21" s="25"/>
      <c r="AU21" s="25"/>
      <c r="AV21" s="25"/>
      <c r="AW21" s="3"/>
      <c r="AX21" s="3"/>
      <c r="AY21" s="25"/>
      <c r="AZ21" s="25"/>
      <c r="BA21" s="25"/>
      <c r="BB21" s="25"/>
      <c r="BC21" s="3"/>
      <c r="BD21" s="3"/>
      <c r="BE21" s="25"/>
      <c r="BF21" s="25"/>
      <c r="BG21" s="25"/>
      <c r="BH21" s="25"/>
      <c r="BI21" s="3"/>
      <c r="BJ21" s="3"/>
      <c r="BK21" s="25"/>
      <c r="BL21" s="25"/>
      <c r="BM21" s="25"/>
      <c r="BN21" s="25"/>
      <c r="BO21" s="3"/>
      <c r="BP21" s="3"/>
      <c r="BQ21" s="25"/>
      <c r="BR21" s="25"/>
      <c r="BS21" s="25"/>
      <c r="BT21" s="25"/>
      <c r="BU21" s="3"/>
      <c r="BY21" s="26"/>
      <c r="BZ21" s="26"/>
      <c r="CA21" s="26"/>
      <c r="CB21" s="26"/>
      <c r="CC21" s="26"/>
      <c r="CD21" s="26"/>
      <c r="CE21" s="26"/>
      <c r="CF21" s="2"/>
      <c r="CG21" s="5"/>
      <c r="CH21" s="4"/>
      <c r="CI21" s="2"/>
      <c r="CJ21" s="10"/>
      <c r="CK21" s="10"/>
      <c r="CL21" s="10"/>
      <c r="CM21" s="10"/>
    </row>
    <row r="22" spans="2:91" s="1" customFormat="1" ht="18.399999999999999" customHeight="1" thickBot="1" x14ac:dyDescent="0.3">
      <c r="B22" s="2"/>
      <c r="C22" s="2"/>
      <c r="D22" s="2"/>
      <c r="E22" s="2"/>
      <c r="F22" s="2"/>
      <c r="G22" s="2"/>
      <c r="H22" s="2"/>
      <c r="J22" s="2"/>
      <c r="K22" s="28"/>
      <c r="L22" s="28"/>
      <c r="M22" s="3"/>
      <c r="N22" s="3"/>
      <c r="O22" s="3"/>
      <c r="P22" s="25"/>
      <c r="Q22" s="28"/>
      <c r="R22" s="28"/>
      <c r="S22" s="28"/>
      <c r="T22" s="28"/>
      <c r="U22" s="3"/>
      <c r="V22" s="3"/>
      <c r="W22" s="25"/>
      <c r="X22" s="25"/>
      <c r="Y22" s="3"/>
      <c r="Z22" s="3"/>
      <c r="AA22" s="25"/>
      <c r="AB22" s="25"/>
      <c r="AC22" s="25"/>
      <c r="AD22" s="25"/>
      <c r="AE22" s="3"/>
      <c r="AF22" s="3"/>
      <c r="AG22" s="25"/>
      <c r="AH22" s="25"/>
      <c r="AI22" s="25"/>
      <c r="AJ22" s="25"/>
      <c r="AK22" s="3"/>
      <c r="AL22" s="3"/>
      <c r="AM22" s="25"/>
      <c r="AN22" s="25"/>
      <c r="AO22" s="25"/>
      <c r="AP22" s="25"/>
      <c r="AQ22" s="3"/>
      <c r="AR22" s="3"/>
      <c r="AS22" s="25"/>
      <c r="AT22" s="25"/>
      <c r="AU22" s="25"/>
      <c r="AV22" s="25"/>
      <c r="AW22" s="3"/>
      <c r="AX22" s="3"/>
      <c r="AY22" s="25"/>
      <c r="AZ22" s="25"/>
      <c r="BA22" s="25"/>
      <c r="BB22" s="25"/>
      <c r="BC22" s="3"/>
      <c r="BD22" s="3"/>
      <c r="BE22" s="25"/>
      <c r="BF22" s="25"/>
      <c r="BG22" s="25"/>
      <c r="BH22" s="25"/>
      <c r="BI22" s="3"/>
      <c r="BJ22" s="3"/>
      <c r="BK22" s="25"/>
      <c r="BL22" s="25"/>
      <c r="BM22" s="25"/>
      <c r="BN22" s="25"/>
      <c r="BO22" s="3"/>
      <c r="BP22" s="3"/>
      <c r="BQ22" s="25"/>
      <c r="BR22" s="25"/>
      <c r="BS22" s="25"/>
      <c r="BT22" s="25"/>
      <c r="BU22" s="3"/>
      <c r="BY22" s="26"/>
      <c r="BZ22" s="26"/>
      <c r="CA22" s="26"/>
      <c r="CB22" s="26"/>
      <c r="CC22" s="26"/>
      <c r="CD22" s="26"/>
      <c r="CE22" s="26"/>
      <c r="CF22" s="2"/>
      <c r="CG22" s="5"/>
      <c r="CH22" s="4"/>
      <c r="CI22" s="2"/>
      <c r="CJ22" s="10"/>
      <c r="CK22" s="10"/>
      <c r="CL22" s="10"/>
      <c r="CM22" s="10"/>
    </row>
    <row r="23" spans="2:91" ht="46.15" customHeight="1" thickBot="1" x14ac:dyDescent="0.3">
      <c r="C23" s="2" t="s">
        <v>131</v>
      </c>
      <c r="D23" s="104" t="s">
        <v>143</v>
      </c>
      <c r="E23" s="104"/>
      <c r="F23" s="104"/>
      <c r="G23" s="104"/>
      <c r="H23" s="104"/>
      <c r="I23" s="125" t="s">
        <v>133</v>
      </c>
      <c r="J23" s="125"/>
      <c r="K23" s="57">
        <f>AVERAGEIF(I30:I41,"&lt;&gt;0")</f>
        <v>3.1111111111111112</v>
      </c>
      <c r="L23" s="36"/>
      <c r="M23" s="36"/>
      <c r="N23" s="36"/>
      <c r="O23" s="36"/>
      <c r="P23" s="36"/>
      <c r="Q23" s="36"/>
      <c r="R23" s="36"/>
      <c r="S23" s="36"/>
    </row>
    <row r="24" spans="2:91" ht="46.15" customHeight="1" x14ac:dyDescent="0.25">
      <c r="D24" s="36"/>
      <c r="E24" s="52"/>
      <c r="F24" s="52"/>
      <c r="G24" s="36"/>
      <c r="H24" s="36"/>
      <c r="I24" s="30"/>
      <c r="J24" s="12"/>
      <c r="K24" s="36"/>
      <c r="L24" s="36"/>
      <c r="M24" s="36"/>
      <c r="N24" s="36"/>
      <c r="O24" s="36"/>
      <c r="P24" s="36"/>
      <c r="Q24" s="36"/>
      <c r="R24" s="36"/>
      <c r="S24" s="36"/>
    </row>
    <row r="25" spans="2:91" ht="46.15" customHeight="1" thickBot="1" x14ac:dyDescent="0.3">
      <c r="D25" s="36"/>
      <c r="E25" s="36"/>
      <c r="F25" s="36"/>
      <c r="G25" s="36"/>
      <c r="H25" s="36"/>
      <c r="I25" s="30"/>
      <c r="J25" s="12"/>
      <c r="K25" s="36"/>
      <c r="L25" s="36"/>
      <c r="M25" s="36"/>
      <c r="N25" s="36"/>
      <c r="O25" s="36"/>
      <c r="P25" s="36"/>
      <c r="Q25" s="36"/>
      <c r="R25" s="36"/>
      <c r="S25" s="36"/>
    </row>
    <row r="26" spans="2:91" ht="46.15" customHeight="1" thickBot="1" x14ac:dyDescent="0.3">
      <c r="D26" s="36"/>
      <c r="E26" s="53"/>
      <c r="F26" s="53"/>
      <c r="G26" s="36"/>
      <c r="H26" s="36"/>
      <c r="I26" s="30"/>
      <c r="J26" s="12"/>
      <c r="K26" s="116" t="s">
        <v>136</v>
      </c>
      <c r="L26" s="116"/>
      <c r="M26" s="116"/>
      <c r="N26" s="116"/>
      <c r="O26" s="116"/>
      <c r="P26" s="116"/>
      <c r="Q26" s="116"/>
      <c r="R26" s="116"/>
      <c r="S26" s="116"/>
      <c r="U26" s="114" t="s">
        <v>295</v>
      </c>
      <c r="V26" s="114"/>
      <c r="W26" s="114"/>
    </row>
    <row r="27" spans="2:91" ht="22.9" customHeight="1" thickBot="1" x14ac:dyDescent="0.3">
      <c r="B27" s="37"/>
      <c r="C27" s="1"/>
      <c r="D27" s="37" t="s">
        <v>23</v>
      </c>
      <c r="E27" s="106" t="s">
        <v>22</v>
      </c>
      <c r="F27" s="106"/>
      <c r="G27" s="37" t="s">
        <v>26</v>
      </c>
      <c r="H27" s="24"/>
      <c r="I27" s="37"/>
      <c r="J27" s="37"/>
    </row>
    <row r="28" spans="2:91" ht="38.65" customHeight="1" x14ac:dyDescent="0.25">
      <c r="B28" s="11"/>
      <c r="C28" s="25"/>
      <c r="D28" s="54">
        <v>1</v>
      </c>
      <c r="E28" s="19" t="s">
        <v>129</v>
      </c>
      <c r="F28" s="19" t="s">
        <v>130</v>
      </c>
      <c r="G28" s="55">
        <v>4</v>
      </c>
      <c r="H28" s="60" t="s">
        <v>119</v>
      </c>
      <c r="J28" s="51"/>
      <c r="K28" s="119" t="s">
        <v>120</v>
      </c>
      <c r="L28" s="114"/>
      <c r="M28" s="114"/>
      <c r="N28" s="120"/>
      <c r="O28" s="40"/>
      <c r="P28" s="114" t="s">
        <v>121</v>
      </c>
      <c r="Q28" s="114"/>
      <c r="R28" s="114"/>
      <c r="S28" s="120"/>
      <c r="T28" s="37"/>
      <c r="U28" s="103" t="s">
        <v>296</v>
      </c>
      <c r="V28" s="103" t="s">
        <v>297</v>
      </c>
      <c r="W28" s="103" t="s">
        <v>298</v>
      </c>
    </row>
    <row r="29" spans="2:91" ht="46.15" customHeight="1" x14ac:dyDescent="0.25">
      <c r="B29" s="11"/>
      <c r="C29" s="25"/>
      <c r="D29" s="20" t="s">
        <v>16</v>
      </c>
      <c r="E29" s="21" t="s">
        <v>28</v>
      </c>
      <c r="F29" s="21" t="s">
        <v>17</v>
      </c>
      <c r="G29" s="22" t="s">
        <v>18</v>
      </c>
      <c r="H29" s="61" t="s">
        <v>122</v>
      </c>
      <c r="J29" s="51"/>
      <c r="K29" s="20" t="s">
        <v>123</v>
      </c>
      <c r="L29" s="22" t="s">
        <v>124</v>
      </c>
      <c r="M29" s="22" t="s">
        <v>125</v>
      </c>
      <c r="N29" s="62" t="s">
        <v>135</v>
      </c>
      <c r="O29" s="41"/>
      <c r="P29" s="20" t="s">
        <v>126</v>
      </c>
      <c r="Q29" s="22" t="s">
        <v>127</v>
      </c>
      <c r="R29" s="121" t="s">
        <v>128</v>
      </c>
      <c r="S29" s="122"/>
      <c r="T29" s="37"/>
      <c r="U29" s="43"/>
      <c r="V29" s="43"/>
      <c r="W29" s="43"/>
    </row>
    <row r="30" spans="2:91" ht="46.15" customHeight="1" x14ac:dyDescent="0.25">
      <c r="B30" s="1"/>
      <c r="C30" s="26" t="s">
        <v>31</v>
      </c>
      <c r="D30" s="38"/>
      <c r="E30" s="38"/>
      <c r="F30" s="38" t="s">
        <v>30</v>
      </c>
      <c r="G30" s="38"/>
      <c r="H30" s="108" t="s">
        <v>244</v>
      </c>
      <c r="I30" s="1" cm="1">
        <f t="array" ref="I30">IFERROR(_xlfn.IFS(D30="X",1,E30="X",2,F30="X",3,G30="X",4),0)</f>
        <v>3</v>
      </c>
      <c r="J30" s="51"/>
      <c r="K30" s="133" t="s">
        <v>223</v>
      </c>
      <c r="L30" s="43"/>
      <c r="M30" s="133" t="s">
        <v>223</v>
      </c>
      <c r="N30" s="43"/>
      <c r="O30" s="42"/>
      <c r="P30" s="136">
        <v>46082</v>
      </c>
      <c r="Q30" s="9"/>
      <c r="R30" s="126" t="s">
        <v>245</v>
      </c>
      <c r="S30" s="127"/>
      <c r="T30" s="45"/>
      <c r="U30" s="43"/>
      <c r="V30" s="43"/>
      <c r="W30" s="43"/>
    </row>
    <row r="31" spans="2:91" ht="46.15" customHeight="1" x14ac:dyDescent="0.25">
      <c r="B31" s="115" t="s">
        <v>142</v>
      </c>
      <c r="C31" s="26" t="s">
        <v>34</v>
      </c>
      <c r="D31" s="38"/>
      <c r="E31" s="38"/>
      <c r="F31" s="38" t="s">
        <v>30</v>
      </c>
      <c r="G31" s="38"/>
      <c r="H31" s="132"/>
      <c r="I31" s="1" cm="1">
        <f t="array" ref="I31">IFERROR(_xlfn.IFS(D31="X",1,E31="X",2,F31="X",3,G31="X",4),0)</f>
        <v>3</v>
      </c>
      <c r="J31" s="51"/>
      <c r="K31" s="134"/>
      <c r="L31" s="43"/>
      <c r="M31" s="134"/>
      <c r="N31" s="43"/>
      <c r="O31" s="42"/>
      <c r="P31" s="137"/>
      <c r="Q31" s="9"/>
      <c r="R31" s="128"/>
      <c r="S31" s="129"/>
      <c r="T31" s="46"/>
      <c r="U31" s="43"/>
      <c r="V31" s="43"/>
      <c r="W31" s="43"/>
    </row>
    <row r="32" spans="2:91" ht="46.15" customHeight="1" x14ac:dyDescent="0.25">
      <c r="B32" s="115"/>
      <c r="C32" s="26" t="s">
        <v>37</v>
      </c>
      <c r="D32" s="38"/>
      <c r="E32" s="38"/>
      <c r="F32" s="38" t="s">
        <v>30</v>
      </c>
      <c r="G32" s="38"/>
      <c r="H32" s="132"/>
      <c r="I32" s="1" cm="1">
        <f t="array" ref="I32">IFERROR(_xlfn.IFS(D32="X",1,E32="X",2,F32="X",3,G32="X",4),0)</f>
        <v>3</v>
      </c>
      <c r="J32" s="51"/>
      <c r="K32" s="134"/>
      <c r="L32" s="43"/>
      <c r="M32" s="134"/>
      <c r="N32" s="43"/>
      <c r="O32" s="42"/>
      <c r="P32" s="137"/>
      <c r="Q32" s="9"/>
      <c r="R32" s="128"/>
      <c r="S32" s="129"/>
      <c r="T32" s="46"/>
      <c r="U32" s="43"/>
      <c r="V32" s="43"/>
      <c r="W32" s="43"/>
    </row>
    <row r="33" spans="2:23" ht="46.15" customHeight="1" x14ac:dyDescent="0.25">
      <c r="B33" s="115"/>
      <c r="C33" s="26" t="s">
        <v>40</v>
      </c>
      <c r="D33" s="38"/>
      <c r="E33" s="38"/>
      <c r="F33" s="38"/>
      <c r="G33" s="38" t="s">
        <v>30</v>
      </c>
      <c r="H33" s="132"/>
      <c r="I33" s="1" cm="1">
        <f t="array" ref="I33">IFERROR(_xlfn.IFS(D33="X",1,E33="X",2,F33="X",3,G33="X",4),0)</f>
        <v>4</v>
      </c>
      <c r="J33" s="51"/>
      <c r="K33" s="134"/>
      <c r="L33" s="43"/>
      <c r="M33" s="134"/>
      <c r="N33" s="43"/>
      <c r="O33" s="42"/>
      <c r="P33" s="137"/>
      <c r="Q33" s="9"/>
      <c r="R33" s="128"/>
      <c r="S33" s="129"/>
      <c r="T33" s="46"/>
      <c r="U33" s="43"/>
      <c r="V33" s="43"/>
      <c r="W33" s="43"/>
    </row>
    <row r="34" spans="2:23" ht="46.15" customHeight="1" x14ac:dyDescent="0.25">
      <c r="B34" s="115"/>
      <c r="C34" s="26" t="s">
        <v>43</v>
      </c>
      <c r="D34" s="38"/>
      <c r="E34" s="38"/>
      <c r="F34" s="38" t="s">
        <v>30</v>
      </c>
      <c r="G34" s="38"/>
      <c r="H34" s="132"/>
      <c r="I34" s="1" cm="1">
        <f t="array" ref="I34">IFERROR(_xlfn.IFS(D34="X",1,E34="X",2,F34="X",3,G34="X",4),0)</f>
        <v>3</v>
      </c>
      <c r="J34" s="51"/>
      <c r="K34" s="134"/>
      <c r="L34" s="43"/>
      <c r="M34" s="134"/>
      <c r="N34" s="43"/>
      <c r="O34" s="42"/>
      <c r="P34" s="137"/>
      <c r="Q34" s="9"/>
      <c r="R34" s="128"/>
      <c r="S34" s="129"/>
      <c r="T34" s="46"/>
      <c r="U34" s="43"/>
      <c r="V34" s="43"/>
      <c r="W34" s="43"/>
    </row>
    <row r="35" spans="2:23" ht="46.15" customHeight="1" x14ac:dyDescent="0.25">
      <c r="B35" s="115"/>
      <c r="C35" s="26" t="s">
        <v>44</v>
      </c>
      <c r="D35" s="38"/>
      <c r="E35" s="38"/>
      <c r="F35" s="38" t="s">
        <v>30</v>
      </c>
      <c r="G35" s="38"/>
      <c r="H35" s="132"/>
      <c r="I35" s="1" cm="1">
        <f t="array" ref="I35">IFERROR(_xlfn.IFS(D35="X",1,E35="X",2,F35="X",3,G35="X",4),0)</f>
        <v>3</v>
      </c>
      <c r="J35" s="51"/>
      <c r="K35" s="134"/>
      <c r="L35" s="43"/>
      <c r="M35" s="134"/>
      <c r="N35" s="43"/>
      <c r="O35" s="42"/>
      <c r="P35" s="137"/>
      <c r="Q35" s="9"/>
      <c r="R35" s="128"/>
      <c r="S35" s="129"/>
      <c r="T35" s="46"/>
      <c r="U35" s="43"/>
      <c r="V35" s="43"/>
      <c r="W35" s="43"/>
    </row>
    <row r="36" spans="2:23" ht="46.15" customHeight="1" x14ac:dyDescent="0.25">
      <c r="B36" s="115"/>
      <c r="C36" s="26" t="s">
        <v>48</v>
      </c>
      <c r="D36" s="38"/>
      <c r="E36" s="38"/>
      <c r="F36" s="38" t="s">
        <v>30</v>
      </c>
      <c r="G36" s="38"/>
      <c r="H36" s="132"/>
      <c r="I36" s="1" cm="1">
        <f t="array" ref="I36">IFERROR(_xlfn.IFS(D36="X",1,E36="X",2,F36="X",3,G36="X",4),0)</f>
        <v>3</v>
      </c>
      <c r="J36" s="51"/>
      <c r="K36" s="134"/>
      <c r="L36" s="43"/>
      <c r="M36" s="134"/>
      <c r="N36" s="43"/>
      <c r="O36" s="42"/>
      <c r="P36" s="137"/>
      <c r="Q36" s="9"/>
      <c r="R36" s="128"/>
      <c r="S36" s="129"/>
      <c r="T36" s="46"/>
      <c r="U36" s="43"/>
      <c r="V36" s="43"/>
      <c r="W36" s="43"/>
    </row>
    <row r="37" spans="2:23" ht="46.15" customHeight="1" x14ac:dyDescent="0.25">
      <c r="B37" s="115"/>
      <c r="C37" s="26" t="s">
        <v>5</v>
      </c>
      <c r="D37" s="38"/>
      <c r="E37" s="38"/>
      <c r="F37" s="38" t="s">
        <v>30</v>
      </c>
      <c r="G37" s="38"/>
      <c r="H37" s="132"/>
      <c r="I37" s="1" cm="1">
        <f t="array" ref="I37">IFERROR(_xlfn.IFS(D37="X",1,E37="X",2,F37="X",3,G37="X",4),0)</f>
        <v>3</v>
      </c>
      <c r="J37" s="51"/>
      <c r="K37" s="134"/>
      <c r="L37" s="43"/>
      <c r="M37" s="134"/>
      <c r="N37" s="43"/>
      <c r="O37" s="42"/>
      <c r="P37" s="137"/>
      <c r="Q37" s="9"/>
      <c r="R37" s="128"/>
      <c r="S37" s="129"/>
      <c r="T37" s="46"/>
      <c r="U37" s="43"/>
      <c r="V37" s="43"/>
      <c r="W37" s="43"/>
    </row>
    <row r="38" spans="2:23" ht="46.15" customHeight="1" x14ac:dyDescent="0.25">
      <c r="B38" s="115"/>
      <c r="C38" s="26" t="s">
        <v>53</v>
      </c>
      <c r="D38" s="38"/>
      <c r="E38" s="38"/>
      <c r="F38" s="38"/>
      <c r="G38" s="38"/>
      <c r="H38" s="132"/>
      <c r="I38" s="1" cm="1">
        <f t="array" ref="I38">IFERROR(_xlfn.IFS(D38="X",1,E38="X",2,F38="X",3,G38="X",4),0)</f>
        <v>0</v>
      </c>
      <c r="J38" s="51"/>
      <c r="K38" s="134"/>
      <c r="L38" s="43"/>
      <c r="M38" s="134"/>
      <c r="N38" s="43"/>
      <c r="O38" s="42"/>
      <c r="P38" s="137"/>
      <c r="Q38" s="9"/>
      <c r="R38" s="128"/>
      <c r="S38" s="129"/>
      <c r="T38" s="46"/>
      <c r="U38" s="43"/>
      <c r="V38" s="43"/>
      <c r="W38" s="43"/>
    </row>
    <row r="39" spans="2:23" ht="46.15" customHeight="1" x14ac:dyDescent="0.25">
      <c r="B39" s="115"/>
      <c r="C39" s="26" t="s">
        <v>54</v>
      </c>
      <c r="D39" s="38"/>
      <c r="E39" s="38"/>
      <c r="F39" s="38" t="s">
        <v>30</v>
      </c>
      <c r="G39" s="38"/>
      <c r="H39" s="109"/>
      <c r="I39" s="1" cm="1">
        <f t="array" ref="I39">IFERROR(_xlfn.IFS(D39="X",1,E39="X",2,F39="X",3,G39="X",4),0)</f>
        <v>3</v>
      </c>
      <c r="J39" s="51"/>
      <c r="K39" s="135"/>
      <c r="L39" s="43"/>
      <c r="M39" s="135"/>
      <c r="N39" s="43"/>
      <c r="O39" s="42"/>
      <c r="P39" s="138"/>
      <c r="Q39" s="9"/>
      <c r="R39" s="130"/>
      <c r="S39" s="131"/>
      <c r="T39" s="46"/>
      <c r="U39" s="43"/>
      <c r="V39" s="43"/>
      <c r="W39" s="43"/>
    </row>
    <row r="40" spans="2:23" ht="46.15" customHeight="1" x14ac:dyDescent="0.25">
      <c r="B40" s="115"/>
      <c r="C40" s="26" t="s">
        <v>6</v>
      </c>
      <c r="D40" s="38"/>
      <c r="E40" s="38"/>
      <c r="F40" s="38"/>
      <c r="G40" s="38"/>
      <c r="H40" s="9"/>
      <c r="I40" s="1" cm="1">
        <f t="array" ref="I40">IFERROR(_xlfn.IFS(D40="X",1,E40="X",2,F40="X",3,G40="X",4),0)</f>
        <v>0</v>
      </c>
      <c r="J40" s="51"/>
      <c r="K40" s="43"/>
      <c r="L40" s="43"/>
      <c r="M40" s="43"/>
      <c r="N40" s="43"/>
      <c r="O40" s="42"/>
      <c r="P40" s="47"/>
      <c r="Q40" s="9"/>
      <c r="R40" s="117"/>
      <c r="S40" s="118"/>
      <c r="T40" s="46"/>
      <c r="U40" s="43"/>
      <c r="V40" s="43"/>
      <c r="W40" s="43"/>
    </row>
    <row r="41" spans="2:23" ht="46.15" customHeight="1" x14ac:dyDescent="0.25">
      <c r="B41" s="1"/>
      <c r="C41" s="26"/>
      <c r="D41" s="38"/>
      <c r="E41" s="38"/>
      <c r="F41" s="38"/>
      <c r="G41" s="38"/>
      <c r="H41" s="48"/>
      <c r="I41" s="1" cm="1">
        <f t="array" ref="I41">IFERROR(_xlfn.IFS(D41="X",1,E41="X",2,F41="X",3,G41="X",4),0)</f>
        <v>0</v>
      </c>
      <c r="J41" s="51"/>
      <c r="K41" s="43"/>
      <c r="L41" s="43"/>
      <c r="M41" s="43"/>
      <c r="N41" s="43"/>
      <c r="O41" s="49"/>
      <c r="P41" s="58"/>
      <c r="Q41" s="58"/>
      <c r="R41" s="123"/>
      <c r="S41" s="124"/>
      <c r="T41" s="46"/>
      <c r="U41" s="43"/>
      <c r="V41" s="43"/>
      <c r="W41" s="43"/>
    </row>
  </sheetData>
  <sheetProtection algorithmName="SHA-512" hashValue="OtCXqNut6ybxcNzRcF8MselvuQDQanUuuBLtvTQMOVgBWFIHAw462v0BsadZGCCH678DcBycgYYGWxyl5m78fQ==" saltValue="N2qbIJP49uiMCXi897K1Rg==" spinCount="100000" sheet="1" objects="1" scenarios="1"/>
  <mergeCells count="19">
    <mergeCell ref="D2:H2"/>
    <mergeCell ref="E6:F6"/>
    <mergeCell ref="B10:B20"/>
    <mergeCell ref="D23:H23"/>
    <mergeCell ref="I23:J23"/>
    <mergeCell ref="B31:B40"/>
    <mergeCell ref="H30:H39"/>
    <mergeCell ref="K30:K39"/>
    <mergeCell ref="M30:M39"/>
    <mergeCell ref="P30:P39"/>
    <mergeCell ref="U26:W26"/>
    <mergeCell ref="R41:S41"/>
    <mergeCell ref="R40:S40"/>
    <mergeCell ref="R30:S39"/>
    <mergeCell ref="E27:F27"/>
    <mergeCell ref="K28:N28"/>
    <mergeCell ref="P28:S28"/>
    <mergeCell ref="R29:S29"/>
    <mergeCell ref="K26:S26"/>
  </mergeCells>
  <dataValidations count="1">
    <dataValidation type="list" allowBlank="1" showInputMessage="1" showErrorMessage="1" sqref="L9:L10 K9:K12 K13:L20 D9:G20 Q9:T20 D30:G41" xr:uid="{BBD3FFC7-A4E4-4882-8F84-3EF67E4A00B1}">
      <formula1>"X"</formula1>
    </dataValidation>
  </dataValidations>
  <printOptions horizontalCentered="1" verticalCentered="1"/>
  <pageMargins left="0" right="0" top="0" bottom="0" header="0.31496062992125984" footer="0.31496062992125984"/>
  <pageSetup paperSize="9" scale="42" orientation="landscape" r:id="rId1"/>
  <rowBreaks count="1" manualBreakCount="1">
    <brk id="21" min="1" max="19" man="1"/>
  </rowBreaks>
  <customProperties>
    <customPr name="LastActive" r:id="rId2"/>
  </customPropertie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DAE0-EED7-495C-B091-F0867436E198}">
  <dimension ref="B1:CM34"/>
  <sheetViews>
    <sheetView showGridLines="0" topLeftCell="F21" zoomScale="49" zoomScaleNormal="49" zoomScaleSheetLayoutView="45" workbookViewId="0">
      <selection activeCell="U22" sqref="U22"/>
    </sheetView>
  </sheetViews>
  <sheetFormatPr defaultColWidth="46.7109375" defaultRowHeight="73.150000000000006" customHeight="1" x14ac:dyDescent="0.25"/>
  <cols>
    <col min="1" max="1" width="6.7109375" style="2" customWidth="1"/>
    <col min="2" max="2" width="10" style="2" customWidth="1"/>
    <col min="3" max="3" width="27.42578125" style="2" customWidth="1"/>
    <col min="4" max="4" width="18.140625" style="2" customWidth="1"/>
    <col min="5" max="5" width="23" style="2" customWidth="1"/>
    <col min="6" max="7" width="18.140625" style="2" customWidth="1"/>
    <col min="8" max="8" width="62.140625" style="2" customWidth="1"/>
    <col min="9" max="9" width="11.7109375" style="1" bestFit="1" customWidth="1"/>
    <col min="10" max="10" width="2.140625" style="2" customWidth="1"/>
    <col min="11" max="11" width="11.42578125" style="2" customWidth="1"/>
    <col min="12" max="12" width="14.7109375" style="2" customWidth="1"/>
    <col min="13" max="13" width="13.7109375" style="2" customWidth="1"/>
    <col min="14" max="14" width="15.28515625" style="2" customWidth="1"/>
    <col min="15" max="15" width="3.140625" style="2" customWidth="1"/>
    <col min="16" max="16" width="18.7109375" style="2" customWidth="1"/>
    <col min="17" max="18" width="13.7109375" style="2" customWidth="1"/>
    <col min="19" max="19" width="36" style="2" customWidth="1"/>
    <col min="20" max="20" width="4.140625" style="2" customWidth="1"/>
    <col min="21" max="23" width="37.28515625" style="2" customWidth="1"/>
    <col min="24" max="24" width="13.7109375" style="2" customWidth="1"/>
    <col min="25" max="25" width="14.42578125" style="2" customWidth="1"/>
    <col min="26" max="26" width="2.140625" style="2" customWidth="1"/>
    <col min="27" max="30" width="13.7109375" style="2" customWidth="1"/>
    <col min="31" max="31" width="15.140625" style="2" customWidth="1"/>
    <col min="32" max="32" width="2.42578125" style="2" customWidth="1"/>
    <col min="33" max="36" width="13.7109375" style="2" customWidth="1"/>
    <col min="37" max="37" width="14.7109375" style="2" customWidth="1"/>
    <col min="38" max="38" width="2.42578125" style="2" customWidth="1"/>
    <col min="39" max="42" width="13.7109375" style="2" customWidth="1"/>
    <col min="43" max="43" width="14.7109375" style="2" customWidth="1"/>
    <col min="44" max="44" width="2.140625" style="2" customWidth="1"/>
    <col min="45" max="49" width="14.7109375" style="2" customWidth="1"/>
    <col min="50" max="50" width="2.140625" style="2" customWidth="1"/>
    <col min="51" max="55" width="14.7109375" style="2" customWidth="1"/>
    <col min="56" max="56" width="2.140625" style="2" customWidth="1"/>
    <col min="57" max="61" width="14.7109375" style="2" customWidth="1"/>
    <col min="62" max="62" width="2.140625" style="2" customWidth="1"/>
    <col min="63" max="67" width="14.7109375" style="2" customWidth="1"/>
    <col min="68" max="68" width="2" style="2" customWidth="1"/>
    <col min="69" max="73" width="14.7109375" style="2" customWidth="1"/>
    <col min="74" max="74" width="3.140625" style="2" customWidth="1"/>
    <col min="75" max="79" width="14.7109375" style="2" customWidth="1"/>
    <col min="80" max="80" width="2.140625" style="2" customWidth="1"/>
    <col min="81" max="85" width="14.7109375" style="2" customWidth="1"/>
    <col min="86" max="86" width="2" style="2" customWidth="1"/>
    <col min="87" max="91" width="14.7109375" style="2" customWidth="1"/>
    <col min="92" max="92" width="2.7109375" style="2" customWidth="1"/>
    <col min="93" max="97" width="14.7109375" style="2" customWidth="1"/>
    <col min="98" max="98" width="2.140625" style="2" customWidth="1"/>
    <col min="99" max="102" width="14.7109375" style="2" customWidth="1"/>
    <col min="103" max="103" width="2.7109375" style="2" customWidth="1"/>
    <col min="104" max="104" width="2" style="2" customWidth="1"/>
    <col min="105" max="106" width="14.7109375" style="2" customWidth="1"/>
    <col min="107" max="107" width="4.7109375" style="2" customWidth="1"/>
    <col min="108" max="109" width="14.7109375" style="2" customWidth="1"/>
    <col min="110" max="16384" width="46.7109375" style="2"/>
  </cols>
  <sheetData>
    <row r="1" spans="2:91" ht="22.15" customHeight="1" thickBot="1" x14ac:dyDescent="0.3"/>
    <row r="2" spans="2:91" ht="61.9" customHeight="1" thickBot="1" x14ac:dyDescent="0.3">
      <c r="D2" s="104" t="s">
        <v>146</v>
      </c>
      <c r="E2" s="104"/>
      <c r="F2" s="104"/>
      <c r="G2" s="104"/>
      <c r="H2" s="104"/>
      <c r="I2" s="36"/>
      <c r="J2" s="12"/>
      <c r="K2" s="12"/>
      <c r="L2" s="12"/>
      <c r="M2" s="12"/>
      <c r="N2" s="12"/>
      <c r="O2" s="12"/>
      <c r="Q2" s="12"/>
      <c r="R2" s="12"/>
      <c r="S2" s="12"/>
      <c r="T2" s="12"/>
      <c r="U2" s="12"/>
      <c r="V2" s="12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2:91" ht="49.9" customHeight="1" x14ac:dyDescent="0.25">
      <c r="D3" s="36"/>
      <c r="E3" s="52"/>
      <c r="F3" s="52"/>
      <c r="G3" s="36"/>
      <c r="H3" s="36"/>
      <c r="I3" s="36"/>
      <c r="J3" s="12"/>
      <c r="K3" s="12"/>
      <c r="L3" s="12"/>
      <c r="M3" s="12"/>
      <c r="N3" s="12"/>
      <c r="O3" s="12"/>
      <c r="Q3" s="12"/>
      <c r="R3" s="12"/>
      <c r="S3" s="12"/>
      <c r="T3" s="12"/>
      <c r="U3" s="12"/>
      <c r="V3" s="12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3"/>
      <c r="BW3" s="3"/>
      <c r="BX3" s="3"/>
      <c r="BY3" s="3"/>
      <c r="BZ3" s="3"/>
      <c r="CA3" s="3"/>
      <c r="CB3" s="3"/>
      <c r="CC3" s="3"/>
      <c r="CD3" s="3"/>
      <c r="CE3" s="3"/>
    </row>
    <row r="4" spans="2:91" ht="49.9" customHeight="1" x14ac:dyDescent="0.25">
      <c r="D4" s="36"/>
      <c r="E4" s="36"/>
      <c r="F4" s="36"/>
      <c r="G4" s="36"/>
      <c r="H4" s="36"/>
      <c r="I4" s="36"/>
      <c r="J4" s="12"/>
      <c r="K4" s="12"/>
      <c r="L4" s="12"/>
      <c r="M4" s="12"/>
      <c r="N4" s="12"/>
      <c r="O4" s="12"/>
      <c r="Q4" s="12"/>
      <c r="R4" s="12"/>
      <c r="S4" s="12"/>
      <c r="T4" s="12"/>
      <c r="U4" s="12"/>
      <c r="V4" s="12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2:91" ht="49.9" customHeight="1" thickBot="1" x14ac:dyDescent="0.3">
      <c r="D5" s="36"/>
      <c r="E5" s="53"/>
      <c r="F5" s="53"/>
      <c r="G5" s="36"/>
      <c r="H5" s="36"/>
      <c r="I5" s="36"/>
      <c r="J5" s="12"/>
      <c r="K5" s="12"/>
      <c r="L5" s="12"/>
      <c r="M5" s="12"/>
      <c r="N5" s="12"/>
      <c r="O5" s="12"/>
      <c r="Q5" s="12"/>
      <c r="R5" s="12"/>
      <c r="S5" s="12"/>
      <c r="T5" s="12"/>
      <c r="U5" s="12"/>
      <c r="V5" s="1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spans="2:91" s="1" customFormat="1" ht="19.149999999999999" customHeight="1" thickBot="1" x14ac:dyDescent="0.3">
      <c r="B6" s="37"/>
      <c r="D6" s="37" t="s">
        <v>23</v>
      </c>
      <c r="E6" s="106" t="s">
        <v>22</v>
      </c>
      <c r="F6" s="106"/>
      <c r="G6" s="37" t="s">
        <v>26</v>
      </c>
      <c r="H6" s="24"/>
      <c r="I6" s="37"/>
      <c r="J6" s="37"/>
      <c r="K6" s="24"/>
      <c r="L6" s="24"/>
      <c r="M6" s="24"/>
      <c r="N6" s="37"/>
      <c r="O6" s="37"/>
      <c r="Q6" s="24"/>
      <c r="R6" s="24"/>
      <c r="S6" s="24"/>
      <c r="T6" s="24"/>
      <c r="U6" s="24"/>
      <c r="V6" s="37"/>
      <c r="W6" s="24"/>
      <c r="X6" s="24"/>
      <c r="Y6" s="24"/>
      <c r="Z6" s="37"/>
      <c r="AA6" s="24"/>
      <c r="AB6" s="24"/>
      <c r="AC6" s="24"/>
      <c r="AD6" s="24"/>
      <c r="AE6" s="24"/>
      <c r="AF6" s="37"/>
      <c r="AG6" s="24"/>
      <c r="AH6" s="24"/>
      <c r="AI6" s="24"/>
      <c r="AJ6" s="24"/>
      <c r="AK6" s="24"/>
      <c r="AL6" s="37"/>
      <c r="AM6" s="24"/>
      <c r="AN6" s="24"/>
      <c r="AO6" s="24"/>
      <c r="AP6" s="24"/>
      <c r="AQ6" s="24"/>
      <c r="AR6" s="37"/>
      <c r="AS6" s="24"/>
      <c r="AT6" s="24"/>
      <c r="AU6" s="24"/>
      <c r="AV6" s="24"/>
      <c r="AW6" s="24"/>
      <c r="AX6" s="37"/>
      <c r="AY6" s="24"/>
      <c r="AZ6" s="24"/>
      <c r="BA6" s="24"/>
      <c r="BB6" s="24"/>
      <c r="BC6" s="24"/>
      <c r="BD6" s="37"/>
      <c r="BE6" s="24"/>
      <c r="BF6" s="24"/>
      <c r="BG6" s="24"/>
      <c r="BH6" s="24"/>
      <c r="BI6" s="24"/>
      <c r="BJ6" s="37"/>
      <c r="BK6" s="24"/>
      <c r="BL6" s="24"/>
      <c r="BM6" s="24"/>
      <c r="BN6" s="24"/>
      <c r="BO6" s="24"/>
      <c r="BP6" s="37"/>
      <c r="BQ6" s="24"/>
      <c r="BR6" s="24"/>
      <c r="BS6" s="24"/>
      <c r="BT6" s="24"/>
      <c r="BU6" s="24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2:91" s="1" customFormat="1" ht="42" customHeight="1" x14ac:dyDescent="0.25">
      <c r="B7" s="11"/>
      <c r="C7" s="25"/>
      <c r="D7" s="54">
        <v>1</v>
      </c>
      <c r="E7" s="19" t="s">
        <v>129</v>
      </c>
      <c r="F7" s="19" t="s">
        <v>130</v>
      </c>
      <c r="G7" s="55">
        <v>4</v>
      </c>
      <c r="H7" s="59" t="s">
        <v>128</v>
      </c>
      <c r="J7" s="3"/>
      <c r="K7" s="37"/>
      <c r="L7" s="37"/>
      <c r="N7" s="3"/>
      <c r="O7" s="3"/>
      <c r="P7" s="25"/>
      <c r="Q7" s="37"/>
      <c r="R7" s="37"/>
      <c r="S7" s="37"/>
      <c r="T7" s="37"/>
      <c r="V7" s="3"/>
      <c r="W7" s="37"/>
      <c r="X7" s="37"/>
      <c r="Z7" s="3"/>
      <c r="AA7" s="37"/>
      <c r="AB7" s="37"/>
      <c r="AC7" s="37"/>
      <c r="AD7" s="37"/>
      <c r="AF7" s="3"/>
      <c r="AG7" s="37"/>
      <c r="AH7" s="37"/>
      <c r="AI7" s="37"/>
      <c r="AJ7" s="37"/>
      <c r="AL7" s="3"/>
      <c r="AM7" s="37"/>
      <c r="AN7" s="37"/>
      <c r="AO7" s="37"/>
      <c r="AP7" s="37"/>
      <c r="AR7" s="3"/>
      <c r="AS7" s="37"/>
      <c r="AT7" s="37"/>
      <c r="AU7" s="37"/>
      <c r="AV7" s="37"/>
      <c r="AX7" s="3"/>
      <c r="AY7" s="37"/>
      <c r="AZ7" s="37"/>
      <c r="BA7" s="37"/>
      <c r="BB7" s="37"/>
      <c r="BD7" s="3"/>
      <c r="BE7" s="37"/>
      <c r="BF7" s="37"/>
      <c r="BG7" s="37"/>
      <c r="BH7" s="37"/>
      <c r="BJ7" s="3"/>
      <c r="BK7" s="37"/>
      <c r="BL7" s="37"/>
      <c r="BM7" s="37"/>
      <c r="BN7" s="37"/>
      <c r="BP7" s="3"/>
      <c r="BQ7" s="37"/>
      <c r="BR7" s="37"/>
      <c r="BS7" s="37"/>
      <c r="BT7" s="37"/>
      <c r="BY7" s="26"/>
      <c r="BZ7" s="26"/>
      <c r="CA7" s="26"/>
      <c r="CB7" s="26"/>
      <c r="CC7" s="26"/>
      <c r="CD7" s="26"/>
      <c r="CE7" s="26"/>
      <c r="CF7" s="2"/>
      <c r="CG7" s="5"/>
      <c r="CH7" s="4"/>
      <c r="CI7" s="2"/>
      <c r="CJ7" s="10"/>
      <c r="CK7" s="10"/>
      <c r="CL7" s="10"/>
      <c r="CM7" s="10"/>
    </row>
    <row r="8" spans="2:91" s="1" customFormat="1" ht="52.9" customHeight="1" x14ac:dyDescent="0.25">
      <c r="B8" s="11"/>
      <c r="C8" s="25"/>
      <c r="D8" s="20" t="s">
        <v>16</v>
      </c>
      <c r="E8" s="21" t="s">
        <v>28</v>
      </c>
      <c r="F8" s="21" t="s">
        <v>17</v>
      </c>
      <c r="G8" s="22" t="s">
        <v>18</v>
      </c>
      <c r="H8" s="27"/>
      <c r="J8" s="3"/>
      <c r="K8" s="37"/>
      <c r="L8" s="37"/>
      <c r="N8" s="3"/>
      <c r="O8" s="3"/>
      <c r="P8" s="25"/>
      <c r="Q8" s="37"/>
      <c r="R8" s="37"/>
      <c r="S8" s="37"/>
      <c r="T8" s="37"/>
      <c r="V8" s="3"/>
      <c r="W8" s="37"/>
      <c r="X8" s="37"/>
      <c r="Z8" s="3"/>
      <c r="AA8" s="37"/>
      <c r="AB8" s="37"/>
      <c r="AC8" s="37"/>
      <c r="AD8" s="37"/>
      <c r="AF8" s="3"/>
      <c r="AG8" s="37"/>
      <c r="AH8" s="37"/>
      <c r="AI8" s="37"/>
      <c r="AJ8" s="37"/>
      <c r="AL8" s="3"/>
      <c r="AM8" s="37"/>
      <c r="AN8" s="37"/>
      <c r="AO8" s="37"/>
      <c r="AP8" s="37"/>
      <c r="AR8" s="3"/>
      <c r="AS8" s="37"/>
      <c r="AT8" s="37"/>
      <c r="AU8" s="37"/>
      <c r="AV8" s="37"/>
      <c r="AX8" s="3"/>
      <c r="AY8" s="37"/>
      <c r="AZ8" s="37"/>
      <c r="BA8" s="37"/>
      <c r="BB8" s="37"/>
      <c r="BD8" s="3"/>
      <c r="BE8" s="37"/>
      <c r="BF8" s="37"/>
      <c r="BG8" s="37"/>
      <c r="BH8" s="37"/>
      <c r="BJ8" s="3"/>
      <c r="BK8" s="37"/>
      <c r="BL8" s="37"/>
      <c r="BM8" s="37"/>
      <c r="BN8" s="37"/>
      <c r="BP8" s="3"/>
      <c r="BQ8" s="37"/>
      <c r="BR8" s="37"/>
      <c r="BS8" s="37"/>
      <c r="BT8" s="37"/>
      <c r="BY8" s="26"/>
      <c r="BZ8" s="26"/>
      <c r="CA8" s="26"/>
      <c r="CB8" s="26"/>
      <c r="CC8" s="26"/>
      <c r="CD8" s="26"/>
      <c r="CE8" s="26"/>
      <c r="CF8" s="2"/>
      <c r="CG8" s="5"/>
      <c r="CH8" s="4"/>
      <c r="CI8" s="2"/>
      <c r="CJ8" s="10"/>
      <c r="CK8" s="10"/>
      <c r="CL8" s="10"/>
      <c r="CM8" s="10"/>
    </row>
    <row r="9" spans="2:91" s="1" customFormat="1" ht="42" customHeight="1" x14ac:dyDescent="0.25">
      <c r="B9" s="115" t="s">
        <v>147</v>
      </c>
      <c r="C9" s="26" t="s">
        <v>61</v>
      </c>
      <c r="D9" s="38" t="s">
        <v>30</v>
      </c>
      <c r="E9" s="38"/>
      <c r="F9" s="38"/>
      <c r="G9" s="38"/>
      <c r="H9" s="9"/>
      <c r="I9" s="1" cm="1">
        <f t="array" ref="I9">IFERROR(_xlfn.IFS(D9="X",1,E9="X",2,F9="X",3,G9="X",4),0)</f>
        <v>1</v>
      </c>
      <c r="J9" s="3"/>
      <c r="K9" s="28"/>
      <c r="L9" s="28"/>
      <c r="M9" s="3"/>
      <c r="N9" s="3"/>
      <c r="O9" s="3"/>
      <c r="P9" s="26"/>
      <c r="Q9" s="28"/>
      <c r="R9" s="28"/>
      <c r="S9" s="28"/>
      <c r="T9" s="28"/>
      <c r="U9" s="3"/>
      <c r="V9" s="3"/>
      <c r="W9" s="28"/>
      <c r="X9" s="28"/>
      <c r="Y9" s="3"/>
      <c r="Z9" s="3"/>
      <c r="AA9" s="28"/>
      <c r="AB9" s="28"/>
      <c r="AC9" s="28"/>
      <c r="AD9" s="28"/>
      <c r="AE9" s="3"/>
      <c r="AF9" s="3"/>
      <c r="AG9" s="28"/>
      <c r="AH9" s="28"/>
      <c r="AI9" s="28"/>
      <c r="AJ9" s="28"/>
      <c r="AK9" s="3"/>
      <c r="AL9" s="3"/>
      <c r="AM9" s="28"/>
      <c r="AN9" s="28"/>
      <c r="AO9" s="28"/>
      <c r="AP9" s="28"/>
      <c r="AQ9" s="3"/>
      <c r="AR9" s="3"/>
      <c r="AS9" s="28"/>
      <c r="AT9" s="28"/>
      <c r="AU9" s="28"/>
      <c r="AV9" s="28"/>
      <c r="AW9" s="3"/>
      <c r="AX9" s="3"/>
      <c r="AY9" s="28"/>
      <c r="AZ9" s="28"/>
      <c r="BA9" s="28"/>
      <c r="BB9" s="28"/>
      <c r="BC9" s="3"/>
      <c r="BD9" s="3"/>
      <c r="BE9" s="28"/>
      <c r="BF9" s="28"/>
      <c r="BG9" s="28"/>
      <c r="BH9" s="28"/>
      <c r="BI9" s="3"/>
      <c r="BJ9" s="3"/>
      <c r="BK9" s="28"/>
      <c r="BL9" s="28"/>
      <c r="BM9" s="28"/>
      <c r="BN9" s="28"/>
      <c r="BO9" s="3"/>
      <c r="BP9" s="3"/>
      <c r="BQ9" s="28"/>
      <c r="BR9" s="28"/>
      <c r="BS9" s="28"/>
      <c r="BT9" s="28"/>
      <c r="BU9" s="3"/>
      <c r="BY9" s="26"/>
      <c r="BZ9" s="26"/>
      <c r="CA9" s="26"/>
      <c r="CB9" s="26"/>
      <c r="CC9" s="26"/>
      <c r="CD9" s="26"/>
      <c r="CE9" s="26"/>
      <c r="CF9" s="2"/>
      <c r="CG9" s="5"/>
      <c r="CH9" s="4"/>
      <c r="CI9" s="2"/>
      <c r="CJ9" s="10"/>
      <c r="CK9" s="10"/>
      <c r="CL9" s="10"/>
      <c r="CM9" s="10"/>
    </row>
    <row r="10" spans="2:91" s="1" customFormat="1" ht="42" customHeight="1" x14ac:dyDescent="0.25">
      <c r="B10" s="115"/>
      <c r="C10" s="26" t="s">
        <v>118</v>
      </c>
      <c r="D10" s="38" t="s">
        <v>30</v>
      </c>
      <c r="E10" s="38"/>
      <c r="F10" s="38"/>
      <c r="G10" s="38"/>
      <c r="H10" s="9"/>
      <c r="I10" s="1" cm="1">
        <f t="array" ref="I10">IFERROR(_xlfn.IFS(D10="X",1,E10="X",2,F10="X",3,G10="X",4),0)</f>
        <v>1</v>
      </c>
      <c r="J10" s="3"/>
      <c r="K10" s="28"/>
      <c r="L10" s="28"/>
      <c r="M10" s="3"/>
      <c r="N10" s="3"/>
      <c r="O10" s="3"/>
      <c r="P10" s="26"/>
      <c r="Q10" s="28"/>
      <c r="R10" s="28"/>
      <c r="S10" s="28"/>
      <c r="T10" s="28"/>
      <c r="U10" s="3"/>
      <c r="V10" s="3"/>
      <c r="W10" s="25"/>
      <c r="X10" s="25"/>
      <c r="Y10" s="3"/>
      <c r="Z10" s="3"/>
      <c r="AA10" s="25"/>
      <c r="AB10" s="25"/>
      <c r="AC10" s="25"/>
      <c r="AD10" s="25"/>
      <c r="AE10" s="3"/>
      <c r="AF10" s="3"/>
      <c r="AG10" s="25"/>
      <c r="AH10" s="25"/>
      <c r="AI10" s="25"/>
      <c r="AJ10" s="25"/>
      <c r="AK10" s="3"/>
      <c r="AL10" s="3"/>
      <c r="AM10" s="25"/>
      <c r="AN10" s="25"/>
      <c r="AO10" s="25"/>
      <c r="AP10" s="25"/>
      <c r="AQ10" s="3"/>
      <c r="AR10" s="3"/>
      <c r="AS10" s="25"/>
      <c r="AT10" s="25"/>
      <c r="AU10" s="25"/>
      <c r="AV10" s="25"/>
      <c r="AW10" s="3"/>
      <c r="AX10" s="3"/>
      <c r="AY10" s="25"/>
      <c r="AZ10" s="25"/>
      <c r="BA10" s="25"/>
      <c r="BB10" s="25"/>
      <c r="BC10" s="3"/>
      <c r="BD10" s="3"/>
      <c r="BE10" s="25"/>
      <c r="BF10" s="25"/>
      <c r="BG10" s="25"/>
      <c r="BH10" s="25"/>
      <c r="BI10" s="3"/>
      <c r="BJ10" s="3"/>
      <c r="BK10" s="25"/>
      <c r="BL10" s="25"/>
      <c r="BM10" s="25"/>
      <c r="BN10" s="25"/>
      <c r="BO10" s="3"/>
      <c r="BP10" s="3"/>
      <c r="BQ10" s="25"/>
      <c r="BR10" s="25"/>
      <c r="BS10" s="25"/>
      <c r="BT10" s="25"/>
      <c r="BU10" s="3"/>
      <c r="BY10" s="26"/>
      <c r="BZ10" s="26"/>
      <c r="CA10" s="26"/>
      <c r="CB10" s="26"/>
      <c r="CC10" s="26"/>
      <c r="CD10" s="26"/>
      <c r="CE10" s="26"/>
      <c r="CF10" s="2"/>
      <c r="CG10" s="5"/>
      <c r="CH10" s="4"/>
      <c r="CI10" s="2"/>
      <c r="CJ10" s="10"/>
      <c r="CK10" s="10"/>
      <c r="CL10" s="10"/>
      <c r="CM10" s="10"/>
    </row>
    <row r="11" spans="2:91" s="1" customFormat="1" ht="42" customHeight="1" x14ac:dyDescent="0.25">
      <c r="B11" s="115"/>
      <c r="C11" s="26" t="s">
        <v>11</v>
      </c>
      <c r="D11" s="38" t="s">
        <v>30</v>
      </c>
      <c r="E11" s="38"/>
      <c r="F11" s="38"/>
      <c r="G11" s="38"/>
      <c r="H11" s="9"/>
      <c r="I11" s="1" cm="1">
        <f t="array" ref="I11">IFERROR(_xlfn.IFS(D11="X",1,E11="X",2,F11="X",3,G11="X",4),0)</f>
        <v>1</v>
      </c>
      <c r="J11" s="3"/>
      <c r="K11" s="28"/>
      <c r="L11" s="28"/>
      <c r="M11" s="3"/>
      <c r="N11" s="3"/>
      <c r="O11" s="3"/>
      <c r="P11" s="26"/>
      <c r="Q11" s="28"/>
      <c r="R11" s="28"/>
      <c r="S11" s="28"/>
      <c r="T11" s="28"/>
      <c r="U11" s="3"/>
      <c r="V11" s="3"/>
      <c r="W11" s="25"/>
      <c r="X11" s="25"/>
      <c r="Y11" s="3"/>
      <c r="Z11" s="3"/>
      <c r="AA11" s="25"/>
      <c r="AB11" s="25"/>
      <c r="AC11" s="25"/>
      <c r="AD11" s="25"/>
      <c r="AE11" s="3"/>
      <c r="AF11" s="3"/>
      <c r="AG11" s="25"/>
      <c r="AH11" s="25"/>
      <c r="AI11" s="25"/>
      <c r="AJ11" s="25"/>
      <c r="AK11" s="3"/>
      <c r="AL11" s="3"/>
      <c r="AM11" s="25"/>
      <c r="AN11" s="25"/>
      <c r="AO11" s="25"/>
      <c r="AP11" s="25"/>
      <c r="AQ11" s="3"/>
      <c r="AR11" s="3"/>
      <c r="AS11" s="25"/>
      <c r="AT11" s="25"/>
      <c r="AU11" s="25"/>
      <c r="AV11" s="25"/>
      <c r="AW11" s="3"/>
      <c r="AX11" s="3"/>
      <c r="AY11" s="25"/>
      <c r="AZ11" s="25"/>
      <c r="BA11" s="25"/>
      <c r="BB11" s="25"/>
      <c r="BC11" s="3"/>
      <c r="BD11" s="3"/>
      <c r="BE11" s="25"/>
      <c r="BF11" s="25"/>
      <c r="BG11" s="25"/>
      <c r="BH11" s="25"/>
      <c r="BI11" s="3"/>
      <c r="BJ11" s="3"/>
      <c r="BK11" s="25"/>
      <c r="BL11" s="25"/>
      <c r="BM11" s="25"/>
      <c r="BN11" s="25"/>
      <c r="BO11" s="3"/>
      <c r="BP11" s="3"/>
      <c r="BQ11" s="25"/>
      <c r="BR11" s="25"/>
      <c r="BS11" s="25"/>
      <c r="BT11" s="25"/>
      <c r="BU11" s="3"/>
      <c r="BY11" s="26"/>
      <c r="BZ11" s="26"/>
      <c r="CA11" s="26"/>
      <c r="CB11" s="26"/>
      <c r="CC11" s="26"/>
      <c r="CD11" s="26"/>
      <c r="CE11" s="26"/>
      <c r="CF11" s="2"/>
      <c r="CG11" s="5"/>
      <c r="CH11" s="4"/>
      <c r="CI11" s="2"/>
      <c r="CJ11" s="10"/>
      <c r="CK11" s="10"/>
      <c r="CL11" s="10"/>
      <c r="CM11" s="10"/>
    </row>
    <row r="12" spans="2:91" s="1" customFormat="1" ht="42" customHeight="1" x14ac:dyDescent="0.25">
      <c r="B12" s="115"/>
      <c r="C12" s="26" t="s">
        <v>12</v>
      </c>
      <c r="D12" s="38" t="s">
        <v>30</v>
      </c>
      <c r="E12" s="38"/>
      <c r="F12" s="38"/>
      <c r="G12" s="38"/>
      <c r="H12" s="9"/>
      <c r="I12" s="1" cm="1">
        <f t="array" ref="I12">IFERROR(_xlfn.IFS(D12="X",1,E12="X",2,F12="X",3,G12="X",4),0)</f>
        <v>1</v>
      </c>
      <c r="J12" s="3"/>
      <c r="K12" s="28"/>
      <c r="L12" s="28"/>
      <c r="M12" s="3"/>
      <c r="N12" s="3"/>
      <c r="O12" s="3"/>
      <c r="P12" s="26"/>
      <c r="Q12" s="28"/>
      <c r="R12" s="28"/>
      <c r="S12" s="28"/>
      <c r="T12" s="28"/>
      <c r="U12" s="3"/>
      <c r="V12" s="3"/>
      <c r="W12" s="25"/>
      <c r="X12" s="25"/>
      <c r="Y12" s="3"/>
      <c r="Z12" s="3"/>
      <c r="AA12" s="25"/>
      <c r="AB12" s="25"/>
      <c r="AC12" s="25"/>
      <c r="AD12" s="25"/>
      <c r="AE12" s="3"/>
      <c r="AF12" s="3"/>
      <c r="AG12" s="25"/>
      <c r="AH12" s="25"/>
      <c r="AI12" s="25"/>
      <c r="AJ12" s="25"/>
      <c r="AK12" s="3"/>
      <c r="AL12" s="3"/>
      <c r="AM12" s="25"/>
      <c r="AN12" s="25"/>
      <c r="AO12" s="25"/>
      <c r="AP12" s="25"/>
      <c r="AQ12" s="3"/>
      <c r="AR12" s="3"/>
      <c r="AS12" s="25"/>
      <c r="AT12" s="25"/>
      <c r="AU12" s="25"/>
      <c r="AV12" s="25"/>
      <c r="AW12" s="3"/>
      <c r="AX12" s="3"/>
      <c r="AY12" s="25"/>
      <c r="AZ12" s="25"/>
      <c r="BA12" s="25"/>
      <c r="BB12" s="25"/>
      <c r="BC12" s="3"/>
      <c r="BD12" s="3"/>
      <c r="BE12" s="25"/>
      <c r="BF12" s="25"/>
      <c r="BG12" s="25"/>
      <c r="BH12" s="25"/>
      <c r="BI12" s="3"/>
      <c r="BJ12" s="3"/>
      <c r="BK12" s="25"/>
      <c r="BL12" s="25"/>
      <c r="BM12" s="25"/>
      <c r="BN12" s="25"/>
      <c r="BO12" s="3"/>
      <c r="BP12" s="3"/>
      <c r="BQ12" s="25"/>
      <c r="BR12" s="25"/>
      <c r="BS12" s="25"/>
      <c r="BT12" s="25"/>
      <c r="BU12" s="3"/>
      <c r="BY12" s="26"/>
      <c r="BZ12" s="26"/>
      <c r="CA12" s="26"/>
      <c r="CB12" s="26"/>
      <c r="CC12" s="26"/>
      <c r="CD12" s="26"/>
      <c r="CE12" s="26"/>
      <c r="CF12" s="2"/>
      <c r="CG12" s="5"/>
      <c r="CH12" s="4"/>
      <c r="CI12" s="2"/>
      <c r="CJ12" s="10"/>
      <c r="CK12" s="10"/>
      <c r="CL12" s="10"/>
      <c r="CM12" s="10"/>
    </row>
    <row r="13" spans="2:91" s="1" customFormat="1" ht="42" customHeight="1" x14ac:dyDescent="0.25">
      <c r="B13" s="115"/>
      <c r="C13" s="26" t="s">
        <v>65</v>
      </c>
      <c r="D13" s="38" t="s">
        <v>30</v>
      </c>
      <c r="E13" s="38"/>
      <c r="F13" s="38"/>
      <c r="G13" s="38"/>
      <c r="H13" s="9"/>
      <c r="I13" s="1" cm="1">
        <f t="array" ref="I13">IFERROR(_xlfn.IFS(D13="X",1,E13="X",2,F13="X",3,G13="X",4),0)</f>
        <v>1</v>
      </c>
      <c r="J13" s="3"/>
      <c r="K13" s="28"/>
      <c r="L13" s="28"/>
      <c r="M13" s="3"/>
      <c r="N13" s="3"/>
      <c r="O13" s="3"/>
      <c r="P13" s="26"/>
      <c r="Q13" s="28"/>
      <c r="R13" s="28"/>
      <c r="S13" s="28"/>
      <c r="T13" s="28"/>
      <c r="U13" s="3"/>
      <c r="V13" s="3"/>
      <c r="W13" s="25"/>
      <c r="X13" s="25"/>
      <c r="Y13" s="3"/>
      <c r="Z13" s="3"/>
      <c r="AA13" s="25"/>
      <c r="AB13" s="25"/>
      <c r="AC13" s="25"/>
      <c r="AD13" s="25"/>
      <c r="AE13" s="3"/>
      <c r="AF13" s="3"/>
      <c r="AG13" s="25"/>
      <c r="AH13" s="25"/>
      <c r="AI13" s="25"/>
      <c r="AJ13" s="25"/>
      <c r="AK13" s="3"/>
      <c r="AL13" s="3"/>
      <c r="AM13" s="25"/>
      <c r="AN13" s="25"/>
      <c r="AO13" s="25"/>
      <c r="AP13" s="25"/>
      <c r="AQ13" s="3"/>
      <c r="AR13" s="3"/>
      <c r="AS13" s="25"/>
      <c r="AT13" s="25"/>
      <c r="AU13" s="25"/>
      <c r="AV13" s="25"/>
      <c r="AW13" s="3"/>
      <c r="AX13" s="3"/>
      <c r="AY13" s="25"/>
      <c r="AZ13" s="25"/>
      <c r="BA13" s="25"/>
      <c r="BB13" s="25"/>
      <c r="BC13" s="3"/>
      <c r="BD13" s="3"/>
      <c r="BE13" s="25"/>
      <c r="BF13" s="25"/>
      <c r="BG13" s="25"/>
      <c r="BH13" s="25"/>
      <c r="BI13" s="3"/>
      <c r="BJ13" s="3"/>
      <c r="BK13" s="25"/>
      <c r="BL13" s="25"/>
      <c r="BM13" s="25"/>
      <c r="BN13" s="25"/>
      <c r="BO13" s="3"/>
      <c r="BP13" s="3"/>
      <c r="BQ13" s="25"/>
      <c r="BR13" s="25"/>
      <c r="BS13" s="25"/>
      <c r="BT13" s="25"/>
      <c r="BU13" s="3"/>
      <c r="BY13" s="26"/>
      <c r="BZ13" s="26"/>
      <c r="CA13" s="26"/>
      <c r="CB13" s="26"/>
      <c r="CC13" s="26"/>
      <c r="CD13" s="26"/>
      <c r="CE13" s="26"/>
      <c r="CF13" s="2"/>
      <c r="CG13" s="5"/>
      <c r="CH13" s="4"/>
      <c r="CI13" s="2"/>
      <c r="CJ13" s="10"/>
      <c r="CK13" s="10"/>
      <c r="CL13" s="10"/>
      <c r="CM13" s="10"/>
    </row>
    <row r="14" spans="2:91" s="1" customFormat="1" ht="42" customHeight="1" x14ac:dyDescent="0.25">
      <c r="B14" s="115"/>
      <c r="C14" s="26" t="s">
        <v>66</v>
      </c>
      <c r="D14" s="38" t="s">
        <v>30</v>
      </c>
      <c r="E14" s="38"/>
      <c r="F14" s="38"/>
      <c r="G14" s="38"/>
      <c r="H14" s="102"/>
      <c r="I14" s="1" cm="1">
        <f t="array" ref="I14">IFERROR(_xlfn.IFS(D14="X",1,E14="X",2,F14="X",3,G14="X",4),0)</f>
        <v>1</v>
      </c>
      <c r="J14" s="3"/>
      <c r="K14" s="28"/>
      <c r="L14" s="28"/>
      <c r="M14" s="3"/>
      <c r="N14" s="3"/>
      <c r="O14" s="3"/>
      <c r="P14" s="26"/>
      <c r="Q14" s="28"/>
      <c r="R14" s="28"/>
      <c r="S14" s="28"/>
      <c r="T14" s="28"/>
      <c r="U14" s="3"/>
      <c r="V14" s="3"/>
      <c r="W14" s="25"/>
      <c r="X14" s="25"/>
      <c r="Y14" s="3"/>
      <c r="Z14" s="3"/>
      <c r="AA14" s="25"/>
      <c r="AB14" s="25"/>
      <c r="AC14" s="25"/>
      <c r="AD14" s="25"/>
      <c r="AE14" s="3"/>
      <c r="AF14" s="3"/>
      <c r="AG14" s="25"/>
      <c r="AH14" s="25"/>
      <c r="AI14" s="25"/>
      <c r="AJ14" s="25"/>
      <c r="AK14" s="3"/>
      <c r="AL14" s="3"/>
      <c r="AM14" s="25"/>
      <c r="AN14" s="25"/>
      <c r="AO14" s="25"/>
      <c r="AP14" s="25"/>
      <c r="AQ14" s="3"/>
      <c r="AR14" s="3"/>
      <c r="AS14" s="25"/>
      <c r="AT14" s="25"/>
      <c r="AU14" s="25"/>
      <c r="AV14" s="25"/>
      <c r="AW14" s="3"/>
      <c r="AX14" s="3"/>
      <c r="AY14" s="25"/>
      <c r="AZ14" s="25"/>
      <c r="BA14" s="25"/>
      <c r="BB14" s="25"/>
      <c r="BC14" s="3"/>
      <c r="BD14" s="3"/>
      <c r="BE14" s="25"/>
      <c r="BF14" s="25"/>
      <c r="BG14" s="25"/>
      <c r="BH14" s="25"/>
      <c r="BI14" s="3"/>
      <c r="BJ14" s="3"/>
      <c r="BK14" s="25"/>
      <c r="BL14" s="25"/>
      <c r="BM14" s="25"/>
      <c r="BN14" s="25"/>
      <c r="BO14" s="3"/>
      <c r="BP14" s="3"/>
      <c r="BQ14" s="25"/>
      <c r="BR14" s="25"/>
      <c r="BS14" s="25"/>
      <c r="BT14" s="25"/>
      <c r="BU14" s="3"/>
      <c r="BY14" s="26"/>
      <c r="BZ14" s="26"/>
      <c r="CA14" s="26"/>
      <c r="CB14" s="26"/>
      <c r="CC14" s="26"/>
      <c r="CD14" s="26"/>
      <c r="CE14" s="26"/>
      <c r="CF14" s="2"/>
      <c r="CG14" s="5"/>
      <c r="CH14" s="4"/>
      <c r="CI14" s="2"/>
      <c r="CJ14" s="10"/>
      <c r="CK14" s="10"/>
      <c r="CL14" s="10"/>
      <c r="CM14" s="10"/>
    </row>
    <row r="15" spans="2:91" s="1" customFormat="1" ht="42" customHeight="1" x14ac:dyDescent="0.25">
      <c r="B15" s="115"/>
      <c r="C15" s="26" t="s">
        <v>68</v>
      </c>
      <c r="D15" s="38"/>
      <c r="E15" s="38"/>
      <c r="F15" s="38" t="s">
        <v>30</v>
      </c>
      <c r="G15" s="38"/>
      <c r="H15" s="9" t="s">
        <v>286</v>
      </c>
      <c r="I15" s="1" cm="1">
        <f t="array" ref="I15">IFERROR(_xlfn.IFS(D15="X",1,E15="X",2,F15="X",3,G15="X",4),0)</f>
        <v>3</v>
      </c>
      <c r="J15" s="3"/>
      <c r="K15" s="28"/>
      <c r="L15" s="28"/>
      <c r="M15" s="3"/>
      <c r="N15" s="3"/>
      <c r="O15" s="3"/>
      <c r="P15" s="26"/>
      <c r="Q15" s="28"/>
      <c r="R15" s="28"/>
      <c r="S15" s="28"/>
      <c r="T15" s="28"/>
      <c r="U15" s="3"/>
      <c r="V15" s="3"/>
      <c r="W15" s="25"/>
      <c r="X15" s="25"/>
      <c r="Y15" s="3"/>
      <c r="Z15" s="3"/>
      <c r="AA15" s="25"/>
      <c r="AB15" s="25"/>
      <c r="AC15" s="25"/>
      <c r="AD15" s="25"/>
      <c r="AE15" s="3"/>
      <c r="AF15" s="3"/>
      <c r="AG15" s="25"/>
      <c r="AH15" s="25"/>
      <c r="AI15" s="25"/>
      <c r="AJ15" s="25"/>
      <c r="AK15" s="3"/>
      <c r="AL15" s="3"/>
      <c r="AM15" s="25"/>
      <c r="AN15" s="25"/>
      <c r="AO15" s="25"/>
      <c r="AP15" s="25"/>
      <c r="AQ15" s="3"/>
      <c r="AR15" s="3"/>
      <c r="AS15" s="25"/>
      <c r="AT15" s="25"/>
      <c r="AU15" s="25"/>
      <c r="AV15" s="25"/>
      <c r="AW15" s="3"/>
      <c r="AX15" s="3"/>
      <c r="AY15" s="25"/>
      <c r="AZ15" s="25"/>
      <c r="BA15" s="25"/>
      <c r="BB15" s="25"/>
      <c r="BC15" s="3"/>
      <c r="BD15" s="3"/>
      <c r="BE15" s="25"/>
      <c r="BF15" s="25"/>
      <c r="BG15" s="25"/>
      <c r="BH15" s="25"/>
      <c r="BI15" s="3"/>
      <c r="BJ15" s="3"/>
      <c r="BK15" s="25"/>
      <c r="BL15" s="25"/>
      <c r="BM15" s="25"/>
      <c r="BN15" s="25"/>
      <c r="BO15" s="3"/>
      <c r="BP15" s="3"/>
      <c r="BQ15" s="25"/>
      <c r="BR15" s="25"/>
      <c r="BS15" s="25"/>
      <c r="BT15" s="25"/>
      <c r="BU15" s="3"/>
      <c r="BY15" s="26"/>
      <c r="BZ15" s="26"/>
      <c r="CA15" s="26"/>
      <c r="CB15" s="26"/>
      <c r="CC15" s="26"/>
      <c r="CD15" s="26"/>
      <c r="CE15" s="26"/>
      <c r="CF15" s="2"/>
      <c r="CG15" s="5"/>
      <c r="CH15" s="4"/>
      <c r="CI15" s="2"/>
      <c r="CJ15" s="10"/>
      <c r="CK15" s="10"/>
      <c r="CL15" s="10"/>
      <c r="CM15" s="10"/>
    </row>
    <row r="16" spans="2:91" s="1" customFormat="1" ht="42" customHeight="1" x14ac:dyDescent="0.25">
      <c r="B16" s="115"/>
      <c r="C16" s="26" t="s">
        <v>70</v>
      </c>
      <c r="D16" s="38" t="s">
        <v>30</v>
      </c>
      <c r="E16" s="38"/>
      <c r="F16" s="38"/>
      <c r="G16" s="38"/>
      <c r="H16" s="9"/>
      <c r="I16" s="1" cm="1">
        <f t="array" ref="I16">IFERROR(_xlfn.IFS(D16="X",1,E16="X",2,F16="X",3,G16="X",4),0)</f>
        <v>1</v>
      </c>
      <c r="J16" s="3"/>
      <c r="K16" s="28"/>
      <c r="L16" s="28"/>
      <c r="M16" s="3"/>
      <c r="N16" s="3"/>
      <c r="O16" s="3"/>
      <c r="P16" s="26"/>
      <c r="Q16" s="28"/>
      <c r="R16" s="28"/>
      <c r="S16" s="28"/>
      <c r="T16" s="28"/>
      <c r="U16" s="3"/>
      <c r="V16" s="3"/>
      <c r="W16" s="25"/>
      <c r="X16" s="25"/>
      <c r="Y16" s="3"/>
      <c r="Z16" s="3"/>
      <c r="AA16" s="25"/>
      <c r="AB16" s="25"/>
      <c r="AC16" s="25"/>
      <c r="AD16" s="25"/>
      <c r="AE16" s="3"/>
      <c r="AF16" s="3"/>
      <c r="AG16" s="25"/>
      <c r="AH16" s="25"/>
      <c r="AI16" s="25"/>
      <c r="AJ16" s="25"/>
      <c r="AK16" s="3"/>
      <c r="AL16" s="3"/>
      <c r="AM16" s="25"/>
      <c r="AN16" s="25"/>
      <c r="AO16" s="25"/>
      <c r="AP16" s="25"/>
      <c r="AQ16" s="3"/>
      <c r="AR16" s="3"/>
      <c r="AS16" s="25"/>
      <c r="AT16" s="25"/>
      <c r="AU16" s="25"/>
      <c r="AV16" s="25"/>
      <c r="AW16" s="3"/>
      <c r="AX16" s="3"/>
      <c r="AY16" s="25"/>
      <c r="AZ16" s="25"/>
      <c r="BA16" s="25"/>
      <c r="BB16" s="25"/>
      <c r="BC16" s="3"/>
      <c r="BD16" s="3"/>
      <c r="BE16" s="25"/>
      <c r="BF16" s="25"/>
      <c r="BG16" s="25"/>
      <c r="BH16" s="25"/>
      <c r="BI16" s="3"/>
      <c r="BJ16" s="3"/>
      <c r="BK16" s="25"/>
      <c r="BL16" s="25"/>
      <c r="BM16" s="25"/>
      <c r="BN16" s="25"/>
      <c r="BO16" s="3"/>
      <c r="BP16" s="3"/>
      <c r="BQ16" s="25"/>
      <c r="BR16" s="25"/>
      <c r="BS16" s="25"/>
      <c r="BT16" s="25"/>
      <c r="BU16" s="3"/>
      <c r="BY16" s="26"/>
      <c r="BZ16" s="26"/>
      <c r="CA16" s="26"/>
      <c r="CB16" s="26"/>
      <c r="CC16" s="26"/>
      <c r="CD16" s="26"/>
      <c r="CE16" s="26"/>
      <c r="CF16" s="2"/>
      <c r="CG16" s="5"/>
      <c r="CH16" s="4"/>
      <c r="CI16" s="2"/>
      <c r="CJ16" s="10"/>
      <c r="CK16" s="10"/>
      <c r="CL16" s="10"/>
      <c r="CM16" s="10"/>
    </row>
    <row r="17" spans="2:91" s="1" customFormat="1" ht="42" customHeight="1" x14ac:dyDescent="0.25">
      <c r="B17" s="115"/>
      <c r="C17" s="26"/>
      <c r="D17" s="63"/>
      <c r="E17" s="63"/>
      <c r="F17" s="63"/>
      <c r="G17" s="63"/>
      <c r="H17" s="64"/>
      <c r="J17" s="3"/>
      <c r="K17" s="28"/>
      <c r="L17" s="28"/>
      <c r="M17" s="3"/>
      <c r="N17" s="3"/>
      <c r="O17" s="3"/>
      <c r="P17" s="26"/>
      <c r="Q17" s="28"/>
      <c r="R17" s="28"/>
      <c r="S17" s="28"/>
      <c r="T17" s="28"/>
      <c r="U17" s="3"/>
      <c r="V17" s="3"/>
      <c r="W17" s="25"/>
      <c r="X17" s="25"/>
      <c r="Y17" s="3"/>
      <c r="Z17" s="3"/>
      <c r="AA17" s="25"/>
      <c r="AB17" s="25"/>
      <c r="AC17" s="25"/>
      <c r="AD17" s="25"/>
      <c r="AE17" s="3"/>
      <c r="AF17" s="3"/>
      <c r="AG17" s="25"/>
      <c r="AH17" s="25"/>
      <c r="AI17" s="25"/>
      <c r="AJ17" s="25"/>
      <c r="AK17" s="3"/>
      <c r="AL17" s="3"/>
      <c r="AM17" s="25"/>
      <c r="AN17" s="25"/>
      <c r="AO17" s="25"/>
      <c r="AP17" s="25"/>
      <c r="AQ17" s="3"/>
      <c r="AR17" s="3"/>
      <c r="AS17" s="25"/>
      <c r="AT17" s="25"/>
      <c r="AU17" s="25"/>
      <c r="AV17" s="25"/>
      <c r="AW17" s="3"/>
      <c r="AX17" s="3"/>
      <c r="AY17" s="25"/>
      <c r="AZ17" s="25"/>
      <c r="BA17" s="25"/>
      <c r="BB17" s="25"/>
      <c r="BC17" s="3"/>
      <c r="BD17" s="3"/>
      <c r="BE17" s="25"/>
      <c r="BF17" s="25"/>
      <c r="BG17" s="25"/>
      <c r="BH17" s="25"/>
      <c r="BI17" s="3"/>
      <c r="BJ17" s="3"/>
      <c r="BK17" s="25"/>
      <c r="BL17" s="25"/>
      <c r="BM17" s="25"/>
      <c r="BN17" s="25"/>
      <c r="BO17" s="3"/>
      <c r="BP17" s="3"/>
      <c r="BQ17" s="25"/>
      <c r="BR17" s="25"/>
      <c r="BS17" s="25"/>
      <c r="BT17" s="25"/>
      <c r="BU17" s="3"/>
      <c r="BY17" s="26"/>
      <c r="BZ17" s="26"/>
      <c r="CA17" s="26"/>
      <c r="CB17" s="26"/>
      <c r="CC17" s="26"/>
      <c r="CD17" s="26"/>
      <c r="CE17" s="26"/>
      <c r="CF17" s="2"/>
      <c r="CG17" s="5"/>
      <c r="CH17" s="4"/>
      <c r="CI17" s="2"/>
      <c r="CJ17" s="10"/>
      <c r="CK17" s="10"/>
      <c r="CL17" s="10"/>
      <c r="CM17" s="10"/>
    </row>
    <row r="18" spans="2:91" s="1" customFormat="1" ht="27" customHeight="1" x14ac:dyDescent="0.25">
      <c r="C18" s="25"/>
      <c r="D18" s="28"/>
      <c r="E18" s="28"/>
      <c r="F18" s="28"/>
      <c r="G18" s="28"/>
      <c r="H18" s="56" t="s">
        <v>132</v>
      </c>
      <c r="I18" s="57">
        <f>AVERAGEIF(I9:I17,"&lt;&gt;0")</f>
        <v>1.25</v>
      </c>
      <c r="J18" s="3"/>
      <c r="K18" s="28"/>
      <c r="L18" s="28"/>
      <c r="M18" s="30"/>
      <c r="N18" s="30"/>
      <c r="O18" s="3"/>
      <c r="P18" s="25"/>
      <c r="Q18" s="28"/>
      <c r="R18" s="28"/>
      <c r="S18" s="28"/>
      <c r="T18" s="28"/>
      <c r="U18" s="3"/>
      <c r="V18" s="30"/>
      <c r="W18" s="25"/>
      <c r="X18" s="25"/>
      <c r="Y18" s="3"/>
      <c r="Z18" s="3"/>
      <c r="AA18" s="25"/>
      <c r="AB18" s="25"/>
      <c r="AC18" s="25"/>
      <c r="AD18" s="25"/>
      <c r="AE18" s="3"/>
      <c r="AF18" s="3"/>
      <c r="AG18" s="25"/>
      <c r="AH18" s="25"/>
      <c r="AI18" s="25"/>
      <c r="AJ18" s="25"/>
      <c r="AK18" s="3"/>
      <c r="AL18" s="3"/>
      <c r="AM18" s="25"/>
      <c r="AN18" s="25"/>
      <c r="AO18" s="25"/>
      <c r="AP18" s="25"/>
      <c r="AQ18" s="3"/>
      <c r="AR18" s="3"/>
      <c r="AS18" s="25"/>
      <c r="AT18" s="25"/>
      <c r="AU18" s="25"/>
      <c r="AV18" s="25"/>
      <c r="AW18" s="3"/>
      <c r="AX18" s="3"/>
      <c r="AY18" s="25"/>
      <c r="AZ18" s="25"/>
      <c r="BA18" s="25"/>
      <c r="BB18" s="25"/>
      <c r="BC18" s="3"/>
      <c r="BD18" s="3"/>
      <c r="BE18" s="25"/>
      <c r="BF18" s="25"/>
      <c r="BG18" s="25"/>
      <c r="BH18" s="25"/>
      <c r="BI18" s="3"/>
      <c r="BJ18" s="3"/>
      <c r="BK18" s="25"/>
      <c r="BL18" s="25"/>
      <c r="BM18" s="25"/>
      <c r="BN18" s="25"/>
      <c r="BO18" s="3"/>
      <c r="BP18" s="3"/>
      <c r="BQ18" s="25"/>
      <c r="BR18" s="25"/>
      <c r="BS18" s="25"/>
      <c r="BT18" s="25"/>
      <c r="BU18" s="3"/>
      <c r="BY18" s="26"/>
      <c r="BZ18" s="26"/>
      <c r="CA18" s="26"/>
      <c r="CB18" s="26"/>
      <c r="CC18" s="26"/>
      <c r="CD18" s="26"/>
      <c r="CE18" s="26"/>
      <c r="CF18" s="2"/>
      <c r="CG18" s="5"/>
      <c r="CH18" s="4"/>
      <c r="CI18" s="2"/>
      <c r="CJ18" s="10"/>
      <c r="CK18" s="10"/>
      <c r="CL18" s="10"/>
      <c r="CM18" s="10"/>
    </row>
    <row r="19" spans="2:91" s="1" customFormat="1" ht="18.399999999999999" customHeight="1" thickBot="1" x14ac:dyDescent="0.3">
      <c r="B19" s="2"/>
      <c r="C19" s="2"/>
      <c r="D19" s="2"/>
      <c r="E19" s="2"/>
      <c r="F19" s="2"/>
      <c r="G19" s="2"/>
      <c r="H19" s="2"/>
      <c r="J19" s="2"/>
      <c r="K19" s="28"/>
      <c r="L19" s="28"/>
      <c r="M19" s="3"/>
      <c r="N19" s="3"/>
      <c r="O19" s="3"/>
      <c r="P19" s="25"/>
      <c r="Q19" s="28"/>
      <c r="R19" s="28"/>
      <c r="S19" s="28"/>
      <c r="T19" s="28"/>
      <c r="U19" s="3"/>
      <c r="V19" s="3"/>
      <c r="W19" s="25"/>
      <c r="X19" s="25"/>
      <c r="Y19" s="3"/>
      <c r="Z19" s="3"/>
      <c r="AA19" s="25"/>
      <c r="AB19" s="25"/>
      <c r="AC19" s="25"/>
      <c r="AD19" s="25"/>
      <c r="AE19" s="3"/>
      <c r="AF19" s="3"/>
      <c r="AG19" s="25"/>
      <c r="AH19" s="25"/>
      <c r="AI19" s="25"/>
      <c r="AJ19" s="25"/>
      <c r="AK19" s="3"/>
      <c r="AL19" s="3"/>
      <c r="AM19" s="25"/>
      <c r="AN19" s="25"/>
      <c r="AO19" s="25"/>
      <c r="AP19" s="25"/>
      <c r="AQ19" s="3"/>
      <c r="AR19" s="3"/>
      <c r="AS19" s="25"/>
      <c r="AT19" s="25"/>
      <c r="AU19" s="25"/>
      <c r="AV19" s="25"/>
      <c r="AW19" s="3"/>
      <c r="AX19" s="3"/>
      <c r="AY19" s="25"/>
      <c r="AZ19" s="25"/>
      <c r="BA19" s="25"/>
      <c r="BB19" s="25"/>
      <c r="BC19" s="3"/>
      <c r="BD19" s="3"/>
      <c r="BE19" s="25"/>
      <c r="BF19" s="25"/>
      <c r="BG19" s="25"/>
      <c r="BH19" s="25"/>
      <c r="BI19" s="3"/>
      <c r="BJ19" s="3"/>
      <c r="BK19" s="25"/>
      <c r="BL19" s="25"/>
      <c r="BM19" s="25"/>
      <c r="BN19" s="25"/>
      <c r="BO19" s="3"/>
      <c r="BP19" s="3"/>
      <c r="BQ19" s="25"/>
      <c r="BR19" s="25"/>
      <c r="BS19" s="25"/>
      <c r="BT19" s="25"/>
      <c r="BU19" s="3"/>
      <c r="BY19" s="26"/>
      <c r="BZ19" s="26"/>
      <c r="CA19" s="26"/>
      <c r="CB19" s="26"/>
      <c r="CC19" s="26"/>
      <c r="CD19" s="26"/>
      <c r="CE19" s="26"/>
      <c r="CF19" s="2"/>
      <c r="CG19" s="5"/>
      <c r="CH19" s="4"/>
      <c r="CI19" s="2"/>
      <c r="CJ19" s="10"/>
      <c r="CK19" s="10"/>
      <c r="CL19" s="10"/>
      <c r="CM19" s="10"/>
    </row>
    <row r="20" spans="2:91" ht="46.15" customHeight="1" thickBot="1" x14ac:dyDescent="0.3">
      <c r="C20" s="2" t="s">
        <v>131</v>
      </c>
      <c r="D20" s="104" t="s">
        <v>145</v>
      </c>
      <c r="E20" s="104"/>
      <c r="F20" s="104"/>
      <c r="G20" s="104"/>
      <c r="H20" s="104"/>
      <c r="I20" s="125" t="s">
        <v>133</v>
      </c>
      <c r="J20" s="125"/>
      <c r="K20" s="57">
        <f>AVERAGEIF(I27:I34,"&lt;&gt;0")</f>
        <v>3</v>
      </c>
      <c r="L20" s="36"/>
      <c r="M20" s="36"/>
      <c r="N20" s="36"/>
      <c r="O20" s="36"/>
      <c r="P20" s="36"/>
      <c r="Q20" s="36"/>
      <c r="R20" s="36"/>
      <c r="S20" s="36"/>
    </row>
    <row r="21" spans="2:91" ht="46.15" customHeight="1" x14ac:dyDescent="0.25">
      <c r="D21" s="36"/>
      <c r="E21" s="52"/>
      <c r="F21" s="52"/>
      <c r="G21" s="36"/>
      <c r="H21" s="36"/>
      <c r="I21" s="30"/>
      <c r="J21" s="12"/>
      <c r="K21" s="36"/>
      <c r="L21" s="36"/>
      <c r="M21" s="36"/>
      <c r="N21" s="36"/>
      <c r="O21" s="36"/>
      <c r="P21" s="36"/>
      <c r="Q21" s="36"/>
      <c r="R21" s="36"/>
      <c r="S21" s="36"/>
    </row>
    <row r="22" spans="2:91" ht="46.15" customHeight="1" thickBot="1" x14ac:dyDescent="0.3">
      <c r="D22" s="36"/>
      <c r="E22" s="36"/>
      <c r="F22" s="36"/>
      <c r="G22" s="36"/>
      <c r="H22" s="36"/>
      <c r="I22" s="30"/>
      <c r="J22" s="12"/>
      <c r="K22" s="36"/>
      <c r="L22" s="36"/>
      <c r="M22" s="36"/>
      <c r="N22" s="36"/>
      <c r="O22" s="36"/>
      <c r="P22" s="36"/>
      <c r="Q22" s="36"/>
      <c r="R22" s="36"/>
      <c r="S22" s="36"/>
    </row>
    <row r="23" spans="2:91" ht="46.15" customHeight="1" thickBot="1" x14ac:dyDescent="0.3">
      <c r="D23" s="36"/>
      <c r="E23" s="53"/>
      <c r="F23" s="53"/>
      <c r="G23" s="36"/>
      <c r="H23" s="36"/>
      <c r="I23" s="30"/>
      <c r="J23" s="12"/>
      <c r="K23" s="116" t="s">
        <v>136</v>
      </c>
      <c r="L23" s="116"/>
      <c r="M23" s="116"/>
      <c r="N23" s="116"/>
      <c r="O23" s="116"/>
      <c r="P23" s="116"/>
      <c r="Q23" s="116"/>
      <c r="R23" s="116"/>
      <c r="S23" s="116"/>
      <c r="U23" s="114" t="s">
        <v>295</v>
      </c>
      <c r="V23" s="114"/>
      <c r="W23" s="114"/>
    </row>
    <row r="24" spans="2:91" ht="22.9" customHeight="1" thickBot="1" x14ac:dyDescent="0.3">
      <c r="B24" s="37"/>
      <c r="C24" s="1"/>
      <c r="D24" s="37" t="s">
        <v>23</v>
      </c>
      <c r="E24" s="106" t="s">
        <v>22</v>
      </c>
      <c r="F24" s="106"/>
      <c r="G24" s="37" t="s">
        <v>26</v>
      </c>
      <c r="H24" s="24"/>
      <c r="I24" s="37"/>
      <c r="J24" s="37"/>
    </row>
    <row r="25" spans="2:91" ht="38.65" customHeight="1" x14ac:dyDescent="0.25">
      <c r="B25" s="11"/>
      <c r="C25" s="25"/>
      <c r="D25" s="54">
        <v>1</v>
      </c>
      <c r="E25" s="19" t="s">
        <v>129</v>
      </c>
      <c r="F25" s="19" t="s">
        <v>130</v>
      </c>
      <c r="G25" s="55">
        <v>4</v>
      </c>
      <c r="H25" s="60" t="s">
        <v>119</v>
      </c>
      <c r="J25" s="51"/>
      <c r="K25" s="119" t="s">
        <v>120</v>
      </c>
      <c r="L25" s="114"/>
      <c r="M25" s="114"/>
      <c r="N25" s="120"/>
      <c r="O25" s="40"/>
      <c r="P25" s="114" t="s">
        <v>121</v>
      </c>
      <c r="Q25" s="114"/>
      <c r="R25" s="114"/>
      <c r="S25" s="120"/>
      <c r="T25" s="37"/>
      <c r="U25" s="103" t="s">
        <v>296</v>
      </c>
      <c r="V25" s="103" t="s">
        <v>297</v>
      </c>
      <c r="W25" s="103" t="s">
        <v>298</v>
      </c>
    </row>
    <row r="26" spans="2:91" ht="46.15" customHeight="1" x14ac:dyDescent="0.25">
      <c r="B26" s="11"/>
      <c r="C26" s="25"/>
      <c r="D26" s="20" t="s">
        <v>16</v>
      </c>
      <c r="E26" s="21" t="s">
        <v>28</v>
      </c>
      <c r="F26" s="21" t="s">
        <v>17</v>
      </c>
      <c r="G26" s="22" t="s">
        <v>18</v>
      </c>
      <c r="H26" s="61" t="s">
        <v>122</v>
      </c>
      <c r="J26" s="51"/>
      <c r="K26" s="20" t="s">
        <v>123</v>
      </c>
      <c r="L26" s="22" t="s">
        <v>124</v>
      </c>
      <c r="M26" s="22" t="s">
        <v>125</v>
      </c>
      <c r="N26" s="62" t="s">
        <v>135</v>
      </c>
      <c r="O26" s="41"/>
      <c r="P26" s="20" t="s">
        <v>126</v>
      </c>
      <c r="Q26" s="22" t="s">
        <v>127</v>
      </c>
      <c r="R26" s="121" t="s">
        <v>128</v>
      </c>
      <c r="S26" s="122"/>
      <c r="T26" s="37"/>
      <c r="U26" s="43"/>
      <c r="V26" s="43"/>
      <c r="W26" s="43"/>
    </row>
    <row r="27" spans="2:91" ht="46.15" customHeight="1" x14ac:dyDescent="0.25">
      <c r="B27" s="115" t="s">
        <v>147</v>
      </c>
      <c r="C27" s="26" t="s">
        <v>61</v>
      </c>
      <c r="D27" s="38"/>
      <c r="E27" s="38"/>
      <c r="F27" s="38" t="s">
        <v>30</v>
      </c>
      <c r="G27" s="38"/>
      <c r="H27" s="9"/>
      <c r="I27" s="1" cm="1">
        <f t="array" ref="I27">IFERROR(_xlfn.IFS(D27="X",1,E27="X",2,F27="X",3,G27="X",4),0)</f>
        <v>3</v>
      </c>
      <c r="J27" s="51"/>
      <c r="K27" s="43"/>
      <c r="L27" s="43"/>
      <c r="M27" s="43"/>
      <c r="N27" s="43"/>
      <c r="O27" s="42"/>
      <c r="P27" s="44"/>
      <c r="Q27" s="9"/>
      <c r="R27" s="117"/>
      <c r="S27" s="118"/>
      <c r="T27" s="45"/>
      <c r="U27" s="43"/>
      <c r="V27" s="43"/>
      <c r="W27" s="43"/>
    </row>
    <row r="28" spans="2:91" ht="46.15" customHeight="1" x14ac:dyDescent="0.25">
      <c r="B28" s="115"/>
      <c r="C28" s="26" t="s">
        <v>118</v>
      </c>
      <c r="D28" s="38"/>
      <c r="E28" s="38"/>
      <c r="F28" s="38" t="s">
        <v>30</v>
      </c>
      <c r="G28" s="38"/>
      <c r="H28" s="9"/>
      <c r="I28" s="1" cm="1">
        <f t="array" ref="I28">IFERROR(_xlfn.IFS(D28="X",1,E28="X",2,F28="X",3,G28="X",4),0)</f>
        <v>3</v>
      </c>
      <c r="J28" s="51"/>
      <c r="K28" s="43"/>
      <c r="L28" s="43"/>
      <c r="M28" s="43"/>
      <c r="N28" s="43"/>
      <c r="O28" s="42"/>
      <c r="P28" s="44"/>
      <c r="Q28" s="9"/>
      <c r="R28" s="117"/>
      <c r="S28" s="118"/>
      <c r="T28" s="46"/>
      <c r="U28" s="43"/>
      <c r="V28" s="43"/>
      <c r="W28" s="43"/>
    </row>
    <row r="29" spans="2:91" ht="46.15" customHeight="1" x14ac:dyDescent="0.25">
      <c r="B29" s="115"/>
      <c r="C29" s="26" t="s">
        <v>11</v>
      </c>
      <c r="D29" s="38"/>
      <c r="E29" s="38"/>
      <c r="F29" s="38" t="s">
        <v>30</v>
      </c>
      <c r="G29" s="38"/>
      <c r="H29" s="9" t="s">
        <v>246</v>
      </c>
      <c r="I29" s="1" cm="1">
        <f t="array" ref="I29">IFERROR(_xlfn.IFS(D29="X",1,E29="X",2,F29="X",3,G29="X",4),0)</f>
        <v>3</v>
      </c>
      <c r="J29" s="51"/>
      <c r="K29" s="43" t="s">
        <v>30</v>
      </c>
      <c r="L29" s="43" t="s">
        <v>30</v>
      </c>
      <c r="M29" s="43"/>
      <c r="N29" s="43"/>
      <c r="O29" s="42"/>
      <c r="P29" s="44">
        <v>46082</v>
      </c>
      <c r="Q29" s="9"/>
      <c r="R29" s="117"/>
      <c r="S29" s="118"/>
      <c r="T29" s="46"/>
      <c r="U29" s="43"/>
      <c r="V29" s="43"/>
      <c r="W29" s="43"/>
    </row>
    <row r="30" spans="2:91" ht="46.15" customHeight="1" x14ac:dyDescent="0.25">
      <c r="B30" s="115"/>
      <c r="C30" s="26" t="s">
        <v>12</v>
      </c>
      <c r="D30" s="38"/>
      <c r="E30" s="38"/>
      <c r="F30" s="38" t="s">
        <v>30</v>
      </c>
      <c r="G30" s="38"/>
      <c r="H30" s="9" t="s">
        <v>247</v>
      </c>
      <c r="I30" s="1" cm="1">
        <f t="array" ref="I30">IFERROR(_xlfn.IFS(D30="X",1,E30="X",2,F30="X",3,G30="X",4),0)</f>
        <v>3</v>
      </c>
      <c r="J30" s="51"/>
      <c r="K30" s="43" t="s">
        <v>223</v>
      </c>
      <c r="L30" s="43"/>
      <c r="M30" s="43" t="s">
        <v>223</v>
      </c>
      <c r="N30" s="43"/>
      <c r="O30" s="42"/>
      <c r="P30" s="44">
        <v>46082</v>
      </c>
      <c r="Q30" s="9"/>
      <c r="R30" s="117" t="s">
        <v>248</v>
      </c>
      <c r="S30" s="118"/>
      <c r="T30" s="46"/>
      <c r="U30" s="43"/>
      <c r="V30" s="43"/>
      <c r="W30" s="43"/>
    </row>
    <row r="31" spans="2:91" ht="46.15" customHeight="1" x14ac:dyDescent="0.25">
      <c r="B31" s="115"/>
      <c r="C31" s="26" t="s">
        <v>65</v>
      </c>
      <c r="D31" s="38"/>
      <c r="E31" s="38"/>
      <c r="F31" s="38" t="s">
        <v>30</v>
      </c>
      <c r="G31" s="38"/>
      <c r="H31" s="9" t="s">
        <v>249</v>
      </c>
      <c r="I31" s="1" cm="1">
        <f t="array" ref="I31">IFERROR(_xlfn.IFS(D31="X",1,E31="X",2,F31="X",3,G31="X",4),0)</f>
        <v>3</v>
      </c>
      <c r="J31" s="51"/>
      <c r="K31" s="43" t="s">
        <v>223</v>
      </c>
      <c r="L31" s="43" t="s">
        <v>223</v>
      </c>
      <c r="M31" s="43" t="s">
        <v>223</v>
      </c>
      <c r="N31" s="43"/>
      <c r="O31" s="42"/>
      <c r="P31" s="44">
        <v>46113</v>
      </c>
      <c r="Q31" s="9"/>
      <c r="R31" s="117" t="s">
        <v>248</v>
      </c>
      <c r="S31" s="118"/>
      <c r="T31" s="46"/>
      <c r="U31" s="43"/>
      <c r="V31" s="43"/>
      <c r="W31" s="43"/>
    </row>
    <row r="32" spans="2:91" ht="46.15" customHeight="1" x14ac:dyDescent="0.25">
      <c r="B32" s="115"/>
      <c r="C32" s="26" t="s">
        <v>66</v>
      </c>
      <c r="D32" s="38"/>
      <c r="E32" s="38"/>
      <c r="F32" s="38" t="s">
        <v>30</v>
      </c>
      <c r="G32" s="38"/>
      <c r="H32" s="9" t="s">
        <v>249</v>
      </c>
      <c r="I32" s="1" cm="1">
        <f t="array" ref="I32">IFERROR(_xlfn.IFS(D32="X",1,E32="X",2,F32="X",3,G32="X",4),0)</f>
        <v>3</v>
      </c>
      <c r="J32" s="51"/>
      <c r="K32" s="43" t="s">
        <v>223</v>
      </c>
      <c r="L32" s="43" t="s">
        <v>223</v>
      </c>
      <c r="M32" s="43" t="s">
        <v>223</v>
      </c>
      <c r="N32" s="43"/>
      <c r="O32" s="42"/>
      <c r="P32" s="44">
        <v>46113</v>
      </c>
      <c r="Q32" s="9"/>
      <c r="R32" s="117" t="s">
        <v>248</v>
      </c>
      <c r="S32" s="118"/>
      <c r="T32" s="46"/>
      <c r="U32" s="43"/>
      <c r="V32" s="43"/>
      <c r="W32" s="43"/>
    </row>
    <row r="33" spans="2:23" ht="46.15" customHeight="1" x14ac:dyDescent="0.25">
      <c r="B33" s="115"/>
      <c r="C33" s="26" t="s">
        <v>68</v>
      </c>
      <c r="D33" s="38"/>
      <c r="E33" s="38"/>
      <c r="F33" s="38" t="s">
        <v>30</v>
      </c>
      <c r="G33" s="38"/>
      <c r="H33" s="9" t="s">
        <v>249</v>
      </c>
      <c r="I33" s="1" cm="1">
        <f t="array" ref="I33">IFERROR(_xlfn.IFS(D33="X",1,E33="X",2,F33="X",3,G33="X",4),0)</f>
        <v>3</v>
      </c>
      <c r="J33" s="51"/>
      <c r="K33" s="43" t="s">
        <v>223</v>
      </c>
      <c r="L33" s="43" t="s">
        <v>223</v>
      </c>
      <c r="M33" s="43" t="s">
        <v>223</v>
      </c>
      <c r="N33" s="43"/>
      <c r="O33" s="42"/>
      <c r="P33" s="44">
        <v>46113</v>
      </c>
      <c r="Q33" s="9"/>
      <c r="R33" s="117" t="s">
        <v>248</v>
      </c>
      <c r="S33" s="118"/>
      <c r="T33" s="46"/>
      <c r="U33" s="43"/>
      <c r="V33" s="43"/>
      <c r="W33" s="43"/>
    </row>
    <row r="34" spans="2:23" ht="46.15" customHeight="1" x14ac:dyDescent="0.25">
      <c r="B34" s="115"/>
      <c r="C34" s="26" t="s">
        <v>70</v>
      </c>
      <c r="D34" s="38"/>
      <c r="E34" s="38"/>
      <c r="F34" s="38" t="s">
        <v>30</v>
      </c>
      <c r="G34" s="38"/>
      <c r="H34" s="9" t="s">
        <v>249</v>
      </c>
      <c r="I34" s="1" cm="1">
        <f t="array" ref="I34">IFERROR(_xlfn.IFS(D34="X",1,E34="X",2,F34="X",3,G34="X",4),0)</f>
        <v>3</v>
      </c>
      <c r="J34" s="51"/>
      <c r="K34" s="43" t="s">
        <v>223</v>
      </c>
      <c r="L34" s="43" t="s">
        <v>223</v>
      </c>
      <c r="M34" s="43" t="s">
        <v>223</v>
      </c>
      <c r="N34" s="43"/>
      <c r="O34" s="42"/>
      <c r="P34" s="44">
        <v>46113</v>
      </c>
      <c r="Q34" s="9"/>
      <c r="R34" s="117" t="s">
        <v>248</v>
      </c>
      <c r="S34" s="118"/>
      <c r="T34" s="46"/>
      <c r="U34" s="43"/>
      <c r="V34" s="43"/>
      <c r="W34" s="43"/>
    </row>
  </sheetData>
  <sheetProtection algorithmName="SHA-512" hashValue="Jj+aSwWE2mDVUfS16HNdwgw/T+bgIJa8qtFsYFqbtnAisH8Eo2QlfFQ7vW0dV6syDJSZqvQxcVdIgF0PoFTYVA==" saltValue="6FEgjTmojfX7Qsh5VykLmA==" spinCount="100000" sheet="1" objects="1" scenarios="1"/>
  <mergeCells count="20">
    <mergeCell ref="D2:H2"/>
    <mergeCell ref="E6:F6"/>
    <mergeCell ref="D20:H20"/>
    <mergeCell ref="I20:J20"/>
    <mergeCell ref="K23:S23"/>
    <mergeCell ref="U23:W23"/>
    <mergeCell ref="B9:B17"/>
    <mergeCell ref="B27:B34"/>
    <mergeCell ref="R32:S32"/>
    <mergeCell ref="R33:S33"/>
    <mergeCell ref="R34:S34"/>
    <mergeCell ref="E24:F24"/>
    <mergeCell ref="K25:N25"/>
    <mergeCell ref="P25:S25"/>
    <mergeCell ref="R26:S26"/>
    <mergeCell ref="R27:S27"/>
    <mergeCell ref="R28:S28"/>
    <mergeCell ref="R29:S29"/>
    <mergeCell ref="R30:S30"/>
    <mergeCell ref="R31:S31"/>
  </mergeCells>
  <dataValidations count="1">
    <dataValidation type="list" allowBlank="1" showInputMessage="1" showErrorMessage="1" sqref="L9:L10 K9:K12 K13:L17 D27:G34 Q9:T17 D17:G17 F15:F16 D9:E16 G9:G16 F9:F13" xr:uid="{06274D4D-3127-4337-8F05-1BDECFEA9A17}">
      <formula1>"X"</formula1>
    </dataValidation>
  </dataValidations>
  <printOptions horizontalCentered="1" verticalCentered="1"/>
  <pageMargins left="0" right="0" top="0" bottom="0" header="0.31496062992125984" footer="0.31496062992125984"/>
  <pageSetup paperSize="9" scale="42" orientation="landscape" r:id="rId1"/>
  <rowBreaks count="1" manualBreakCount="1">
    <brk id="18" min="1" max="19" man="1"/>
  </rowBreaks>
  <customProperties>
    <customPr name="LastActive" r:id="rId2"/>
  </customPropertie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E473-1004-4026-8DA8-029B79AA012D}">
  <dimension ref="B1:CM35"/>
  <sheetViews>
    <sheetView showGridLines="0" topLeftCell="F19" zoomScale="50" zoomScaleNormal="50" zoomScaleSheetLayoutView="45" workbookViewId="0">
      <selection activeCell="U21" sqref="U21"/>
    </sheetView>
  </sheetViews>
  <sheetFormatPr defaultColWidth="46.7109375" defaultRowHeight="73.150000000000006" customHeight="1" x14ac:dyDescent="0.25"/>
  <cols>
    <col min="1" max="1" width="6.7109375" style="2" customWidth="1"/>
    <col min="2" max="2" width="10" style="2" customWidth="1"/>
    <col min="3" max="3" width="27.42578125" style="2" customWidth="1"/>
    <col min="4" max="4" width="18.140625" style="2" customWidth="1"/>
    <col min="5" max="5" width="23" style="2" customWidth="1"/>
    <col min="6" max="7" width="18.140625" style="2" customWidth="1"/>
    <col min="8" max="8" width="62.140625" style="2" customWidth="1"/>
    <col min="9" max="9" width="11.7109375" style="1" bestFit="1" customWidth="1"/>
    <col min="10" max="10" width="2.140625" style="2" customWidth="1"/>
    <col min="11" max="11" width="11.42578125" style="2" customWidth="1"/>
    <col min="12" max="12" width="14.7109375" style="2" customWidth="1"/>
    <col min="13" max="13" width="13.7109375" style="2" customWidth="1"/>
    <col min="14" max="14" width="15.28515625" style="2" customWidth="1"/>
    <col min="15" max="15" width="3.140625" style="2" customWidth="1"/>
    <col min="16" max="16" width="18.7109375" style="2" customWidth="1"/>
    <col min="17" max="18" width="13.7109375" style="2" customWidth="1"/>
    <col min="19" max="19" width="36" style="2" customWidth="1"/>
    <col min="20" max="20" width="4.140625" style="2" customWidth="1"/>
    <col min="21" max="23" width="31.28515625" style="2" customWidth="1"/>
    <col min="24" max="24" width="13.7109375" style="2" customWidth="1"/>
    <col min="25" max="25" width="14.42578125" style="2" customWidth="1"/>
    <col min="26" max="26" width="2.140625" style="2" customWidth="1"/>
    <col min="27" max="30" width="13.7109375" style="2" customWidth="1"/>
    <col min="31" max="31" width="15.140625" style="2" customWidth="1"/>
    <col min="32" max="32" width="2.42578125" style="2" customWidth="1"/>
    <col min="33" max="36" width="13.7109375" style="2" customWidth="1"/>
    <col min="37" max="37" width="14.7109375" style="2" customWidth="1"/>
    <col min="38" max="38" width="2.42578125" style="2" customWidth="1"/>
    <col min="39" max="42" width="13.7109375" style="2" customWidth="1"/>
    <col min="43" max="43" width="14.7109375" style="2" customWidth="1"/>
    <col min="44" max="44" width="2.140625" style="2" customWidth="1"/>
    <col min="45" max="49" width="14.7109375" style="2" customWidth="1"/>
    <col min="50" max="50" width="2.140625" style="2" customWidth="1"/>
    <col min="51" max="55" width="14.7109375" style="2" customWidth="1"/>
    <col min="56" max="56" width="2.140625" style="2" customWidth="1"/>
    <col min="57" max="61" width="14.7109375" style="2" customWidth="1"/>
    <col min="62" max="62" width="2.140625" style="2" customWidth="1"/>
    <col min="63" max="67" width="14.7109375" style="2" customWidth="1"/>
    <col min="68" max="68" width="2" style="2" customWidth="1"/>
    <col min="69" max="73" width="14.7109375" style="2" customWidth="1"/>
    <col min="74" max="74" width="3.140625" style="2" customWidth="1"/>
    <col min="75" max="79" width="14.7109375" style="2" customWidth="1"/>
    <col min="80" max="80" width="2.140625" style="2" customWidth="1"/>
    <col min="81" max="85" width="14.7109375" style="2" customWidth="1"/>
    <col min="86" max="86" width="2" style="2" customWidth="1"/>
    <col min="87" max="91" width="14.7109375" style="2" customWidth="1"/>
    <col min="92" max="92" width="2.7109375" style="2" customWidth="1"/>
    <col min="93" max="97" width="14.7109375" style="2" customWidth="1"/>
    <col min="98" max="98" width="2.140625" style="2" customWidth="1"/>
    <col min="99" max="102" width="14.7109375" style="2" customWidth="1"/>
    <col min="103" max="103" width="2.7109375" style="2" customWidth="1"/>
    <col min="104" max="104" width="2" style="2" customWidth="1"/>
    <col min="105" max="106" width="14.7109375" style="2" customWidth="1"/>
    <col min="107" max="107" width="4.7109375" style="2" customWidth="1"/>
    <col min="108" max="109" width="14.7109375" style="2" customWidth="1"/>
    <col min="110" max="16384" width="46.7109375" style="2"/>
  </cols>
  <sheetData>
    <row r="1" spans="2:91" ht="22.15" customHeight="1" thickBot="1" x14ac:dyDescent="0.3"/>
    <row r="2" spans="2:91" ht="61.9" customHeight="1" thickBot="1" x14ac:dyDescent="0.3">
      <c r="D2" s="104" t="s">
        <v>149</v>
      </c>
      <c r="E2" s="104"/>
      <c r="F2" s="104"/>
      <c r="G2" s="104"/>
      <c r="H2" s="104"/>
      <c r="I2" s="36"/>
      <c r="J2" s="12"/>
      <c r="K2" s="12"/>
      <c r="L2" s="12"/>
      <c r="M2" s="12"/>
      <c r="N2" s="12"/>
      <c r="O2" s="12"/>
      <c r="Q2" s="12"/>
      <c r="R2" s="12"/>
      <c r="S2" s="12"/>
      <c r="T2" s="12"/>
      <c r="U2" s="12"/>
      <c r="V2" s="12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2:91" ht="49.9" customHeight="1" x14ac:dyDescent="0.25">
      <c r="D3" s="36"/>
      <c r="E3" s="52"/>
      <c r="F3" s="52"/>
      <c r="G3" s="36"/>
      <c r="H3" s="36"/>
      <c r="I3" s="36"/>
      <c r="J3" s="12"/>
      <c r="K3" s="12"/>
      <c r="L3" s="12"/>
      <c r="M3" s="12"/>
      <c r="N3" s="12"/>
      <c r="O3" s="12"/>
      <c r="Q3" s="12"/>
      <c r="R3" s="12"/>
      <c r="S3" s="12"/>
      <c r="T3" s="12"/>
      <c r="U3" s="12"/>
      <c r="V3" s="12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3"/>
      <c r="BW3" s="3"/>
      <c r="BX3" s="3"/>
      <c r="BY3" s="3"/>
      <c r="BZ3" s="3"/>
      <c r="CA3" s="3"/>
      <c r="CB3" s="3"/>
      <c r="CC3" s="3"/>
      <c r="CD3" s="3"/>
      <c r="CE3" s="3"/>
    </row>
    <row r="4" spans="2:91" ht="49.9" customHeight="1" x14ac:dyDescent="0.25">
      <c r="D4" s="36"/>
      <c r="E4" s="36"/>
      <c r="F4" s="36"/>
      <c r="G4" s="36"/>
      <c r="H4" s="36"/>
      <c r="I4" s="36"/>
      <c r="J4" s="12"/>
      <c r="K4" s="12"/>
      <c r="L4" s="12"/>
      <c r="M4" s="12"/>
      <c r="N4" s="12"/>
      <c r="O4" s="12"/>
      <c r="Q4" s="12"/>
      <c r="R4" s="12"/>
      <c r="S4" s="12"/>
      <c r="T4" s="12"/>
      <c r="U4" s="12"/>
      <c r="V4" s="12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2:91" ht="49.9" customHeight="1" thickBot="1" x14ac:dyDescent="0.3">
      <c r="D5" s="36"/>
      <c r="E5" s="53"/>
      <c r="F5" s="53"/>
      <c r="G5" s="36"/>
      <c r="H5" s="36"/>
      <c r="I5" s="36"/>
      <c r="J5" s="12"/>
      <c r="K5" s="12"/>
      <c r="L5" s="12"/>
      <c r="M5" s="12"/>
      <c r="N5" s="12"/>
      <c r="O5" s="12"/>
      <c r="Q5" s="12"/>
      <c r="R5" s="12"/>
      <c r="S5" s="12"/>
      <c r="T5" s="12"/>
      <c r="U5" s="12"/>
      <c r="V5" s="1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spans="2:91" s="1" customFormat="1" ht="19.149999999999999" customHeight="1" thickBot="1" x14ac:dyDescent="0.3">
      <c r="B6" s="37"/>
      <c r="D6" s="37" t="s">
        <v>23</v>
      </c>
      <c r="E6" s="106" t="s">
        <v>22</v>
      </c>
      <c r="F6" s="106"/>
      <c r="G6" s="37" t="s">
        <v>26</v>
      </c>
      <c r="H6" s="24"/>
      <c r="I6" s="37"/>
      <c r="J6" s="37"/>
      <c r="K6" s="24"/>
      <c r="L6" s="24"/>
      <c r="M6" s="24"/>
      <c r="N6" s="37"/>
      <c r="O6" s="37"/>
      <c r="Q6" s="24"/>
      <c r="R6" s="24"/>
      <c r="S6" s="24"/>
      <c r="T6" s="24"/>
      <c r="U6" s="24"/>
      <c r="V6" s="37"/>
      <c r="W6" s="24"/>
      <c r="X6" s="24"/>
      <c r="Y6" s="24"/>
      <c r="Z6" s="37"/>
      <c r="AA6" s="24"/>
      <c r="AB6" s="24"/>
      <c r="AC6" s="24"/>
      <c r="AD6" s="24"/>
      <c r="AE6" s="24"/>
      <c r="AF6" s="37"/>
      <c r="AG6" s="24"/>
      <c r="AH6" s="24"/>
      <c r="AI6" s="24"/>
      <c r="AJ6" s="24"/>
      <c r="AK6" s="24"/>
      <c r="AL6" s="37"/>
      <c r="AM6" s="24"/>
      <c r="AN6" s="24"/>
      <c r="AO6" s="24"/>
      <c r="AP6" s="24"/>
      <c r="AQ6" s="24"/>
      <c r="AR6" s="37"/>
      <c r="AS6" s="24"/>
      <c r="AT6" s="24"/>
      <c r="AU6" s="24"/>
      <c r="AV6" s="24"/>
      <c r="AW6" s="24"/>
      <c r="AX6" s="37"/>
      <c r="AY6" s="24"/>
      <c r="AZ6" s="24"/>
      <c r="BA6" s="24"/>
      <c r="BB6" s="24"/>
      <c r="BC6" s="24"/>
      <c r="BD6" s="37"/>
      <c r="BE6" s="24"/>
      <c r="BF6" s="24"/>
      <c r="BG6" s="24"/>
      <c r="BH6" s="24"/>
      <c r="BI6" s="24"/>
      <c r="BJ6" s="37"/>
      <c r="BK6" s="24"/>
      <c r="BL6" s="24"/>
      <c r="BM6" s="24"/>
      <c r="BN6" s="24"/>
      <c r="BO6" s="24"/>
      <c r="BP6" s="37"/>
      <c r="BQ6" s="24"/>
      <c r="BR6" s="24"/>
      <c r="BS6" s="24"/>
      <c r="BT6" s="24"/>
      <c r="BU6" s="24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2:91" s="1" customFormat="1" ht="42" customHeight="1" x14ac:dyDescent="0.25">
      <c r="B7" s="11"/>
      <c r="C7" s="25"/>
      <c r="D7" s="54">
        <v>1</v>
      </c>
      <c r="E7" s="19" t="s">
        <v>129</v>
      </c>
      <c r="F7" s="19" t="s">
        <v>130</v>
      </c>
      <c r="G7" s="55">
        <v>4</v>
      </c>
      <c r="H7" s="59" t="s">
        <v>128</v>
      </c>
      <c r="J7" s="3"/>
      <c r="K7" s="37"/>
      <c r="L7" s="37"/>
      <c r="N7" s="3"/>
      <c r="O7" s="3"/>
      <c r="P7" s="25"/>
      <c r="Q7" s="37"/>
      <c r="R7" s="37"/>
      <c r="S7" s="37"/>
      <c r="T7" s="37"/>
      <c r="V7" s="3"/>
      <c r="W7" s="37"/>
      <c r="X7" s="37"/>
      <c r="Z7" s="3"/>
      <c r="AA7" s="37"/>
      <c r="AB7" s="37"/>
      <c r="AC7" s="37"/>
      <c r="AD7" s="37"/>
      <c r="AF7" s="3"/>
      <c r="AG7" s="37"/>
      <c r="AH7" s="37"/>
      <c r="AI7" s="37"/>
      <c r="AJ7" s="37"/>
      <c r="AL7" s="3"/>
      <c r="AM7" s="37"/>
      <c r="AN7" s="37"/>
      <c r="AO7" s="37"/>
      <c r="AP7" s="37"/>
      <c r="AR7" s="3"/>
      <c r="AS7" s="37"/>
      <c r="AT7" s="37"/>
      <c r="AU7" s="37"/>
      <c r="AV7" s="37"/>
      <c r="AX7" s="3"/>
      <c r="AY7" s="37"/>
      <c r="AZ7" s="37"/>
      <c r="BA7" s="37"/>
      <c r="BB7" s="37"/>
      <c r="BD7" s="3"/>
      <c r="BE7" s="37"/>
      <c r="BF7" s="37"/>
      <c r="BG7" s="37"/>
      <c r="BH7" s="37"/>
      <c r="BJ7" s="3"/>
      <c r="BK7" s="37"/>
      <c r="BL7" s="37"/>
      <c r="BM7" s="37"/>
      <c r="BN7" s="37"/>
      <c r="BP7" s="3"/>
      <c r="BQ7" s="37"/>
      <c r="BR7" s="37"/>
      <c r="BS7" s="37"/>
      <c r="BT7" s="37"/>
      <c r="BY7" s="26"/>
      <c r="BZ7" s="26"/>
      <c r="CA7" s="26"/>
      <c r="CB7" s="26"/>
      <c r="CC7" s="26"/>
      <c r="CD7" s="26"/>
      <c r="CE7" s="26"/>
      <c r="CF7" s="2"/>
      <c r="CG7" s="5"/>
      <c r="CH7" s="4"/>
      <c r="CI7" s="2"/>
      <c r="CJ7" s="10"/>
      <c r="CK7" s="10"/>
      <c r="CL7" s="10"/>
      <c r="CM7" s="10"/>
    </row>
    <row r="8" spans="2:91" s="1" customFormat="1" ht="52.9" customHeight="1" x14ac:dyDescent="0.25">
      <c r="B8" s="11"/>
      <c r="C8" s="25"/>
      <c r="D8" s="20" t="s">
        <v>16</v>
      </c>
      <c r="E8" s="21" t="s">
        <v>28</v>
      </c>
      <c r="F8" s="21" t="s">
        <v>17</v>
      </c>
      <c r="G8" s="22" t="s">
        <v>18</v>
      </c>
      <c r="H8" s="27"/>
      <c r="J8" s="3"/>
      <c r="K8" s="37"/>
      <c r="L8" s="37"/>
      <c r="N8" s="3"/>
      <c r="O8" s="3"/>
      <c r="P8" s="25"/>
      <c r="Q8" s="37"/>
      <c r="R8" s="37"/>
      <c r="S8" s="37"/>
      <c r="T8" s="37"/>
      <c r="V8" s="3"/>
      <c r="W8" s="37"/>
      <c r="X8" s="37"/>
      <c r="Z8" s="3"/>
      <c r="AA8" s="37"/>
      <c r="AB8" s="37"/>
      <c r="AC8" s="37"/>
      <c r="AD8" s="37"/>
      <c r="AF8" s="3"/>
      <c r="AG8" s="37"/>
      <c r="AH8" s="37"/>
      <c r="AI8" s="37"/>
      <c r="AJ8" s="37"/>
      <c r="AL8" s="3"/>
      <c r="AM8" s="37"/>
      <c r="AN8" s="37"/>
      <c r="AO8" s="37"/>
      <c r="AP8" s="37"/>
      <c r="AR8" s="3"/>
      <c r="AS8" s="37"/>
      <c r="AT8" s="37"/>
      <c r="AU8" s="37"/>
      <c r="AV8" s="37"/>
      <c r="AX8" s="3"/>
      <c r="AY8" s="37"/>
      <c r="AZ8" s="37"/>
      <c r="BA8" s="37"/>
      <c r="BB8" s="37"/>
      <c r="BD8" s="3"/>
      <c r="BE8" s="37"/>
      <c r="BF8" s="37"/>
      <c r="BG8" s="37"/>
      <c r="BH8" s="37"/>
      <c r="BJ8" s="3"/>
      <c r="BK8" s="37"/>
      <c r="BL8" s="37"/>
      <c r="BM8" s="37"/>
      <c r="BN8" s="37"/>
      <c r="BP8" s="3"/>
      <c r="BQ8" s="37"/>
      <c r="BR8" s="37"/>
      <c r="BS8" s="37"/>
      <c r="BT8" s="37"/>
      <c r="BY8" s="26"/>
      <c r="BZ8" s="26"/>
      <c r="CA8" s="26"/>
      <c r="CB8" s="26"/>
      <c r="CC8" s="26"/>
      <c r="CD8" s="26"/>
      <c r="CE8" s="26"/>
      <c r="CF8" s="2"/>
      <c r="CG8" s="5"/>
      <c r="CH8" s="4"/>
      <c r="CI8" s="2"/>
      <c r="CJ8" s="10"/>
      <c r="CK8" s="10"/>
      <c r="CL8" s="10"/>
      <c r="CM8" s="10"/>
    </row>
    <row r="9" spans="2:91" s="1" customFormat="1" ht="42" customHeight="1" x14ac:dyDescent="0.25">
      <c r="B9" s="139" t="s">
        <v>148</v>
      </c>
      <c r="C9" s="26" t="s">
        <v>10</v>
      </c>
      <c r="D9" s="38"/>
      <c r="E9" s="38"/>
      <c r="F9" s="38"/>
      <c r="G9" s="38" t="s">
        <v>30</v>
      </c>
      <c r="H9" s="9" t="s">
        <v>288</v>
      </c>
      <c r="I9" s="1" cm="1">
        <f t="array" ref="I9">IFERROR(_xlfn.IFS(D9="X",1,E9="X",2,F9="X",3,G9="X",4),0)</f>
        <v>4</v>
      </c>
      <c r="J9" s="3"/>
      <c r="K9" s="28"/>
      <c r="L9" s="28"/>
      <c r="M9" s="3"/>
      <c r="N9" s="3"/>
      <c r="O9" s="3"/>
      <c r="P9" s="26"/>
      <c r="Q9" s="28"/>
      <c r="R9" s="28"/>
      <c r="S9" s="28"/>
      <c r="T9" s="28"/>
      <c r="U9" s="3"/>
      <c r="V9" s="3"/>
      <c r="W9" s="28"/>
      <c r="X9" s="28"/>
      <c r="Y9" s="3"/>
      <c r="Z9" s="3"/>
      <c r="AA9" s="28"/>
      <c r="AB9" s="28"/>
      <c r="AC9" s="28"/>
      <c r="AD9" s="28"/>
      <c r="AE9" s="3"/>
      <c r="AF9" s="3"/>
      <c r="AG9" s="28"/>
      <c r="AH9" s="28"/>
      <c r="AI9" s="28"/>
      <c r="AJ9" s="28"/>
      <c r="AK9" s="3"/>
      <c r="AL9" s="3"/>
      <c r="AM9" s="28"/>
      <c r="AN9" s="28"/>
      <c r="AO9" s="28"/>
      <c r="AP9" s="28"/>
      <c r="AQ9" s="3"/>
      <c r="AR9" s="3"/>
      <c r="AS9" s="28"/>
      <c r="AT9" s="28"/>
      <c r="AU9" s="28"/>
      <c r="AV9" s="28"/>
      <c r="AW9" s="3"/>
      <c r="AX9" s="3"/>
      <c r="AY9" s="28"/>
      <c r="AZ9" s="28"/>
      <c r="BA9" s="28"/>
      <c r="BB9" s="28"/>
      <c r="BC9" s="3"/>
      <c r="BD9" s="3"/>
      <c r="BE9" s="28"/>
      <c r="BF9" s="28"/>
      <c r="BG9" s="28"/>
      <c r="BH9" s="28"/>
      <c r="BI9" s="3"/>
      <c r="BJ9" s="3"/>
      <c r="BK9" s="28"/>
      <c r="BL9" s="28"/>
      <c r="BM9" s="28"/>
      <c r="BN9" s="28"/>
      <c r="BO9" s="3"/>
      <c r="BP9" s="3"/>
      <c r="BQ9" s="28"/>
      <c r="BR9" s="28"/>
      <c r="BS9" s="28"/>
      <c r="BT9" s="28"/>
      <c r="BU9" s="3"/>
      <c r="BY9" s="26"/>
      <c r="BZ9" s="26"/>
      <c r="CA9" s="26"/>
      <c r="CB9" s="26"/>
      <c r="CC9" s="26"/>
      <c r="CD9" s="26"/>
      <c r="CE9" s="26"/>
      <c r="CF9" s="2"/>
      <c r="CG9" s="5"/>
      <c r="CH9" s="4"/>
      <c r="CI9" s="2"/>
      <c r="CJ9" s="10"/>
      <c r="CK9" s="10"/>
      <c r="CL9" s="10"/>
      <c r="CM9" s="10"/>
    </row>
    <row r="10" spans="2:91" s="1" customFormat="1" ht="42" customHeight="1" x14ac:dyDescent="0.25">
      <c r="B10" s="139"/>
      <c r="C10" s="24" t="s">
        <v>63</v>
      </c>
      <c r="D10" s="38" t="s">
        <v>30</v>
      </c>
      <c r="E10" s="38"/>
      <c r="F10" s="38"/>
      <c r="G10" s="38"/>
      <c r="H10" s="9"/>
      <c r="I10" s="1" cm="1">
        <f t="array" ref="I10">IFERROR(_xlfn.IFS(D10="X",1,E10="X",2,F10="X",3,G10="X",4),0)</f>
        <v>1</v>
      </c>
      <c r="J10" s="3"/>
      <c r="K10" s="28"/>
      <c r="L10" s="28"/>
      <c r="M10" s="3"/>
      <c r="N10" s="3"/>
      <c r="O10" s="3"/>
      <c r="P10" s="26"/>
      <c r="Q10" s="28"/>
      <c r="R10" s="28"/>
      <c r="S10" s="28"/>
      <c r="T10" s="28"/>
      <c r="U10" s="3"/>
      <c r="V10" s="3"/>
      <c r="W10" s="25"/>
      <c r="X10" s="25"/>
      <c r="Y10" s="3"/>
      <c r="Z10" s="3"/>
      <c r="AA10" s="25"/>
      <c r="AB10" s="25"/>
      <c r="AC10" s="25"/>
      <c r="AD10" s="25"/>
      <c r="AE10" s="3"/>
      <c r="AF10" s="3"/>
      <c r="AG10" s="25"/>
      <c r="AH10" s="25"/>
      <c r="AI10" s="25"/>
      <c r="AJ10" s="25"/>
      <c r="AK10" s="3"/>
      <c r="AL10" s="3"/>
      <c r="AM10" s="25"/>
      <c r="AN10" s="25"/>
      <c r="AO10" s="25"/>
      <c r="AP10" s="25"/>
      <c r="AQ10" s="3"/>
      <c r="AR10" s="3"/>
      <c r="AS10" s="25"/>
      <c r="AT10" s="25"/>
      <c r="AU10" s="25"/>
      <c r="AV10" s="25"/>
      <c r="AW10" s="3"/>
      <c r="AX10" s="3"/>
      <c r="AY10" s="25"/>
      <c r="AZ10" s="25"/>
      <c r="BA10" s="25"/>
      <c r="BB10" s="25"/>
      <c r="BC10" s="3"/>
      <c r="BD10" s="3"/>
      <c r="BE10" s="25"/>
      <c r="BF10" s="25"/>
      <c r="BG10" s="25"/>
      <c r="BH10" s="25"/>
      <c r="BI10" s="3"/>
      <c r="BJ10" s="3"/>
      <c r="BK10" s="25"/>
      <c r="BL10" s="25"/>
      <c r="BM10" s="25"/>
      <c r="BN10" s="25"/>
      <c r="BO10" s="3"/>
      <c r="BP10" s="3"/>
      <c r="BQ10" s="25"/>
      <c r="BR10" s="25"/>
      <c r="BS10" s="25"/>
      <c r="BT10" s="25"/>
      <c r="BU10" s="3"/>
      <c r="BY10" s="26"/>
      <c r="BZ10" s="26"/>
      <c r="CA10" s="26"/>
      <c r="CB10" s="26"/>
      <c r="CC10" s="26"/>
      <c r="CD10" s="26"/>
      <c r="CE10" s="26"/>
      <c r="CF10" s="2"/>
      <c r="CG10" s="5"/>
      <c r="CH10" s="4"/>
      <c r="CI10" s="2"/>
      <c r="CJ10" s="10"/>
      <c r="CK10" s="10"/>
      <c r="CL10" s="10"/>
      <c r="CM10" s="10"/>
    </row>
    <row r="11" spans="2:91" s="1" customFormat="1" ht="42" customHeight="1" x14ac:dyDescent="0.25">
      <c r="B11" s="139"/>
      <c r="C11" s="26" t="s">
        <v>64</v>
      </c>
      <c r="D11" s="38"/>
      <c r="E11" s="38"/>
      <c r="F11" s="38"/>
      <c r="G11" s="38" t="s">
        <v>30</v>
      </c>
      <c r="H11" s="9" t="s">
        <v>289</v>
      </c>
      <c r="I11" s="1" cm="1">
        <f t="array" ref="I11">IFERROR(_xlfn.IFS(D11="X",1,E11="X",2,F11="X",3,G11="X",4),0)</f>
        <v>4</v>
      </c>
      <c r="J11" s="3"/>
      <c r="K11" s="28"/>
      <c r="L11" s="28"/>
      <c r="M11" s="3"/>
      <c r="N11" s="3"/>
      <c r="O11" s="3"/>
      <c r="P11" s="26"/>
      <c r="Q11" s="28"/>
      <c r="R11" s="28"/>
      <c r="S11" s="28"/>
      <c r="T11" s="28"/>
      <c r="U11" s="3"/>
      <c r="V11" s="3"/>
      <c r="W11" s="25"/>
      <c r="X11" s="25"/>
      <c r="Y11" s="3"/>
      <c r="Z11" s="3"/>
      <c r="AA11" s="25"/>
      <c r="AB11" s="25"/>
      <c r="AC11" s="25"/>
      <c r="AD11" s="25"/>
      <c r="AE11" s="3"/>
      <c r="AF11" s="3"/>
      <c r="AG11" s="25"/>
      <c r="AH11" s="25"/>
      <c r="AI11" s="25"/>
      <c r="AJ11" s="25"/>
      <c r="AK11" s="3"/>
      <c r="AL11" s="3"/>
      <c r="AM11" s="25"/>
      <c r="AN11" s="25"/>
      <c r="AO11" s="25"/>
      <c r="AP11" s="25"/>
      <c r="AQ11" s="3"/>
      <c r="AR11" s="3"/>
      <c r="AS11" s="25"/>
      <c r="AT11" s="25"/>
      <c r="AU11" s="25"/>
      <c r="AV11" s="25"/>
      <c r="AW11" s="3"/>
      <c r="AX11" s="3"/>
      <c r="AY11" s="25"/>
      <c r="AZ11" s="25"/>
      <c r="BA11" s="25"/>
      <c r="BB11" s="25"/>
      <c r="BC11" s="3"/>
      <c r="BD11" s="3"/>
      <c r="BE11" s="25"/>
      <c r="BF11" s="25"/>
      <c r="BG11" s="25"/>
      <c r="BH11" s="25"/>
      <c r="BI11" s="3"/>
      <c r="BJ11" s="3"/>
      <c r="BK11" s="25"/>
      <c r="BL11" s="25"/>
      <c r="BM11" s="25"/>
      <c r="BN11" s="25"/>
      <c r="BO11" s="3"/>
      <c r="BP11" s="3"/>
      <c r="BQ11" s="25"/>
      <c r="BR11" s="25"/>
      <c r="BS11" s="25"/>
      <c r="BT11" s="25"/>
      <c r="BU11" s="3"/>
      <c r="BY11" s="26"/>
      <c r="BZ11" s="26"/>
      <c r="CA11" s="26"/>
      <c r="CB11" s="26"/>
      <c r="CC11" s="26"/>
      <c r="CD11" s="26"/>
      <c r="CE11" s="26"/>
      <c r="CF11" s="2"/>
      <c r="CG11" s="5"/>
      <c r="CH11" s="4"/>
      <c r="CI11" s="2"/>
      <c r="CJ11" s="10"/>
      <c r="CK11" s="10"/>
      <c r="CL11" s="10"/>
      <c r="CM11" s="10"/>
    </row>
    <row r="12" spans="2:91" s="1" customFormat="1" ht="42" customHeight="1" x14ac:dyDescent="0.25">
      <c r="B12" s="139"/>
      <c r="C12" s="26" t="s">
        <v>12</v>
      </c>
      <c r="D12" s="38" t="s">
        <v>30</v>
      </c>
      <c r="E12" s="38"/>
      <c r="F12" s="38"/>
      <c r="G12" s="38"/>
      <c r="H12" s="9"/>
      <c r="I12" s="1" cm="1">
        <f t="array" ref="I12">IFERROR(_xlfn.IFS(D12="X",1,E12="X",2,F12="X",3,G12="X",4),0)</f>
        <v>1</v>
      </c>
      <c r="J12" s="3"/>
      <c r="K12" s="28"/>
      <c r="L12" s="28"/>
      <c r="M12" s="3"/>
      <c r="N12" s="3"/>
      <c r="O12" s="3"/>
      <c r="P12" s="26"/>
      <c r="Q12" s="28"/>
      <c r="R12" s="28"/>
      <c r="S12" s="28"/>
      <c r="T12" s="28"/>
      <c r="U12" s="3"/>
      <c r="V12" s="3"/>
      <c r="W12" s="25"/>
      <c r="X12" s="25"/>
      <c r="Y12" s="3"/>
      <c r="Z12" s="3"/>
      <c r="AA12" s="25"/>
      <c r="AB12" s="25"/>
      <c r="AC12" s="25"/>
      <c r="AD12" s="25"/>
      <c r="AE12" s="3"/>
      <c r="AF12" s="3"/>
      <c r="AG12" s="25"/>
      <c r="AH12" s="25"/>
      <c r="AI12" s="25"/>
      <c r="AJ12" s="25"/>
      <c r="AK12" s="3"/>
      <c r="AL12" s="3"/>
      <c r="AM12" s="25"/>
      <c r="AN12" s="25"/>
      <c r="AO12" s="25"/>
      <c r="AP12" s="25"/>
      <c r="AQ12" s="3"/>
      <c r="AR12" s="3"/>
      <c r="AS12" s="25"/>
      <c r="AT12" s="25"/>
      <c r="AU12" s="25"/>
      <c r="AV12" s="25"/>
      <c r="AW12" s="3"/>
      <c r="AX12" s="3"/>
      <c r="AY12" s="25"/>
      <c r="AZ12" s="25"/>
      <c r="BA12" s="25"/>
      <c r="BB12" s="25"/>
      <c r="BC12" s="3"/>
      <c r="BD12" s="3"/>
      <c r="BE12" s="25"/>
      <c r="BF12" s="25"/>
      <c r="BG12" s="25"/>
      <c r="BH12" s="25"/>
      <c r="BI12" s="3"/>
      <c r="BJ12" s="3"/>
      <c r="BK12" s="25"/>
      <c r="BL12" s="25"/>
      <c r="BM12" s="25"/>
      <c r="BN12" s="25"/>
      <c r="BO12" s="3"/>
      <c r="BP12" s="3"/>
      <c r="BQ12" s="25"/>
      <c r="BR12" s="25"/>
      <c r="BS12" s="25"/>
      <c r="BT12" s="25"/>
      <c r="BU12" s="3"/>
      <c r="BY12" s="26"/>
      <c r="BZ12" s="26"/>
      <c r="CA12" s="26"/>
      <c r="CB12" s="26"/>
      <c r="CC12" s="26"/>
      <c r="CD12" s="26"/>
      <c r="CE12" s="26"/>
      <c r="CF12" s="2"/>
      <c r="CG12" s="5"/>
      <c r="CH12" s="4"/>
      <c r="CI12" s="2"/>
      <c r="CJ12" s="10"/>
      <c r="CK12" s="10"/>
      <c r="CL12" s="10"/>
      <c r="CM12" s="10"/>
    </row>
    <row r="13" spans="2:91" s="1" customFormat="1" ht="42" customHeight="1" x14ac:dyDescent="0.25">
      <c r="B13" s="139"/>
      <c r="C13" s="26" t="s">
        <v>13</v>
      </c>
      <c r="D13" s="38"/>
      <c r="E13" s="38"/>
      <c r="F13" s="38" t="s">
        <v>30</v>
      </c>
      <c r="G13" s="38"/>
      <c r="H13" s="9" t="s">
        <v>287</v>
      </c>
      <c r="I13" s="1" cm="1">
        <f t="array" ref="I13">IFERROR(_xlfn.IFS(D13="X",1,E13="X",2,F13="X",3,G13="X",4),0)</f>
        <v>3</v>
      </c>
      <c r="J13" s="3"/>
      <c r="K13" s="28"/>
      <c r="L13" s="28"/>
      <c r="M13" s="3"/>
      <c r="N13" s="3"/>
      <c r="O13" s="3"/>
      <c r="P13" s="26"/>
      <c r="Q13" s="28"/>
      <c r="R13" s="28"/>
      <c r="S13" s="28"/>
      <c r="T13" s="28"/>
      <c r="U13" s="3"/>
      <c r="V13" s="3"/>
      <c r="W13" s="25"/>
      <c r="X13" s="25"/>
      <c r="Y13" s="3"/>
      <c r="Z13" s="3"/>
      <c r="AA13" s="25"/>
      <c r="AB13" s="25"/>
      <c r="AC13" s="25"/>
      <c r="AD13" s="25"/>
      <c r="AE13" s="3"/>
      <c r="AF13" s="3"/>
      <c r="AG13" s="25"/>
      <c r="AH13" s="25"/>
      <c r="AI13" s="25"/>
      <c r="AJ13" s="25"/>
      <c r="AK13" s="3"/>
      <c r="AL13" s="3"/>
      <c r="AM13" s="25"/>
      <c r="AN13" s="25"/>
      <c r="AO13" s="25"/>
      <c r="AP13" s="25"/>
      <c r="AQ13" s="3"/>
      <c r="AR13" s="3"/>
      <c r="AS13" s="25"/>
      <c r="AT13" s="25"/>
      <c r="AU13" s="25"/>
      <c r="AV13" s="25"/>
      <c r="AW13" s="3"/>
      <c r="AX13" s="3"/>
      <c r="AY13" s="25"/>
      <c r="AZ13" s="25"/>
      <c r="BA13" s="25"/>
      <c r="BB13" s="25"/>
      <c r="BC13" s="3"/>
      <c r="BD13" s="3"/>
      <c r="BE13" s="25"/>
      <c r="BF13" s="25"/>
      <c r="BG13" s="25"/>
      <c r="BH13" s="25"/>
      <c r="BI13" s="3"/>
      <c r="BJ13" s="3"/>
      <c r="BK13" s="25"/>
      <c r="BL13" s="25"/>
      <c r="BM13" s="25"/>
      <c r="BN13" s="25"/>
      <c r="BO13" s="3"/>
      <c r="BP13" s="3"/>
      <c r="BQ13" s="25"/>
      <c r="BR13" s="25"/>
      <c r="BS13" s="25"/>
      <c r="BT13" s="25"/>
      <c r="BU13" s="3"/>
      <c r="BY13" s="26"/>
      <c r="BZ13" s="26"/>
      <c r="CA13" s="26"/>
      <c r="CB13" s="26"/>
      <c r="CC13" s="26"/>
      <c r="CD13" s="26"/>
      <c r="CE13" s="26"/>
      <c r="CF13" s="2"/>
      <c r="CG13" s="5"/>
      <c r="CH13" s="4"/>
      <c r="CI13" s="2"/>
      <c r="CJ13" s="10"/>
      <c r="CK13" s="10"/>
      <c r="CL13" s="10"/>
      <c r="CM13" s="10"/>
    </row>
    <row r="14" spans="2:91" s="1" customFormat="1" ht="42" customHeight="1" x14ac:dyDescent="0.25">
      <c r="B14" s="139"/>
      <c r="C14" s="26" t="s">
        <v>67</v>
      </c>
      <c r="D14" s="38"/>
      <c r="E14" s="38"/>
      <c r="F14" s="38"/>
      <c r="G14" s="38" t="s">
        <v>30</v>
      </c>
      <c r="H14" s="9" t="s">
        <v>289</v>
      </c>
      <c r="I14" s="1" cm="1">
        <f t="array" ref="I14">IFERROR(_xlfn.IFS(D14="X",1,E14="X",2,F14="X",3,G14="X",4),0)</f>
        <v>4</v>
      </c>
      <c r="J14" s="3"/>
      <c r="K14" s="28"/>
      <c r="L14" s="28"/>
      <c r="M14" s="3"/>
      <c r="N14" s="3"/>
      <c r="O14" s="3"/>
      <c r="P14" s="26"/>
      <c r="Q14" s="28"/>
      <c r="R14" s="28"/>
      <c r="S14" s="28"/>
      <c r="T14" s="28"/>
      <c r="U14" s="3"/>
      <c r="V14" s="3"/>
      <c r="W14" s="25"/>
      <c r="X14" s="25"/>
      <c r="Y14" s="3"/>
      <c r="Z14" s="3"/>
      <c r="AA14" s="25"/>
      <c r="AB14" s="25"/>
      <c r="AC14" s="25"/>
      <c r="AD14" s="25"/>
      <c r="AE14" s="3"/>
      <c r="AF14" s="3"/>
      <c r="AG14" s="25"/>
      <c r="AH14" s="25"/>
      <c r="AI14" s="25"/>
      <c r="AJ14" s="25"/>
      <c r="AK14" s="3"/>
      <c r="AL14" s="3"/>
      <c r="AM14" s="25"/>
      <c r="AN14" s="25"/>
      <c r="AO14" s="25"/>
      <c r="AP14" s="25"/>
      <c r="AQ14" s="3"/>
      <c r="AR14" s="3"/>
      <c r="AS14" s="25"/>
      <c r="AT14" s="25"/>
      <c r="AU14" s="25"/>
      <c r="AV14" s="25"/>
      <c r="AW14" s="3"/>
      <c r="AX14" s="3"/>
      <c r="AY14" s="25"/>
      <c r="AZ14" s="25"/>
      <c r="BA14" s="25"/>
      <c r="BB14" s="25"/>
      <c r="BC14" s="3"/>
      <c r="BD14" s="3"/>
      <c r="BE14" s="25"/>
      <c r="BF14" s="25"/>
      <c r="BG14" s="25"/>
      <c r="BH14" s="25"/>
      <c r="BI14" s="3"/>
      <c r="BJ14" s="3"/>
      <c r="BK14" s="25"/>
      <c r="BL14" s="25"/>
      <c r="BM14" s="25"/>
      <c r="BN14" s="25"/>
      <c r="BO14" s="3"/>
      <c r="BP14" s="3"/>
      <c r="BQ14" s="25"/>
      <c r="BR14" s="25"/>
      <c r="BS14" s="25"/>
      <c r="BT14" s="25"/>
      <c r="BU14" s="3"/>
      <c r="BY14" s="26"/>
      <c r="BZ14" s="26"/>
      <c r="CA14" s="26"/>
      <c r="CB14" s="26"/>
      <c r="CC14" s="26"/>
      <c r="CD14" s="26"/>
      <c r="CE14" s="26"/>
      <c r="CF14" s="2"/>
      <c r="CG14" s="5"/>
      <c r="CH14" s="4"/>
      <c r="CI14" s="2"/>
      <c r="CJ14" s="10"/>
      <c r="CK14" s="10"/>
      <c r="CL14" s="10"/>
      <c r="CM14" s="10"/>
    </row>
    <row r="15" spans="2:91" s="1" customFormat="1" ht="42" customHeight="1" x14ac:dyDescent="0.25">
      <c r="B15" s="139"/>
      <c r="C15" s="26" t="s">
        <v>69</v>
      </c>
      <c r="D15" s="38"/>
      <c r="E15" s="38"/>
      <c r="F15" s="38"/>
      <c r="G15" s="38" t="s">
        <v>30</v>
      </c>
      <c r="H15" s="9" t="s">
        <v>289</v>
      </c>
      <c r="I15" s="1" cm="1">
        <f t="array" ref="I15">IFERROR(_xlfn.IFS(D15="X",1,E15="X",2,F15="X",3,G15="X",4),0)</f>
        <v>4</v>
      </c>
      <c r="J15" s="3"/>
      <c r="K15" s="28"/>
      <c r="L15" s="28"/>
      <c r="M15" s="3"/>
      <c r="N15" s="3"/>
      <c r="O15" s="3"/>
      <c r="P15" s="26"/>
      <c r="Q15" s="28"/>
      <c r="R15" s="28"/>
      <c r="S15" s="28"/>
      <c r="T15" s="28"/>
      <c r="U15" s="3"/>
      <c r="V15" s="3"/>
      <c r="W15" s="25"/>
      <c r="X15" s="25"/>
      <c r="Y15" s="3"/>
      <c r="Z15" s="3"/>
      <c r="AA15" s="25"/>
      <c r="AB15" s="25"/>
      <c r="AC15" s="25"/>
      <c r="AD15" s="25"/>
      <c r="AE15" s="3"/>
      <c r="AF15" s="3"/>
      <c r="AG15" s="25"/>
      <c r="AH15" s="25"/>
      <c r="AI15" s="25"/>
      <c r="AJ15" s="25"/>
      <c r="AK15" s="3"/>
      <c r="AL15" s="3"/>
      <c r="AM15" s="25"/>
      <c r="AN15" s="25"/>
      <c r="AO15" s="25"/>
      <c r="AP15" s="25"/>
      <c r="AQ15" s="3"/>
      <c r="AR15" s="3"/>
      <c r="AS15" s="25"/>
      <c r="AT15" s="25"/>
      <c r="AU15" s="25"/>
      <c r="AV15" s="25"/>
      <c r="AW15" s="3"/>
      <c r="AX15" s="3"/>
      <c r="AY15" s="25"/>
      <c r="AZ15" s="25"/>
      <c r="BA15" s="25"/>
      <c r="BB15" s="25"/>
      <c r="BC15" s="3"/>
      <c r="BD15" s="3"/>
      <c r="BE15" s="25"/>
      <c r="BF15" s="25"/>
      <c r="BG15" s="25"/>
      <c r="BH15" s="25"/>
      <c r="BI15" s="3"/>
      <c r="BJ15" s="3"/>
      <c r="BK15" s="25"/>
      <c r="BL15" s="25"/>
      <c r="BM15" s="25"/>
      <c r="BN15" s="25"/>
      <c r="BO15" s="3"/>
      <c r="BP15" s="3"/>
      <c r="BQ15" s="25"/>
      <c r="BR15" s="25"/>
      <c r="BS15" s="25"/>
      <c r="BT15" s="25"/>
      <c r="BU15" s="3"/>
      <c r="BY15" s="26"/>
      <c r="BZ15" s="26"/>
      <c r="CA15" s="26"/>
      <c r="CB15" s="26"/>
      <c r="CC15" s="26"/>
      <c r="CD15" s="26"/>
      <c r="CE15" s="26"/>
      <c r="CF15" s="2"/>
      <c r="CG15" s="5"/>
      <c r="CH15" s="4"/>
      <c r="CI15" s="2"/>
      <c r="CJ15" s="10"/>
      <c r="CK15" s="10"/>
      <c r="CL15" s="10"/>
      <c r="CM15" s="10"/>
    </row>
    <row r="16" spans="2:91" s="1" customFormat="1" ht="42" customHeight="1" x14ac:dyDescent="0.25">
      <c r="B16" s="139"/>
      <c r="C16" s="26" t="s">
        <v>71</v>
      </c>
      <c r="D16" s="38" t="s">
        <v>30</v>
      </c>
      <c r="E16" s="38"/>
      <c r="F16" s="38"/>
      <c r="G16" s="38"/>
      <c r="H16" s="9"/>
      <c r="I16" s="1" cm="1">
        <f t="array" ref="I16">IFERROR(_xlfn.IFS(D16="X",1,E16="X",2,F16="X",3,G16="X",4),0)</f>
        <v>1</v>
      </c>
      <c r="J16" s="3"/>
      <c r="K16" s="28"/>
      <c r="L16" s="28"/>
      <c r="M16" s="3"/>
      <c r="N16" s="3"/>
      <c r="O16" s="3"/>
      <c r="P16" s="26"/>
      <c r="Q16" s="28"/>
      <c r="R16" s="28"/>
      <c r="S16" s="28"/>
      <c r="T16" s="28"/>
      <c r="U16" s="3"/>
      <c r="V16" s="3"/>
      <c r="W16" s="25"/>
      <c r="X16" s="25"/>
      <c r="Y16" s="3"/>
      <c r="Z16" s="3"/>
      <c r="AA16" s="25"/>
      <c r="AB16" s="25"/>
      <c r="AC16" s="25"/>
      <c r="AD16" s="25"/>
      <c r="AE16" s="3"/>
      <c r="AF16" s="3"/>
      <c r="AG16" s="25"/>
      <c r="AH16" s="25"/>
      <c r="AI16" s="25"/>
      <c r="AJ16" s="25"/>
      <c r="AK16" s="3"/>
      <c r="AL16" s="3"/>
      <c r="AM16" s="25"/>
      <c r="AN16" s="25"/>
      <c r="AO16" s="25"/>
      <c r="AP16" s="25"/>
      <c r="AQ16" s="3"/>
      <c r="AR16" s="3"/>
      <c r="AS16" s="25"/>
      <c r="AT16" s="25"/>
      <c r="AU16" s="25"/>
      <c r="AV16" s="25"/>
      <c r="AW16" s="3"/>
      <c r="AX16" s="3"/>
      <c r="AY16" s="25"/>
      <c r="AZ16" s="25"/>
      <c r="BA16" s="25"/>
      <c r="BB16" s="25"/>
      <c r="BC16" s="3"/>
      <c r="BD16" s="3"/>
      <c r="BE16" s="25"/>
      <c r="BF16" s="25"/>
      <c r="BG16" s="25"/>
      <c r="BH16" s="25"/>
      <c r="BI16" s="3"/>
      <c r="BJ16" s="3"/>
      <c r="BK16" s="25"/>
      <c r="BL16" s="25"/>
      <c r="BM16" s="25"/>
      <c r="BN16" s="25"/>
      <c r="BO16" s="3"/>
      <c r="BP16" s="3"/>
      <c r="BQ16" s="25"/>
      <c r="BR16" s="25"/>
      <c r="BS16" s="25"/>
      <c r="BT16" s="25"/>
      <c r="BU16" s="3"/>
      <c r="BY16" s="26"/>
      <c r="BZ16" s="26"/>
      <c r="CA16" s="26"/>
      <c r="CB16" s="26"/>
      <c r="CC16" s="26"/>
      <c r="CD16" s="26"/>
      <c r="CE16" s="26"/>
      <c r="CF16" s="2"/>
      <c r="CG16" s="5"/>
      <c r="CH16" s="4"/>
      <c r="CI16" s="2"/>
      <c r="CJ16" s="10"/>
      <c r="CK16" s="10"/>
      <c r="CL16" s="10"/>
      <c r="CM16" s="10"/>
    </row>
    <row r="17" spans="2:91" s="1" customFormat="1" ht="42" customHeight="1" x14ac:dyDescent="0.25">
      <c r="B17" s="139"/>
      <c r="C17" s="26"/>
      <c r="D17" s="63"/>
      <c r="E17" s="63"/>
      <c r="F17" s="63"/>
      <c r="G17" s="63"/>
      <c r="H17" s="64"/>
      <c r="J17" s="3"/>
      <c r="K17" s="28"/>
      <c r="L17" s="28"/>
      <c r="M17" s="3"/>
      <c r="N17" s="3"/>
      <c r="O17" s="3"/>
      <c r="P17" s="26"/>
      <c r="Q17" s="28"/>
      <c r="R17" s="28"/>
      <c r="S17" s="28"/>
      <c r="T17" s="28"/>
      <c r="U17" s="3"/>
      <c r="V17" s="3"/>
      <c r="W17" s="25"/>
      <c r="X17" s="25"/>
      <c r="Y17" s="3"/>
      <c r="Z17" s="3"/>
      <c r="AA17" s="25"/>
      <c r="AB17" s="25"/>
      <c r="AC17" s="25"/>
      <c r="AD17" s="25"/>
      <c r="AE17" s="3"/>
      <c r="AF17" s="3"/>
      <c r="AG17" s="25"/>
      <c r="AH17" s="25"/>
      <c r="AI17" s="25"/>
      <c r="AJ17" s="25"/>
      <c r="AK17" s="3"/>
      <c r="AL17" s="3"/>
      <c r="AM17" s="25"/>
      <c r="AN17" s="25"/>
      <c r="AO17" s="25"/>
      <c r="AP17" s="25"/>
      <c r="AQ17" s="3"/>
      <c r="AR17" s="3"/>
      <c r="AS17" s="25"/>
      <c r="AT17" s="25"/>
      <c r="AU17" s="25"/>
      <c r="AV17" s="25"/>
      <c r="AW17" s="3"/>
      <c r="AX17" s="3"/>
      <c r="AY17" s="25"/>
      <c r="AZ17" s="25"/>
      <c r="BA17" s="25"/>
      <c r="BB17" s="25"/>
      <c r="BC17" s="3"/>
      <c r="BD17" s="3"/>
      <c r="BE17" s="25"/>
      <c r="BF17" s="25"/>
      <c r="BG17" s="25"/>
      <c r="BH17" s="25"/>
      <c r="BI17" s="3"/>
      <c r="BJ17" s="3"/>
      <c r="BK17" s="25"/>
      <c r="BL17" s="25"/>
      <c r="BM17" s="25"/>
      <c r="BN17" s="25"/>
      <c r="BO17" s="3"/>
      <c r="BP17" s="3"/>
      <c r="BQ17" s="25"/>
      <c r="BR17" s="25"/>
      <c r="BS17" s="25"/>
      <c r="BT17" s="25"/>
      <c r="BU17" s="3"/>
      <c r="BY17" s="26"/>
      <c r="BZ17" s="26"/>
      <c r="CA17" s="26"/>
      <c r="CB17" s="26"/>
      <c r="CC17" s="26"/>
      <c r="CD17" s="26"/>
      <c r="CE17" s="26"/>
      <c r="CF17" s="2"/>
      <c r="CG17" s="5"/>
      <c r="CH17" s="4"/>
      <c r="CI17" s="2"/>
      <c r="CJ17" s="10"/>
      <c r="CK17" s="10"/>
      <c r="CL17" s="10"/>
      <c r="CM17" s="10"/>
    </row>
    <row r="18" spans="2:91" s="1" customFormat="1" ht="27" customHeight="1" x14ac:dyDescent="0.25">
      <c r="C18" s="25"/>
      <c r="D18" s="28"/>
      <c r="E18" s="28"/>
      <c r="F18" s="28"/>
      <c r="G18" s="28"/>
      <c r="H18" s="56" t="s">
        <v>132</v>
      </c>
      <c r="I18" s="57">
        <f>AVERAGEIF(I9:I17,"&lt;&gt;0")</f>
        <v>2.75</v>
      </c>
      <c r="J18" s="3"/>
      <c r="K18" s="28"/>
      <c r="L18" s="28"/>
      <c r="M18" s="30"/>
      <c r="N18" s="30"/>
      <c r="O18" s="3"/>
      <c r="P18" s="25"/>
      <c r="Q18" s="28"/>
      <c r="R18" s="28"/>
      <c r="S18" s="28"/>
      <c r="T18" s="28"/>
      <c r="U18" s="3"/>
      <c r="V18" s="30"/>
      <c r="W18" s="25"/>
      <c r="X18" s="25"/>
      <c r="Y18" s="3"/>
      <c r="Z18" s="3"/>
      <c r="AA18" s="25"/>
      <c r="AB18" s="25"/>
      <c r="AC18" s="25"/>
      <c r="AD18" s="25"/>
      <c r="AE18" s="3"/>
      <c r="AF18" s="3"/>
      <c r="AG18" s="25"/>
      <c r="AH18" s="25"/>
      <c r="AI18" s="25"/>
      <c r="AJ18" s="25"/>
      <c r="AK18" s="3"/>
      <c r="AL18" s="3"/>
      <c r="AM18" s="25"/>
      <c r="AN18" s="25"/>
      <c r="AO18" s="25"/>
      <c r="AP18" s="25"/>
      <c r="AQ18" s="3"/>
      <c r="AR18" s="3"/>
      <c r="AS18" s="25"/>
      <c r="AT18" s="25"/>
      <c r="AU18" s="25"/>
      <c r="AV18" s="25"/>
      <c r="AW18" s="3"/>
      <c r="AX18" s="3"/>
      <c r="AY18" s="25"/>
      <c r="AZ18" s="25"/>
      <c r="BA18" s="25"/>
      <c r="BB18" s="25"/>
      <c r="BC18" s="3"/>
      <c r="BD18" s="3"/>
      <c r="BE18" s="25"/>
      <c r="BF18" s="25"/>
      <c r="BG18" s="25"/>
      <c r="BH18" s="25"/>
      <c r="BI18" s="3"/>
      <c r="BJ18" s="3"/>
      <c r="BK18" s="25"/>
      <c r="BL18" s="25"/>
      <c r="BM18" s="25"/>
      <c r="BN18" s="25"/>
      <c r="BO18" s="3"/>
      <c r="BP18" s="3"/>
      <c r="BQ18" s="25"/>
      <c r="BR18" s="25"/>
      <c r="BS18" s="25"/>
      <c r="BT18" s="25"/>
      <c r="BU18" s="3"/>
      <c r="BY18" s="26"/>
      <c r="BZ18" s="26"/>
      <c r="CA18" s="26"/>
      <c r="CB18" s="26"/>
      <c r="CC18" s="26"/>
      <c r="CD18" s="26"/>
      <c r="CE18" s="26"/>
      <c r="CF18" s="2"/>
      <c r="CG18" s="5"/>
      <c r="CH18" s="4"/>
      <c r="CI18" s="2"/>
      <c r="CJ18" s="10"/>
      <c r="CK18" s="10"/>
      <c r="CL18" s="10"/>
      <c r="CM18" s="10"/>
    </row>
    <row r="19" spans="2:91" s="1" customFormat="1" ht="18.399999999999999" customHeight="1" thickBot="1" x14ac:dyDescent="0.3">
      <c r="B19" s="2"/>
      <c r="C19" s="2"/>
      <c r="D19" s="2"/>
      <c r="E19" s="2"/>
      <c r="F19" s="2"/>
      <c r="G19" s="2"/>
      <c r="H19" s="2"/>
      <c r="J19" s="2"/>
      <c r="K19" s="28"/>
      <c r="L19" s="28"/>
      <c r="M19" s="3"/>
      <c r="N19" s="3"/>
      <c r="O19" s="3"/>
      <c r="P19" s="25"/>
      <c r="Q19" s="28"/>
      <c r="R19" s="28"/>
      <c r="S19" s="28"/>
      <c r="T19" s="28"/>
      <c r="U19" s="3"/>
      <c r="V19" s="3"/>
      <c r="W19" s="25"/>
      <c r="X19" s="25"/>
      <c r="Y19" s="3"/>
      <c r="Z19" s="3"/>
      <c r="AA19" s="25"/>
      <c r="AB19" s="25"/>
      <c r="AC19" s="25"/>
      <c r="AD19" s="25"/>
      <c r="AE19" s="3"/>
      <c r="AF19" s="3"/>
      <c r="AG19" s="25"/>
      <c r="AH19" s="25"/>
      <c r="AI19" s="25"/>
      <c r="AJ19" s="25"/>
      <c r="AK19" s="3"/>
      <c r="AL19" s="3"/>
      <c r="AM19" s="25"/>
      <c r="AN19" s="25"/>
      <c r="AO19" s="25"/>
      <c r="AP19" s="25"/>
      <c r="AQ19" s="3"/>
      <c r="AR19" s="3"/>
      <c r="AS19" s="25"/>
      <c r="AT19" s="25"/>
      <c r="AU19" s="25"/>
      <c r="AV19" s="25"/>
      <c r="AW19" s="3"/>
      <c r="AX19" s="3"/>
      <c r="AY19" s="25"/>
      <c r="AZ19" s="25"/>
      <c r="BA19" s="25"/>
      <c r="BB19" s="25"/>
      <c r="BC19" s="3"/>
      <c r="BD19" s="3"/>
      <c r="BE19" s="25"/>
      <c r="BF19" s="25"/>
      <c r="BG19" s="25"/>
      <c r="BH19" s="25"/>
      <c r="BI19" s="3"/>
      <c r="BJ19" s="3"/>
      <c r="BK19" s="25"/>
      <c r="BL19" s="25"/>
      <c r="BM19" s="25"/>
      <c r="BN19" s="25"/>
      <c r="BO19" s="3"/>
      <c r="BP19" s="3"/>
      <c r="BQ19" s="25"/>
      <c r="BR19" s="25"/>
      <c r="BS19" s="25"/>
      <c r="BT19" s="25"/>
      <c r="BU19" s="3"/>
      <c r="BY19" s="26"/>
      <c r="BZ19" s="26"/>
      <c r="CA19" s="26"/>
      <c r="CB19" s="26"/>
      <c r="CC19" s="26"/>
      <c r="CD19" s="26"/>
      <c r="CE19" s="26"/>
      <c r="CF19" s="2"/>
      <c r="CG19" s="5"/>
      <c r="CH19" s="4"/>
      <c r="CI19" s="2"/>
      <c r="CJ19" s="10"/>
      <c r="CK19" s="10"/>
      <c r="CL19" s="10"/>
      <c r="CM19" s="10"/>
    </row>
    <row r="20" spans="2:91" ht="46.15" customHeight="1" thickBot="1" x14ac:dyDescent="0.3">
      <c r="C20" s="2" t="s">
        <v>131</v>
      </c>
      <c r="D20" s="104" t="s">
        <v>150</v>
      </c>
      <c r="E20" s="104"/>
      <c r="F20" s="104"/>
      <c r="G20" s="104"/>
      <c r="H20" s="104"/>
      <c r="I20" s="125" t="s">
        <v>133</v>
      </c>
      <c r="J20" s="125"/>
      <c r="K20" s="57">
        <f>AVERAGEIF(I27:I34,"&lt;&gt;0")</f>
        <v>3</v>
      </c>
      <c r="L20" s="36"/>
      <c r="M20" s="36"/>
      <c r="N20" s="36"/>
      <c r="O20" s="36"/>
      <c r="P20" s="36"/>
      <c r="Q20" s="36"/>
      <c r="R20" s="36"/>
      <c r="S20" s="36"/>
    </row>
    <row r="21" spans="2:91" ht="46.15" customHeight="1" x14ac:dyDescent="0.25">
      <c r="D21" s="36"/>
      <c r="E21" s="52"/>
      <c r="F21" s="52"/>
      <c r="G21" s="36"/>
      <c r="H21" s="36"/>
      <c r="I21" s="30"/>
      <c r="J21" s="12"/>
      <c r="K21" s="36"/>
      <c r="L21" s="36"/>
      <c r="M21" s="36"/>
      <c r="N21" s="36"/>
      <c r="O21" s="36"/>
      <c r="P21" s="36"/>
      <c r="Q21" s="36"/>
      <c r="R21" s="36"/>
      <c r="S21" s="36" t="s">
        <v>131</v>
      </c>
    </row>
    <row r="22" spans="2:91" ht="46.15" customHeight="1" thickBot="1" x14ac:dyDescent="0.3">
      <c r="D22" s="36"/>
      <c r="E22" s="36"/>
      <c r="F22" s="36"/>
      <c r="G22" s="36"/>
      <c r="H22" s="36"/>
      <c r="I22" s="30"/>
      <c r="J22" s="12"/>
      <c r="K22" s="36"/>
      <c r="L22" s="36"/>
      <c r="M22" s="36"/>
      <c r="N22" s="36"/>
      <c r="O22" s="36"/>
      <c r="P22" s="36"/>
      <c r="Q22" s="36"/>
      <c r="R22" s="36"/>
      <c r="S22" s="36"/>
    </row>
    <row r="23" spans="2:91" ht="46.15" customHeight="1" thickBot="1" x14ac:dyDescent="0.3">
      <c r="D23" s="36"/>
      <c r="E23" s="53"/>
      <c r="F23" s="53"/>
      <c r="G23" s="36"/>
      <c r="H23" s="36"/>
      <c r="I23" s="30"/>
      <c r="J23" s="12"/>
      <c r="K23" s="116" t="s">
        <v>136</v>
      </c>
      <c r="L23" s="116"/>
      <c r="M23" s="116"/>
      <c r="N23" s="116"/>
      <c r="O23" s="116"/>
      <c r="P23" s="116"/>
      <c r="Q23" s="116"/>
      <c r="R23" s="116"/>
      <c r="S23" s="116"/>
      <c r="U23" s="114" t="s">
        <v>295</v>
      </c>
      <c r="V23" s="114"/>
      <c r="W23" s="114"/>
    </row>
    <row r="24" spans="2:91" ht="22.9" customHeight="1" thickBot="1" x14ac:dyDescent="0.3">
      <c r="B24" s="37"/>
      <c r="C24" s="1"/>
      <c r="D24" s="37" t="s">
        <v>23</v>
      </c>
      <c r="E24" s="106" t="s">
        <v>22</v>
      </c>
      <c r="F24" s="106"/>
      <c r="G24" s="37" t="s">
        <v>26</v>
      </c>
      <c r="H24" s="24"/>
      <c r="I24" s="37"/>
      <c r="J24" s="37"/>
    </row>
    <row r="25" spans="2:91" ht="38.65" customHeight="1" x14ac:dyDescent="0.25">
      <c r="B25" s="11"/>
      <c r="C25" s="25"/>
      <c r="D25" s="54">
        <v>1</v>
      </c>
      <c r="E25" s="19" t="s">
        <v>129</v>
      </c>
      <c r="F25" s="19" t="s">
        <v>130</v>
      </c>
      <c r="G25" s="55">
        <v>4</v>
      </c>
      <c r="H25" s="60" t="s">
        <v>119</v>
      </c>
      <c r="J25" s="51"/>
      <c r="K25" s="119" t="s">
        <v>120</v>
      </c>
      <c r="L25" s="114"/>
      <c r="M25" s="114"/>
      <c r="N25" s="120"/>
      <c r="O25" s="40"/>
      <c r="P25" s="114" t="s">
        <v>121</v>
      </c>
      <c r="Q25" s="114"/>
      <c r="R25" s="114"/>
      <c r="S25" s="120"/>
      <c r="T25" s="37"/>
      <c r="U25" s="103" t="s">
        <v>296</v>
      </c>
      <c r="V25" s="103" t="s">
        <v>297</v>
      </c>
      <c r="W25" s="103" t="s">
        <v>298</v>
      </c>
    </row>
    <row r="26" spans="2:91" ht="46.15" customHeight="1" x14ac:dyDescent="0.25">
      <c r="B26" s="11"/>
      <c r="C26" s="25"/>
      <c r="D26" s="20" t="s">
        <v>16</v>
      </c>
      <c r="E26" s="21" t="s">
        <v>28</v>
      </c>
      <c r="F26" s="21" t="s">
        <v>17</v>
      </c>
      <c r="G26" s="22" t="s">
        <v>18</v>
      </c>
      <c r="H26" s="61" t="s">
        <v>122</v>
      </c>
      <c r="J26" s="51"/>
      <c r="K26" s="20" t="s">
        <v>123</v>
      </c>
      <c r="L26" s="22" t="s">
        <v>124</v>
      </c>
      <c r="M26" s="22" t="s">
        <v>125</v>
      </c>
      <c r="N26" s="62" t="s">
        <v>135</v>
      </c>
      <c r="O26" s="41"/>
      <c r="P26" s="20" t="s">
        <v>126</v>
      </c>
      <c r="Q26" s="22" t="s">
        <v>127</v>
      </c>
      <c r="R26" s="121" t="s">
        <v>128</v>
      </c>
      <c r="S26" s="122"/>
      <c r="T26" s="37"/>
      <c r="U26" s="43"/>
      <c r="V26" s="43"/>
      <c r="W26" s="43"/>
    </row>
    <row r="27" spans="2:91" ht="46.15" customHeight="1" x14ac:dyDescent="0.25">
      <c r="B27" s="139" t="s">
        <v>148</v>
      </c>
      <c r="C27" s="26" t="s">
        <v>10</v>
      </c>
      <c r="D27" s="38"/>
      <c r="E27" s="38"/>
      <c r="F27" s="38"/>
      <c r="G27" s="38"/>
      <c r="H27" s="9"/>
      <c r="I27" s="1" cm="1">
        <f t="array" ref="I27">IFERROR(_xlfn.IFS(D27="X",1,E27="X",2,F27="X",3,G27="X",4),0)</f>
        <v>0</v>
      </c>
      <c r="J27" s="51"/>
      <c r="K27" s="43"/>
      <c r="L27" s="43"/>
      <c r="M27" s="43"/>
      <c r="N27" s="43"/>
      <c r="O27" s="42"/>
      <c r="P27" s="44"/>
      <c r="Q27" s="9"/>
      <c r="R27" s="117"/>
      <c r="S27" s="118"/>
      <c r="T27" s="45"/>
      <c r="U27" s="43"/>
      <c r="V27" s="43"/>
      <c r="W27" s="43"/>
    </row>
    <row r="28" spans="2:91" ht="46.15" customHeight="1" x14ac:dyDescent="0.25">
      <c r="B28" s="139"/>
      <c r="C28" s="24" t="s">
        <v>63</v>
      </c>
      <c r="D28" s="38"/>
      <c r="E28" s="38"/>
      <c r="F28" s="38" t="s">
        <v>30</v>
      </c>
      <c r="G28" s="38"/>
      <c r="H28" s="9" t="s">
        <v>249</v>
      </c>
      <c r="I28" s="1" cm="1">
        <f t="array" ref="I28">IFERROR(_xlfn.IFS(D28="X",1,E28="X",2,F28="X",3,G28="X",4),0)</f>
        <v>3</v>
      </c>
      <c r="J28" s="51"/>
      <c r="K28" s="43" t="s">
        <v>223</v>
      </c>
      <c r="L28" s="43" t="s">
        <v>223</v>
      </c>
      <c r="M28" s="43" t="s">
        <v>223</v>
      </c>
      <c r="N28" s="43"/>
      <c r="O28" s="42"/>
      <c r="P28" s="44">
        <v>46113</v>
      </c>
      <c r="Q28" s="9"/>
      <c r="R28" s="117" t="s">
        <v>248</v>
      </c>
      <c r="S28" s="118"/>
      <c r="T28" s="46"/>
      <c r="U28" s="43"/>
      <c r="V28" s="43"/>
      <c r="W28" s="43"/>
    </row>
    <row r="29" spans="2:91" ht="46.15" customHeight="1" x14ac:dyDescent="0.25">
      <c r="B29" s="139"/>
      <c r="C29" s="26" t="s">
        <v>64</v>
      </c>
      <c r="D29" s="38"/>
      <c r="E29" s="38"/>
      <c r="F29" s="38"/>
      <c r="G29" s="38"/>
      <c r="H29" s="9"/>
      <c r="I29" s="1" cm="1">
        <f t="array" ref="I29">IFERROR(_xlfn.IFS(D29="X",1,E29="X",2,F29="X",3,G29="X",4),0)</f>
        <v>0</v>
      </c>
      <c r="J29" s="51"/>
      <c r="K29" s="43"/>
      <c r="L29" s="43"/>
      <c r="M29" s="43"/>
      <c r="N29" s="43"/>
      <c r="O29" s="42"/>
      <c r="P29" s="44"/>
      <c r="Q29" s="9"/>
      <c r="R29" s="117"/>
      <c r="S29" s="118"/>
      <c r="T29" s="46"/>
      <c r="U29" s="43"/>
      <c r="V29" s="43"/>
      <c r="W29" s="43"/>
    </row>
    <row r="30" spans="2:91" ht="46.15" customHeight="1" x14ac:dyDescent="0.25">
      <c r="B30" s="139"/>
      <c r="C30" s="26" t="s">
        <v>12</v>
      </c>
      <c r="D30" s="38"/>
      <c r="E30" s="38"/>
      <c r="F30" s="38" t="s">
        <v>30</v>
      </c>
      <c r="G30" s="38"/>
      <c r="H30" s="9" t="s">
        <v>249</v>
      </c>
      <c r="I30" s="1" cm="1">
        <f t="array" ref="I30">IFERROR(_xlfn.IFS(D30="X",1,E30="X",2,F30="X",3,G30="X",4),0)</f>
        <v>3</v>
      </c>
      <c r="J30" s="51"/>
      <c r="K30" s="43" t="s">
        <v>223</v>
      </c>
      <c r="L30" s="43" t="s">
        <v>223</v>
      </c>
      <c r="M30" s="43" t="s">
        <v>223</v>
      </c>
      <c r="N30" s="43"/>
      <c r="O30" s="42"/>
      <c r="P30" s="44">
        <v>46113</v>
      </c>
      <c r="Q30" s="9"/>
      <c r="R30" s="117" t="s">
        <v>248</v>
      </c>
      <c r="S30" s="118"/>
      <c r="T30" s="46"/>
      <c r="U30" s="43"/>
      <c r="V30" s="43"/>
      <c r="W30" s="43"/>
    </row>
    <row r="31" spans="2:91" ht="46.15" customHeight="1" x14ac:dyDescent="0.25">
      <c r="B31" s="139"/>
      <c r="C31" s="26" t="s">
        <v>13</v>
      </c>
      <c r="D31" s="38"/>
      <c r="E31" s="38"/>
      <c r="F31" s="38"/>
      <c r="G31" s="38"/>
      <c r="H31" s="9"/>
      <c r="I31" s="1" cm="1">
        <f t="array" ref="I31">IFERROR(_xlfn.IFS(D31="X",1,E31="X",2,F31="X",3,G31="X",4),0)</f>
        <v>0</v>
      </c>
      <c r="J31" s="51"/>
      <c r="K31" s="43"/>
      <c r="L31" s="43"/>
      <c r="M31" s="43"/>
      <c r="N31" s="43"/>
      <c r="O31" s="42"/>
      <c r="P31" s="44"/>
      <c r="Q31" s="9"/>
      <c r="R31" s="117"/>
      <c r="S31" s="118"/>
      <c r="T31" s="46"/>
      <c r="U31" s="43"/>
      <c r="V31" s="43"/>
      <c r="W31" s="43"/>
    </row>
    <row r="32" spans="2:91" ht="46.15" customHeight="1" x14ac:dyDescent="0.25">
      <c r="B32" s="139"/>
      <c r="C32" s="26" t="s">
        <v>67</v>
      </c>
      <c r="D32" s="38"/>
      <c r="E32" s="38"/>
      <c r="F32" s="38"/>
      <c r="G32" s="38"/>
      <c r="H32" s="9"/>
      <c r="I32" s="1" cm="1">
        <f t="array" ref="I32">IFERROR(_xlfn.IFS(D32="X",1,E32="X",2,F32="X",3,G32="X",4),0)</f>
        <v>0</v>
      </c>
      <c r="J32" s="51"/>
      <c r="K32" s="43"/>
      <c r="L32" s="43"/>
      <c r="M32" s="43"/>
      <c r="N32" s="43"/>
      <c r="O32" s="42"/>
      <c r="P32" s="47"/>
      <c r="Q32" s="9"/>
      <c r="R32" s="117"/>
      <c r="S32" s="118"/>
      <c r="T32" s="46"/>
      <c r="U32" s="43"/>
      <c r="V32" s="43"/>
      <c r="W32" s="43"/>
    </row>
    <row r="33" spans="2:23" ht="46.15" customHeight="1" x14ac:dyDescent="0.25">
      <c r="B33" s="139"/>
      <c r="C33" s="26" t="s">
        <v>69</v>
      </c>
      <c r="D33" s="38"/>
      <c r="E33" s="38"/>
      <c r="F33" s="38"/>
      <c r="G33" s="38"/>
      <c r="H33" s="9"/>
      <c r="I33" s="1" cm="1">
        <f t="array" ref="I33">IFERROR(_xlfn.IFS(D33="X",1,E33="X",2,F33="X",3,G33="X",4),0)</f>
        <v>0</v>
      </c>
      <c r="J33" s="51"/>
      <c r="K33" s="43"/>
      <c r="L33" s="43"/>
      <c r="M33" s="43"/>
      <c r="N33" s="43"/>
      <c r="O33" s="42"/>
      <c r="P33" s="47"/>
      <c r="Q33" s="9"/>
      <c r="R33" s="117"/>
      <c r="S33" s="118"/>
      <c r="T33" s="46"/>
      <c r="U33" s="43"/>
      <c r="V33" s="43"/>
      <c r="W33" s="43"/>
    </row>
    <row r="34" spans="2:23" ht="46.15" customHeight="1" x14ac:dyDescent="0.25">
      <c r="B34" s="139"/>
      <c r="C34" s="26" t="s">
        <v>71</v>
      </c>
      <c r="D34" s="38"/>
      <c r="E34" s="38"/>
      <c r="F34" s="38" t="s">
        <v>30</v>
      </c>
      <c r="G34" s="38"/>
      <c r="H34" s="9" t="s">
        <v>249</v>
      </c>
      <c r="I34" s="1" cm="1">
        <f t="array" ref="I34">IFERROR(_xlfn.IFS(D34="X",1,E34="X",2,F34="X",3,G34="X",4),0)</f>
        <v>3</v>
      </c>
      <c r="J34" s="51"/>
      <c r="K34" s="43" t="s">
        <v>223</v>
      </c>
      <c r="L34" s="43" t="s">
        <v>223</v>
      </c>
      <c r="M34" s="43" t="s">
        <v>223</v>
      </c>
      <c r="N34" s="43"/>
      <c r="O34" s="42"/>
      <c r="P34" s="44">
        <v>46113</v>
      </c>
      <c r="Q34" s="9"/>
      <c r="R34" s="117" t="s">
        <v>248</v>
      </c>
      <c r="S34" s="118"/>
      <c r="T34" s="46"/>
      <c r="U34" s="43"/>
      <c r="V34" s="43"/>
      <c r="W34" s="43"/>
    </row>
    <row r="35" spans="2:23" ht="27.4" customHeight="1" x14ac:dyDescent="0.25">
      <c r="B35" s="1"/>
      <c r="C35" s="25"/>
      <c r="D35" s="28"/>
      <c r="E35" s="28"/>
      <c r="F35" s="28"/>
      <c r="G35" s="28"/>
      <c r="H35" s="30"/>
      <c r="I35" s="2"/>
      <c r="J35" s="3"/>
      <c r="K35" s="3"/>
      <c r="L35" s="46"/>
      <c r="M35" s="46"/>
      <c r="N35" s="3"/>
      <c r="O35" s="3"/>
      <c r="P35" s="1"/>
      <c r="Q35" s="46"/>
      <c r="R35" s="50"/>
      <c r="S35" s="50"/>
      <c r="T35" s="46"/>
    </row>
  </sheetData>
  <sheetProtection algorithmName="SHA-512" hashValue="SA8mywFR8pcV3y9DQhGCKa0Ze1gBM3c//cyK9axqt4jlh9ahmKE0eqXcbDRt3kgQzoKYaBCLQejbWA4TOFR1qQ==" saltValue="tgp3dh17w4V0+DnJhXo6ww==" spinCount="100000" sheet="1" objects="1" scenarios="1"/>
  <mergeCells count="20">
    <mergeCell ref="D2:H2"/>
    <mergeCell ref="E6:F6"/>
    <mergeCell ref="B9:B17"/>
    <mergeCell ref="D20:H20"/>
    <mergeCell ref="I20:J20"/>
    <mergeCell ref="B27:B34"/>
    <mergeCell ref="R27:S27"/>
    <mergeCell ref="R28:S28"/>
    <mergeCell ref="R29:S29"/>
    <mergeCell ref="R30:S30"/>
    <mergeCell ref="R31:S31"/>
    <mergeCell ref="R32:S32"/>
    <mergeCell ref="R33:S33"/>
    <mergeCell ref="R34:S34"/>
    <mergeCell ref="U23:W23"/>
    <mergeCell ref="E24:F24"/>
    <mergeCell ref="K25:N25"/>
    <mergeCell ref="P25:S25"/>
    <mergeCell ref="R26:S26"/>
    <mergeCell ref="K23:S23"/>
  </mergeCells>
  <dataValidations count="1">
    <dataValidation type="list" allowBlank="1" showInputMessage="1" showErrorMessage="1" sqref="L9:L10 K9:K12 K13:L17 D27:G34 Q9:T17 D9:G17" xr:uid="{9AD71312-B959-4834-BDB0-26FC514CC7ED}">
      <formula1>"X"</formula1>
    </dataValidation>
  </dataValidations>
  <printOptions horizontalCentered="1" verticalCentered="1"/>
  <pageMargins left="0" right="0" top="0" bottom="0" header="0.31496062992125984" footer="0.31496062992125984"/>
  <pageSetup paperSize="9" scale="42" orientation="landscape" r:id="rId1"/>
  <rowBreaks count="1" manualBreakCount="1">
    <brk id="18" min="1" max="19" man="1"/>
  </rowBreaks>
  <customProperties>
    <customPr name="LastActive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C01B-8456-4E59-A506-A3066741D5B3}">
  <dimension ref="B1:CM38"/>
  <sheetViews>
    <sheetView showGridLines="0" topLeftCell="A19" zoomScale="43" zoomScaleNormal="43" zoomScaleSheetLayoutView="45" workbookViewId="0">
      <selection activeCell="R35" sqref="R35:S35"/>
    </sheetView>
  </sheetViews>
  <sheetFormatPr defaultColWidth="46.7109375" defaultRowHeight="73.150000000000006" customHeight="1" x14ac:dyDescent="0.25"/>
  <cols>
    <col min="1" max="1" width="6.7109375" style="2" customWidth="1"/>
    <col min="2" max="2" width="10" style="2" customWidth="1"/>
    <col min="3" max="3" width="28.7109375" style="2" customWidth="1"/>
    <col min="4" max="4" width="18.140625" style="2" customWidth="1"/>
    <col min="5" max="5" width="23" style="2" customWidth="1"/>
    <col min="6" max="7" width="18.140625" style="2" customWidth="1"/>
    <col min="8" max="8" width="62.140625" style="2" customWidth="1"/>
    <col min="9" max="9" width="11.7109375" style="1" bestFit="1" customWidth="1"/>
    <col min="10" max="10" width="2.140625" style="2" customWidth="1"/>
    <col min="11" max="11" width="11.42578125" style="2" customWidth="1"/>
    <col min="12" max="12" width="14.7109375" style="2" customWidth="1"/>
    <col min="13" max="13" width="13.7109375" style="2" customWidth="1"/>
    <col min="14" max="14" width="15.28515625" style="2" customWidth="1"/>
    <col min="15" max="15" width="3.140625" style="2" customWidth="1"/>
    <col min="16" max="16" width="18.7109375" style="2" customWidth="1"/>
    <col min="17" max="18" width="13.7109375" style="2" customWidth="1"/>
    <col min="19" max="19" width="36" style="2" customWidth="1"/>
    <col min="20" max="20" width="4.140625" style="2" customWidth="1"/>
    <col min="21" max="23" width="34.28515625" style="2" customWidth="1"/>
    <col min="24" max="24" width="13.7109375" style="2" customWidth="1"/>
    <col min="25" max="25" width="14.42578125" style="2" customWidth="1"/>
    <col min="26" max="26" width="2.140625" style="2" customWidth="1"/>
    <col min="27" max="30" width="13.7109375" style="2" customWidth="1"/>
    <col min="31" max="31" width="15.140625" style="2" customWidth="1"/>
    <col min="32" max="32" width="2.42578125" style="2" customWidth="1"/>
    <col min="33" max="36" width="13.7109375" style="2" customWidth="1"/>
    <col min="37" max="37" width="14.7109375" style="2" customWidth="1"/>
    <col min="38" max="38" width="2.42578125" style="2" customWidth="1"/>
    <col min="39" max="42" width="13.7109375" style="2" customWidth="1"/>
    <col min="43" max="43" width="14.7109375" style="2" customWidth="1"/>
    <col min="44" max="44" width="2.140625" style="2" customWidth="1"/>
    <col min="45" max="49" width="14.7109375" style="2" customWidth="1"/>
    <col min="50" max="50" width="2.140625" style="2" customWidth="1"/>
    <col min="51" max="55" width="14.7109375" style="2" customWidth="1"/>
    <col min="56" max="56" width="2.140625" style="2" customWidth="1"/>
    <col min="57" max="61" width="14.7109375" style="2" customWidth="1"/>
    <col min="62" max="62" width="2.140625" style="2" customWidth="1"/>
    <col min="63" max="67" width="14.7109375" style="2" customWidth="1"/>
    <col min="68" max="68" width="2" style="2" customWidth="1"/>
    <col min="69" max="73" width="14.7109375" style="2" customWidth="1"/>
    <col min="74" max="74" width="3.140625" style="2" customWidth="1"/>
    <col min="75" max="79" width="14.7109375" style="2" customWidth="1"/>
    <col min="80" max="80" width="2.140625" style="2" customWidth="1"/>
    <col min="81" max="85" width="14.7109375" style="2" customWidth="1"/>
    <col min="86" max="86" width="2" style="2" customWidth="1"/>
    <col min="87" max="91" width="14.7109375" style="2" customWidth="1"/>
    <col min="92" max="92" width="2.7109375" style="2" customWidth="1"/>
    <col min="93" max="97" width="14.7109375" style="2" customWidth="1"/>
    <col min="98" max="98" width="2.140625" style="2" customWidth="1"/>
    <col min="99" max="102" width="14.7109375" style="2" customWidth="1"/>
    <col min="103" max="103" width="2.7109375" style="2" customWidth="1"/>
    <col min="104" max="104" width="2" style="2" customWidth="1"/>
    <col min="105" max="106" width="14.7109375" style="2" customWidth="1"/>
    <col min="107" max="107" width="4.7109375" style="2" customWidth="1"/>
    <col min="108" max="109" width="14.7109375" style="2" customWidth="1"/>
    <col min="110" max="16384" width="46.7109375" style="2"/>
  </cols>
  <sheetData>
    <row r="1" spans="2:91" ht="22.15" customHeight="1" thickBot="1" x14ac:dyDescent="0.3"/>
    <row r="2" spans="2:91" ht="61.9" customHeight="1" thickBot="1" x14ac:dyDescent="0.3">
      <c r="D2" s="104" t="s">
        <v>153</v>
      </c>
      <c r="E2" s="104"/>
      <c r="F2" s="104"/>
      <c r="G2" s="104"/>
      <c r="H2" s="104"/>
      <c r="I2" s="36"/>
      <c r="J2" s="12"/>
      <c r="K2" s="12"/>
      <c r="L2" s="12"/>
      <c r="M2" s="12"/>
      <c r="N2" s="12"/>
      <c r="O2" s="12"/>
      <c r="Q2" s="12"/>
      <c r="R2" s="12"/>
      <c r="S2" s="12"/>
      <c r="T2" s="12"/>
      <c r="U2" s="12"/>
      <c r="V2" s="12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2:91" ht="49.9" customHeight="1" x14ac:dyDescent="0.25">
      <c r="D3" s="36"/>
      <c r="E3" s="52"/>
      <c r="F3" s="52"/>
      <c r="G3" s="36"/>
      <c r="H3" s="36"/>
      <c r="I3" s="36"/>
      <c r="J3" s="12"/>
      <c r="K3" s="12"/>
      <c r="L3" s="12"/>
      <c r="M3" s="12"/>
      <c r="N3" s="12"/>
      <c r="O3" s="12"/>
      <c r="Q3" s="12"/>
      <c r="R3" s="12"/>
      <c r="S3" s="12"/>
      <c r="T3" s="12"/>
      <c r="U3" s="12"/>
      <c r="V3" s="12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3"/>
      <c r="BW3" s="3"/>
      <c r="BX3" s="3"/>
      <c r="BY3" s="3"/>
      <c r="BZ3" s="3"/>
      <c r="CA3" s="3"/>
      <c r="CB3" s="3"/>
      <c r="CC3" s="3"/>
      <c r="CD3" s="3"/>
      <c r="CE3" s="3"/>
    </row>
    <row r="4" spans="2:91" ht="49.9" customHeight="1" x14ac:dyDescent="0.25">
      <c r="D4" s="36"/>
      <c r="E4" s="36"/>
      <c r="F4" s="36"/>
      <c r="G4" s="36"/>
      <c r="H4" s="36"/>
      <c r="I4" s="36"/>
      <c r="J4" s="12"/>
      <c r="K4" s="12"/>
      <c r="L4" s="12"/>
      <c r="M4" s="12"/>
      <c r="N4" s="12"/>
      <c r="O4" s="12"/>
      <c r="Q4" s="12"/>
      <c r="R4" s="12"/>
      <c r="S4" s="12"/>
      <c r="T4" s="12"/>
      <c r="U4" s="12"/>
      <c r="V4" s="12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2:91" ht="49.9" customHeight="1" thickBot="1" x14ac:dyDescent="0.3">
      <c r="D5" s="36"/>
      <c r="E5" s="53"/>
      <c r="F5" s="53"/>
      <c r="G5" s="36"/>
      <c r="H5" s="36"/>
      <c r="I5" s="36"/>
      <c r="J5" s="12"/>
      <c r="K5" s="12"/>
      <c r="L5" s="12"/>
      <c r="M5" s="12"/>
      <c r="N5" s="12"/>
      <c r="O5" s="12"/>
      <c r="Q5" s="12"/>
      <c r="R5" s="12"/>
      <c r="S5" s="12"/>
      <c r="T5" s="12"/>
      <c r="U5" s="12"/>
      <c r="V5" s="1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spans="2:91" s="1" customFormat="1" ht="19.149999999999999" customHeight="1" thickBot="1" x14ac:dyDescent="0.3">
      <c r="B6" s="37"/>
      <c r="D6" s="37" t="s">
        <v>23</v>
      </c>
      <c r="E6" s="106" t="s">
        <v>22</v>
      </c>
      <c r="F6" s="106"/>
      <c r="G6" s="37" t="s">
        <v>26</v>
      </c>
      <c r="H6" s="24"/>
      <c r="I6" s="37"/>
      <c r="J6" s="37"/>
      <c r="K6" s="24"/>
      <c r="L6" s="24"/>
      <c r="M6" s="24"/>
      <c r="N6" s="37"/>
      <c r="O6" s="37"/>
      <c r="Q6" s="24"/>
      <c r="R6" s="24"/>
      <c r="S6" s="24"/>
      <c r="T6" s="24"/>
      <c r="U6" s="24"/>
      <c r="V6" s="37"/>
      <c r="W6" s="24"/>
      <c r="X6" s="24"/>
      <c r="Y6" s="24"/>
      <c r="Z6" s="37"/>
      <c r="AA6" s="24"/>
      <c r="AB6" s="24"/>
      <c r="AC6" s="24"/>
      <c r="AD6" s="24"/>
      <c r="AE6" s="24"/>
      <c r="AF6" s="37"/>
      <c r="AG6" s="24"/>
      <c r="AH6" s="24"/>
      <c r="AI6" s="24"/>
      <c r="AJ6" s="24"/>
      <c r="AK6" s="24"/>
      <c r="AL6" s="37"/>
      <c r="AM6" s="24"/>
      <c r="AN6" s="24"/>
      <c r="AO6" s="24"/>
      <c r="AP6" s="24"/>
      <c r="AQ6" s="24"/>
      <c r="AR6" s="37"/>
      <c r="AS6" s="24"/>
      <c r="AT6" s="24"/>
      <c r="AU6" s="24"/>
      <c r="AV6" s="24"/>
      <c r="AW6" s="24"/>
      <c r="AX6" s="37"/>
      <c r="AY6" s="24"/>
      <c r="AZ6" s="24"/>
      <c r="BA6" s="24"/>
      <c r="BB6" s="24"/>
      <c r="BC6" s="24"/>
      <c r="BD6" s="37"/>
      <c r="BE6" s="24"/>
      <c r="BF6" s="24"/>
      <c r="BG6" s="24"/>
      <c r="BH6" s="24"/>
      <c r="BI6" s="24"/>
      <c r="BJ6" s="37"/>
      <c r="BK6" s="24"/>
      <c r="BL6" s="24"/>
      <c r="BM6" s="24"/>
      <c r="BN6" s="24"/>
      <c r="BO6" s="24"/>
      <c r="BP6" s="37"/>
      <c r="BQ6" s="24"/>
      <c r="BR6" s="24"/>
      <c r="BS6" s="24"/>
      <c r="BT6" s="24"/>
      <c r="BU6" s="24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2:91" s="1" customFormat="1" ht="42" customHeight="1" x14ac:dyDescent="0.25">
      <c r="B7" s="11"/>
      <c r="C7" s="25"/>
      <c r="D7" s="54">
        <v>1</v>
      </c>
      <c r="E7" s="19" t="s">
        <v>129</v>
      </c>
      <c r="F7" s="19" t="s">
        <v>130</v>
      </c>
      <c r="G7" s="55">
        <v>4</v>
      </c>
      <c r="H7" s="59" t="s">
        <v>128</v>
      </c>
      <c r="J7" s="3"/>
      <c r="K7" s="37"/>
      <c r="L7" s="37"/>
      <c r="N7" s="3"/>
      <c r="O7" s="3"/>
      <c r="P7" s="25"/>
      <c r="Q7" s="37"/>
      <c r="R7" s="37"/>
      <c r="S7" s="37"/>
      <c r="T7" s="37"/>
      <c r="V7" s="3"/>
      <c r="W7" s="37"/>
      <c r="X7" s="37"/>
      <c r="Z7" s="3"/>
      <c r="AA7" s="37"/>
      <c r="AB7" s="37"/>
      <c r="AC7" s="37"/>
      <c r="AD7" s="37"/>
      <c r="AF7" s="3"/>
      <c r="AG7" s="37"/>
      <c r="AH7" s="37"/>
      <c r="AI7" s="37"/>
      <c r="AJ7" s="37"/>
      <c r="AL7" s="3"/>
      <c r="AM7" s="37"/>
      <c r="AN7" s="37"/>
      <c r="AO7" s="37"/>
      <c r="AP7" s="37"/>
      <c r="AR7" s="3"/>
      <c r="AS7" s="37"/>
      <c r="AT7" s="37"/>
      <c r="AU7" s="37"/>
      <c r="AV7" s="37"/>
      <c r="AX7" s="3"/>
      <c r="AY7" s="37"/>
      <c r="AZ7" s="37"/>
      <c r="BA7" s="37"/>
      <c r="BB7" s="37"/>
      <c r="BD7" s="3"/>
      <c r="BE7" s="37"/>
      <c r="BF7" s="37"/>
      <c r="BG7" s="37"/>
      <c r="BH7" s="37"/>
      <c r="BJ7" s="3"/>
      <c r="BK7" s="37"/>
      <c r="BL7" s="37"/>
      <c r="BM7" s="37"/>
      <c r="BN7" s="37"/>
      <c r="BP7" s="3"/>
      <c r="BQ7" s="37"/>
      <c r="BR7" s="37"/>
      <c r="BS7" s="37"/>
      <c r="BT7" s="37"/>
      <c r="BY7" s="26"/>
      <c r="BZ7" s="26"/>
      <c r="CA7" s="26"/>
      <c r="CB7" s="26"/>
      <c r="CC7" s="26"/>
      <c r="CD7" s="26"/>
      <c r="CE7" s="26"/>
      <c r="CF7" s="2"/>
      <c r="CG7" s="5"/>
      <c r="CH7" s="4"/>
      <c r="CI7" s="2"/>
      <c r="CJ7" s="10"/>
      <c r="CK7" s="10"/>
      <c r="CL7" s="10"/>
      <c r="CM7" s="10"/>
    </row>
    <row r="8" spans="2:91" s="1" customFormat="1" ht="52.9" customHeight="1" x14ac:dyDescent="0.25">
      <c r="B8" s="11"/>
      <c r="C8" s="25"/>
      <c r="D8" s="20" t="s">
        <v>16</v>
      </c>
      <c r="E8" s="21" t="s">
        <v>28</v>
      </c>
      <c r="F8" s="21" t="s">
        <v>17</v>
      </c>
      <c r="G8" s="22" t="s">
        <v>18</v>
      </c>
      <c r="H8" s="27"/>
      <c r="J8" s="3"/>
      <c r="K8" s="37"/>
      <c r="L8" s="37"/>
      <c r="N8" s="3"/>
      <c r="O8" s="3"/>
      <c r="P8" s="25"/>
      <c r="Q8" s="37"/>
      <c r="R8" s="37"/>
      <c r="S8" s="37"/>
      <c r="T8" s="37"/>
      <c r="V8" s="3"/>
      <c r="W8" s="37"/>
      <c r="X8" s="37"/>
      <c r="Z8" s="3"/>
      <c r="AA8" s="37"/>
      <c r="AB8" s="37"/>
      <c r="AC8" s="37"/>
      <c r="AD8" s="37"/>
      <c r="AF8" s="3"/>
      <c r="AG8" s="37"/>
      <c r="AH8" s="37"/>
      <c r="AI8" s="37"/>
      <c r="AJ8" s="37"/>
      <c r="AL8" s="3"/>
      <c r="AM8" s="37"/>
      <c r="AN8" s="37"/>
      <c r="AO8" s="37"/>
      <c r="AP8" s="37"/>
      <c r="AR8" s="3"/>
      <c r="AS8" s="37"/>
      <c r="AT8" s="37"/>
      <c r="AU8" s="37"/>
      <c r="AV8" s="37"/>
      <c r="AX8" s="3"/>
      <c r="AY8" s="37"/>
      <c r="AZ8" s="37"/>
      <c r="BA8" s="37"/>
      <c r="BB8" s="37"/>
      <c r="BD8" s="3"/>
      <c r="BE8" s="37"/>
      <c r="BF8" s="37"/>
      <c r="BG8" s="37"/>
      <c r="BH8" s="37"/>
      <c r="BJ8" s="3"/>
      <c r="BK8" s="37"/>
      <c r="BL8" s="37"/>
      <c r="BM8" s="37"/>
      <c r="BN8" s="37"/>
      <c r="BP8" s="3"/>
      <c r="BQ8" s="37"/>
      <c r="BR8" s="37"/>
      <c r="BS8" s="37"/>
      <c r="BT8" s="37"/>
      <c r="BY8" s="26"/>
      <c r="BZ8" s="26"/>
      <c r="CA8" s="26"/>
      <c r="CB8" s="26"/>
      <c r="CC8" s="26"/>
      <c r="CD8" s="26"/>
      <c r="CE8" s="26"/>
      <c r="CF8" s="2"/>
      <c r="CG8" s="5"/>
      <c r="CH8" s="4"/>
      <c r="CI8" s="2"/>
      <c r="CJ8" s="10"/>
      <c r="CK8" s="10"/>
      <c r="CL8" s="10"/>
      <c r="CM8" s="10"/>
    </row>
    <row r="9" spans="2:91" s="1" customFormat="1" ht="51.4" customHeight="1" x14ac:dyDescent="0.25">
      <c r="C9" s="26" t="s">
        <v>73</v>
      </c>
      <c r="D9" s="38" t="s">
        <v>30</v>
      </c>
      <c r="E9" s="38"/>
      <c r="F9" s="38"/>
      <c r="G9" s="38"/>
      <c r="H9" s="9"/>
      <c r="I9" s="1" cm="1">
        <f t="array" ref="I9">IFERROR(_xlfn.IFS(D9="X",1,E9="X",2,F9="X",3,G9="X",4),0)</f>
        <v>1</v>
      </c>
      <c r="J9" s="3"/>
      <c r="K9" s="28"/>
      <c r="L9" s="28"/>
      <c r="M9" s="3"/>
      <c r="N9" s="3"/>
      <c r="O9" s="3"/>
      <c r="P9" s="26"/>
      <c r="Q9" s="28"/>
      <c r="R9" s="28"/>
      <c r="S9" s="28"/>
      <c r="T9" s="28"/>
      <c r="U9" s="3"/>
      <c r="V9" s="3"/>
      <c r="W9" s="28"/>
      <c r="X9" s="28"/>
      <c r="Y9" s="3"/>
      <c r="Z9" s="3"/>
      <c r="AA9" s="28"/>
      <c r="AB9" s="28"/>
      <c r="AC9" s="28"/>
      <c r="AD9" s="28"/>
      <c r="AE9" s="3"/>
      <c r="AF9" s="3"/>
      <c r="AG9" s="28"/>
      <c r="AH9" s="28"/>
      <c r="AI9" s="28"/>
      <c r="AJ9" s="28"/>
      <c r="AK9" s="3"/>
      <c r="AL9" s="3"/>
      <c r="AM9" s="28"/>
      <c r="AN9" s="28"/>
      <c r="AO9" s="28"/>
      <c r="AP9" s="28"/>
      <c r="AQ9" s="3"/>
      <c r="AR9" s="3"/>
      <c r="AS9" s="28"/>
      <c r="AT9" s="28"/>
      <c r="AU9" s="28"/>
      <c r="AV9" s="28"/>
      <c r="AW9" s="3"/>
      <c r="AX9" s="3"/>
      <c r="AY9" s="28"/>
      <c r="AZ9" s="28"/>
      <c r="BA9" s="28"/>
      <c r="BB9" s="28"/>
      <c r="BC9" s="3"/>
      <c r="BD9" s="3"/>
      <c r="BE9" s="28"/>
      <c r="BF9" s="28"/>
      <c r="BG9" s="28"/>
      <c r="BH9" s="28"/>
      <c r="BI9" s="3"/>
      <c r="BJ9" s="3"/>
      <c r="BK9" s="28"/>
      <c r="BL9" s="28"/>
      <c r="BM9" s="28"/>
      <c r="BN9" s="28"/>
      <c r="BO9" s="3"/>
      <c r="BP9" s="3"/>
      <c r="BQ9" s="28"/>
      <c r="BR9" s="28"/>
      <c r="BS9" s="28"/>
      <c r="BT9" s="28"/>
      <c r="BU9" s="3"/>
      <c r="BY9" s="26"/>
      <c r="BZ9" s="26"/>
      <c r="CA9" s="26"/>
      <c r="CB9" s="26"/>
      <c r="CC9" s="26"/>
      <c r="CD9" s="26"/>
      <c r="CE9" s="26"/>
      <c r="CF9" s="2"/>
      <c r="CG9" s="5"/>
      <c r="CH9" s="4"/>
      <c r="CI9" s="2"/>
      <c r="CJ9" s="10"/>
      <c r="CK9" s="10"/>
      <c r="CL9" s="10"/>
      <c r="CM9" s="10"/>
    </row>
    <row r="10" spans="2:91" s="1" customFormat="1" ht="51.4" customHeight="1" x14ac:dyDescent="0.25">
      <c r="B10" s="115" t="s">
        <v>151</v>
      </c>
      <c r="C10" s="26" t="s">
        <v>75</v>
      </c>
      <c r="D10" s="38" t="s">
        <v>30</v>
      </c>
      <c r="E10" s="38"/>
      <c r="F10" s="38"/>
      <c r="G10" s="38"/>
      <c r="H10" s="9" t="s">
        <v>206</v>
      </c>
      <c r="I10" s="1" cm="1">
        <f t="array" ref="I10">IFERROR(_xlfn.IFS(D10="X",1,E10="X",2,F10="X",3,G10="X",4),0)</f>
        <v>1</v>
      </c>
      <c r="J10" s="3"/>
      <c r="K10" s="28"/>
      <c r="L10" s="28"/>
      <c r="M10" s="3"/>
      <c r="N10" s="3"/>
      <c r="O10" s="3"/>
      <c r="P10" s="26"/>
      <c r="Q10" s="28"/>
      <c r="R10" s="28"/>
      <c r="S10" s="28"/>
      <c r="T10" s="28"/>
      <c r="U10" s="3"/>
      <c r="V10" s="3"/>
      <c r="W10" s="25"/>
      <c r="X10" s="25"/>
      <c r="Y10" s="3"/>
      <c r="Z10" s="3"/>
      <c r="AA10" s="25"/>
      <c r="AB10" s="25"/>
      <c r="AC10" s="25"/>
      <c r="AD10" s="25"/>
      <c r="AE10" s="3"/>
      <c r="AF10" s="3"/>
      <c r="AG10" s="25"/>
      <c r="AH10" s="25"/>
      <c r="AI10" s="25"/>
      <c r="AJ10" s="25"/>
      <c r="AK10" s="3"/>
      <c r="AL10" s="3"/>
      <c r="AM10" s="25"/>
      <c r="AN10" s="25"/>
      <c r="AO10" s="25"/>
      <c r="AP10" s="25"/>
      <c r="AQ10" s="3"/>
      <c r="AR10" s="3"/>
      <c r="AS10" s="25"/>
      <c r="AT10" s="25"/>
      <c r="AU10" s="25"/>
      <c r="AV10" s="25"/>
      <c r="AW10" s="3"/>
      <c r="AX10" s="3"/>
      <c r="AY10" s="25"/>
      <c r="AZ10" s="25"/>
      <c r="BA10" s="25"/>
      <c r="BB10" s="25"/>
      <c r="BC10" s="3"/>
      <c r="BD10" s="3"/>
      <c r="BE10" s="25"/>
      <c r="BF10" s="25"/>
      <c r="BG10" s="25"/>
      <c r="BH10" s="25"/>
      <c r="BI10" s="3"/>
      <c r="BJ10" s="3"/>
      <c r="BK10" s="25"/>
      <c r="BL10" s="25"/>
      <c r="BM10" s="25"/>
      <c r="BN10" s="25"/>
      <c r="BO10" s="3"/>
      <c r="BP10" s="3"/>
      <c r="BQ10" s="25"/>
      <c r="BR10" s="25"/>
      <c r="BS10" s="25"/>
      <c r="BT10" s="25"/>
      <c r="BU10" s="3"/>
      <c r="BY10" s="26"/>
      <c r="BZ10" s="26"/>
      <c r="CA10" s="26"/>
      <c r="CB10" s="26"/>
      <c r="CC10" s="26"/>
      <c r="CD10" s="26"/>
      <c r="CE10" s="26"/>
      <c r="CF10" s="2"/>
      <c r="CG10" s="5"/>
      <c r="CH10" s="4"/>
      <c r="CI10" s="2"/>
      <c r="CJ10" s="10"/>
      <c r="CK10" s="10"/>
      <c r="CL10" s="10"/>
      <c r="CM10" s="10"/>
    </row>
    <row r="11" spans="2:91" s="1" customFormat="1" ht="51.4" customHeight="1" x14ac:dyDescent="0.25">
      <c r="B11" s="115"/>
      <c r="C11" s="26" t="s">
        <v>77</v>
      </c>
      <c r="D11" s="38"/>
      <c r="E11" s="38" t="s">
        <v>30</v>
      </c>
      <c r="F11" s="38"/>
      <c r="G11" s="38"/>
      <c r="H11" s="9"/>
      <c r="I11" s="1" cm="1">
        <f t="array" ref="I11">IFERROR(_xlfn.IFS(D11="X",1,E11="X",2,F11="X",3,G11="X",4),0)</f>
        <v>2</v>
      </c>
      <c r="J11" s="3"/>
      <c r="K11" s="28"/>
      <c r="L11" s="28"/>
      <c r="M11" s="3"/>
      <c r="N11" s="3"/>
      <c r="O11" s="3"/>
      <c r="P11" s="26"/>
      <c r="Q11" s="28"/>
      <c r="R11" s="28"/>
      <c r="S11" s="28"/>
      <c r="T11" s="28"/>
      <c r="U11" s="3"/>
      <c r="V11" s="3"/>
      <c r="W11" s="25"/>
      <c r="X11" s="25"/>
      <c r="Y11" s="3"/>
      <c r="Z11" s="3"/>
      <c r="AA11" s="25"/>
      <c r="AB11" s="25"/>
      <c r="AC11" s="25"/>
      <c r="AD11" s="25"/>
      <c r="AE11" s="3"/>
      <c r="AF11" s="3"/>
      <c r="AG11" s="25"/>
      <c r="AH11" s="25"/>
      <c r="AI11" s="25"/>
      <c r="AJ11" s="25"/>
      <c r="AK11" s="3"/>
      <c r="AL11" s="3"/>
      <c r="AM11" s="25"/>
      <c r="AN11" s="25"/>
      <c r="AO11" s="25"/>
      <c r="AP11" s="25"/>
      <c r="AQ11" s="3"/>
      <c r="AR11" s="3"/>
      <c r="AS11" s="25"/>
      <c r="AT11" s="25"/>
      <c r="AU11" s="25"/>
      <c r="AV11" s="25"/>
      <c r="AW11" s="3"/>
      <c r="AX11" s="3"/>
      <c r="AY11" s="25"/>
      <c r="AZ11" s="25"/>
      <c r="BA11" s="25"/>
      <c r="BB11" s="25"/>
      <c r="BC11" s="3"/>
      <c r="BD11" s="3"/>
      <c r="BE11" s="25"/>
      <c r="BF11" s="25"/>
      <c r="BG11" s="25"/>
      <c r="BH11" s="25"/>
      <c r="BI11" s="3"/>
      <c r="BJ11" s="3"/>
      <c r="BK11" s="25"/>
      <c r="BL11" s="25"/>
      <c r="BM11" s="25"/>
      <c r="BN11" s="25"/>
      <c r="BO11" s="3"/>
      <c r="BP11" s="3"/>
      <c r="BQ11" s="25"/>
      <c r="BR11" s="25"/>
      <c r="BS11" s="25"/>
      <c r="BT11" s="25"/>
      <c r="BU11" s="3"/>
      <c r="BY11" s="26"/>
      <c r="BZ11" s="26"/>
      <c r="CA11" s="26"/>
      <c r="CB11" s="26"/>
      <c r="CC11" s="26"/>
      <c r="CD11" s="26"/>
      <c r="CE11" s="26"/>
      <c r="CF11" s="2"/>
      <c r="CG11" s="5"/>
      <c r="CH11" s="4"/>
      <c r="CI11" s="2"/>
      <c r="CJ11" s="10"/>
      <c r="CK11" s="10"/>
      <c r="CL11" s="10"/>
      <c r="CM11" s="10"/>
    </row>
    <row r="12" spans="2:91" s="1" customFormat="1" ht="51.4" customHeight="1" x14ac:dyDescent="0.25">
      <c r="B12" s="115"/>
      <c r="C12" s="26" t="s">
        <v>79</v>
      </c>
      <c r="D12" s="38" t="s">
        <v>30</v>
      </c>
      <c r="E12" s="38"/>
      <c r="F12" s="38"/>
      <c r="G12" s="38"/>
      <c r="H12" s="9"/>
      <c r="I12" s="1" cm="1">
        <f t="array" ref="I12">IFERROR(_xlfn.IFS(D12="X",1,E12="X",2,F12="X",3,G12="X",4),0)</f>
        <v>1</v>
      </c>
      <c r="J12" s="3"/>
      <c r="K12" s="28"/>
      <c r="L12" s="28"/>
      <c r="M12" s="3"/>
      <c r="N12" s="3"/>
      <c r="O12" s="3"/>
      <c r="P12" s="26"/>
      <c r="Q12" s="28"/>
      <c r="R12" s="28"/>
      <c r="S12" s="28"/>
      <c r="T12" s="28"/>
      <c r="U12" s="3"/>
      <c r="V12" s="3"/>
      <c r="W12" s="25"/>
      <c r="X12" s="25"/>
      <c r="Y12" s="3"/>
      <c r="Z12" s="3"/>
      <c r="AA12" s="25"/>
      <c r="AB12" s="25"/>
      <c r="AC12" s="25"/>
      <c r="AD12" s="25"/>
      <c r="AE12" s="3"/>
      <c r="AF12" s="3"/>
      <c r="AG12" s="25"/>
      <c r="AH12" s="25"/>
      <c r="AI12" s="25"/>
      <c r="AJ12" s="25"/>
      <c r="AK12" s="3"/>
      <c r="AL12" s="3"/>
      <c r="AM12" s="25"/>
      <c r="AN12" s="25"/>
      <c r="AO12" s="25"/>
      <c r="AP12" s="25"/>
      <c r="AQ12" s="3"/>
      <c r="AR12" s="3"/>
      <c r="AS12" s="25"/>
      <c r="AT12" s="25"/>
      <c r="AU12" s="25"/>
      <c r="AV12" s="25"/>
      <c r="AW12" s="3"/>
      <c r="AX12" s="3"/>
      <c r="AY12" s="25"/>
      <c r="AZ12" s="25"/>
      <c r="BA12" s="25"/>
      <c r="BB12" s="25"/>
      <c r="BC12" s="3"/>
      <c r="BD12" s="3"/>
      <c r="BE12" s="25"/>
      <c r="BF12" s="25"/>
      <c r="BG12" s="25"/>
      <c r="BH12" s="25"/>
      <c r="BI12" s="3"/>
      <c r="BJ12" s="3"/>
      <c r="BK12" s="25"/>
      <c r="BL12" s="25"/>
      <c r="BM12" s="25"/>
      <c r="BN12" s="25"/>
      <c r="BO12" s="3"/>
      <c r="BP12" s="3"/>
      <c r="BQ12" s="25"/>
      <c r="BR12" s="25"/>
      <c r="BS12" s="25"/>
      <c r="BT12" s="25"/>
      <c r="BU12" s="3"/>
      <c r="BY12" s="26"/>
      <c r="BZ12" s="26"/>
      <c r="CA12" s="26"/>
      <c r="CB12" s="26"/>
      <c r="CC12" s="26"/>
      <c r="CD12" s="26"/>
      <c r="CE12" s="26"/>
      <c r="CF12" s="2"/>
      <c r="CG12" s="5"/>
      <c r="CH12" s="4"/>
      <c r="CI12" s="2"/>
      <c r="CJ12" s="10"/>
      <c r="CK12" s="10"/>
      <c r="CL12" s="10"/>
      <c r="CM12" s="10"/>
    </row>
    <row r="13" spans="2:91" s="1" customFormat="1" ht="51.4" customHeight="1" x14ac:dyDescent="0.25">
      <c r="B13" s="115"/>
      <c r="C13" s="26" t="s">
        <v>81</v>
      </c>
      <c r="D13" s="38"/>
      <c r="E13" s="38" t="s">
        <v>30</v>
      </c>
      <c r="F13" s="38"/>
      <c r="G13" s="38"/>
      <c r="H13" s="9"/>
      <c r="I13" s="1" cm="1">
        <f t="array" ref="I13">IFERROR(_xlfn.IFS(D13="X",1,E13="X",2,F13="X",3,G13="X",4),0)</f>
        <v>2</v>
      </c>
      <c r="J13" s="3"/>
      <c r="K13" s="28"/>
      <c r="L13" s="28"/>
      <c r="M13" s="3"/>
      <c r="N13" s="3"/>
      <c r="O13" s="3"/>
      <c r="P13" s="26"/>
      <c r="Q13" s="28"/>
      <c r="R13" s="28"/>
      <c r="S13" s="28"/>
      <c r="T13" s="28"/>
      <c r="U13" s="3"/>
      <c r="V13" s="3"/>
      <c r="W13" s="25"/>
      <c r="X13" s="25"/>
      <c r="Y13" s="3"/>
      <c r="Z13" s="3"/>
      <c r="AA13" s="25"/>
      <c r="AB13" s="25"/>
      <c r="AC13" s="25"/>
      <c r="AD13" s="25"/>
      <c r="AE13" s="3"/>
      <c r="AF13" s="3"/>
      <c r="AG13" s="25"/>
      <c r="AH13" s="25"/>
      <c r="AI13" s="25"/>
      <c r="AJ13" s="25"/>
      <c r="AK13" s="3"/>
      <c r="AL13" s="3"/>
      <c r="AM13" s="25"/>
      <c r="AN13" s="25"/>
      <c r="AO13" s="25"/>
      <c r="AP13" s="25"/>
      <c r="AQ13" s="3"/>
      <c r="AR13" s="3"/>
      <c r="AS13" s="25"/>
      <c r="AT13" s="25"/>
      <c r="AU13" s="25"/>
      <c r="AV13" s="25"/>
      <c r="AW13" s="3"/>
      <c r="AX13" s="3"/>
      <c r="AY13" s="25"/>
      <c r="AZ13" s="25"/>
      <c r="BA13" s="25"/>
      <c r="BB13" s="25"/>
      <c r="BC13" s="3"/>
      <c r="BD13" s="3"/>
      <c r="BE13" s="25"/>
      <c r="BF13" s="25"/>
      <c r="BG13" s="25"/>
      <c r="BH13" s="25"/>
      <c r="BI13" s="3"/>
      <c r="BJ13" s="3"/>
      <c r="BK13" s="25"/>
      <c r="BL13" s="25"/>
      <c r="BM13" s="25"/>
      <c r="BN13" s="25"/>
      <c r="BO13" s="3"/>
      <c r="BP13" s="3"/>
      <c r="BQ13" s="25"/>
      <c r="BR13" s="25"/>
      <c r="BS13" s="25"/>
      <c r="BT13" s="25"/>
      <c r="BU13" s="3"/>
      <c r="BY13" s="26"/>
      <c r="BZ13" s="26"/>
      <c r="CA13" s="26"/>
      <c r="CB13" s="26"/>
      <c r="CC13" s="26"/>
      <c r="CD13" s="26"/>
      <c r="CE13" s="26"/>
      <c r="CF13" s="2"/>
      <c r="CG13" s="5"/>
      <c r="CH13" s="4"/>
      <c r="CI13" s="2"/>
      <c r="CJ13" s="10"/>
      <c r="CK13" s="10"/>
      <c r="CL13" s="10"/>
      <c r="CM13" s="10"/>
    </row>
    <row r="14" spans="2:91" s="1" customFormat="1" ht="51.4" customHeight="1" x14ac:dyDescent="0.25">
      <c r="B14" s="115"/>
      <c r="C14" s="26" t="s">
        <v>82</v>
      </c>
      <c r="D14" s="38" t="s">
        <v>30</v>
      </c>
      <c r="E14" s="38"/>
      <c r="F14" s="38"/>
      <c r="G14" s="38"/>
      <c r="H14" s="9"/>
      <c r="I14" s="1" cm="1">
        <f t="array" ref="I14">IFERROR(_xlfn.IFS(D14="X",1,E14="X",2,F14="X",3,G14="X",4),0)</f>
        <v>1</v>
      </c>
      <c r="J14" s="3"/>
      <c r="K14" s="28"/>
      <c r="L14" s="28"/>
      <c r="M14" s="3"/>
      <c r="N14" s="3"/>
      <c r="O14" s="3"/>
      <c r="P14" s="26"/>
      <c r="Q14" s="28"/>
      <c r="R14" s="28"/>
      <c r="S14" s="28"/>
      <c r="T14" s="28"/>
      <c r="U14" s="3"/>
      <c r="V14" s="3"/>
      <c r="W14" s="25"/>
      <c r="X14" s="25"/>
      <c r="Y14" s="3"/>
      <c r="Z14" s="3"/>
      <c r="AA14" s="25"/>
      <c r="AB14" s="25"/>
      <c r="AC14" s="25"/>
      <c r="AD14" s="25"/>
      <c r="AE14" s="3"/>
      <c r="AF14" s="3"/>
      <c r="AG14" s="25"/>
      <c r="AH14" s="25"/>
      <c r="AI14" s="25"/>
      <c r="AJ14" s="25"/>
      <c r="AK14" s="3"/>
      <c r="AL14" s="3"/>
      <c r="AM14" s="25"/>
      <c r="AN14" s="25"/>
      <c r="AO14" s="25"/>
      <c r="AP14" s="25"/>
      <c r="AQ14" s="3"/>
      <c r="AR14" s="3"/>
      <c r="AS14" s="25"/>
      <c r="AT14" s="25"/>
      <c r="AU14" s="25"/>
      <c r="AV14" s="25"/>
      <c r="AW14" s="3"/>
      <c r="AX14" s="3"/>
      <c r="AY14" s="25"/>
      <c r="AZ14" s="25"/>
      <c r="BA14" s="25"/>
      <c r="BB14" s="25"/>
      <c r="BC14" s="3"/>
      <c r="BD14" s="3"/>
      <c r="BE14" s="25"/>
      <c r="BF14" s="25"/>
      <c r="BG14" s="25"/>
      <c r="BH14" s="25"/>
      <c r="BI14" s="3"/>
      <c r="BJ14" s="3"/>
      <c r="BK14" s="25"/>
      <c r="BL14" s="25"/>
      <c r="BM14" s="25"/>
      <c r="BN14" s="25"/>
      <c r="BO14" s="3"/>
      <c r="BP14" s="3"/>
      <c r="BQ14" s="25"/>
      <c r="BR14" s="25"/>
      <c r="BS14" s="25"/>
      <c r="BT14" s="25"/>
      <c r="BU14" s="3"/>
      <c r="BY14" s="26"/>
      <c r="BZ14" s="26"/>
      <c r="CA14" s="26"/>
      <c r="CB14" s="26"/>
      <c r="CC14" s="26"/>
      <c r="CD14" s="26"/>
      <c r="CE14" s="26"/>
      <c r="CF14" s="2"/>
      <c r="CG14" s="5"/>
      <c r="CH14" s="4"/>
      <c r="CI14" s="2"/>
      <c r="CJ14" s="10"/>
      <c r="CK14" s="10"/>
      <c r="CL14" s="10"/>
      <c r="CM14" s="10"/>
    </row>
    <row r="15" spans="2:91" s="1" customFormat="1" ht="70.900000000000006" customHeight="1" x14ac:dyDescent="0.25">
      <c r="B15" s="115"/>
      <c r="C15" s="26" t="s">
        <v>84</v>
      </c>
      <c r="D15" s="38" t="s">
        <v>30</v>
      </c>
      <c r="E15" s="38"/>
      <c r="F15" s="38"/>
      <c r="G15" s="38"/>
      <c r="H15" s="9"/>
      <c r="I15" s="1" cm="1">
        <f t="array" ref="I15">IFERROR(_xlfn.IFS(D15="X",1,E15="X",2,F15="X",3,G15="X",4),0)</f>
        <v>1</v>
      </c>
      <c r="J15" s="3"/>
      <c r="K15" s="28"/>
      <c r="L15" s="28"/>
      <c r="M15" s="3"/>
      <c r="N15" s="3"/>
      <c r="O15" s="3"/>
      <c r="P15" s="26"/>
      <c r="Q15" s="28"/>
      <c r="R15" s="28"/>
      <c r="S15" s="28"/>
      <c r="T15" s="28"/>
      <c r="U15" s="3"/>
      <c r="V15" s="3"/>
      <c r="W15" s="25"/>
      <c r="X15" s="25"/>
      <c r="Y15" s="3"/>
      <c r="Z15" s="3"/>
      <c r="AA15" s="25"/>
      <c r="AB15" s="25"/>
      <c r="AC15" s="25"/>
      <c r="AD15" s="25"/>
      <c r="AE15" s="3"/>
      <c r="AF15" s="3"/>
      <c r="AG15" s="25"/>
      <c r="AH15" s="25"/>
      <c r="AI15" s="25"/>
      <c r="AJ15" s="25"/>
      <c r="AK15" s="3"/>
      <c r="AL15" s="3"/>
      <c r="AM15" s="25"/>
      <c r="AN15" s="25"/>
      <c r="AO15" s="25"/>
      <c r="AP15" s="25"/>
      <c r="AQ15" s="3"/>
      <c r="AR15" s="3"/>
      <c r="AS15" s="25"/>
      <c r="AT15" s="25"/>
      <c r="AU15" s="25"/>
      <c r="AV15" s="25"/>
      <c r="AW15" s="3"/>
      <c r="AX15" s="3"/>
      <c r="AY15" s="25"/>
      <c r="AZ15" s="25"/>
      <c r="BA15" s="25"/>
      <c r="BB15" s="25"/>
      <c r="BC15" s="3"/>
      <c r="BD15" s="3"/>
      <c r="BE15" s="25"/>
      <c r="BF15" s="25"/>
      <c r="BG15" s="25"/>
      <c r="BH15" s="25"/>
      <c r="BI15" s="3"/>
      <c r="BJ15" s="3"/>
      <c r="BK15" s="25"/>
      <c r="BL15" s="25"/>
      <c r="BM15" s="25"/>
      <c r="BN15" s="25"/>
      <c r="BO15" s="3"/>
      <c r="BP15" s="3"/>
      <c r="BQ15" s="25"/>
      <c r="BR15" s="25"/>
      <c r="BS15" s="25"/>
      <c r="BT15" s="25"/>
      <c r="BU15" s="3"/>
      <c r="BY15" s="26"/>
      <c r="BZ15" s="26"/>
      <c r="CA15" s="26"/>
      <c r="CB15" s="26"/>
      <c r="CC15" s="26"/>
      <c r="CD15" s="26"/>
      <c r="CE15" s="26"/>
      <c r="CF15" s="2"/>
      <c r="CG15" s="5"/>
      <c r="CH15" s="4"/>
      <c r="CI15" s="2"/>
      <c r="CJ15" s="10"/>
      <c r="CK15" s="10"/>
      <c r="CL15" s="10"/>
      <c r="CM15" s="10"/>
    </row>
    <row r="16" spans="2:91" s="1" customFormat="1" ht="51.4" customHeight="1" x14ac:dyDescent="0.25">
      <c r="B16" s="115"/>
      <c r="C16" s="26" t="s">
        <v>86</v>
      </c>
      <c r="D16" s="38" t="s">
        <v>30</v>
      </c>
      <c r="E16" s="38"/>
      <c r="F16" s="38"/>
      <c r="G16" s="38"/>
      <c r="H16" s="32"/>
      <c r="I16" s="1" cm="1">
        <f t="array" ref="I16">IFERROR(_xlfn.IFS(D16="X",1,E16="X",2,F16="X",3,G16="X",4),0)</f>
        <v>1</v>
      </c>
      <c r="J16" s="3"/>
      <c r="K16" s="28"/>
      <c r="L16" s="28"/>
      <c r="M16" s="3"/>
      <c r="N16" s="3"/>
      <c r="O16" s="3"/>
      <c r="P16" s="26"/>
      <c r="Q16" s="28"/>
      <c r="R16" s="28"/>
      <c r="S16" s="28"/>
      <c r="T16" s="28"/>
      <c r="U16" s="3"/>
      <c r="V16" s="3"/>
      <c r="W16" s="25"/>
      <c r="X16" s="25"/>
      <c r="Y16" s="3"/>
      <c r="Z16" s="3"/>
      <c r="AA16" s="25"/>
      <c r="AB16" s="25"/>
      <c r="AC16" s="25"/>
      <c r="AD16" s="25"/>
      <c r="AE16" s="3"/>
      <c r="AF16" s="3"/>
      <c r="AG16" s="25"/>
      <c r="AH16" s="25"/>
      <c r="AI16" s="25"/>
      <c r="AJ16" s="25"/>
      <c r="AK16" s="3"/>
      <c r="AL16" s="3"/>
      <c r="AM16" s="25"/>
      <c r="AN16" s="25"/>
      <c r="AO16" s="25"/>
      <c r="AP16" s="25"/>
      <c r="AQ16" s="3"/>
      <c r="AR16" s="3"/>
      <c r="AS16" s="25"/>
      <c r="AT16" s="25"/>
      <c r="AU16" s="25"/>
      <c r="AV16" s="25"/>
      <c r="AW16" s="3"/>
      <c r="AX16" s="3"/>
      <c r="AY16" s="25"/>
      <c r="AZ16" s="25"/>
      <c r="BA16" s="25"/>
      <c r="BB16" s="25"/>
      <c r="BC16" s="3"/>
      <c r="BD16" s="3"/>
      <c r="BE16" s="25"/>
      <c r="BF16" s="25"/>
      <c r="BG16" s="25"/>
      <c r="BH16" s="25"/>
      <c r="BI16" s="3"/>
      <c r="BJ16" s="3"/>
      <c r="BK16" s="25"/>
      <c r="BL16" s="25"/>
      <c r="BM16" s="25"/>
      <c r="BN16" s="25"/>
      <c r="BO16" s="3"/>
      <c r="BP16" s="3"/>
      <c r="BQ16" s="25"/>
      <c r="BR16" s="25"/>
      <c r="BS16" s="25"/>
      <c r="BT16" s="25"/>
      <c r="BU16" s="3"/>
      <c r="BY16" s="26"/>
      <c r="BZ16" s="26"/>
      <c r="CA16" s="26"/>
      <c r="CB16" s="26"/>
      <c r="CC16" s="26"/>
      <c r="CD16" s="26"/>
      <c r="CE16" s="26"/>
      <c r="CF16" s="2"/>
      <c r="CG16" s="5"/>
      <c r="CH16" s="4"/>
      <c r="CI16" s="2"/>
      <c r="CJ16" s="10"/>
      <c r="CK16" s="10"/>
      <c r="CL16" s="10"/>
      <c r="CM16" s="10"/>
    </row>
    <row r="17" spans="2:91" s="1" customFormat="1" ht="42" customHeight="1" x14ac:dyDescent="0.25">
      <c r="B17" s="115"/>
      <c r="C17" s="26"/>
      <c r="D17" s="38"/>
      <c r="E17" s="38"/>
      <c r="F17" s="38"/>
      <c r="G17" s="38"/>
      <c r="H17" s="9"/>
      <c r="I17" s="1" cm="1">
        <f t="array" ref="I17">IFERROR(_xlfn.IFS(D17="X",1,E17="X",2,F17="X",3,G17="X",4),0)</f>
        <v>0</v>
      </c>
      <c r="J17" s="3"/>
      <c r="K17" s="28"/>
      <c r="L17" s="28"/>
      <c r="M17" s="3"/>
      <c r="N17" s="3"/>
      <c r="O17" s="3"/>
      <c r="P17" s="26"/>
      <c r="Q17" s="28"/>
      <c r="R17" s="28"/>
      <c r="S17" s="28"/>
      <c r="T17" s="28"/>
      <c r="U17" s="3"/>
      <c r="V17" s="3"/>
      <c r="W17" s="25"/>
      <c r="X17" s="25"/>
      <c r="Y17" s="3"/>
      <c r="Z17" s="3"/>
      <c r="AA17" s="25"/>
      <c r="AB17" s="25"/>
      <c r="AC17" s="25"/>
      <c r="AD17" s="25"/>
      <c r="AE17" s="3"/>
      <c r="AF17" s="3"/>
      <c r="AG17" s="25"/>
      <c r="AH17" s="25"/>
      <c r="AI17" s="25"/>
      <c r="AJ17" s="25"/>
      <c r="AK17" s="3"/>
      <c r="AL17" s="3"/>
      <c r="AM17" s="25"/>
      <c r="AN17" s="25"/>
      <c r="AO17" s="25"/>
      <c r="AP17" s="25"/>
      <c r="AQ17" s="3"/>
      <c r="AR17" s="3"/>
      <c r="AS17" s="25"/>
      <c r="AT17" s="25"/>
      <c r="AU17" s="25"/>
      <c r="AV17" s="25"/>
      <c r="AW17" s="3"/>
      <c r="AX17" s="3"/>
      <c r="AY17" s="25"/>
      <c r="AZ17" s="25"/>
      <c r="BA17" s="25"/>
      <c r="BB17" s="25"/>
      <c r="BC17" s="3"/>
      <c r="BD17" s="3"/>
      <c r="BE17" s="25"/>
      <c r="BF17" s="25"/>
      <c r="BG17" s="25"/>
      <c r="BH17" s="25"/>
      <c r="BI17" s="3"/>
      <c r="BJ17" s="3"/>
      <c r="BK17" s="25"/>
      <c r="BL17" s="25"/>
      <c r="BM17" s="25"/>
      <c r="BN17" s="25"/>
      <c r="BO17" s="3"/>
      <c r="BP17" s="3"/>
      <c r="BQ17" s="25"/>
      <c r="BR17" s="25"/>
      <c r="BS17" s="25"/>
      <c r="BT17" s="25"/>
      <c r="BU17" s="3"/>
      <c r="BY17" s="26"/>
      <c r="BZ17" s="26"/>
      <c r="CA17" s="26"/>
      <c r="CB17" s="26"/>
      <c r="CC17" s="26"/>
      <c r="CD17" s="26"/>
      <c r="CE17" s="26"/>
      <c r="CF17" s="2"/>
      <c r="CG17" s="5"/>
      <c r="CH17" s="4"/>
      <c r="CI17" s="2"/>
      <c r="CJ17" s="10"/>
      <c r="CK17" s="10"/>
      <c r="CL17" s="10"/>
      <c r="CM17" s="10"/>
    </row>
    <row r="18" spans="2:91" s="1" customFormat="1" ht="42" customHeight="1" x14ac:dyDescent="0.25">
      <c r="B18" s="115"/>
      <c r="C18" s="26"/>
      <c r="D18" s="38"/>
      <c r="E18" s="38"/>
      <c r="F18" s="38"/>
      <c r="G18" s="38"/>
      <c r="H18" s="9"/>
      <c r="I18" s="1" cm="1">
        <f t="array" ref="I18">IFERROR(_xlfn.IFS(D18="X",1,E18="X",2,F18="X",3,G18="X",4),0)</f>
        <v>0</v>
      </c>
      <c r="J18" s="3"/>
      <c r="K18" s="28"/>
      <c r="L18" s="28"/>
      <c r="M18" s="3"/>
      <c r="N18" s="3"/>
      <c r="O18" s="3"/>
      <c r="P18" s="26"/>
      <c r="Q18" s="28"/>
      <c r="R18" s="28"/>
      <c r="S18" s="28"/>
      <c r="T18" s="28"/>
      <c r="U18" s="3"/>
      <c r="V18" s="3"/>
      <c r="W18" s="25"/>
      <c r="X18" s="25"/>
      <c r="Y18" s="3"/>
      <c r="Z18" s="3"/>
      <c r="AA18" s="25"/>
      <c r="AB18" s="25"/>
      <c r="AC18" s="25"/>
      <c r="AD18" s="25"/>
      <c r="AE18" s="3"/>
      <c r="AF18" s="3"/>
      <c r="AG18" s="25"/>
      <c r="AH18" s="25"/>
      <c r="AI18" s="25"/>
      <c r="AJ18" s="25"/>
      <c r="AK18" s="3"/>
      <c r="AL18" s="3"/>
      <c r="AM18" s="25"/>
      <c r="AN18" s="25"/>
      <c r="AO18" s="25"/>
      <c r="AP18" s="25"/>
      <c r="AQ18" s="3"/>
      <c r="AR18" s="3"/>
      <c r="AS18" s="25"/>
      <c r="AT18" s="25"/>
      <c r="AU18" s="25"/>
      <c r="AV18" s="25"/>
      <c r="AW18" s="3"/>
      <c r="AX18" s="3"/>
      <c r="AY18" s="25"/>
      <c r="AZ18" s="25"/>
      <c r="BA18" s="25"/>
      <c r="BB18" s="25"/>
      <c r="BC18" s="3"/>
      <c r="BD18" s="3"/>
      <c r="BE18" s="25"/>
      <c r="BF18" s="25"/>
      <c r="BG18" s="25"/>
      <c r="BH18" s="25"/>
      <c r="BI18" s="3"/>
      <c r="BJ18" s="3"/>
      <c r="BK18" s="25"/>
      <c r="BL18" s="25"/>
      <c r="BM18" s="25"/>
      <c r="BN18" s="25"/>
      <c r="BO18" s="3"/>
      <c r="BP18" s="3"/>
      <c r="BQ18" s="25"/>
      <c r="BR18" s="25"/>
      <c r="BS18" s="25"/>
      <c r="BT18" s="25"/>
      <c r="BU18" s="3"/>
      <c r="BY18" s="26"/>
      <c r="BZ18" s="26"/>
      <c r="CA18" s="26"/>
      <c r="CB18" s="26"/>
      <c r="CC18" s="26"/>
      <c r="CD18" s="26"/>
      <c r="CE18" s="26"/>
      <c r="CF18" s="2"/>
      <c r="CG18" s="5"/>
      <c r="CH18" s="4"/>
      <c r="CI18" s="2"/>
      <c r="CJ18" s="10"/>
      <c r="CK18" s="10"/>
      <c r="CL18" s="10"/>
      <c r="CM18" s="10"/>
    </row>
    <row r="19" spans="2:91" s="1" customFormat="1" ht="27" customHeight="1" x14ac:dyDescent="0.25">
      <c r="C19" s="25"/>
      <c r="D19" s="28"/>
      <c r="E19" s="28"/>
      <c r="F19" s="28"/>
      <c r="G19" s="28"/>
      <c r="H19" s="56" t="s">
        <v>132</v>
      </c>
      <c r="I19" s="57">
        <f>AVERAGEIF(I9:I18,"&lt;&gt;0")</f>
        <v>1.25</v>
      </c>
      <c r="J19" s="3"/>
      <c r="K19" s="28"/>
      <c r="L19" s="28"/>
      <c r="M19" s="30"/>
      <c r="N19" s="30"/>
      <c r="O19" s="3"/>
      <c r="P19" s="25"/>
      <c r="Q19" s="28"/>
      <c r="R19" s="28"/>
      <c r="S19" s="28"/>
      <c r="T19" s="28"/>
      <c r="U19" s="3"/>
      <c r="V19" s="30"/>
      <c r="W19" s="25"/>
      <c r="X19" s="25"/>
      <c r="Y19" s="3"/>
      <c r="Z19" s="3"/>
      <c r="AA19" s="25"/>
      <c r="AB19" s="25"/>
      <c r="AC19" s="25"/>
      <c r="AD19" s="25"/>
      <c r="AE19" s="3"/>
      <c r="AF19" s="3"/>
      <c r="AG19" s="25"/>
      <c r="AH19" s="25"/>
      <c r="AI19" s="25"/>
      <c r="AJ19" s="25"/>
      <c r="AK19" s="3"/>
      <c r="AL19" s="3"/>
      <c r="AM19" s="25"/>
      <c r="AN19" s="25"/>
      <c r="AO19" s="25"/>
      <c r="AP19" s="25"/>
      <c r="AQ19" s="3"/>
      <c r="AR19" s="3"/>
      <c r="AS19" s="25"/>
      <c r="AT19" s="25"/>
      <c r="AU19" s="25"/>
      <c r="AV19" s="25"/>
      <c r="AW19" s="3"/>
      <c r="AX19" s="3"/>
      <c r="AY19" s="25"/>
      <c r="AZ19" s="25"/>
      <c r="BA19" s="25"/>
      <c r="BB19" s="25"/>
      <c r="BC19" s="3"/>
      <c r="BD19" s="3"/>
      <c r="BE19" s="25"/>
      <c r="BF19" s="25"/>
      <c r="BG19" s="25"/>
      <c r="BH19" s="25"/>
      <c r="BI19" s="3"/>
      <c r="BJ19" s="3"/>
      <c r="BK19" s="25"/>
      <c r="BL19" s="25"/>
      <c r="BM19" s="25"/>
      <c r="BN19" s="25"/>
      <c r="BO19" s="3"/>
      <c r="BP19" s="3"/>
      <c r="BQ19" s="25"/>
      <c r="BR19" s="25"/>
      <c r="BS19" s="25"/>
      <c r="BT19" s="25"/>
      <c r="BU19" s="3"/>
      <c r="BY19" s="26"/>
      <c r="BZ19" s="26"/>
      <c r="CA19" s="26"/>
      <c r="CB19" s="26"/>
      <c r="CC19" s="26"/>
      <c r="CD19" s="26"/>
      <c r="CE19" s="26"/>
      <c r="CF19" s="2"/>
      <c r="CG19" s="5"/>
      <c r="CH19" s="4"/>
      <c r="CI19" s="2"/>
      <c r="CJ19" s="10"/>
      <c r="CK19" s="10"/>
      <c r="CL19" s="10"/>
      <c r="CM19" s="10"/>
    </row>
    <row r="20" spans="2:91" s="1" customFormat="1" ht="18.399999999999999" customHeight="1" thickBot="1" x14ac:dyDescent="0.3">
      <c r="B20" s="2"/>
      <c r="C20" s="2"/>
      <c r="D20" s="2"/>
      <c r="E20" s="2"/>
      <c r="F20" s="2"/>
      <c r="G20" s="2"/>
      <c r="H20" s="2"/>
      <c r="J20" s="2"/>
      <c r="K20" s="28"/>
      <c r="L20" s="28"/>
      <c r="M20" s="3"/>
      <c r="N20" s="3"/>
      <c r="O20" s="3"/>
      <c r="P20" s="25"/>
      <c r="Q20" s="28"/>
      <c r="R20" s="28"/>
      <c r="S20" s="28"/>
      <c r="T20" s="28"/>
      <c r="U20" s="3"/>
      <c r="V20" s="3"/>
      <c r="W20" s="25"/>
      <c r="X20" s="25"/>
      <c r="Y20" s="3"/>
      <c r="Z20" s="3"/>
      <c r="AA20" s="25"/>
      <c r="AB20" s="25"/>
      <c r="AC20" s="25"/>
      <c r="AD20" s="25"/>
      <c r="AE20" s="3"/>
      <c r="AF20" s="3"/>
      <c r="AG20" s="25"/>
      <c r="AH20" s="25"/>
      <c r="AI20" s="25"/>
      <c r="AJ20" s="25"/>
      <c r="AK20" s="3"/>
      <c r="AL20" s="3"/>
      <c r="AM20" s="25"/>
      <c r="AN20" s="25"/>
      <c r="AO20" s="25"/>
      <c r="AP20" s="25"/>
      <c r="AQ20" s="3"/>
      <c r="AR20" s="3"/>
      <c r="AS20" s="25"/>
      <c r="AT20" s="25"/>
      <c r="AU20" s="25"/>
      <c r="AV20" s="25"/>
      <c r="AW20" s="3"/>
      <c r="AX20" s="3"/>
      <c r="AY20" s="25"/>
      <c r="AZ20" s="25"/>
      <c r="BA20" s="25"/>
      <c r="BB20" s="25"/>
      <c r="BC20" s="3"/>
      <c r="BD20" s="3"/>
      <c r="BE20" s="25"/>
      <c r="BF20" s="25"/>
      <c r="BG20" s="25"/>
      <c r="BH20" s="25"/>
      <c r="BI20" s="3"/>
      <c r="BJ20" s="3"/>
      <c r="BK20" s="25"/>
      <c r="BL20" s="25"/>
      <c r="BM20" s="25"/>
      <c r="BN20" s="25"/>
      <c r="BO20" s="3"/>
      <c r="BP20" s="3"/>
      <c r="BQ20" s="25"/>
      <c r="BR20" s="25"/>
      <c r="BS20" s="25"/>
      <c r="BT20" s="25"/>
      <c r="BU20" s="3"/>
      <c r="BY20" s="26"/>
      <c r="BZ20" s="26"/>
      <c r="CA20" s="26"/>
      <c r="CB20" s="26"/>
      <c r="CC20" s="26"/>
      <c r="CD20" s="26"/>
      <c r="CE20" s="26"/>
      <c r="CF20" s="2"/>
      <c r="CG20" s="5"/>
      <c r="CH20" s="4"/>
      <c r="CI20" s="2"/>
      <c r="CJ20" s="10"/>
      <c r="CK20" s="10"/>
      <c r="CL20" s="10"/>
      <c r="CM20" s="10"/>
    </row>
    <row r="21" spans="2:91" ht="46.15" customHeight="1" thickBot="1" x14ac:dyDescent="0.3">
      <c r="C21" s="2" t="s">
        <v>131</v>
      </c>
      <c r="D21" s="104" t="s">
        <v>152</v>
      </c>
      <c r="E21" s="104"/>
      <c r="F21" s="104"/>
      <c r="G21" s="104"/>
      <c r="H21" s="104"/>
      <c r="I21" s="125" t="s">
        <v>133</v>
      </c>
      <c r="J21" s="125"/>
      <c r="K21" s="57">
        <f>AVERAGEIF(I28:I37,"&lt;&gt;0")</f>
        <v>3</v>
      </c>
      <c r="L21" s="36"/>
      <c r="M21" s="36"/>
      <c r="N21" s="36"/>
      <c r="O21" s="36"/>
      <c r="P21" s="36"/>
      <c r="Q21" s="36"/>
      <c r="R21" s="36"/>
      <c r="S21" s="36"/>
    </row>
    <row r="22" spans="2:91" ht="46.15" customHeight="1" x14ac:dyDescent="0.25">
      <c r="D22" s="36"/>
      <c r="E22" s="52"/>
      <c r="F22" s="52"/>
      <c r="G22" s="36"/>
      <c r="H22" s="36"/>
      <c r="I22" s="30"/>
      <c r="J22" s="12"/>
      <c r="K22" s="36"/>
      <c r="L22" s="36"/>
      <c r="M22" s="36"/>
      <c r="N22" s="36"/>
      <c r="O22" s="36"/>
      <c r="P22" s="36"/>
      <c r="Q22" s="36"/>
      <c r="R22" s="36"/>
      <c r="S22" s="36"/>
    </row>
    <row r="23" spans="2:91" ht="46.15" customHeight="1" thickBot="1" x14ac:dyDescent="0.3">
      <c r="D23" s="36"/>
      <c r="E23" s="36"/>
      <c r="F23" s="36"/>
      <c r="G23" s="36"/>
      <c r="H23" s="36"/>
      <c r="I23" s="30"/>
      <c r="J23" s="12"/>
      <c r="K23" s="36"/>
      <c r="L23" s="36"/>
      <c r="M23" s="36"/>
      <c r="N23" s="36"/>
      <c r="O23" s="36"/>
      <c r="P23" s="36"/>
      <c r="Q23" s="36"/>
      <c r="R23" s="36"/>
      <c r="S23" s="36"/>
    </row>
    <row r="24" spans="2:91" ht="46.15" customHeight="1" thickBot="1" x14ac:dyDescent="0.3">
      <c r="D24" s="36"/>
      <c r="E24" s="53"/>
      <c r="F24" s="53"/>
      <c r="G24" s="36"/>
      <c r="H24" s="36"/>
      <c r="I24" s="30"/>
      <c r="J24" s="12"/>
      <c r="K24" s="116" t="s">
        <v>136</v>
      </c>
      <c r="L24" s="116"/>
      <c r="M24" s="116"/>
      <c r="N24" s="116"/>
      <c r="O24" s="116"/>
      <c r="P24" s="116"/>
      <c r="Q24" s="116"/>
      <c r="R24" s="116"/>
      <c r="S24" s="116"/>
      <c r="U24" s="114" t="s">
        <v>295</v>
      </c>
      <c r="V24" s="114"/>
      <c r="W24" s="114"/>
    </row>
    <row r="25" spans="2:91" ht="22.9" customHeight="1" thickBot="1" x14ac:dyDescent="0.3">
      <c r="B25" s="37"/>
      <c r="C25" s="1"/>
      <c r="D25" s="37" t="s">
        <v>23</v>
      </c>
      <c r="E25" s="106" t="s">
        <v>22</v>
      </c>
      <c r="F25" s="106"/>
      <c r="G25" s="37" t="s">
        <v>26</v>
      </c>
      <c r="H25" s="24"/>
      <c r="I25" s="37"/>
      <c r="J25" s="37"/>
    </row>
    <row r="26" spans="2:91" ht="38.65" customHeight="1" x14ac:dyDescent="0.25">
      <c r="B26" s="11"/>
      <c r="C26" s="25"/>
      <c r="D26" s="54">
        <v>1</v>
      </c>
      <c r="E26" s="19" t="s">
        <v>129</v>
      </c>
      <c r="F26" s="19" t="s">
        <v>130</v>
      </c>
      <c r="G26" s="55">
        <v>4</v>
      </c>
      <c r="H26" s="60" t="s">
        <v>119</v>
      </c>
      <c r="J26" s="51"/>
      <c r="K26" s="119" t="s">
        <v>120</v>
      </c>
      <c r="L26" s="114"/>
      <c r="M26" s="114"/>
      <c r="N26" s="120"/>
      <c r="O26" s="40"/>
      <c r="P26" s="114" t="s">
        <v>121</v>
      </c>
      <c r="Q26" s="114"/>
      <c r="R26" s="114"/>
      <c r="S26" s="120"/>
      <c r="T26" s="37"/>
      <c r="U26" s="103" t="s">
        <v>296</v>
      </c>
      <c r="V26" s="103" t="s">
        <v>297</v>
      </c>
      <c r="W26" s="103" t="s">
        <v>298</v>
      </c>
    </row>
    <row r="27" spans="2:91" ht="46.15" customHeight="1" x14ac:dyDescent="0.25">
      <c r="B27" s="11"/>
      <c r="C27" s="25"/>
      <c r="D27" s="20" t="s">
        <v>16</v>
      </c>
      <c r="E27" s="21" t="s">
        <v>28</v>
      </c>
      <c r="F27" s="21" t="s">
        <v>17</v>
      </c>
      <c r="G27" s="22" t="s">
        <v>18</v>
      </c>
      <c r="H27" s="61" t="s">
        <v>122</v>
      </c>
      <c r="J27" s="51"/>
      <c r="K27" s="20" t="s">
        <v>123</v>
      </c>
      <c r="L27" s="22" t="s">
        <v>124</v>
      </c>
      <c r="M27" s="22" t="s">
        <v>125</v>
      </c>
      <c r="N27" s="62" t="s">
        <v>135</v>
      </c>
      <c r="O27" s="41"/>
      <c r="P27" s="20" t="s">
        <v>126</v>
      </c>
      <c r="Q27" s="22" t="s">
        <v>127</v>
      </c>
      <c r="R27" s="121" t="s">
        <v>128</v>
      </c>
      <c r="S27" s="122"/>
      <c r="T27" s="37"/>
      <c r="U27" s="43"/>
      <c r="V27" s="43"/>
      <c r="W27" s="43"/>
    </row>
    <row r="28" spans="2:91" ht="54.4" customHeight="1" x14ac:dyDescent="0.25">
      <c r="B28" s="1"/>
      <c r="C28" s="26" t="s">
        <v>73</v>
      </c>
      <c r="D28" s="38"/>
      <c r="E28" s="38"/>
      <c r="F28" s="38" t="s">
        <v>30</v>
      </c>
      <c r="G28" s="38"/>
      <c r="H28" s="9" t="s">
        <v>252</v>
      </c>
      <c r="I28" s="1" cm="1">
        <f t="array" ref="I28">IFERROR(_xlfn.IFS(D28="X",1,E28="X",2,F28="X",3,G28="X",4),0)</f>
        <v>3</v>
      </c>
      <c r="J28" s="51"/>
      <c r="K28" s="43" t="s">
        <v>223</v>
      </c>
      <c r="L28" s="43"/>
      <c r="M28" s="43" t="s">
        <v>223</v>
      </c>
      <c r="N28" s="43"/>
      <c r="O28" s="42"/>
      <c r="P28" s="44"/>
      <c r="Q28" s="9"/>
      <c r="R28" s="117"/>
      <c r="S28" s="118"/>
      <c r="T28" s="45"/>
      <c r="U28" s="43"/>
      <c r="V28" s="43"/>
      <c r="W28" s="43"/>
    </row>
    <row r="29" spans="2:91" ht="54.4" customHeight="1" x14ac:dyDescent="0.25">
      <c r="B29" s="115" t="s">
        <v>151</v>
      </c>
      <c r="C29" s="26" t="s">
        <v>75</v>
      </c>
      <c r="D29" s="38"/>
      <c r="E29" s="38"/>
      <c r="F29" s="38" t="s">
        <v>30</v>
      </c>
      <c r="G29" s="38"/>
      <c r="H29" s="9"/>
      <c r="I29" s="1" cm="1">
        <f t="array" ref="I29">IFERROR(_xlfn.IFS(D29="X",1,E29="X",2,F29="X",3,G29="X",4),0)</f>
        <v>3</v>
      </c>
      <c r="J29" s="51"/>
      <c r="K29" s="43"/>
      <c r="L29" s="43"/>
      <c r="M29" s="43"/>
      <c r="N29" s="43"/>
      <c r="O29" s="42"/>
      <c r="P29" s="44"/>
      <c r="Q29" s="9"/>
      <c r="R29" s="117"/>
      <c r="S29" s="118"/>
      <c r="T29" s="46"/>
      <c r="U29" s="43"/>
      <c r="V29" s="43"/>
      <c r="W29" s="43"/>
    </row>
    <row r="30" spans="2:91" ht="54.4" customHeight="1" x14ac:dyDescent="0.25">
      <c r="B30" s="115"/>
      <c r="C30" s="26" t="s">
        <v>77</v>
      </c>
      <c r="D30" s="38"/>
      <c r="E30" s="38"/>
      <c r="F30" s="38" t="s">
        <v>30</v>
      </c>
      <c r="G30" s="38"/>
      <c r="H30" s="9" t="s">
        <v>251</v>
      </c>
      <c r="I30" s="1" cm="1">
        <f t="array" ref="I30">IFERROR(_xlfn.IFS(D30="X",1,E30="X",2,F30="X",3,G30="X",4),0)</f>
        <v>3</v>
      </c>
      <c r="J30" s="51"/>
      <c r="K30" s="43" t="s">
        <v>223</v>
      </c>
      <c r="L30" s="43"/>
      <c r="M30" s="43" t="s">
        <v>223</v>
      </c>
      <c r="N30" s="43"/>
      <c r="O30" s="42"/>
      <c r="P30" s="44">
        <v>46174</v>
      </c>
      <c r="Q30" s="9"/>
      <c r="R30" s="117"/>
      <c r="S30" s="118"/>
      <c r="T30" s="46"/>
      <c r="U30" s="43"/>
      <c r="V30" s="43"/>
      <c r="W30" s="43"/>
    </row>
    <row r="31" spans="2:91" ht="54.4" customHeight="1" x14ac:dyDescent="0.25">
      <c r="B31" s="115"/>
      <c r="C31" s="26" t="s">
        <v>79</v>
      </c>
      <c r="D31" s="38"/>
      <c r="E31" s="38"/>
      <c r="F31" s="38"/>
      <c r="G31" s="38"/>
      <c r="H31" s="9"/>
      <c r="I31" s="1" cm="1">
        <f t="array" ref="I31">IFERROR(_xlfn.IFS(D31="X",1,E31="X",2,F31="X",3,G31="X",4),0)</f>
        <v>0</v>
      </c>
      <c r="J31" s="51"/>
      <c r="K31" s="43"/>
      <c r="L31" s="43"/>
      <c r="M31" s="43"/>
      <c r="N31" s="43"/>
      <c r="O31" s="42"/>
      <c r="P31" s="44"/>
      <c r="Q31" s="9"/>
      <c r="R31" s="117"/>
      <c r="S31" s="118"/>
      <c r="T31" s="46"/>
      <c r="U31" s="43"/>
      <c r="V31" s="43"/>
      <c r="W31" s="43"/>
    </row>
    <row r="32" spans="2:91" ht="54.4" customHeight="1" x14ac:dyDescent="0.25">
      <c r="B32" s="115"/>
      <c r="C32" s="26" t="s">
        <v>81</v>
      </c>
      <c r="D32" s="38"/>
      <c r="E32" s="38"/>
      <c r="F32" s="38" t="s">
        <v>30</v>
      </c>
      <c r="G32" s="38"/>
      <c r="H32" s="9"/>
      <c r="I32" s="1" cm="1">
        <f t="array" ref="I32">IFERROR(_xlfn.IFS(D32="X",1,E32="X",2,F32="X",3,G32="X",4),0)</f>
        <v>3</v>
      </c>
      <c r="J32" s="51"/>
      <c r="K32" s="43"/>
      <c r="L32" s="43"/>
      <c r="M32" s="43"/>
      <c r="N32" s="43"/>
      <c r="O32" s="42"/>
      <c r="P32" s="44"/>
      <c r="Q32" s="9"/>
      <c r="R32" s="117"/>
      <c r="S32" s="118"/>
      <c r="T32" s="46"/>
      <c r="U32" s="43"/>
      <c r="V32" s="43"/>
      <c r="W32" s="43"/>
    </row>
    <row r="33" spans="2:23" ht="54.4" customHeight="1" x14ac:dyDescent="0.25">
      <c r="B33" s="115"/>
      <c r="C33" s="26" t="s">
        <v>82</v>
      </c>
      <c r="D33" s="38"/>
      <c r="E33" s="38"/>
      <c r="F33" s="38"/>
      <c r="G33" s="38"/>
      <c r="H33" s="9"/>
      <c r="I33" s="1" cm="1">
        <f t="array" ref="I33">IFERROR(_xlfn.IFS(D33="X",1,E33="X",2,F33="X",3,G33="X",4),0)</f>
        <v>0</v>
      </c>
      <c r="J33" s="51"/>
      <c r="K33" s="43"/>
      <c r="L33" s="43"/>
      <c r="M33" s="43"/>
      <c r="N33" s="43"/>
      <c r="O33" s="42"/>
      <c r="P33" s="47"/>
      <c r="Q33" s="9"/>
      <c r="R33" s="117"/>
      <c r="S33" s="118"/>
      <c r="T33" s="46"/>
      <c r="U33" s="43"/>
      <c r="V33" s="43"/>
      <c r="W33" s="43"/>
    </row>
    <row r="34" spans="2:23" ht="54.4" customHeight="1" x14ac:dyDescent="0.25">
      <c r="B34" s="115"/>
      <c r="C34" s="26" t="s">
        <v>84</v>
      </c>
      <c r="D34" s="38"/>
      <c r="E34" s="38"/>
      <c r="F34" s="38"/>
      <c r="G34" s="38"/>
      <c r="H34" s="9"/>
      <c r="I34" s="1" cm="1">
        <f t="array" ref="I34">IFERROR(_xlfn.IFS(D34="X",1,E34="X",2,F34="X",3,G34="X",4),0)</f>
        <v>0</v>
      </c>
      <c r="J34" s="51"/>
      <c r="K34" s="43"/>
      <c r="L34" s="43"/>
      <c r="M34" s="43"/>
      <c r="N34" s="43"/>
      <c r="O34" s="42"/>
      <c r="P34" s="47"/>
      <c r="Q34" s="9"/>
      <c r="R34" s="117"/>
      <c r="S34" s="118"/>
      <c r="T34" s="46"/>
      <c r="U34" s="43"/>
      <c r="V34" s="43"/>
      <c r="W34" s="43"/>
    </row>
    <row r="35" spans="2:23" ht="54.4" customHeight="1" x14ac:dyDescent="0.25">
      <c r="B35" s="115"/>
      <c r="C35" s="26" t="s">
        <v>86</v>
      </c>
      <c r="D35" s="38"/>
      <c r="E35" s="38"/>
      <c r="F35" s="38"/>
      <c r="G35" s="38"/>
      <c r="H35" s="9"/>
      <c r="I35" s="1" cm="1">
        <f t="array" ref="I35">IFERROR(_xlfn.IFS(D35="X",1,E35="X",2,F35="X",3,G35="X",4),0)</f>
        <v>0</v>
      </c>
      <c r="J35" s="51"/>
      <c r="K35" s="43"/>
      <c r="L35" s="43"/>
      <c r="M35" s="43"/>
      <c r="N35" s="43"/>
      <c r="O35" s="42"/>
      <c r="P35" s="47"/>
      <c r="Q35" s="9"/>
      <c r="R35" s="117"/>
      <c r="S35" s="118"/>
      <c r="T35" s="46"/>
      <c r="U35" s="43"/>
      <c r="V35" s="43"/>
      <c r="W35" s="43"/>
    </row>
    <row r="36" spans="2:23" ht="46.15" customHeight="1" x14ac:dyDescent="0.25">
      <c r="B36" s="115"/>
      <c r="C36" s="26"/>
      <c r="D36" s="38"/>
      <c r="E36" s="38"/>
      <c r="F36" s="38"/>
      <c r="G36" s="38"/>
      <c r="H36" s="9"/>
      <c r="I36" s="1" cm="1">
        <f t="array" ref="I36">IFERROR(_xlfn.IFS(D36="X",1,E36="X",2,F36="X",3,G36="X",4),0)</f>
        <v>0</v>
      </c>
      <c r="J36" s="51"/>
      <c r="K36" s="43"/>
      <c r="L36" s="43"/>
      <c r="M36" s="43"/>
      <c r="N36" s="43"/>
      <c r="O36" s="42"/>
      <c r="P36" s="44"/>
      <c r="Q36" s="9"/>
      <c r="R36" s="117"/>
      <c r="S36" s="118"/>
      <c r="T36" s="46"/>
      <c r="U36" s="43"/>
      <c r="V36" s="43"/>
      <c r="W36" s="43"/>
    </row>
    <row r="37" spans="2:23" ht="46.15" customHeight="1" x14ac:dyDescent="0.25">
      <c r="B37" s="115"/>
      <c r="C37" s="26"/>
      <c r="D37" s="38"/>
      <c r="E37" s="38"/>
      <c r="F37" s="38"/>
      <c r="G37" s="38"/>
      <c r="H37" s="9"/>
      <c r="I37" s="1" cm="1">
        <f t="array" ref="I37">IFERROR(_xlfn.IFS(D37="X",1,E37="X",2,F37="X",3,G37="X",4),0)</f>
        <v>0</v>
      </c>
      <c r="J37" s="51"/>
      <c r="K37" s="43"/>
      <c r="L37" s="43"/>
      <c r="M37" s="43"/>
      <c r="N37" s="43"/>
      <c r="O37" s="42"/>
      <c r="P37" s="47"/>
      <c r="Q37" s="9"/>
      <c r="R37" s="117"/>
      <c r="S37" s="118"/>
      <c r="T37" s="46"/>
      <c r="U37" s="43"/>
      <c r="V37" s="43"/>
      <c r="W37" s="43"/>
    </row>
    <row r="38" spans="2:23" ht="27.4" customHeight="1" x14ac:dyDescent="0.25">
      <c r="B38" s="1"/>
      <c r="C38" s="25"/>
      <c r="D38" s="28"/>
      <c r="E38" s="28"/>
      <c r="F38" s="28"/>
      <c r="G38" s="28"/>
      <c r="H38" s="30"/>
      <c r="I38" s="2"/>
      <c r="J38" s="3"/>
      <c r="K38" s="3"/>
      <c r="L38" s="46"/>
      <c r="M38" s="46"/>
      <c r="N38" s="3"/>
      <c r="O38" s="3"/>
      <c r="P38" s="1"/>
      <c r="Q38" s="46"/>
      <c r="R38" s="50"/>
      <c r="S38" s="50"/>
      <c r="T38" s="46"/>
    </row>
  </sheetData>
  <sheetProtection algorithmName="SHA-512" hashValue="wsiuEMo/+03Bn7M2KVak7t3QOP++O16UHz+1FeRCGi0FJg3UqaDSuQ1nEpLLPf/dvJh7aZc826M3JIGBb3RiLg==" saltValue="kdyejkTduHGCytf0snPDvg==" spinCount="100000" sheet="1" objects="1" scenarios="1"/>
  <mergeCells count="22">
    <mergeCell ref="D2:H2"/>
    <mergeCell ref="E6:F6"/>
    <mergeCell ref="B10:B18"/>
    <mergeCell ref="D21:H21"/>
    <mergeCell ref="I21:J21"/>
    <mergeCell ref="R28:S28"/>
    <mergeCell ref="B29:B37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U24:W24"/>
    <mergeCell ref="E25:F25"/>
    <mergeCell ref="K26:N26"/>
    <mergeCell ref="P26:S26"/>
    <mergeCell ref="R27:S27"/>
    <mergeCell ref="K24:S24"/>
  </mergeCells>
  <dataValidations count="1">
    <dataValidation type="list" allowBlank="1" showInputMessage="1" showErrorMessage="1" sqref="L9:L10 K9:K12 K13:L18 D28:G37 Q9:T18 D9:G18" xr:uid="{B77D1FC7-2EFC-4623-A7A3-7D7CD333BC2A}">
      <formula1>"X"</formula1>
    </dataValidation>
  </dataValidations>
  <printOptions horizontalCentered="1" verticalCentered="1"/>
  <pageMargins left="0" right="0" top="0" bottom="0" header="0.31496062992125984" footer="0.31496062992125984"/>
  <pageSetup paperSize="9" scale="42" orientation="landscape" r:id="rId1"/>
  <rowBreaks count="1" manualBreakCount="1">
    <brk id="19" min="1" max="19" man="1"/>
  </rowBreaks>
  <customProperties>
    <customPr name="LastActive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105F-0C05-48DE-A528-AA2404705639}">
  <dimension ref="B1:CM38"/>
  <sheetViews>
    <sheetView showGridLines="0" topLeftCell="A17" zoomScale="40" zoomScaleNormal="40" zoomScaleSheetLayoutView="45" workbookViewId="0">
      <selection activeCell="Q33" sqref="Q33"/>
    </sheetView>
  </sheetViews>
  <sheetFormatPr defaultColWidth="46.7109375" defaultRowHeight="73.150000000000006" customHeight="1" x14ac:dyDescent="0.25"/>
  <cols>
    <col min="1" max="1" width="6.7109375" style="2" customWidth="1"/>
    <col min="2" max="2" width="10" style="2" customWidth="1"/>
    <col min="3" max="3" width="28.7109375" style="2" customWidth="1"/>
    <col min="4" max="4" width="18.140625" style="2" customWidth="1"/>
    <col min="5" max="5" width="23" style="2" customWidth="1"/>
    <col min="6" max="7" width="18.140625" style="2" customWidth="1"/>
    <col min="8" max="8" width="62.140625" style="2" customWidth="1"/>
    <col min="9" max="9" width="11.7109375" style="1" bestFit="1" customWidth="1"/>
    <col min="10" max="10" width="2.140625" style="2" customWidth="1"/>
    <col min="11" max="11" width="11.42578125" style="2" customWidth="1"/>
    <col min="12" max="12" width="14.7109375" style="2" customWidth="1"/>
    <col min="13" max="13" width="13.7109375" style="2" customWidth="1"/>
    <col min="14" max="14" width="15.28515625" style="2" customWidth="1"/>
    <col min="15" max="15" width="3.140625" style="2" customWidth="1"/>
    <col min="16" max="16" width="18.7109375" style="2" customWidth="1"/>
    <col min="17" max="18" width="13.7109375" style="2" customWidth="1"/>
    <col min="19" max="19" width="36" style="2" customWidth="1"/>
    <col min="20" max="20" width="4.140625" style="2" customWidth="1"/>
    <col min="21" max="23" width="34" style="2" customWidth="1"/>
    <col min="24" max="24" width="13.7109375" style="2" customWidth="1"/>
    <col min="25" max="25" width="14.42578125" style="2" customWidth="1"/>
    <col min="26" max="26" width="2.140625" style="2" customWidth="1"/>
    <col min="27" max="30" width="13.7109375" style="2" customWidth="1"/>
    <col min="31" max="31" width="15.140625" style="2" customWidth="1"/>
    <col min="32" max="32" width="2.42578125" style="2" customWidth="1"/>
    <col min="33" max="36" width="13.7109375" style="2" customWidth="1"/>
    <col min="37" max="37" width="14.7109375" style="2" customWidth="1"/>
    <col min="38" max="38" width="2.42578125" style="2" customWidth="1"/>
    <col min="39" max="42" width="13.7109375" style="2" customWidth="1"/>
    <col min="43" max="43" width="14.7109375" style="2" customWidth="1"/>
    <col min="44" max="44" width="2.140625" style="2" customWidth="1"/>
    <col min="45" max="49" width="14.7109375" style="2" customWidth="1"/>
    <col min="50" max="50" width="2.140625" style="2" customWidth="1"/>
    <col min="51" max="55" width="14.7109375" style="2" customWidth="1"/>
    <col min="56" max="56" width="2.140625" style="2" customWidth="1"/>
    <col min="57" max="61" width="14.7109375" style="2" customWidth="1"/>
    <col min="62" max="62" width="2.140625" style="2" customWidth="1"/>
    <col min="63" max="67" width="14.7109375" style="2" customWidth="1"/>
    <col min="68" max="68" width="2" style="2" customWidth="1"/>
    <col min="69" max="73" width="14.7109375" style="2" customWidth="1"/>
    <col min="74" max="74" width="3.140625" style="2" customWidth="1"/>
    <col min="75" max="79" width="14.7109375" style="2" customWidth="1"/>
    <col min="80" max="80" width="2.140625" style="2" customWidth="1"/>
    <col min="81" max="85" width="14.7109375" style="2" customWidth="1"/>
    <col min="86" max="86" width="2" style="2" customWidth="1"/>
    <col min="87" max="91" width="14.7109375" style="2" customWidth="1"/>
    <col min="92" max="92" width="2.7109375" style="2" customWidth="1"/>
    <col min="93" max="97" width="14.7109375" style="2" customWidth="1"/>
    <col min="98" max="98" width="2.140625" style="2" customWidth="1"/>
    <col min="99" max="102" width="14.7109375" style="2" customWidth="1"/>
    <col min="103" max="103" width="2.7109375" style="2" customWidth="1"/>
    <col min="104" max="104" width="2" style="2" customWidth="1"/>
    <col min="105" max="106" width="14.7109375" style="2" customWidth="1"/>
    <col min="107" max="107" width="4.7109375" style="2" customWidth="1"/>
    <col min="108" max="109" width="14.7109375" style="2" customWidth="1"/>
    <col min="110" max="16384" width="46.7109375" style="2"/>
  </cols>
  <sheetData>
    <row r="1" spans="2:91" ht="22.15" customHeight="1" thickBot="1" x14ac:dyDescent="0.3"/>
    <row r="2" spans="2:91" ht="61.9" customHeight="1" thickBot="1" x14ac:dyDescent="0.3">
      <c r="D2" s="104" t="s">
        <v>154</v>
      </c>
      <c r="E2" s="104"/>
      <c r="F2" s="104"/>
      <c r="G2" s="104"/>
      <c r="H2" s="104"/>
      <c r="I2" s="36"/>
      <c r="J2" s="12"/>
      <c r="K2" s="12"/>
      <c r="L2" s="12"/>
      <c r="M2" s="12"/>
      <c r="N2" s="12"/>
      <c r="O2" s="12"/>
      <c r="Q2" s="12"/>
      <c r="R2" s="12"/>
      <c r="S2" s="12"/>
      <c r="T2" s="12"/>
      <c r="U2" s="12"/>
      <c r="V2" s="12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3"/>
      <c r="BW2" s="3"/>
      <c r="BX2" s="3"/>
      <c r="BY2" s="3"/>
      <c r="BZ2" s="3"/>
      <c r="CA2" s="3"/>
      <c r="CB2" s="3"/>
      <c r="CC2" s="3"/>
      <c r="CD2" s="3"/>
      <c r="CE2" s="3"/>
    </row>
    <row r="3" spans="2:91" ht="49.9" customHeight="1" x14ac:dyDescent="0.25">
      <c r="D3" s="36"/>
      <c r="E3" s="52"/>
      <c r="F3" s="52"/>
      <c r="G3" s="36"/>
      <c r="H3" s="36"/>
      <c r="I3" s="36"/>
      <c r="J3" s="12"/>
      <c r="K3" s="12"/>
      <c r="L3" s="12"/>
      <c r="M3" s="12"/>
      <c r="N3" s="12"/>
      <c r="O3" s="12"/>
      <c r="Q3" s="12"/>
      <c r="R3" s="12"/>
      <c r="S3" s="12"/>
      <c r="T3" s="12"/>
      <c r="U3" s="12"/>
      <c r="V3" s="12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3"/>
      <c r="BW3" s="3"/>
      <c r="BX3" s="3"/>
      <c r="BY3" s="3"/>
      <c r="BZ3" s="3"/>
      <c r="CA3" s="3"/>
      <c r="CB3" s="3"/>
      <c r="CC3" s="3"/>
      <c r="CD3" s="3"/>
      <c r="CE3" s="3"/>
    </row>
    <row r="4" spans="2:91" ht="49.9" customHeight="1" x14ac:dyDescent="0.25">
      <c r="D4" s="36"/>
      <c r="E4" s="36"/>
      <c r="F4" s="36"/>
      <c r="G4" s="36"/>
      <c r="H4" s="36"/>
      <c r="I4" s="36"/>
      <c r="J4" s="12"/>
      <c r="K4" s="12"/>
      <c r="L4" s="12"/>
      <c r="M4" s="12"/>
      <c r="N4" s="12"/>
      <c r="O4" s="12"/>
      <c r="Q4" s="12"/>
      <c r="R4" s="12"/>
      <c r="S4" s="12"/>
      <c r="T4" s="12"/>
      <c r="U4" s="12"/>
      <c r="V4" s="12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2:91" ht="49.9" customHeight="1" thickBot="1" x14ac:dyDescent="0.3">
      <c r="D5" s="36"/>
      <c r="E5" s="53"/>
      <c r="F5" s="53"/>
      <c r="G5" s="36"/>
      <c r="H5" s="36"/>
      <c r="I5" s="36"/>
      <c r="J5" s="12"/>
      <c r="K5" s="12"/>
      <c r="L5" s="12"/>
      <c r="M5" s="12"/>
      <c r="N5" s="12"/>
      <c r="O5" s="12"/>
      <c r="Q5" s="12"/>
      <c r="R5" s="12"/>
      <c r="S5" s="12"/>
      <c r="T5" s="12"/>
      <c r="U5" s="12"/>
      <c r="V5" s="12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spans="2:91" s="1" customFormat="1" ht="19.149999999999999" customHeight="1" thickBot="1" x14ac:dyDescent="0.3">
      <c r="B6" s="37"/>
      <c r="D6" s="37" t="s">
        <v>23</v>
      </c>
      <c r="E6" s="106" t="s">
        <v>22</v>
      </c>
      <c r="F6" s="106"/>
      <c r="G6" s="37" t="s">
        <v>26</v>
      </c>
      <c r="H6" s="24"/>
      <c r="I6" s="37"/>
      <c r="J6" s="37"/>
      <c r="K6" s="24"/>
      <c r="L6" s="24"/>
      <c r="M6" s="24"/>
      <c r="N6" s="37"/>
      <c r="O6" s="37"/>
      <c r="Q6" s="24"/>
      <c r="R6" s="24"/>
      <c r="S6" s="24"/>
      <c r="T6" s="24"/>
      <c r="U6" s="24"/>
      <c r="V6" s="37"/>
      <c r="W6" s="24"/>
      <c r="X6" s="24"/>
      <c r="Y6" s="24"/>
      <c r="Z6" s="37"/>
      <c r="AA6" s="24"/>
      <c r="AB6" s="24"/>
      <c r="AC6" s="24"/>
      <c r="AD6" s="24"/>
      <c r="AE6" s="24"/>
      <c r="AF6" s="37"/>
      <c r="AG6" s="24"/>
      <c r="AH6" s="24"/>
      <c r="AI6" s="24"/>
      <c r="AJ6" s="24"/>
      <c r="AK6" s="24"/>
      <c r="AL6" s="37"/>
      <c r="AM6" s="24"/>
      <c r="AN6" s="24"/>
      <c r="AO6" s="24"/>
      <c r="AP6" s="24"/>
      <c r="AQ6" s="24"/>
      <c r="AR6" s="37"/>
      <c r="AS6" s="24"/>
      <c r="AT6" s="24"/>
      <c r="AU6" s="24"/>
      <c r="AV6" s="24"/>
      <c r="AW6" s="24"/>
      <c r="AX6" s="37"/>
      <c r="AY6" s="24"/>
      <c r="AZ6" s="24"/>
      <c r="BA6" s="24"/>
      <c r="BB6" s="24"/>
      <c r="BC6" s="24"/>
      <c r="BD6" s="37"/>
      <c r="BE6" s="24"/>
      <c r="BF6" s="24"/>
      <c r="BG6" s="24"/>
      <c r="BH6" s="24"/>
      <c r="BI6" s="24"/>
      <c r="BJ6" s="37"/>
      <c r="BK6" s="24"/>
      <c r="BL6" s="24"/>
      <c r="BM6" s="24"/>
      <c r="BN6" s="24"/>
      <c r="BO6" s="24"/>
      <c r="BP6" s="37"/>
      <c r="BQ6" s="24"/>
      <c r="BR6" s="24"/>
      <c r="BS6" s="24"/>
      <c r="BT6" s="24"/>
      <c r="BU6" s="24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2:91" s="1" customFormat="1" ht="42" customHeight="1" x14ac:dyDescent="0.25">
      <c r="B7" s="11"/>
      <c r="C7" s="25"/>
      <c r="D7" s="54">
        <v>1</v>
      </c>
      <c r="E7" s="19" t="s">
        <v>129</v>
      </c>
      <c r="F7" s="19" t="s">
        <v>130</v>
      </c>
      <c r="G7" s="55">
        <v>4</v>
      </c>
      <c r="H7" s="59" t="s">
        <v>128</v>
      </c>
      <c r="J7" s="3"/>
      <c r="K7" s="37"/>
      <c r="L7" s="37"/>
      <c r="N7" s="3"/>
      <c r="O7" s="3"/>
      <c r="P7" s="25"/>
      <c r="Q7" s="37"/>
      <c r="R7" s="37"/>
      <c r="S7" s="37"/>
      <c r="T7" s="37"/>
      <c r="V7" s="3"/>
      <c r="W7" s="37"/>
      <c r="X7" s="37"/>
      <c r="Z7" s="3"/>
      <c r="AA7" s="37"/>
      <c r="AB7" s="37"/>
      <c r="AC7" s="37"/>
      <c r="AD7" s="37"/>
      <c r="AF7" s="3"/>
      <c r="AG7" s="37"/>
      <c r="AH7" s="37"/>
      <c r="AI7" s="37"/>
      <c r="AJ7" s="37"/>
      <c r="AL7" s="3"/>
      <c r="AM7" s="37"/>
      <c r="AN7" s="37"/>
      <c r="AO7" s="37"/>
      <c r="AP7" s="37"/>
      <c r="AR7" s="3"/>
      <c r="AS7" s="37"/>
      <c r="AT7" s="37"/>
      <c r="AU7" s="37"/>
      <c r="AV7" s="37"/>
      <c r="AX7" s="3"/>
      <c r="AY7" s="37"/>
      <c r="AZ7" s="37"/>
      <c r="BA7" s="37"/>
      <c r="BB7" s="37"/>
      <c r="BD7" s="3"/>
      <c r="BE7" s="37"/>
      <c r="BF7" s="37"/>
      <c r="BG7" s="37"/>
      <c r="BH7" s="37"/>
      <c r="BJ7" s="3"/>
      <c r="BK7" s="37"/>
      <c r="BL7" s="37"/>
      <c r="BM7" s="37"/>
      <c r="BN7" s="37"/>
      <c r="BP7" s="3"/>
      <c r="BQ7" s="37"/>
      <c r="BR7" s="37"/>
      <c r="BS7" s="37"/>
      <c r="BT7" s="37"/>
      <c r="BY7" s="26"/>
      <c r="BZ7" s="26"/>
      <c r="CA7" s="26"/>
      <c r="CB7" s="26"/>
      <c r="CC7" s="26"/>
      <c r="CD7" s="26"/>
      <c r="CE7" s="26"/>
      <c r="CF7" s="2"/>
      <c r="CG7" s="5"/>
      <c r="CH7" s="4"/>
      <c r="CI7" s="2"/>
      <c r="CJ7" s="10"/>
      <c r="CK7" s="10"/>
      <c r="CL7" s="10"/>
      <c r="CM7" s="10"/>
    </row>
    <row r="8" spans="2:91" s="1" customFormat="1" ht="52.9" customHeight="1" x14ac:dyDescent="0.25">
      <c r="B8" s="11"/>
      <c r="C8" s="25"/>
      <c r="D8" s="20" t="s">
        <v>16</v>
      </c>
      <c r="E8" s="21" t="s">
        <v>28</v>
      </c>
      <c r="F8" s="21" t="s">
        <v>17</v>
      </c>
      <c r="G8" s="22" t="s">
        <v>18</v>
      </c>
      <c r="H8" s="27"/>
      <c r="J8" s="3"/>
      <c r="K8" s="37"/>
      <c r="L8" s="37"/>
      <c r="N8" s="3"/>
      <c r="O8" s="3"/>
      <c r="P8" s="25"/>
      <c r="Q8" s="37"/>
      <c r="R8" s="37"/>
      <c r="S8" s="37"/>
      <c r="T8" s="37"/>
      <c r="V8" s="3"/>
      <c r="W8" s="37"/>
      <c r="X8" s="37"/>
      <c r="Z8" s="3"/>
      <c r="AA8" s="37"/>
      <c r="AB8" s="37"/>
      <c r="AC8" s="37"/>
      <c r="AD8" s="37"/>
      <c r="AF8" s="3"/>
      <c r="AG8" s="37"/>
      <c r="AH8" s="37"/>
      <c r="AI8" s="37"/>
      <c r="AJ8" s="37"/>
      <c r="AL8" s="3"/>
      <c r="AM8" s="37"/>
      <c r="AN8" s="37"/>
      <c r="AO8" s="37"/>
      <c r="AP8" s="37"/>
      <c r="AR8" s="3"/>
      <c r="AS8" s="37"/>
      <c r="AT8" s="37"/>
      <c r="AU8" s="37"/>
      <c r="AV8" s="37"/>
      <c r="AX8" s="3"/>
      <c r="AY8" s="37"/>
      <c r="AZ8" s="37"/>
      <c r="BA8" s="37"/>
      <c r="BB8" s="37"/>
      <c r="BD8" s="3"/>
      <c r="BE8" s="37"/>
      <c r="BF8" s="37"/>
      <c r="BG8" s="37"/>
      <c r="BH8" s="37"/>
      <c r="BJ8" s="3"/>
      <c r="BK8" s="37"/>
      <c r="BL8" s="37"/>
      <c r="BM8" s="37"/>
      <c r="BN8" s="37"/>
      <c r="BP8" s="3"/>
      <c r="BQ8" s="37"/>
      <c r="BR8" s="37"/>
      <c r="BS8" s="37"/>
      <c r="BT8" s="37"/>
      <c r="BY8" s="26"/>
      <c r="BZ8" s="26"/>
      <c r="CA8" s="26"/>
      <c r="CB8" s="26"/>
      <c r="CC8" s="26"/>
      <c r="CD8" s="26"/>
      <c r="CE8" s="26"/>
      <c r="CF8" s="2"/>
      <c r="CG8" s="5"/>
      <c r="CH8" s="4"/>
      <c r="CI8" s="2"/>
      <c r="CJ8" s="10"/>
      <c r="CK8" s="10"/>
      <c r="CL8" s="10"/>
      <c r="CM8" s="10"/>
    </row>
    <row r="9" spans="2:91" s="1" customFormat="1" ht="51.4" customHeight="1" x14ac:dyDescent="0.25">
      <c r="C9" s="26" t="s">
        <v>74</v>
      </c>
      <c r="D9" s="38"/>
      <c r="E9" s="38"/>
      <c r="F9" s="38"/>
      <c r="G9" s="38" t="s">
        <v>30</v>
      </c>
      <c r="H9" s="9" t="s">
        <v>205</v>
      </c>
      <c r="I9" s="1" cm="1">
        <f t="array" ref="I9">IFERROR(_xlfn.IFS(D9="X",1,E9="X",2,F9="X",3,G9="X",4),0)</f>
        <v>4</v>
      </c>
      <c r="J9" s="3"/>
      <c r="K9" s="28"/>
      <c r="L9" s="28"/>
      <c r="M9" s="3"/>
      <c r="N9" s="3"/>
      <c r="O9" s="3"/>
      <c r="P9" s="26"/>
      <c r="Q9" s="28"/>
      <c r="R9" s="28"/>
      <c r="S9" s="28"/>
      <c r="T9" s="28"/>
      <c r="U9" s="3"/>
      <c r="V9" s="3"/>
      <c r="W9" s="28"/>
      <c r="X9" s="28"/>
      <c r="Y9" s="3"/>
      <c r="Z9" s="3"/>
      <c r="AA9" s="28"/>
      <c r="AB9" s="28"/>
      <c r="AC9" s="28"/>
      <c r="AD9" s="28"/>
      <c r="AE9" s="3"/>
      <c r="AF9" s="3"/>
      <c r="AG9" s="28"/>
      <c r="AH9" s="28"/>
      <c r="AI9" s="28"/>
      <c r="AJ9" s="28"/>
      <c r="AK9" s="3"/>
      <c r="AL9" s="3"/>
      <c r="AM9" s="28"/>
      <c r="AN9" s="28"/>
      <c r="AO9" s="28"/>
      <c r="AP9" s="28"/>
      <c r="AQ9" s="3"/>
      <c r="AR9" s="3"/>
      <c r="AS9" s="28"/>
      <c r="AT9" s="28"/>
      <c r="AU9" s="28"/>
      <c r="AV9" s="28"/>
      <c r="AW9" s="3"/>
      <c r="AX9" s="3"/>
      <c r="AY9" s="28"/>
      <c r="AZ9" s="28"/>
      <c r="BA9" s="28"/>
      <c r="BB9" s="28"/>
      <c r="BC9" s="3"/>
      <c r="BD9" s="3"/>
      <c r="BE9" s="28"/>
      <c r="BF9" s="28"/>
      <c r="BG9" s="28"/>
      <c r="BH9" s="28"/>
      <c r="BI9" s="3"/>
      <c r="BJ9" s="3"/>
      <c r="BK9" s="28"/>
      <c r="BL9" s="28"/>
      <c r="BM9" s="28"/>
      <c r="BN9" s="28"/>
      <c r="BO9" s="3"/>
      <c r="BP9" s="3"/>
      <c r="BQ9" s="28"/>
      <c r="BR9" s="28"/>
      <c r="BS9" s="28"/>
      <c r="BT9" s="28"/>
      <c r="BU9" s="3"/>
      <c r="BY9" s="26"/>
      <c r="BZ9" s="26"/>
      <c r="CA9" s="26"/>
      <c r="CB9" s="26"/>
      <c r="CC9" s="26"/>
      <c r="CD9" s="26"/>
      <c r="CE9" s="26"/>
      <c r="CF9" s="2"/>
      <c r="CG9" s="5"/>
      <c r="CH9" s="4"/>
      <c r="CI9" s="2"/>
      <c r="CJ9" s="10"/>
      <c r="CK9" s="10"/>
      <c r="CL9" s="10"/>
      <c r="CM9" s="10"/>
    </row>
    <row r="10" spans="2:91" s="1" customFormat="1" ht="51.4" customHeight="1" x14ac:dyDescent="0.25">
      <c r="B10" s="115" t="s">
        <v>155</v>
      </c>
      <c r="C10" s="26" t="s">
        <v>76</v>
      </c>
      <c r="D10" s="38"/>
      <c r="E10" s="38"/>
      <c r="F10" s="38" t="s">
        <v>30</v>
      </c>
      <c r="G10" s="38"/>
      <c r="H10" s="9"/>
      <c r="I10" s="1" cm="1">
        <f t="array" ref="I10">IFERROR(_xlfn.IFS(D10="X",1,E10="X",2,F10="X",3,G10="X",4),0)</f>
        <v>3</v>
      </c>
      <c r="J10" s="3"/>
      <c r="K10" s="28"/>
      <c r="L10" s="28"/>
      <c r="M10" s="3"/>
      <c r="N10" s="3"/>
      <c r="O10" s="3"/>
      <c r="P10" s="26"/>
      <c r="Q10" s="28"/>
      <c r="R10" s="28"/>
      <c r="S10" s="28"/>
      <c r="T10" s="28"/>
      <c r="U10" s="3"/>
      <c r="V10" s="3"/>
      <c r="W10" s="25"/>
      <c r="X10" s="25"/>
      <c r="Y10" s="3"/>
      <c r="Z10" s="3"/>
      <c r="AA10" s="25"/>
      <c r="AB10" s="25"/>
      <c r="AC10" s="25"/>
      <c r="AD10" s="25"/>
      <c r="AE10" s="3"/>
      <c r="AF10" s="3"/>
      <c r="AG10" s="25"/>
      <c r="AH10" s="25"/>
      <c r="AI10" s="25"/>
      <c r="AJ10" s="25"/>
      <c r="AK10" s="3"/>
      <c r="AL10" s="3"/>
      <c r="AM10" s="25"/>
      <c r="AN10" s="25"/>
      <c r="AO10" s="25"/>
      <c r="AP10" s="25"/>
      <c r="AQ10" s="3"/>
      <c r="AR10" s="3"/>
      <c r="AS10" s="25"/>
      <c r="AT10" s="25"/>
      <c r="AU10" s="25"/>
      <c r="AV10" s="25"/>
      <c r="AW10" s="3"/>
      <c r="AX10" s="3"/>
      <c r="AY10" s="25"/>
      <c r="AZ10" s="25"/>
      <c r="BA10" s="25"/>
      <c r="BB10" s="25"/>
      <c r="BC10" s="3"/>
      <c r="BD10" s="3"/>
      <c r="BE10" s="25"/>
      <c r="BF10" s="25"/>
      <c r="BG10" s="25"/>
      <c r="BH10" s="25"/>
      <c r="BI10" s="3"/>
      <c r="BJ10" s="3"/>
      <c r="BK10" s="25"/>
      <c r="BL10" s="25"/>
      <c r="BM10" s="25"/>
      <c r="BN10" s="25"/>
      <c r="BO10" s="3"/>
      <c r="BP10" s="3"/>
      <c r="BQ10" s="25"/>
      <c r="BR10" s="25"/>
      <c r="BS10" s="25"/>
      <c r="BT10" s="25"/>
      <c r="BU10" s="3"/>
      <c r="BY10" s="26"/>
      <c r="BZ10" s="26"/>
      <c r="CA10" s="26"/>
      <c r="CB10" s="26"/>
      <c r="CC10" s="26"/>
      <c r="CD10" s="26"/>
      <c r="CE10" s="26"/>
      <c r="CF10" s="2"/>
      <c r="CG10" s="5"/>
      <c r="CH10" s="4"/>
      <c r="CI10" s="2"/>
      <c r="CJ10" s="10"/>
      <c r="CK10" s="10"/>
      <c r="CL10" s="10"/>
      <c r="CM10" s="10"/>
    </row>
    <row r="11" spans="2:91" s="1" customFormat="1" ht="51.4" customHeight="1" x14ac:dyDescent="0.25">
      <c r="B11" s="115"/>
      <c r="C11" s="26" t="s">
        <v>78</v>
      </c>
      <c r="D11" s="38"/>
      <c r="E11" s="38" t="s">
        <v>30</v>
      </c>
      <c r="F11" s="38"/>
      <c r="G11" s="38"/>
      <c r="H11" s="9" t="s">
        <v>207</v>
      </c>
      <c r="I11" s="1" cm="1">
        <f t="array" ref="I11">IFERROR(_xlfn.IFS(D11="X",1,E11="X",2,F11="X",3,G11="X",4),0)</f>
        <v>2</v>
      </c>
      <c r="J11" s="3"/>
      <c r="K11" s="28"/>
      <c r="L11" s="28"/>
      <c r="M11" s="3"/>
      <c r="N11" s="3"/>
      <c r="O11" s="3"/>
      <c r="P11" s="26"/>
      <c r="Q11" s="28"/>
      <c r="R11" s="28"/>
      <c r="S11" s="28"/>
      <c r="T11" s="28"/>
      <c r="U11" s="3"/>
      <c r="V11" s="3"/>
      <c r="W11" s="25"/>
      <c r="X11" s="25"/>
      <c r="Y11" s="3"/>
      <c r="Z11" s="3"/>
      <c r="AA11" s="25"/>
      <c r="AB11" s="25"/>
      <c r="AC11" s="25"/>
      <c r="AD11" s="25"/>
      <c r="AE11" s="3"/>
      <c r="AF11" s="3"/>
      <c r="AG11" s="25"/>
      <c r="AH11" s="25"/>
      <c r="AI11" s="25"/>
      <c r="AJ11" s="25"/>
      <c r="AK11" s="3"/>
      <c r="AL11" s="3"/>
      <c r="AM11" s="25"/>
      <c r="AN11" s="25"/>
      <c r="AO11" s="25"/>
      <c r="AP11" s="25"/>
      <c r="AQ11" s="3"/>
      <c r="AR11" s="3"/>
      <c r="AS11" s="25"/>
      <c r="AT11" s="25"/>
      <c r="AU11" s="25"/>
      <c r="AV11" s="25"/>
      <c r="AW11" s="3"/>
      <c r="AX11" s="3"/>
      <c r="AY11" s="25"/>
      <c r="AZ11" s="25"/>
      <c r="BA11" s="25"/>
      <c r="BB11" s="25"/>
      <c r="BC11" s="3"/>
      <c r="BD11" s="3"/>
      <c r="BE11" s="25"/>
      <c r="BF11" s="25"/>
      <c r="BG11" s="25"/>
      <c r="BH11" s="25"/>
      <c r="BI11" s="3"/>
      <c r="BJ11" s="3"/>
      <c r="BK11" s="25"/>
      <c r="BL11" s="25"/>
      <c r="BM11" s="25"/>
      <c r="BN11" s="25"/>
      <c r="BO11" s="3"/>
      <c r="BP11" s="3"/>
      <c r="BQ11" s="25"/>
      <c r="BR11" s="25"/>
      <c r="BS11" s="25"/>
      <c r="BT11" s="25"/>
      <c r="BU11" s="3"/>
      <c r="BY11" s="26"/>
      <c r="BZ11" s="26"/>
      <c r="CA11" s="26"/>
      <c r="CB11" s="26"/>
      <c r="CC11" s="26"/>
      <c r="CD11" s="26"/>
      <c r="CE11" s="26"/>
      <c r="CF11" s="2"/>
      <c r="CG11" s="5"/>
      <c r="CH11" s="4"/>
      <c r="CI11" s="2"/>
      <c r="CJ11" s="10"/>
      <c r="CK11" s="10"/>
      <c r="CL11" s="10"/>
      <c r="CM11" s="10"/>
    </row>
    <row r="12" spans="2:91" s="1" customFormat="1" ht="51.4" customHeight="1" x14ac:dyDescent="0.25">
      <c r="B12" s="115"/>
      <c r="C12" s="26" t="s">
        <v>80</v>
      </c>
      <c r="D12" s="38"/>
      <c r="E12" s="38"/>
      <c r="F12" s="38"/>
      <c r="G12" s="38" t="s">
        <v>30</v>
      </c>
      <c r="H12" s="9"/>
      <c r="I12" s="1" cm="1">
        <f t="array" ref="I12">IFERROR(_xlfn.IFS(D12="X",1,E12="X",2,F12="X",3,G12="X",4),0)</f>
        <v>4</v>
      </c>
      <c r="J12" s="3"/>
      <c r="K12" s="28"/>
      <c r="L12" s="28"/>
      <c r="M12" s="3"/>
      <c r="N12" s="3"/>
      <c r="O12" s="3"/>
      <c r="P12" s="26"/>
      <c r="Q12" s="28"/>
      <c r="R12" s="28"/>
      <c r="S12" s="28"/>
      <c r="T12" s="28"/>
      <c r="U12" s="3"/>
      <c r="V12" s="3"/>
      <c r="W12" s="25"/>
      <c r="X12" s="25"/>
      <c r="Y12" s="3"/>
      <c r="Z12" s="3"/>
      <c r="AA12" s="25"/>
      <c r="AB12" s="25"/>
      <c r="AC12" s="25"/>
      <c r="AD12" s="25"/>
      <c r="AE12" s="3"/>
      <c r="AF12" s="3"/>
      <c r="AG12" s="25"/>
      <c r="AH12" s="25"/>
      <c r="AI12" s="25"/>
      <c r="AJ12" s="25"/>
      <c r="AK12" s="3"/>
      <c r="AL12" s="3"/>
      <c r="AM12" s="25"/>
      <c r="AN12" s="25"/>
      <c r="AO12" s="25"/>
      <c r="AP12" s="25"/>
      <c r="AQ12" s="3"/>
      <c r="AR12" s="3"/>
      <c r="AS12" s="25"/>
      <c r="AT12" s="25"/>
      <c r="AU12" s="25"/>
      <c r="AV12" s="25"/>
      <c r="AW12" s="3"/>
      <c r="AX12" s="3"/>
      <c r="AY12" s="25"/>
      <c r="AZ12" s="25"/>
      <c r="BA12" s="25"/>
      <c r="BB12" s="25"/>
      <c r="BC12" s="3"/>
      <c r="BD12" s="3"/>
      <c r="BE12" s="25"/>
      <c r="BF12" s="25"/>
      <c r="BG12" s="25"/>
      <c r="BH12" s="25"/>
      <c r="BI12" s="3"/>
      <c r="BJ12" s="3"/>
      <c r="BK12" s="25"/>
      <c r="BL12" s="25"/>
      <c r="BM12" s="25"/>
      <c r="BN12" s="25"/>
      <c r="BO12" s="3"/>
      <c r="BP12" s="3"/>
      <c r="BQ12" s="25"/>
      <c r="BR12" s="25"/>
      <c r="BS12" s="25"/>
      <c r="BT12" s="25"/>
      <c r="BU12" s="3"/>
      <c r="BY12" s="26"/>
      <c r="BZ12" s="26"/>
      <c r="CA12" s="26"/>
      <c r="CB12" s="26"/>
      <c r="CC12" s="26"/>
      <c r="CD12" s="26"/>
      <c r="CE12" s="26"/>
      <c r="CF12" s="2"/>
      <c r="CG12" s="5"/>
      <c r="CH12" s="4"/>
      <c r="CI12" s="2"/>
      <c r="CJ12" s="10"/>
      <c r="CK12" s="10"/>
      <c r="CL12" s="10"/>
      <c r="CM12" s="10"/>
    </row>
    <row r="13" spans="2:91" s="1" customFormat="1" ht="51.4" customHeight="1" x14ac:dyDescent="0.25">
      <c r="B13" s="115"/>
      <c r="C13" s="26" t="s">
        <v>14</v>
      </c>
      <c r="D13" s="38"/>
      <c r="E13" s="38"/>
      <c r="F13" s="38" t="s">
        <v>30</v>
      </c>
      <c r="G13" s="38"/>
      <c r="H13" s="9" t="s">
        <v>208</v>
      </c>
      <c r="I13" s="1" cm="1">
        <f t="array" ref="I13">IFERROR(_xlfn.IFS(D13="X",1,E13="X",2,F13="X",3,G13="X",4),0)</f>
        <v>3</v>
      </c>
      <c r="J13" s="3"/>
      <c r="K13" s="28"/>
      <c r="L13" s="28"/>
      <c r="M13" s="3"/>
      <c r="N13" s="3"/>
      <c r="O13" s="3"/>
      <c r="P13" s="26"/>
      <c r="Q13" s="28"/>
      <c r="R13" s="28"/>
      <c r="S13" s="28"/>
      <c r="T13" s="28"/>
      <c r="U13" s="3"/>
      <c r="V13" s="3"/>
      <c r="W13" s="25"/>
      <c r="X13" s="25"/>
      <c r="Y13" s="3"/>
      <c r="Z13" s="3"/>
      <c r="AA13" s="25"/>
      <c r="AB13" s="25"/>
      <c r="AC13" s="25"/>
      <c r="AD13" s="25"/>
      <c r="AE13" s="3"/>
      <c r="AF13" s="3"/>
      <c r="AG13" s="25"/>
      <c r="AH13" s="25"/>
      <c r="AI13" s="25"/>
      <c r="AJ13" s="25"/>
      <c r="AK13" s="3"/>
      <c r="AL13" s="3"/>
      <c r="AM13" s="25"/>
      <c r="AN13" s="25"/>
      <c r="AO13" s="25"/>
      <c r="AP13" s="25"/>
      <c r="AQ13" s="3"/>
      <c r="AR13" s="3"/>
      <c r="AS13" s="25"/>
      <c r="AT13" s="25"/>
      <c r="AU13" s="25"/>
      <c r="AV13" s="25"/>
      <c r="AW13" s="3"/>
      <c r="AX13" s="3"/>
      <c r="AY13" s="25"/>
      <c r="AZ13" s="25"/>
      <c r="BA13" s="25"/>
      <c r="BB13" s="25"/>
      <c r="BC13" s="3"/>
      <c r="BD13" s="3"/>
      <c r="BE13" s="25"/>
      <c r="BF13" s="25"/>
      <c r="BG13" s="25"/>
      <c r="BH13" s="25"/>
      <c r="BI13" s="3"/>
      <c r="BJ13" s="3"/>
      <c r="BK13" s="25"/>
      <c r="BL13" s="25"/>
      <c r="BM13" s="25"/>
      <c r="BN13" s="25"/>
      <c r="BO13" s="3"/>
      <c r="BP13" s="3"/>
      <c r="BQ13" s="25"/>
      <c r="BR13" s="25"/>
      <c r="BS13" s="25"/>
      <c r="BT13" s="25"/>
      <c r="BU13" s="3"/>
      <c r="BY13" s="26"/>
      <c r="BZ13" s="26"/>
      <c r="CA13" s="26"/>
      <c r="CB13" s="26"/>
      <c r="CC13" s="26"/>
      <c r="CD13" s="26"/>
      <c r="CE13" s="26"/>
      <c r="CF13" s="2"/>
      <c r="CG13" s="5"/>
      <c r="CH13" s="4"/>
      <c r="CI13" s="2"/>
      <c r="CJ13" s="10"/>
      <c r="CK13" s="10"/>
      <c r="CL13" s="10"/>
      <c r="CM13" s="10"/>
    </row>
    <row r="14" spans="2:91" s="1" customFormat="1" ht="51.4" customHeight="1" x14ac:dyDescent="0.25">
      <c r="B14" s="115"/>
      <c r="C14" s="26" t="s">
        <v>83</v>
      </c>
      <c r="D14" s="38"/>
      <c r="E14" s="38"/>
      <c r="F14" s="38" t="s">
        <v>30</v>
      </c>
      <c r="G14" s="38"/>
      <c r="H14" s="9"/>
      <c r="I14" s="1" cm="1">
        <f t="array" ref="I14">IFERROR(_xlfn.IFS(D14="X",1,E14="X",2,F14="X",3,G14="X",4),0)</f>
        <v>3</v>
      </c>
      <c r="J14" s="3"/>
      <c r="K14" s="28"/>
      <c r="L14" s="28"/>
      <c r="M14" s="3"/>
      <c r="N14" s="3"/>
      <c r="O14" s="3"/>
      <c r="P14" s="26"/>
      <c r="Q14" s="28"/>
      <c r="R14" s="28"/>
      <c r="S14" s="28"/>
      <c r="T14" s="28"/>
      <c r="U14" s="3"/>
      <c r="V14" s="3"/>
      <c r="W14" s="25"/>
      <c r="X14" s="25"/>
      <c r="Y14" s="3"/>
      <c r="Z14" s="3"/>
      <c r="AA14" s="25"/>
      <c r="AB14" s="25"/>
      <c r="AC14" s="25"/>
      <c r="AD14" s="25"/>
      <c r="AE14" s="3"/>
      <c r="AF14" s="3"/>
      <c r="AG14" s="25"/>
      <c r="AH14" s="25"/>
      <c r="AI14" s="25"/>
      <c r="AJ14" s="25"/>
      <c r="AK14" s="3"/>
      <c r="AL14" s="3"/>
      <c r="AM14" s="25"/>
      <c r="AN14" s="25"/>
      <c r="AO14" s="25"/>
      <c r="AP14" s="25"/>
      <c r="AQ14" s="3"/>
      <c r="AR14" s="3"/>
      <c r="AS14" s="25"/>
      <c r="AT14" s="25"/>
      <c r="AU14" s="25"/>
      <c r="AV14" s="25"/>
      <c r="AW14" s="3"/>
      <c r="AX14" s="3"/>
      <c r="AY14" s="25"/>
      <c r="AZ14" s="25"/>
      <c r="BA14" s="25"/>
      <c r="BB14" s="25"/>
      <c r="BC14" s="3"/>
      <c r="BD14" s="3"/>
      <c r="BE14" s="25"/>
      <c r="BF14" s="25"/>
      <c r="BG14" s="25"/>
      <c r="BH14" s="25"/>
      <c r="BI14" s="3"/>
      <c r="BJ14" s="3"/>
      <c r="BK14" s="25"/>
      <c r="BL14" s="25"/>
      <c r="BM14" s="25"/>
      <c r="BN14" s="25"/>
      <c r="BO14" s="3"/>
      <c r="BP14" s="3"/>
      <c r="BQ14" s="25"/>
      <c r="BR14" s="25"/>
      <c r="BS14" s="25"/>
      <c r="BT14" s="25"/>
      <c r="BU14" s="3"/>
      <c r="BY14" s="26"/>
      <c r="BZ14" s="26"/>
      <c r="CA14" s="26"/>
      <c r="CB14" s="26"/>
      <c r="CC14" s="26"/>
      <c r="CD14" s="26"/>
      <c r="CE14" s="26"/>
      <c r="CF14" s="2"/>
      <c r="CG14" s="5"/>
      <c r="CH14" s="4"/>
      <c r="CI14" s="2"/>
      <c r="CJ14" s="10"/>
      <c r="CK14" s="10"/>
      <c r="CL14" s="10"/>
      <c r="CM14" s="10"/>
    </row>
    <row r="15" spans="2:91" s="1" customFormat="1" ht="70.900000000000006" customHeight="1" x14ac:dyDescent="0.25">
      <c r="B15" s="115"/>
      <c r="C15" s="26" t="s">
        <v>85</v>
      </c>
      <c r="D15" s="38"/>
      <c r="E15" s="38"/>
      <c r="F15" s="38"/>
      <c r="G15" s="38" t="s">
        <v>30</v>
      </c>
      <c r="H15" s="31"/>
      <c r="I15" s="1" cm="1">
        <f t="array" ref="I15">IFERROR(_xlfn.IFS(D15="X",1,E15="X",2,F15="X",3,G15="X",4),0)</f>
        <v>4</v>
      </c>
      <c r="J15" s="3"/>
      <c r="K15" s="28"/>
      <c r="L15" s="28"/>
      <c r="M15" s="3"/>
      <c r="N15" s="3"/>
      <c r="O15" s="3"/>
      <c r="P15" s="26"/>
      <c r="Q15" s="28"/>
      <c r="R15" s="28"/>
      <c r="S15" s="28"/>
      <c r="T15" s="28"/>
      <c r="U15" s="3"/>
      <c r="V15" s="3"/>
      <c r="W15" s="25"/>
      <c r="X15" s="25"/>
      <c r="Y15" s="3"/>
      <c r="Z15" s="3"/>
      <c r="AA15" s="25"/>
      <c r="AB15" s="25"/>
      <c r="AC15" s="25"/>
      <c r="AD15" s="25"/>
      <c r="AE15" s="3"/>
      <c r="AF15" s="3"/>
      <c r="AG15" s="25"/>
      <c r="AH15" s="25"/>
      <c r="AI15" s="25"/>
      <c r="AJ15" s="25"/>
      <c r="AK15" s="3"/>
      <c r="AL15" s="3"/>
      <c r="AM15" s="25"/>
      <c r="AN15" s="25"/>
      <c r="AO15" s="25"/>
      <c r="AP15" s="25"/>
      <c r="AQ15" s="3"/>
      <c r="AR15" s="3"/>
      <c r="AS15" s="25"/>
      <c r="AT15" s="25"/>
      <c r="AU15" s="25"/>
      <c r="AV15" s="25"/>
      <c r="AW15" s="3"/>
      <c r="AX15" s="3"/>
      <c r="AY15" s="25"/>
      <c r="AZ15" s="25"/>
      <c r="BA15" s="25"/>
      <c r="BB15" s="25"/>
      <c r="BC15" s="3"/>
      <c r="BD15" s="3"/>
      <c r="BE15" s="25"/>
      <c r="BF15" s="25"/>
      <c r="BG15" s="25"/>
      <c r="BH15" s="25"/>
      <c r="BI15" s="3"/>
      <c r="BJ15" s="3"/>
      <c r="BK15" s="25"/>
      <c r="BL15" s="25"/>
      <c r="BM15" s="25"/>
      <c r="BN15" s="25"/>
      <c r="BO15" s="3"/>
      <c r="BP15" s="3"/>
      <c r="BQ15" s="25"/>
      <c r="BR15" s="25"/>
      <c r="BS15" s="25"/>
      <c r="BT15" s="25"/>
      <c r="BU15" s="3"/>
      <c r="BY15" s="26"/>
      <c r="BZ15" s="26"/>
      <c r="CA15" s="26"/>
      <c r="CB15" s="26"/>
      <c r="CC15" s="26"/>
      <c r="CD15" s="26"/>
      <c r="CE15" s="26"/>
      <c r="CF15" s="2"/>
      <c r="CG15" s="5"/>
      <c r="CH15" s="4"/>
      <c r="CI15" s="2"/>
      <c r="CJ15" s="10"/>
      <c r="CK15" s="10"/>
      <c r="CL15" s="10"/>
      <c r="CM15" s="10"/>
    </row>
    <row r="16" spans="2:91" s="1" customFormat="1" ht="51.4" customHeight="1" x14ac:dyDescent="0.25">
      <c r="B16" s="115"/>
      <c r="C16" s="26" t="s">
        <v>87</v>
      </c>
      <c r="D16" s="38"/>
      <c r="E16" s="38"/>
      <c r="F16" s="38"/>
      <c r="G16" s="38" t="s">
        <v>30</v>
      </c>
      <c r="H16" s="32"/>
      <c r="I16" s="1" cm="1">
        <f t="array" ref="I16">IFERROR(_xlfn.IFS(D16="X",1,E16="X",2,F16="X",3,G16="X",4),0)</f>
        <v>4</v>
      </c>
      <c r="J16" s="3"/>
      <c r="K16" s="28"/>
      <c r="L16" s="28"/>
      <c r="M16" s="3"/>
      <c r="N16" s="3"/>
      <c r="O16" s="3"/>
      <c r="P16" s="26"/>
      <c r="Q16" s="28"/>
      <c r="R16" s="28"/>
      <c r="S16" s="28"/>
      <c r="T16" s="28"/>
      <c r="U16" s="3"/>
      <c r="V16" s="3"/>
      <c r="W16" s="25"/>
      <c r="X16" s="25"/>
      <c r="Y16" s="3"/>
      <c r="Z16" s="3"/>
      <c r="AA16" s="25"/>
      <c r="AB16" s="25"/>
      <c r="AC16" s="25"/>
      <c r="AD16" s="25"/>
      <c r="AE16" s="3"/>
      <c r="AF16" s="3"/>
      <c r="AG16" s="25"/>
      <c r="AH16" s="25"/>
      <c r="AI16" s="25"/>
      <c r="AJ16" s="25"/>
      <c r="AK16" s="3"/>
      <c r="AL16" s="3"/>
      <c r="AM16" s="25"/>
      <c r="AN16" s="25"/>
      <c r="AO16" s="25"/>
      <c r="AP16" s="25"/>
      <c r="AQ16" s="3"/>
      <c r="AR16" s="3"/>
      <c r="AS16" s="25"/>
      <c r="AT16" s="25"/>
      <c r="AU16" s="25"/>
      <c r="AV16" s="25"/>
      <c r="AW16" s="3"/>
      <c r="AX16" s="3"/>
      <c r="AY16" s="25"/>
      <c r="AZ16" s="25"/>
      <c r="BA16" s="25"/>
      <c r="BB16" s="25"/>
      <c r="BC16" s="3"/>
      <c r="BD16" s="3"/>
      <c r="BE16" s="25"/>
      <c r="BF16" s="25"/>
      <c r="BG16" s="25"/>
      <c r="BH16" s="25"/>
      <c r="BI16" s="3"/>
      <c r="BJ16" s="3"/>
      <c r="BK16" s="25"/>
      <c r="BL16" s="25"/>
      <c r="BM16" s="25"/>
      <c r="BN16" s="25"/>
      <c r="BO16" s="3"/>
      <c r="BP16" s="3"/>
      <c r="BQ16" s="25"/>
      <c r="BR16" s="25"/>
      <c r="BS16" s="25"/>
      <c r="BT16" s="25"/>
      <c r="BU16" s="3"/>
      <c r="BY16" s="26"/>
      <c r="BZ16" s="26"/>
      <c r="CA16" s="26"/>
      <c r="CB16" s="26"/>
      <c r="CC16" s="26"/>
      <c r="CD16" s="26"/>
      <c r="CE16" s="26"/>
      <c r="CF16" s="2"/>
      <c r="CG16" s="5"/>
      <c r="CH16" s="4"/>
      <c r="CI16" s="2"/>
      <c r="CJ16" s="10"/>
      <c r="CK16" s="10"/>
      <c r="CL16" s="10"/>
      <c r="CM16" s="10"/>
    </row>
    <row r="17" spans="2:91" s="1" customFormat="1" ht="42" customHeight="1" x14ac:dyDescent="0.25">
      <c r="B17" s="115"/>
      <c r="C17" s="26" t="s">
        <v>88</v>
      </c>
      <c r="D17" s="38"/>
      <c r="E17" s="38"/>
      <c r="F17" s="38"/>
      <c r="G17" s="38" t="s">
        <v>30</v>
      </c>
      <c r="H17" s="32"/>
      <c r="I17" s="1" cm="1">
        <f t="array" ref="I17">IFERROR(_xlfn.IFS(D17="X",1,E17="X",2,F17="X",3,G17="X",4),0)</f>
        <v>4</v>
      </c>
      <c r="J17" s="3"/>
      <c r="K17" s="28"/>
      <c r="L17" s="28"/>
      <c r="M17" s="3"/>
      <c r="N17" s="3"/>
      <c r="O17" s="3"/>
      <c r="P17" s="26"/>
      <c r="Q17" s="28"/>
      <c r="R17" s="28"/>
      <c r="S17" s="28"/>
      <c r="T17" s="28"/>
      <c r="U17" s="3"/>
      <c r="V17" s="3"/>
      <c r="W17" s="25"/>
      <c r="X17" s="25"/>
      <c r="Y17" s="3"/>
      <c r="Z17" s="3"/>
      <c r="AA17" s="25"/>
      <c r="AB17" s="25"/>
      <c r="AC17" s="25"/>
      <c r="AD17" s="25"/>
      <c r="AE17" s="3"/>
      <c r="AF17" s="3"/>
      <c r="AG17" s="25"/>
      <c r="AH17" s="25"/>
      <c r="AI17" s="25"/>
      <c r="AJ17" s="25"/>
      <c r="AK17" s="3"/>
      <c r="AL17" s="3"/>
      <c r="AM17" s="25"/>
      <c r="AN17" s="25"/>
      <c r="AO17" s="25"/>
      <c r="AP17" s="25"/>
      <c r="AQ17" s="3"/>
      <c r="AR17" s="3"/>
      <c r="AS17" s="25"/>
      <c r="AT17" s="25"/>
      <c r="AU17" s="25"/>
      <c r="AV17" s="25"/>
      <c r="AW17" s="3"/>
      <c r="AX17" s="3"/>
      <c r="AY17" s="25"/>
      <c r="AZ17" s="25"/>
      <c r="BA17" s="25"/>
      <c r="BB17" s="25"/>
      <c r="BC17" s="3"/>
      <c r="BD17" s="3"/>
      <c r="BE17" s="25"/>
      <c r="BF17" s="25"/>
      <c r="BG17" s="25"/>
      <c r="BH17" s="25"/>
      <c r="BI17" s="3"/>
      <c r="BJ17" s="3"/>
      <c r="BK17" s="25"/>
      <c r="BL17" s="25"/>
      <c r="BM17" s="25"/>
      <c r="BN17" s="25"/>
      <c r="BO17" s="3"/>
      <c r="BP17" s="3"/>
      <c r="BQ17" s="25"/>
      <c r="BR17" s="25"/>
      <c r="BS17" s="25"/>
      <c r="BT17" s="25"/>
      <c r="BU17" s="3"/>
      <c r="BY17" s="26"/>
      <c r="BZ17" s="26"/>
      <c r="CA17" s="26"/>
      <c r="CB17" s="26"/>
      <c r="CC17" s="26"/>
      <c r="CD17" s="26"/>
      <c r="CE17" s="26"/>
      <c r="CF17" s="2"/>
      <c r="CG17" s="5"/>
      <c r="CH17" s="4"/>
      <c r="CI17" s="2"/>
      <c r="CJ17" s="10"/>
      <c r="CK17" s="10"/>
      <c r="CL17" s="10"/>
      <c r="CM17" s="10"/>
    </row>
    <row r="18" spans="2:91" s="1" customFormat="1" ht="42" customHeight="1" x14ac:dyDescent="0.25">
      <c r="B18" s="115"/>
      <c r="C18" s="35" t="s">
        <v>89</v>
      </c>
      <c r="D18" s="38" t="s">
        <v>30</v>
      </c>
      <c r="E18" s="38"/>
      <c r="F18" s="38"/>
      <c r="G18" s="38"/>
      <c r="H18" s="32"/>
      <c r="I18" s="1" cm="1">
        <f t="array" ref="I18">IFERROR(_xlfn.IFS(D18="X",1,E18="X",2,F18="X",3,G18="X",4),0)</f>
        <v>1</v>
      </c>
      <c r="J18" s="3"/>
      <c r="K18" s="28"/>
      <c r="L18" s="28"/>
      <c r="M18" s="3"/>
      <c r="N18" s="3"/>
      <c r="O18" s="3"/>
      <c r="P18" s="26"/>
      <c r="Q18" s="28"/>
      <c r="R18" s="28"/>
      <c r="S18" s="28"/>
      <c r="T18" s="28"/>
      <c r="U18" s="3"/>
      <c r="V18" s="3"/>
      <c r="W18" s="25"/>
      <c r="X18" s="25"/>
      <c r="Y18" s="3"/>
      <c r="Z18" s="3"/>
      <c r="AA18" s="25"/>
      <c r="AB18" s="25"/>
      <c r="AC18" s="25"/>
      <c r="AD18" s="25"/>
      <c r="AE18" s="3"/>
      <c r="AF18" s="3"/>
      <c r="AG18" s="25"/>
      <c r="AH18" s="25"/>
      <c r="AI18" s="25"/>
      <c r="AJ18" s="25"/>
      <c r="AK18" s="3"/>
      <c r="AL18" s="3"/>
      <c r="AM18" s="25"/>
      <c r="AN18" s="25"/>
      <c r="AO18" s="25"/>
      <c r="AP18" s="25"/>
      <c r="AQ18" s="3"/>
      <c r="AR18" s="3"/>
      <c r="AS18" s="25"/>
      <c r="AT18" s="25"/>
      <c r="AU18" s="25"/>
      <c r="AV18" s="25"/>
      <c r="AW18" s="3"/>
      <c r="AX18" s="3"/>
      <c r="AY18" s="25"/>
      <c r="AZ18" s="25"/>
      <c r="BA18" s="25"/>
      <c r="BB18" s="25"/>
      <c r="BC18" s="3"/>
      <c r="BD18" s="3"/>
      <c r="BE18" s="25"/>
      <c r="BF18" s="25"/>
      <c r="BG18" s="25"/>
      <c r="BH18" s="25"/>
      <c r="BI18" s="3"/>
      <c r="BJ18" s="3"/>
      <c r="BK18" s="25"/>
      <c r="BL18" s="25"/>
      <c r="BM18" s="25"/>
      <c r="BN18" s="25"/>
      <c r="BO18" s="3"/>
      <c r="BP18" s="3"/>
      <c r="BQ18" s="25"/>
      <c r="BR18" s="25"/>
      <c r="BS18" s="25"/>
      <c r="BT18" s="25"/>
      <c r="BU18" s="3"/>
      <c r="BY18" s="26"/>
      <c r="BZ18" s="26"/>
      <c r="CA18" s="26"/>
      <c r="CB18" s="26"/>
      <c r="CC18" s="26"/>
      <c r="CD18" s="26"/>
      <c r="CE18" s="26"/>
      <c r="CF18" s="2"/>
      <c r="CG18" s="5"/>
      <c r="CH18" s="4"/>
      <c r="CI18" s="2"/>
      <c r="CJ18" s="10"/>
      <c r="CK18" s="10"/>
      <c r="CL18" s="10"/>
      <c r="CM18" s="10"/>
    </row>
    <row r="19" spans="2:91" s="1" customFormat="1" ht="27" customHeight="1" x14ac:dyDescent="0.25">
      <c r="C19" s="25"/>
      <c r="D19" s="28"/>
      <c r="E19" s="28"/>
      <c r="F19" s="28"/>
      <c r="G19" s="28"/>
      <c r="H19" s="56" t="s">
        <v>132</v>
      </c>
      <c r="I19" s="57">
        <f>AVERAGEIF(I9:I18,"&lt;&gt;0")</f>
        <v>3.2</v>
      </c>
      <c r="J19" s="3"/>
      <c r="K19" s="28"/>
      <c r="L19" s="28"/>
      <c r="M19" s="30"/>
      <c r="N19" s="30"/>
      <c r="O19" s="3"/>
      <c r="P19" s="25"/>
      <c r="Q19" s="28"/>
      <c r="R19" s="28"/>
      <c r="S19" s="28"/>
      <c r="T19" s="28"/>
      <c r="U19" s="3"/>
      <c r="V19" s="30"/>
      <c r="W19" s="25"/>
      <c r="X19" s="25"/>
      <c r="Y19" s="3"/>
      <c r="Z19" s="3"/>
      <c r="AA19" s="25"/>
      <c r="AB19" s="25"/>
      <c r="AC19" s="25"/>
      <c r="AD19" s="25"/>
      <c r="AE19" s="3"/>
      <c r="AF19" s="3"/>
      <c r="AG19" s="25"/>
      <c r="AH19" s="25"/>
      <c r="AI19" s="25"/>
      <c r="AJ19" s="25"/>
      <c r="AK19" s="3"/>
      <c r="AL19" s="3"/>
      <c r="AM19" s="25"/>
      <c r="AN19" s="25"/>
      <c r="AO19" s="25"/>
      <c r="AP19" s="25"/>
      <c r="AQ19" s="3"/>
      <c r="AR19" s="3"/>
      <c r="AS19" s="25"/>
      <c r="AT19" s="25"/>
      <c r="AU19" s="25"/>
      <c r="AV19" s="25"/>
      <c r="AW19" s="3"/>
      <c r="AX19" s="3"/>
      <c r="AY19" s="25"/>
      <c r="AZ19" s="25"/>
      <c r="BA19" s="25"/>
      <c r="BB19" s="25"/>
      <c r="BC19" s="3"/>
      <c r="BD19" s="3"/>
      <c r="BE19" s="25"/>
      <c r="BF19" s="25"/>
      <c r="BG19" s="25"/>
      <c r="BH19" s="25"/>
      <c r="BI19" s="3"/>
      <c r="BJ19" s="3"/>
      <c r="BK19" s="25"/>
      <c r="BL19" s="25"/>
      <c r="BM19" s="25"/>
      <c r="BN19" s="25"/>
      <c r="BO19" s="3"/>
      <c r="BP19" s="3"/>
      <c r="BQ19" s="25"/>
      <c r="BR19" s="25"/>
      <c r="BS19" s="25"/>
      <c r="BT19" s="25"/>
      <c r="BU19" s="3"/>
      <c r="BY19" s="26"/>
      <c r="BZ19" s="26"/>
      <c r="CA19" s="26"/>
      <c r="CB19" s="26"/>
      <c r="CC19" s="26"/>
      <c r="CD19" s="26"/>
      <c r="CE19" s="26"/>
      <c r="CF19" s="2"/>
      <c r="CG19" s="5"/>
      <c r="CH19" s="4"/>
      <c r="CI19" s="2"/>
      <c r="CJ19" s="10"/>
      <c r="CK19" s="10"/>
      <c r="CL19" s="10"/>
      <c r="CM19" s="10"/>
    </row>
    <row r="20" spans="2:91" s="1" customFormat="1" ht="18.399999999999999" customHeight="1" thickBot="1" x14ac:dyDescent="0.3">
      <c r="B20" s="2"/>
      <c r="C20" s="2"/>
      <c r="D20" s="2"/>
      <c r="E20" s="2"/>
      <c r="F20" s="2"/>
      <c r="G20" s="2"/>
      <c r="H20" s="2"/>
      <c r="J20" s="2"/>
      <c r="K20" s="28"/>
      <c r="L20" s="28"/>
      <c r="M20" s="3"/>
      <c r="N20" s="3"/>
      <c r="O20" s="3"/>
      <c r="P20" s="25"/>
      <c r="Q20" s="28"/>
      <c r="R20" s="28"/>
      <c r="S20" s="28"/>
      <c r="T20" s="28"/>
      <c r="U20" s="3"/>
      <c r="V20" s="3"/>
      <c r="W20" s="25"/>
      <c r="X20" s="25"/>
      <c r="Y20" s="3"/>
      <c r="Z20" s="3"/>
      <c r="AA20" s="25"/>
      <c r="AB20" s="25"/>
      <c r="AC20" s="25"/>
      <c r="AD20" s="25"/>
      <c r="AE20" s="3"/>
      <c r="AF20" s="3"/>
      <c r="AG20" s="25"/>
      <c r="AH20" s="25"/>
      <c r="AI20" s="25"/>
      <c r="AJ20" s="25"/>
      <c r="AK20" s="3"/>
      <c r="AL20" s="3"/>
      <c r="AM20" s="25"/>
      <c r="AN20" s="25"/>
      <c r="AO20" s="25"/>
      <c r="AP20" s="25"/>
      <c r="AQ20" s="3"/>
      <c r="AR20" s="3"/>
      <c r="AS20" s="25"/>
      <c r="AT20" s="25"/>
      <c r="AU20" s="25"/>
      <c r="AV20" s="25"/>
      <c r="AW20" s="3"/>
      <c r="AX20" s="3"/>
      <c r="AY20" s="25"/>
      <c r="AZ20" s="25"/>
      <c r="BA20" s="25"/>
      <c r="BB20" s="25"/>
      <c r="BC20" s="3"/>
      <c r="BD20" s="3"/>
      <c r="BE20" s="25"/>
      <c r="BF20" s="25"/>
      <c r="BG20" s="25"/>
      <c r="BH20" s="25"/>
      <c r="BI20" s="3"/>
      <c r="BJ20" s="3"/>
      <c r="BK20" s="25"/>
      <c r="BL20" s="25"/>
      <c r="BM20" s="25"/>
      <c r="BN20" s="25"/>
      <c r="BO20" s="3"/>
      <c r="BP20" s="3"/>
      <c r="BQ20" s="25"/>
      <c r="BR20" s="25"/>
      <c r="BS20" s="25"/>
      <c r="BT20" s="25"/>
      <c r="BU20" s="3"/>
      <c r="BY20" s="26"/>
      <c r="BZ20" s="26"/>
      <c r="CA20" s="26"/>
      <c r="CB20" s="26"/>
      <c r="CC20" s="26"/>
      <c r="CD20" s="26"/>
      <c r="CE20" s="26"/>
      <c r="CF20" s="2"/>
      <c r="CG20" s="5"/>
      <c r="CH20" s="4"/>
      <c r="CI20" s="2"/>
      <c r="CJ20" s="10"/>
      <c r="CK20" s="10"/>
      <c r="CL20" s="10"/>
      <c r="CM20" s="10"/>
    </row>
    <row r="21" spans="2:91" ht="46.15" customHeight="1" thickBot="1" x14ac:dyDescent="0.3">
      <c r="C21" s="2" t="s">
        <v>131</v>
      </c>
      <c r="D21" s="104" t="s">
        <v>156</v>
      </c>
      <c r="E21" s="104"/>
      <c r="F21" s="104"/>
      <c r="G21" s="104"/>
      <c r="H21" s="104"/>
      <c r="I21" s="125" t="s">
        <v>133</v>
      </c>
      <c r="J21" s="125"/>
      <c r="K21" s="57">
        <f>AVERAGEIF(I28:I37,"&lt;&gt;0")</f>
        <v>3.7142857142857144</v>
      </c>
      <c r="L21" s="36"/>
      <c r="M21" s="36"/>
      <c r="N21" s="36"/>
      <c r="O21" s="36"/>
      <c r="P21" s="36"/>
      <c r="Q21" s="36"/>
      <c r="R21" s="36"/>
      <c r="S21" s="36"/>
    </row>
    <row r="22" spans="2:91" ht="46.15" customHeight="1" x14ac:dyDescent="0.25">
      <c r="D22" s="36"/>
      <c r="E22" s="52"/>
      <c r="F22" s="52"/>
      <c r="G22" s="36"/>
      <c r="H22" s="36"/>
      <c r="I22" s="30"/>
      <c r="J22" s="12"/>
      <c r="K22" s="36"/>
      <c r="L22" s="36"/>
      <c r="M22" s="36"/>
      <c r="N22" s="36"/>
      <c r="O22" s="36"/>
      <c r="P22" s="36"/>
      <c r="Q22" s="36"/>
      <c r="R22" s="36"/>
      <c r="S22" s="36"/>
    </row>
    <row r="23" spans="2:91" ht="46.15" customHeight="1" thickBot="1" x14ac:dyDescent="0.3">
      <c r="D23" s="36"/>
      <c r="E23" s="36"/>
      <c r="F23" s="36"/>
      <c r="G23" s="36"/>
      <c r="H23" s="36"/>
      <c r="I23" s="30"/>
      <c r="J23" s="12"/>
      <c r="K23" s="36"/>
      <c r="L23" s="36"/>
      <c r="M23" s="36"/>
      <c r="N23" s="36"/>
      <c r="O23" s="36"/>
      <c r="P23" s="36"/>
      <c r="Q23" s="36"/>
      <c r="R23" s="36"/>
      <c r="S23" s="36"/>
    </row>
    <row r="24" spans="2:91" ht="46.15" customHeight="1" thickBot="1" x14ac:dyDescent="0.3">
      <c r="D24" s="36"/>
      <c r="E24" s="53"/>
      <c r="F24" s="53"/>
      <c r="G24" s="36"/>
      <c r="H24" s="36"/>
      <c r="I24" s="30"/>
      <c r="J24" s="12"/>
      <c r="K24" s="116" t="s">
        <v>136</v>
      </c>
      <c r="L24" s="116"/>
      <c r="M24" s="116"/>
      <c r="N24" s="116"/>
      <c r="O24" s="116"/>
      <c r="P24" s="116"/>
      <c r="Q24" s="116"/>
      <c r="R24" s="116"/>
      <c r="S24" s="116"/>
      <c r="U24" s="114" t="s">
        <v>295</v>
      </c>
      <c r="V24" s="114"/>
      <c r="W24" s="114"/>
    </row>
    <row r="25" spans="2:91" ht="22.9" customHeight="1" thickBot="1" x14ac:dyDescent="0.3">
      <c r="B25" s="37"/>
      <c r="C25" s="1"/>
      <c r="D25" s="37" t="s">
        <v>23</v>
      </c>
      <c r="E25" s="106" t="s">
        <v>22</v>
      </c>
      <c r="F25" s="106"/>
      <c r="G25" s="37" t="s">
        <v>26</v>
      </c>
      <c r="H25" s="24"/>
      <c r="I25" s="37"/>
      <c r="J25" s="37"/>
    </row>
    <row r="26" spans="2:91" ht="38.65" customHeight="1" x14ac:dyDescent="0.25">
      <c r="B26" s="11"/>
      <c r="C26" s="25"/>
      <c r="D26" s="54">
        <v>1</v>
      </c>
      <c r="E26" s="19" t="s">
        <v>129</v>
      </c>
      <c r="F26" s="19" t="s">
        <v>130</v>
      </c>
      <c r="G26" s="55">
        <v>4</v>
      </c>
      <c r="H26" s="60" t="s">
        <v>119</v>
      </c>
      <c r="J26" s="51"/>
      <c r="K26" s="119" t="s">
        <v>120</v>
      </c>
      <c r="L26" s="114"/>
      <c r="M26" s="114"/>
      <c r="N26" s="120"/>
      <c r="O26" s="40"/>
      <c r="P26" s="114" t="s">
        <v>121</v>
      </c>
      <c r="Q26" s="114"/>
      <c r="R26" s="114"/>
      <c r="S26" s="120"/>
      <c r="T26" s="37"/>
      <c r="U26" s="103" t="s">
        <v>296</v>
      </c>
      <c r="V26" s="103" t="s">
        <v>297</v>
      </c>
      <c r="W26" s="103" t="s">
        <v>298</v>
      </c>
    </row>
    <row r="27" spans="2:91" ht="46.15" customHeight="1" x14ac:dyDescent="0.25">
      <c r="B27" s="11"/>
      <c r="C27" s="25"/>
      <c r="D27" s="20" t="s">
        <v>16</v>
      </c>
      <c r="E27" s="21" t="s">
        <v>28</v>
      </c>
      <c r="F27" s="21" t="s">
        <v>17</v>
      </c>
      <c r="G27" s="22" t="s">
        <v>18</v>
      </c>
      <c r="H27" s="61" t="s">
        <v>122</v>
      </c>
      <c r="J27" s="51"/>
      <c r="K27" s="20" t="s">
        <v>123</v>
      </c>
      <c r="L27" s="22" t="s">
        <v>124</v>
      </c>
      <c r="M27" s="22" t="s">
        <v>125</v>
      </c>
      <c r="N27" s="62" t="s">
        <v>135</v>
      </c>
      <c r="O27" s="78"/>
      <c r="P27" s="20" t="s">
        <v>126</v>
      </c>
      <c r="Q27" s="22" t="s">
        <v>127</v>
      </c>
      <c r="R27" s="121" t="s">
        <v>128</v>
      </c>
      <c r="S27" s="122"/>
      <c r="T27" s="37"/>
      <c r="U27" s="43"/>
      <c r="V27" s="43"/>
      <c r="W27" s="43"/>
    </row>
    <row r="28" spans="2:91" ht="54.4" customHeight="1" x14ac:dyDescent="0.25">
      <c r="B28" s="1"/>
      <c r="C28" s="26" t="s">
        <v>74</v>
      </c>
      <c r="D28" s="38"/>
      <c r="E28" s="38"/>
      <c r="F28" s="38"/>
      <c r="G28" s="38" t="s">
        <v>30</v>
      </c>
      <c r="H28" s="9"/>
      <c r="I28" s="1" cm="1">
        <f t="array" ref="I28">IFERROR(_xlfn.IFS(D28="X",1,E28="X",2,F28="X",3,G28="X",4),0)</f>
        <v>4</v>
      </c>
      <c r="J28" s="51"/>
      <c r="K28" s="43"/>
      <c r="L28" s="43"/>
      <c r="M28" s="43"/>
      <c r="N28" s="43"/>
      <c r="O28" s="79"/>
      <c r="P28" s="44"/>
      <c r="Q28" s="9"/>
      <c r="R28" s="117"/>
      <c r="S28" s="118"/>
      <c r="T28" s="45"/>
      <c r="U28" s="43"/>
      <c r="V28" s="43"/>
      <c r="W28" s="43"/>
    </row>
    <row r="29" spans="2:91" ht="54.4" customHeight="1" x14ac:dyDescent="0.25">
      <c r="B29" s="115" t="s">
        <v>155</v>
      </c>
      <c r="C29" s="26" t="s">
        <v>76</v>
      </c>
      <c r="D29" s="38"/>
      <c r="E29" s="38"/>
      <c r="F29" s="38"/>
      <c r="G29" s="38"/>
      <c r="H29" s="9"/>
      <c r="I29" s="1" cm="1">
        <f t="array" ref="I29">IFERROR(_xlfn.IFS(D29="X",1,E29="X",2,F29="X",3,G29="X",4),0)</f>
        <v>0</v>
      </c>
      <c r="J29" s="51"/>
      <c r="K29" s="43"/>
      <c r="L29" s="43"/>
      <c r="M29" s="43"/>
      <c r="N29" s="43"/>
      <c r="O29" s="79"/>
      <c r="P29" s="44"/>
      <c r="Q29" s="9"/>
      <c r="R29" s="117"/>
      <c r="S29" s="118"/>
      <c r="T29" s="46"/>
      <c r="U29" s="43"/>
      <c r="V29" s="43"/>
      <c r="W29" s="43"/>
    </row>
    <row r="30" spans="2:91" ht="54.4" customHeight="1" x14ac:dyDescent="0.25">
      <c r="B30" s="115"/>
      <c r="C30" s="26" t="s">
        <v>78</v>
      </c>
      <c r="D30" s="38"/>
      <c r="E30" s="38"/>
      <c r="F30" s="38" t="s">
        <v>30</v>
      </c>
      <c r="G30" s="38"/>
      <c r="H30" s="9" t="s">
        <v>253</v>
      </c>
      <c r="I30" s="1" cm="1">
        <f t="array" ref="I30">IFERROR(_xlfn.IFS(D30="X",1,E30="X",2,F30="X",3,G30="X",4),0)</f>
        <v>3</v>
      </c>
      <c r="J30" s="51"/>
      <c r="K30" s="43" t="s">
        <v>223</v>
      </c>
      <c r="L30" s="43"/>
      <c r="M30" s="43"/>
      <c r="N30" s="43"/>
      <c r="O30" s="79"/>
      <c r="P30" s="44"/>
      <c r="Q30" s="9"/>
      <c r="R30" s="117"/>
      <c r="S30" s="118"/>
      <c r="T30" s="46"/>
      <c r="U30" s="43"/>
      <c r="V30" s="43"/>
      <c r="W30" s="43"/>
    </row>
    <row r="31" spans="2:91" ht="54.4" customHeight="1" x14ac:dyDescent="0.25">
      <c r="B31" s="115"/>
      <c r="C31" s="26" t="s">
        <v>80</v>
      </c>
      <c r="D31" s="38"/>
      <c r="E31" s="38"/>
      <c r="F31" s="38"/>
      <c r="G31" s="38" t="s">
        <v>30</v>
      </c>
      <c r="H31" s="9"/>
      <c r="I31" s="1" cm="1">
        <f t="array" ref="I31">IFERROR(_xlfn.IFS(D31="X",1,E31="X",2,F31="X",3,G31="X",4),0)</f>
        <v>4</v>
      </c>
      <c r="J31" s="51"/>
      <c r="K31" s="43"/>
      <c r="L31" s="43"/>
      <c r="M31" s="43"/>
      <c r="N31" s="43"/>
      <c r="O31" s="79"/>
      <c r="P31" s="44"/>
      <c r="Q31" s="9"/>
      <c r="R31" s="117"/>
      <c r="S31" s="118"/>
      <c r="T31" s="46"/>
      <c r="U31" s="43"/>
      <c r="V31" s="43"/>
      <c r="W31" s="43"/>
    </row>
    <row r="32" spans="2:91" ht="54.4" customHeight="1" x14ac:dyDescent="0.25">
      <c r="B32" s="115"/>
      <c r="C32" s="26" t="s">
        <v>14</v>
      </c>
      <c r="D32" s="38"/>
      <c r="E32" s="38"/>
      <c r="F32" s="38"/>
      <c r="G32" s="38"/>
      <c r="H32" s="9"/>
      <c r="I32" s="1" cm="1">
        <f t="array" ref="I32">IFERROR(_xlfn.IFS(D32="X",1,E32="X",2,F32="X",3,G32="X",4),0)</f>
        <v>0</v>
      </c>
      <c r="J32" s="51"/>
      <c r="K32" s="43"/>
      <c r="L32" s="43"/>
      <c r="M32" s="43"/>
      <c r="N32" s="43"/>
      <c r="O32" s="79"/>
      <c r="P32" s="44"/>
      <c r="Q32" s="9"/>
      <c r="R32" s="117"/>
      <c r="S32" s="118"/>
      <c r="T32" s="46"/>
      <c r="U32" s="43"/>
      <c r="V32" s="43"/>
      <c r="W32" s="43"/>
    </row>
    <row r="33" spans="2:23" ht="54.4" customHeight="1" x14ac:dyDescent="0.25">
      <c r="B33" s="115"/>
      <c r="C33" s="26" t="s">
        <v>83</v>
      </c>
      <c r="D33" s="38"/>
      <c r="E33" s="38"/>
      <c r="F33" s="38"/>
      <c r="G33" s="38"/>
      <c r="H33" s="9"/>
      <c r="I33" s="1" cm="1">
        <f t="array" ref="I33">IFERROR(_xlfn.IFS(D33="X",1,E33="X",2,F33="X",3,G33="X",4),0)</f>
        <v>0</v>
      </c>
      <c r="J33" s="51"/>
      <c r="K33" s="43"/>
      <c r="L33" s="43"/>
      <c r="M33" s="43"/>
      <c r="N33" s="43"/>
      <c r="O33" s="79"/>
      <c r="P33" s="47"/>
      <c r="Q33" s="9"/>
      <c r="R33" s="117"/>
      <c r="S33" s="118"/>
      <c r="T33" s="46"/>
      <c r="U33" s="43"/>
      <c r="V33" s="43"/>
      <c r="W33" s="43"/>
    </row>
    <row r="34" spans="2:23" ht="54.4" customHeight="1" x14ac:dyDescent="0.25">
      <c r="B34" s="115"/>
      <c r="C34" s="26" t="s">
        <v>85</v>
      </c>
      <c r="D34" s="38"/>
      <c r="E34" s="38"/>
      <c r="F34" s="38"/>
      <c r="G34" s="38" t="s">
        <v>30</v>
      </c>
      <c r="H34" s="9"/>
      <c r="I34" s="1" cm="1">
        <f t="array" ref="I34">IFERROR(_xlfn.IFS(D34="X",1,E34="X",2,F34="X",3,G34="X",4),0)</f>
        <v>4</v>
      </c>
      <c r="J34" s="51"/>
      <c r="K34" s="43"/>
      <c r="L34" s="43"/>
      <c r="M34" s="43"/>
      <c r="N34" s="43"/>
      <c r="O34" s="79"/>
      <c r="P34" s="47"/>
      <c r="Q34" s="9"/>
      <c r="R34" s="117"/>
      <c r="S34" s="118"/>
      <c r="T34" s="46"/>
      <c r="U34" s="43"/>
      <c r="V34" s="43"/>
      <c r="W34" s="43"/>
    </row>
    <row r="35" spans="2:23" ht="54.4" customHeight="1" x14ac:dyDescent="0.25">
      <c r="B35" s="115"/>
      <c r="C35" s="26" t="s">
        <v>87</v>
      </c>
      <c r="D35" s="38"/>
      <c r="E35" s="38"/>
      <c r="F35" s="38"/>
      <c r="G35" s="38" t="s">
        <v>30</v>
      </c>
      <c r="H35" s="9"/>
      <c r="I35" s="1" cm="1">
        <f t="array" ref="I35">IFERROR(_xlfn.IFS(D35="X",1,E35="X",2,F35="X",3,G35="X",4),0)</f>
        <v>4</v>
      </c>
      <c r="J35" s="51"/>
      <c r="K35" s="43"/>
      <c r="L35" s="43"/>
      <c r="M35" s="43"/>
      <c r="N35" s="43"/>
      <c r="O35" s="79"/>
      <c r="P35" s="47"/>
      <c r="Q35" s="9"/>
      <c r="R35" s="117"/>
      <c r="S35" s="118"/>
      <c r="T35" s="46"/>
      <c r="U35" s="43"/>
      <c r="V35" s="43"/>
      <c r="W35" s="43"/>
    </row>
    <row r="36" spans="2:23" ht="46.15" customHeight="1" x14ac:dyDescent="0.25">
      <c r="B36" s="115"/>
      <c r="C36" s="26" t="s">
        <v>88</v>
      </c>
      <c r="D36" s="38"/>
      <c r="E36" s="38"/>
      <c r="F36" s="38"/>
      <c r="G36" s="38" t="s">
        <v>30</v>
      </c>
      <c r="H36" s="9"/>
      <c r="I36" s="1" cm="1">
        <f t="array" ref="I36">IFERROR(_xlfn.IFS(D36="X",1,E36="X",2,F36="X",3,G36="X",4),0)</f>
        <v>4</v>
      </c>
      <c r="J36" s="51"/>
      <c r="K36" s="43"/>
      <c r="L36" s="43"/>
      <c r="M36" s="43"/>
      <c r="N36" s="43"/>
      <c r="O36" s="79"/>
      <c r="P36" s="44"/>
      <c r="Q36" s="9"/>
      <c r="R36" s="117"/>
      <c r="S36" s="118"/>
      <c r="T36" s="46"/>
      <c r="U36" s="43"/>
      <c r="V36" s="43"/>
      <c r="W36" s="43"/>
    </row>
    <row r="37" spans="2:23" ht="46.15" customHeight="1" x14ac:dyDescent="0.25">
      <c r="B37" s="115"/>
      <c r="C37" s="35" t="s">
        <v>89</v>
      </c>
      <c r="D37" s="38"/>
      <c r="E37" s="38"/>
      <c r="F37" s="38" t="s">
        <v>30</v>
      </c>
      <c r="G37" s="38"/>
      <c r="H37" s="9" t="s">
        <v>254</v>
      </c>
      <c r="I37" s="1" cm="1">
        <f t="array" ref="I37">IFERROR(_xlfn.IFS(D37="X",1,E37="X",2,F37="X",3,G37="X",4),0)</f>
        <v>3</v>
      </c>
      <c r="J37" s="51"/>
      <c r="K37" s="43" t="s">
        <v>223</v>
      </c>
      <c r="L37" s="43" t="s">
        <v>223</v>
      </c>
      <c r="M37" s="43" t="s">
        <v>223</v>
      </c>
      <c r="N37" s="43" t="s">
        <v>223</v>
      </c>
      <c r="O37" s="79"/>
      <c r="P37" s="44">
        <v>46266</v>
      </c>
      <c r="Q37" s="9" t="s">
        <v>255</v>
      </c>
      <c r="R37" s="117" t="s">
        <v>256</v>
      </c>
      <c r="S37" s="118"/>
      <c r="T37" s="46"/>
      <c r="U37" s="43"/>
      <c r="V37" s="43"/>
      <c r="W37" s="43"/>
    </row>
    <row r="38" spans="2:23" ht="27.4" customHeight="1" x14ac:dyDescent="0.25">
      <c r="B38" s="1"/>
      <c r="C38" s="25"/>
      <c r="D38" s="28"/>
      <c r="E38" s="28"/>
      <c r="F38" s="28"/>
      <c r="G38" s="28"/>
      <c r="H38" s="30"/>
      <c r="I38" s="2"/>
      <c r="J38" s="3"/>
      <c r="K38" s="3"/>
      <c r="L38" s="46"/>
      <c r="M38" s="46"/>
      <c r="N38" s="3"/>
      <c r="O38" s="3"/>
      <c r="P38" s="1"/>
      <c r="Q38" s="46"/>
      <c r="R38" s="50"/>
      <c r="S38" s="50"/>
      <c r="T38" s="46"/>
    </row>
  </sheetData>
  <sheetProtection algorithmName="SHA-512" hashValue="TLMgBda3qsn9bog+XeW3vICjUn64M4mrPs31QykArkuMmcui7z+zxRWezleBmJnkQvUwtzF+Cuh5IUg0Ul5/qA==" saltValue="3PlPjaTEGYLv1ocu3mY4Rw==" spinCount="100000" sheet="1" objects="1" scenarios="1"/>
  <mergeCells count="22">
    <mergeCell ref="D2:H2"/>
    <mergeCell ref="E6:F6"/>
    <mergeCell ref="B10:B18"/>
    <mergeCell ref="D21:H21"/>
    <mergeCell ref="I21:J21"/>
    <mergeCell ref="R28:S28"/>
    <mergeCell ref="B29:B37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U24:W24"/>
    <mergeCell ref="E25:F25"/>
    <mergeCell ref="K26:N26"/>
    <mergeCell ref="P26:S26"/>
    <mergeCell ref="R27:S27"/>
    <mergeCell ref="K24:S24"/>
  </mergeCells>
  <dataValidations count="1">
    <dataValidation type="list" allowBlank="1" showInputMessage="1" showErrorMessage="1" sqref="L9:L10 K9:K12 K13:L18 D28:G37 Q9:T18 D9:G18" xr:uid="{6D0154F2-035D-444F-99F5-F79BA916F6BD}">
      <formula1>"X"</formula1>
    </dataValidation>
  </dataValidations>
  <printOptions horizontalCentered="1" verticalCentered="1"/>
  <pageMargins left="0" right="0" top="0" bottom="0" header="0.31496062992125984" footer="0.31496062992125984"/>
  <pageSetup paperSize="9" scale="42" orientation="landscape" r:id="rId1"/>
  <rowBreaks count="1" manualBreakCount="1">
    <brk id="19" min="1" max="19" man="1"/>
  </rowBreaks>
  <customProperties>
    <customPr name="LastActive" r:id="rId2"/>
  </customPropertie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A1D2-C1AA-4DE4-9239-7A90EEC97D04}">
  <dimension ref="D5:AA5"/>
  <sheetViews>
    <sheetView showGridLines="0" zoomScale="60" zoomScaleNormal="60" workbookViewId="0">
      <selection activeCell="O37" sqref="O37"/>
    </sheetView>
  </sheetViews>
  <sheetFormatPr defaultColWidth="11.42578125" defaultRowHeight="15" x14ac:dyDescent="0.25"/>
  <cols>
    <col min="2" max="2" width="7.28515625" customWidth="1"/>
    <col min="15" max="15" width="13.42578125" customWidth="1"/>
  </cols>
  <sheetData>
    <row r="5" spans="4:27" ht="26.25" x14ac:dyDescent="0.4">
      <c r="D5" s="140" t="s">
        <v>291</v>
      </c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01"/>
      <c r="P5" s="88"/>
      <c r="Q5" s="140" t="s">
        <v>292</v>
      </c>
      <c r="R5" s="140"/>
      <c r="S5" s="140"/>
      <c r="T5" s="140"/>
      <c r="U5" s="140"/>
      <c r="V5" s="140"/>
      <c r="W5" s="140"/>
      <c r="X5" s="140"/>
      <c r="Y5" s="140"/>
      <c r="Z5" s="140"/>
      <c r="AA5" s="140"/>
    </row>
  </sheetData>
  <sheetProtection algorithmName="SHA-512" hashValue="xf/TID8frPbjfeX6UJ58mtqibyZqdPDPOM73FawRg1Rds0IAqPfiPHbFXVKXHQkYZagZaqLdii+IbqS5Okk23Q==" saltValue="QoRHOCAQ0DxPWR3yYfv5Pw==" spinCount="100000" sheet="1" objects="1" scenarios="1"/>
  <mergeCells count="2">
    <mergeCell ref="D5:N5"/>
    <mergeCell ref="Q5:AA5"/>
  </mergeCells>
  <pageMargins left="0.7" right="0.7" top="0.75" bottom="0.75" header="0.3" footer="0.3"/>
  <pageSetup paperSize="9" scale="81" orientation="landscape" r:id="rId1"/>
  <colBreaks count="1" manualBreakCount="1">
    <brk id="15" min="2" max="34" man="1"/>
  </colBreaks>
  <customProperties>
    <customPr name="LastActive" r:id="rId2"/>
  </customPropertie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B8F3-C3BD-4989-AD4F-5475D33C0BBD}">
  <sheetPr>
    <tabColor rgb="FF7030A0"/>
  </sheetPr>
  <dimension ref="C2:T15"/>
  <sheetViews>
    <sheetView showGridLines="0" zoomScale="107" zoomScaleNormal="107" zoomScaleSheetLayoutView="30" workbookViewId="0">
      <selection activeCell="H9" sqref="H9"/>
    </sheetView>
  </sheetViews>
  <sheetFormatPr defaultColWidth="11.42578125" defaultRowHeight="16.5" x14ac:dyDescent="0.25"/>
  <cols>
    <col min="1" max="1" width="7.28515625" customWidth="1"/>
    <col min="3" max="3" width="27.42578125" customWidth="1"/>
    <col min="4" max="4" width="18.140625" customWidth="1"/>
    <col min="5" max="5" width="23" customWidth="1"/>
    <col min="6" max="6" width="22" customWidth="1"/>
    <col min="7" max="7" width="18.140625" customWidth="1"/>
    <col min="8" max="8" width="62.140625" customWidth="1"/>
    <col min="9" max="9" width="23.7109375" customWidth="1"/>
    <col min="10" max="10" width="23.7109375" style="81" customWidth="1"/>
    <col min="11" max="11" width="2.7109375" customWidth="1"/>
    <col min="12" max="12" width="11.42578125" customWidth="1"/>
    <col min="13" max="13" width="14.7109375" customWidth="1"/>
    <col min="14" max="14" width="13.7109375" customWidth="1"/>
    <col min="15" max="15" width="15.28515625" customWidth="1"/>
    <col min="16" max="16" width="3.140625" customWidth="1"/>
    <col min="17" max="17" width="18.7109375" customWidth="1"/>
    <col min="18" max="19" width="13.7109375" customWidth="1"/>
    <col min="20" max="20" width="79.7109375" customWidth="1"/>
  </cols>
  <sheetData>
    <row r="2" spans="3:20" ht="17.25" thickBot="1" x14ac:dyDescent="0.3"/>
    <row r="3" spans="3:20" ht="25.15" customHeight="1" thickBot="1" x14ac:dyDescent="0.3">
      <c r="D3" s="104" t="s">
        <v>213</v>
      </c>
      <c r="E3" s="104"/>
      <c r="F3" s="104"/>
      <c r="G3" s="104"/>
      <c r="H3" s="104"/>
      <c r="I3" s="36"/>
    </row>
    <row r="4" spans="3:20" ht="44.65" customHeight="1" x14ac:dyDescent="0.25">
      <c r="D4" s="36"/>
      <c r="E4" s="52"/>
      <c r="F4" s="52"/>
      <c r="G4" s="36"/>
      <c r="H4" s="36"/>
      <c r="I4" s="36"/>
    </row>
    <row r="5" spans="3:20" ht="44.65" customHeight="1" x14ac:dyDescent="0.25">
      <c r="D5" s="36"/>
      <c r="E5" s="36"/>
      <c r="F5" s="36"/>
      <c r="G5" s="36"/>
      <c r="H5" s="36"/>
      <c r="I5" s="36"/>
      <c r="L5" s="116" t="s">
        <v>262</v>
      </c>
      <c r="M5" s="116"/>
      <c r="N5" s="116"/>
      <c r="O5" s="116"/>
      <c r="P5" s="116"/>
      <c r="Q5" s="116"/>
      <c r="R5" s="116"/>
      <c r="S5" s="116"/>
      <c r="T5" s="116"/>
    </row>
    <row r="6" spans="3:20" ht="44.65" customHeight="1" thickBot="1" x14ac:dyDescent="0.3">
      <c r="D6" s="36"/>
      <c r="E6" s="53"/>
      <c r="F6" s="53"/>
      <c r="G6" s="36"/>
      <c r="H6" s="36"/>
      <c r="I6" s="36"/>
      <c r="L6" s="2"/>
      <c r="M6" s="2"/>
      <c r="N6" s="2"/>
      <c r="O6" s="2"/>
      <c r="P6" s="2"/>
      <c r="Q6" s="2"/>
      <c r="R6" s="2"/>
      <c r="S6" s="2"/>
      <c r="T6" s="2"/>
    </row>
    <row r="7" spans="3:20" ht="25.15" customHeight="1" thickBot="1" x14ac:dyDescent="0.3">
      <c r="D7" s="37" t="s">
        <v>23</v>
      </c>
      <c r="E7" s="106" t="s">
        <v>22</v>
      </c>
      <c r="F7" s="106"/>
      <c r="G7" s="37" t="s">
        <v>26</v>
      </c>
      <c r="H7" s="24"/>
      <c r="I7" s="24"/>
      <c r="K7" s="77"/>
      <c r="L7" s="119" t="s">
        <v>120</v>
      </c>
      <c r="M7" s="114"/>
      <c r="N7" s="114"/>
      <c r="O7" s="120"/>
      <c r="P7" s="40"/>
      <c r="Q7" s="114" t="s">
        <v>121</v>
      </c>
      <c r="R7" s="114"/>
      <c r="S7" s="114"/>
      <c r="T7" s="120"/>
    </row>
    <row r="8" spans="3:20" ht="39.4" customHeight="1" x14ac:dyDescent="0.25">
      <c r="C8" s="74" t="s">
        <v>212</v>
      </c>
      <c r="D8" s="54">
        <v>1</v>
      </c>
      <c r="E8" s="19" t="s">
        <v>129</v>
      </c>
      <c r="F8" s="19" t="s">
        <v>130</v>
      </c>
      <c r="G8" s="55">
        <v>4</v>
      </c>
      <c r="H8" s="80" t="s">
        <v>214</v>
      </c>
      <c r="I8" s="84" t="s">
        <v>215</v>
      </c>
      <c r="J8" s="84" t="s">
        <v>216</v>
      </c>
      <c r="K8" s="77"/>
      <c r="L8" s="20" t="s">
        <v>123</v>
      </c>
      <c r="M8" s="22" t="s">
        <v>124</v>
      </c>
      <c r="N8" s="22" t="s">
        <v>125</v>
      </c>
      <c r="O8" s="62" t="s">
        <v>135</v>
      </c>
      <c r="P8" s="78"/>
      <c r="Q8" s="20" t="s">
        <v>126</v>
      </c>
      <c r="R8" s="22" t="s">
        <v>127</v>
      </c>
      <c r="S8" s="121" t="s">
        <v>128</v>
      </c>
      <c r="T8" s="122"/>
    </row>
    <row r="9" spans="3:20" ht="93.4" customHeight="1" x14ac:dyDescent="0.25">
      <c r="C9" s="66" t="s">
        <v>132</v>
      </c>
      <c r="D9" s="20"/>
      <c r="E9" s="83">
        <f>+'Análisis NSI'!AC10</f>
        <v>2.0797817460317463</v>
      </c>
      <c r="F9" s="67"/>
      <c r="G9" s="20"/>
      <c r="H9" s="82" t="s">
        <v>219</v>
      </c>
      <c r="I9" s="85">
        <f>+E9</f>
        <v>2.0797817460317463</v>
      </c>
      <c r="J9" s="86" t="s">
        <v>217</v>
      </c>
      <c r="K9" s="77"/>
      <c r="L9" s="43" t="s">
        <v>30</v>
      </c>
      <c r="M9" s="43" t="s">
        <v>30</v>
      </c>
      <c r="N9" s="43" t="s">
        <v>30</v>
      </c>
      <c r="O9" s="43" t="s">
        <v>30</v>
      </c>
      <c r="P9" s="79"/>
      <c r="Q9" s="100">
        <v>46082</v>
      </c>
      <c r="R9" s="9"/>
      <c r="S9" s="117" t="s">
        <v>261</v>
      </c>
      <c r="T9" s="118"/>
    </row>
    <row r="10" spans="3:20" ht="96" customHeight="1" x14ac:dyDescent="0.25">
      <c r="C10" s="66" t="s">
        <v>209</v>
      </c>
      <c r="D10" s="20" t="s">
        <v>16</v>
      </c>
      <c r="E10" s="75" t="s">
        <v>167</v>
      </c>
      <c r="F10" s="75" t="s">
        <v>168</v>
      </c>
      <c r="G10" s="76" t="s">
        <v>169</v>
      </c>
      <c r="H10" s="82" t="s">
        <v>218</v>
      </c>
      <c r="I10" s="85">
        <v>2</v>
      </c>
      <c r="J10" s="86" t="s">
        <v>217</v>
      </c>
      <c r="K10" s="77"/>
      <c r="L10" s="43" t="s">
        <v>30</v>
      </c>
      <c r="M10" s="43"/>
      <c r="N10" s="43" t="s">
        <v>30</v>
      </c>
      <c r="O10" s="43" t="s">
        <v>30</v>
      </c>
      <c r="P10" s="79"/>
      <c r="Q10" s="100">
        <v>46266</v>
      </c>
      <c r="R10" s="9"/>
      <c r="S10" s="117" t="s">
        <v>263</v>
      </c>
      <c r="T10" s="118"/>
    </row>
    <row r="11" spans="3:20" ht="174" customHeight="1" x14ac:dyDescent="0.25">
      <c r="C11" s="66" t="s">
        <v>210</v>
      </c>
      <c r="D11" s="20" t="s">
        <v>16</v>
      </c>
      <c r="E11" s="75" t="s">
        <v>170</v>
      </c>
      <c r="F11" s="75" t="s">
        <v>171</v>
      </c>
      <c r="G11" s="76" t="s">
        <v>172</v>
      </c>
      <c r="H11" s="82"/>
      <c r="I11" s="85">
        <v>2</v>
      </c>
      <c r="J11" s="86" t="s">
        <v>217</v>
      </c>
      <c r="K11" s="77"/>
      <c r="L11" s="43" t="s">
        <v>30</v>
      </c>
      <c r="M11" s="43"/>
      <c r="N11" s="43"/>
      <c r="O11" s="43" t="s">
        <v>30</v>
      </c>
      <c r="P11" s="79"/>
      <c r="Q11" s="100">
        <v>46174</v>
      </c>
      <c r="R11" s="9"/>
      <c r="S11" s="117" t="s">
        <v>264</v>
      </c>
      <c r="T11" s="118"/>
    </row>
    <row r="12" spans="3:20" ht="86.65" customHeight="1" x14ac:dyDescent="0.25">
      <c r="C12" s="66" t="s">
        <v>211</v>
      </c>
      <c r="D12" s="20" t="s">
        <v>16</v>
      </c>
      <c r="E12" s="75" t="s">
        <v>174</v>
      </c>
      <c r="F12" s="75" t="s">
        <v>175</v>
      </c>
      <c r="G12" s="76" t="s">
        <v>176</v>
      </c>
      <c r="H12" s="82"/>
      <c r="I12" s="85">
        <v>2</v>
      </c>
      <c r="J12" s="86" t="s">
        <v>217</v>
      </c>
      <c r="K12" s="77"/>
      <c r="L12" s="43" t="s">
        <v>30</v>
      </c>
      <c r="M12" s="43"/>
      <c r="N12" s="43"/>
      <c r="O12" s="43" t="s">
        <v>30</v>
      </c>
      <c r="P12" s="79"/>
      <c r="Q12" s="100">
        <v>46174</v>
      </c>
      <c r="R12" s="9"/>
      <c r="S12" s="117" t="s">
        <v>265</v>
      </c>
      <c r="T12" s="118"/>
    </row>
    <row r="13" spans="3:20" x14ac:dyDescent="0.25">
      <c r="C13" s="2" t="s">
        <v>131</v>
      </c>
    </row>
    <row r="15" spans="3:20" ht="37.9" customHeight="1" x14ac:dyDescent="0.25">
      <c r="H15" s="90" t="s">
        <v>260</v>
      </c>
      <c r="I15" s="89">
        <f>AVERAGE(I9:I12)</f>
        <v>2.0199454365079363</v>
      </c>
    </row>
  </sheetData>
  <sheetProtection algorithmName="SHA-512" hashValue="CcsIOVdzU6mB5muDVQ3+AWVH1gUJ7ERzGxTuTkY01JJ84tBS48O6TK4THjT/5aTTMzKv5kKrQRzf34qAfPN8+w==" saltValue="sOMSPuDYHMG1nVQ8T7rHOQ==" spinCount="100000" sheet="1" objects="1" scenarios="1"/>
  <mergeCells count="10">
    <mergeCell ref="D3:H3"/>
    <mergeCell ref="E7:F7"/>
    <mergeCell ref="S11:T11"/>
    <mergeCell ref="S12:T12"/>
    <mergeCell ref="L5:T5"/>
    <mergeCell ref="L7:O7"/>
    <mergeCell ref="Q7:T7"/>
    <mergeCell ref="S8:T8"/>
    <mergeCell ref="S9:T9"/>
    <mergeCell ref="S10:T10"/>
  </mergeCells>
  <pageMargins left="0.7" right="0.7" top="0.75" bottom="0.75" header="0.3" footer="0.3"/>
  <pageSetup paperSize="9" scale="55" orientation="landscape" r:id="rId1"/>
  <colBreaks count="1" manualBreakCount="1">
    <brk id="10" min="1" max="15" man="1"/>
  </colBreaks>
  <customProperties>
    <customPr name="LastActive" r:id="rId2"/>
  </customPropertie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6C4D-E934-4B09-90DE-FBECB948294A}">
  <sheetPr codeName="Hoja4"/>
  <dimension ref="A4:E12"/>
  <sheetViews>
    <sheetView workbookViewId="0">
      <selection activeCell="E11" sqref="E11"/>
    </sheetView>
  </sheetViews>
  <sheetFormatPr defaultColWidth="11.42578125" defaultRowHeight="15" x14ac:dyDescent="0.25"/>
  <cols>
    <col min="1" max="1" width="65.28515625" bestFit="1" customWidth="1"/>
    <col min="2" max="2" width="5.42578125" customWidth="1"/>
    <col min="3" max="3" width="8.140625" bestFit="1" customWidth="1"/>
    <col min="4" max="4" width="6" bestFit="1" customWidth="1"/>
    <col min="5" max="5" width="9" bestFit="1" customWidth="1"/>
    <col min="6" max="6" width="20.7109375" bestFit="1" customWidth="1"/>
    <col min="7" max="7" width="8.7109375" bestFit="1" customWidth="1"/>
    <col min="8" max="8" width="16.42578125" bestFit="1" customWidth="1"/>
    <col min="9" max="9" width="6" bestFit="1" customWidth="1"/>
    <col min="10" max="10" width="9" bestFit="1" customWidth="1"/>
    <col min="11" max="11" width="11.7109375" bestFit="1" customWidth="1"/>
  </cols>
  <sheetData>
    <row r="4" spans="1:5" x14ac:dyDescent="0.25">
      <c r="A4" s="14" t="s">
        <v>101</v>
      </c>
      <c r="B4" t="s">
        <v>102</v>
      </c>
      <c r="C4" t="s">
        <v>103</v>
      </c>
      <c r="D4" t="s">
        <v>104</v>
      </c>
      <c r="E4" t="s">
        <v>105</v>
      </c>
    </row>
    <row r="5" spans="1:5" x14ac:dyDescent="0.25">
      <c r="A5" s="15" t="s">
        <v>106</v>
      </c>
      <c r="B5" s="18">
        <v>2.3333333333333335</v>
      </c>
      <c r="C5" s="18">
        <v>2.5</v>
      </c>
      <c r="D5" s="18">
        <v>2.1666666666666665</v>
      </c>
      <c r="E5" s="18">
        <v>3</v>
      </c>
    </row>
    <row r="6" spans="1:5" x14ac:dyDescent="0.25">
      <c r="A6" s="17" t="s">
        <v>97</v>
      </c>
      <c r="B6" s="18">
        <v>3</v>
      </c>
      <c r="C6" s="18">
        <v>4</v>
      </c>
      <c r="D6" s="18">
        <v>1</v>
      </c>
      <c r="E6" s="18">
        <v>4</v>
      </c>
    </row>
    <row r="7" spans="1:5" x14ac:dyDescent="0.25">
      <c r="A7" s="17" t="s">
        <v>9</v>
      </c>
      <c r="B7" s="18">
        <v>1</v>
      </c>
      <c r="C7" s="18">
        <v>3</v>
      </c>
      <c r="D7" s="18">
        <v>2</v>
      </c>
      <c r="E7" s="18">
        <v>4</v>
      </c>
    </row>
    <row r="8" spans="1:5" x14ac:dyDescent="0.25">
      <c r="A8" s="17" t="s">
        <v>98</v>
      </c>
      <c r="B8" s="18">
        <v>2</v>
      </c>
      <c r="C8" s="18">
        <v>3</v>
      </c>
      <c r="D8" s="18">
        <v>1</v>
      </c>
      <c r="E8" s="18">
        <v>3</v>
      </c>
    </row>
    <row r="9" spans="1:5" x14ac:dyDescent="0.25">
      <c r="A9" s="17" t="s">
        <v>99</v>
      </c>
      <c r="B9" s="18">
        <v>1</v>
      </c>
      <c r="C9" s="18">
        <v>3</v>
      </c>
      <c r="D9" s="18">
        <v>2</v>
      </c>
      <c r="E9" s="18">
        <v>4</v>
      </c>
    </row>
    <row r="10" spans="1:5" x14ac:dyDescent="0.25">
      <c r="A10" s="17" t="s">
        <v>11</v>
      </c>
      <c r="B10" s="18">
        <v>4</v>
      </c>
      <c r="C10" s="18">
        <v>1</v>
      </c>
      <c r="D10" s="18">
        <v>4</v>
      </c>
      <c r="E10" s="18">
        <v>1</v>
      </c>
    </row>
    <row r="11" spans="1:5" x14ac:dyDescent="0.25">
      <c r="A11" s="17" t="s">
        <v>12</v>
      </c>
      <c r="B11" s="18">
        <v>3</v>
      </c>
      <c r="C11" s="18">
        <v>1</v>
      </c>
      <c r="D11" s="18">
        <v>3</v>
      </c>
      <c r="E11" s="18">
        <v>2</v>
      </c>
    </row>
    <row r="12" spans="1:5" x14ac:dyDescent="0.25">
      <c r="A12" s="15" t="s">
        <v>107</v>
      </c>
      <c r="B12" s="18">
        <v>2.3333333333333335</v>
      </c>
      <c r="C12" s="18">
        <v>2.5</v>
      </c>
      <c r="D12" s="18">
        <v>2.1666666666666665</v>
      </c>
      <c r="E12" s="18">
        <v>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5502-3F93-48A2-8AFF-6157B7BBAA97}">
  <dimension ref="A2:X28"/>
  <sheetViews>
    <sheetView workbookViewId="0">
      <selection activeCell="D5" sqref="D5"/>
    </sheetView>
  </sheetViews>
  <sheetFormatPr defaultColWidth="11.42578125" defaultRowHeight="15" x14ac:dyDescent="0.25"/>
  <cols>
    <col min="1" max="1" width="28.42578125" bestFit="1" customWidth="1"/>
    <col min="2" max="6" width="13.28515625" customWidth="1"/>
    <col min="7" max="7" width="2" bestFit="1" customWidth="1"/>
    <col min="8" max="8" width="6.7109375" bestFit="1" customWidth="1"/>
    <col min="9" max="9" width="4" bestFit="1" customWidth="1"/>
    <col min="10" max="10" width="6.7109375" bestFit="1" customWidth="1"/>
    <col min="11" max="11" width="11.7109375" customWidth="1"/>
    <col min="12" max="12" width="8.7109375" bestFit="1" customWidth="1"/>
    <col min="13" max="13" width="6.7109375" bestFit="1" customWidth="1"/>
    <col min="14" max="14" width="11.7109375" customWidth="1"/>
    <col min="15" max="15" width="11.7109375" bestFit="1" customWidth="1"/>
    <col min="16" max="23" width="10" customWidth="1"/>
    <col min="24" max="24" width="18.7109375" customWidth="1"/>
    <col min="25" max="58" width="68.28515625" bestFit="1" customWidth="1"/>
    <col min="59" max="59" width="11.7109375" bestFit="1" customWidth="1"/>
  </cols>
  <sheetData>
    <row r="2" spans="1:24" x14ac:dyDescent="0.25">
      <c r="A2" s="14" t="s">
        <v>93</v>
      </c>
      <c r="B2" t="s">
        <v>106</v>
      </c>
    </row>
    <row r="4" spans="1:24" x14ac:dyDescent="0.25">
      <c r="A4" s="1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111</v>
      </c>
      <c r="K4" t="s">
        <v>112</v>
      </c>
      <c r="L4" t="s">
        <v>1</v>
      </c>
      <c r="M4" t="s">
        <v>2</v>
      </c>
      <c r="N4" t="s">
        <v>3</v>
      </c>
      <c r="O4" t="s">
        <v>4</v>
      </c>
      <c r="P4" t="s">
        <v>113</v>
      </c>
    </row>
    <row r="5" spans="1:24" x14ac:dyDescent="0.25">
      <c r="A5" s="15" t="s">
        <v>97</v>
      </c>
      <c r="B5" s="16">
        <v>3</v>
      </c>
      <c r="C5" s="16">
        <v>4</v>
      </c>
      <c r="D5" s="16">
        <v>1</v>
      </c>
      <c r="E5" s="16">
        <v>4</v>
      </c>
      <c r="F5" s="16">
        <v>12</v>
      </c>
      <c r="K5" t="str">
        <f>A5</f>
        <v xml:space="preserve">INTERACCIÓN  TITULAR-RESPONSABLE </v>
      </c>
      <c r="L5" s="16">
        <f>GETPIVOTDATA(" WEB",$A$4)</f>
        <v>14</v>
      </c>
      <c r="M5" s="16">
        <f>GETPIVOTDATA(" DIGITAL",$A$4)</f>
        <v>15</v>
      </c>
      <c r="N5" s="16">
        <f>GETPIVOTDATA(" PATD",$A$4)</f>
        <v>13</v>
      </c>
      <c r="O5" s="16">
        <f>GETPIVOTDATA(" REMOTO",$A$4)</f>
        <v>18</v>
      </c>
      <c r="P5" s="16">
        <f>GETPIVOTDATA(" CALIFICACIÓN",$A$4)</f>
        <v>60</v>
      </c>
    </row>
    <row r="6" spans="1:24" x14ac:dyDescent="0.25">
      <c r="A6" s="15" t="s">
        <v>9</v>
      </c>
      <c r="B6" s="16">
        <v>1</v>
      </c>
      <c r="C6" s="16">
        <v>3</v>
      </c>
      <c r="D6" s="16">
        <v>2</v>
      </c>
      <c r="E6" s="16">
        <v>4</v>
      </c>
      <c r="F6" s="16">
        <v>10</v>
      </c>
      <c r="P6" s="16" t="str" cm="1">
        <f t="array" ref="P6">_xlfn.IFS($P$5&lt;=6,"1",AND($P$5&gt;6,$P$5&lt;=10),"2",AND($P$5&gt;10,$P$5&lt;=14),"3",$P$5&gt;14,"4")</f>
        <v>4</v>
      </c>
      <c r="Q6" s="16" t="str" cm="1">
        <f t="array" ref="Q6">_xlfn.IFS($P$5&lt;=6,"BAJO",AND($P$5&gt;6,$P$5&lt;=10),"MEDIO BAJO",AND($P$5&gt;10,$P$5&lt;=14),"MEDIO ALTO",$P$5&gt;14,"PROFESIONAL")</f>
        <v>PROFESIONAL</v>
      </c>
    </row>
    <row r="7" spans="1:24" x14ac:dyDescent="0.25">
      <c r="A7" s="15" t="s">
        <v>98</v>
      </c>
      <c r="B7" s="16">
        <v>2</v>
      </c>
      <c r="C7" s="16">
        <v>3</v>
      </c>
      <c r="D7" s="16">
        <v>1</v>
      </c>
      <c r="E7" s="16">
        <v>3</v>
      </c>
      <c r="F7" s="16">
        <v>9</v>
      </c>
    </row>
    <row r="8" spans="1:24" x14ac:dyDescent="0.25">
      <c r="A8" s="15" t="s">
        <v>99</v>
      </c>
      <c r="B8" s="16">
        <v>1</v>
      </c>
      <c r="C8" s="16">
        <v>3</v>
      </c>
      <c r="D8" s="16">
        <v>2</v>
      </c>
      <c r="E8" s="16">
        <v>4</v>
      </c>
      <c r="F8" s="16">
        <v>10</v>
      </c>
    </row>
    <row r="9" spans="1:24" x14ac:dyDescent="0.25">
      <c r="A9" s="15" t="s">
        <v>11</v>
      </c>
      <c r="B9" s="16">
        <v>4</v>
      </c>
      <c r="C9" s="16">
        <v>1</v>
      </c>
      <c r="D9" s="16">
        <v>4</v>
      </c>
      <c r="E9" s="16">
        <v>1</v>
      </c>
      <c r="F9" s="16">
        <v>10</v>
      </c>
      <c r="K9" t="s">
        <v>1</v>
      </c>
      <c r="N9" t="s">
        <v>2</v>
      </c>
      <c r="T9" t="s">
        <v>4</v>
      </c>
      <c r="W9" t="s">
        <v>113</v>
      </c>
    </row>
    <row r="10" spans="1:24" x14ac:dyDescent="0.25">
      <c r="A10" s="15" t="s">
        <v>12</v>
      </c>
      <c r="B10" s="16">
        <v>3</v>
      </c>
      <c r="C10" s="16">
        <v>1</v>
      </c>
      <c r="D10" s="16">
        <v>3</v>
      </c>
      <c r="E10" s="16">
        <v>2</v>
      </c>
      <c r="F10" s="16">
        <v>9</v>
      </c>
      <c r="K10" t="s">
        <v>114</v>
      </c>
      <c r="L10">
        <f>L5-0.5</f>
        <v>13.5</v>
      </c>
      <c r="N10" t="s">
        <v>114</v>
      </c>
      <c r="O10">
        <f>M5-0.5</f>
        <v>14.5</v>
      </c>
      <c r="Q10" t="s">
        <v>3</v>
      </c>
      <c r="R10">
        <f>N5-0.5</f>
        <v>12.5</v>
      </c>
      <c r="T10" t="s">
        <v>114</v>
      </c>
      <c r="U10">
        <f>O5-0.5</f>
        <v>17.5</v>
      </c>
      <c r="W10" t="s">
        <v>114</v>
      </c>
      <c r="X10">
        <f>P6-0.5</f>
        <v>3.5</v>
      </c>
    </row>
    <row r="11" spans="1:24" x14ac:dyDescent="0.25">
      <c r="A11" s="15" t="s">
        <v>107</v>
      </c>
      <c r="B11" s="16">
        <v>14</v>
      </c>
      <c r="C11" s="16">
        <v>15</v>
      </c>
      <c r="D11" s="16">
        <v>13</v>
      </c>
      <c r="E11" s="16">
        <v>18</v>
      </c>
      <c r="F11" s="16">
        <v>60</v>
      </c>
      <c r="K11" t="s">
        <v>115</v>
      </c>
      <c r="L11">
        <v>0.25</v>
      </c>
      <c r="N11" t="s">
        <v>115</v>
      </c>
      <c r="O11">
        <v>0.25</v>
      </c>
      <c r="Q11" t="s">
        <v>114</v>
      </c>
      <c r="R11">
        <v>0.25</v>
      </c>
      <c r="T11" t="s">
        <v>115</v>
      </c>
      <c r="U11">
        <v>0.25</v>
      </c>
      <c r="W11" t="s">
        <v>115</v>
      </c>
      <c r="X11">
        <v>0.25</v>
      </c>
    </row>
    <row r="12" spans="1:24" x14ac:dyDescent="0.25">
      <c r="K12" t="s">
        <v>116</v>
      </c>
      <c r="L12">
        <f>8-L10-L11</f>
        <v>-5.75</v>
      </c>
      <c r="N12" t="s">
        <v>116</v>
      </c>
      <c r="O12">
        <f>8-O10-O11</f>
        <v>-6.75</v>
      </c>
      <c r="Q12" t="s">
        <v>115</v>
      </c>
      <c r="R12">
        <f>8-R10-R11</f>
        <v>-4.75</v>
      </c>
      <c r="T12" t="s">
        <v>116</v>
      </c>
      <c r="U12">
        <f>8-U10-U11</f>
        <v>-9.75</v>
      </c>
      <c r="W12" t="s">
        <v>116</v>
      </c>
      <c r="X12">
        <f>8-X10-X11</f>
        <v>4.25</v>
      </c>
    </row>
    <row r="13" spans="1:24" x14ac:dyDescent="0.25">
      <c r="Q13" t="s">
        <v>116</v>
      </c>
    </row>
    <row r="27" spans="10:22" x14ac:dyDescent="0.25">
      <c r="J27">
        <v>4</v>
      </c>
      <c r="K27">
        <v>5</v>
      </c>
      <c r="L27">
        <v>6</v>
      </c>
      <c r="M27">
        <v>7</v>
      </c>
      <c r="N27">
        <v>8</v>
      </c>
      <c r="O27">
        <v>9</v>
      </c>
      <c r="P27">
        <v>10</v>
      </c>
      <c r="Q27">
        <v>11</v>
      </c>
      <c r="R27">
        <v>12</v>
      </c>
      <c r="S27">
        <v>13</v>
      </c>
      <c r="T27">
        <v>14</v>
      </c>
      <c r="U27">
        <v>15</v>
      </c>
      <c r="V27">
        <v>16</v>
      </c>
    </row>
    <row r="28" spans="10:22" x14ac:dyDescent="0.25">
      <c r="J28" t="s">
        <v>91</v>
      </c>
      <c r="M28" t="s">
        <v>24</v>
      </c>
      <c r="Q28" t="s">
        <v>25</v>
      </c>
      <c r="U28" t="s">
        <v>26</v>
      </c>
    </row>
  </sheetData>
  <conditionalFormatting sqref="L5">
    <cfRule type="expression" dxfId="7" priority="5">
      <formula>$L$5=4</formula>
    </cfRule>
    <cfRule type="expression" dxfId="6" priority="6">
      <formula>$L$5=3</formula>
    </cfRule>
    <cfRule type="expression" dxfId="5" priority="7">
      <formula>$L$5=2</formula>
    </cfRule>
    <cfRule type="expression" dxfId="4" priority="8">
      <formula>$L$5=1</formula>
    </cfRule>
  </conditionalFormatting>
  <conditionalFormatting sqref="Q6">
    <cfRule type="expression" dxfId="3" priority="1">
      <formula>AND($P$5&gt;14)</formula>
    </cfRule>
    <cfRule type="expression" dxfId="2" priority="2">
      <formula>AND($P$5&gt;10,$P$5&lt;=14)</formula>
    </cfRule>
    <cfRule type="expression" dxfId="1" priority="3">
      <formula>AND($P$5&gt;6,$P$5&lt;=10)</formula>
    </cfRule>
    <cfRule type="expression" dxfId="0" priority="4">
      <formula>$P$5&lt;=6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9D9BBEC4-303D-4575-B474-702A67A02033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DB88E779-8C63-42A8-91AB-7022A44409AD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98B6B143-71EA-4B55-A74E-6E6051289719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F8A794BF-7AE7-4E78-888D-F46F08AEC657}">
  <ds:schemaRefs>
    <ds:schemaRef ds:uri="http://gemini/pivotcustomization/TableXML_EVALUACION_ET"/>
  </ds:schemaRefs>
</ds:datastoreItem>
</file>

<file path=customXml/itemProps5.xml><?xml version="1.0" encoding="utf-8"?>
<ds:datastoreItem xmlns:ds="http://schemas.openxmlformats.org/officeDocument/2006/customXml" ds:itemID="{EC04A58B-1A01-4027-BA9B-C1C10D23D24C}">
  <ds:schemaRefs>
    <ds:schemaRef ds:uri="http://gemini/pivotcustomization/MeasureGridState"/>
  </ds:schemaRefs>
</ds:datastoreItem>
</file>

<file path=customXml/itemProps6.xml><?xml version="1.0" encoding="utf-8"?>
<ds:datastoreItem xmlns:ds="http://schemas.openxmlformats.org/officeDocument/2006/customXml" ds:itemID="{FE392B48-50A8-4BE5-B054-93F1BAE69E5D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D8B7BB1F-3AE2-4D81-B387-E1045CB8BB3A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FEAE79C7-0E1C-4598-9F20-1C02DB45E3D2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D1631ABC-B66F-4956-8106-A7FB29B0161A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FD893A3A-03BB-4ED0-AE0E-64F1E3A8F00E}">
  <ds:schemaRefs>
    <ds:schemaRef ds:uri="http://gemini/pivotcustomization/IsSandboxEmbedded"/>
  </ds:schemaRefs>
</ds:datastoreItem>
</file>

<file path=customXml/itemProps11.xml><?xml version="1.0" encoding="utf-8"?>
<ds:datastoreItem xmlns:ds="http://schemas.openxmlformats.org/officeDocument/2006/customXml" ds:itemID="{CC664D11-351E-432F-BDA2-0A995A6DC862}">
  <ds:schemaRefs>
    <ds:schemaRef ds:uri="http://gemini/pivotcustomization/TableWidget"/>
  </ds:schemaRefs>
</ds:datastoreItem>
</file>

<file path=customXml/itemProps12.xml><?xml version="1.0" encoding="utf-8"?>
<ds:datastoreItem xmlns:ds="http://schemas.openxmlformats.org/officeDocument/2006/customXml" ds:itemID="{BE70856E-B58E-43AE-B1CF-5CFA8F647504}">
  <ds:schemaRefs>
    <ds:schemaRef ds:uri="http://gemini/pivotcustomization/ManualCalcMode"/>
  </ds:schemaRefs>
</ds:datastoreItem>
</file>

<file path=customXml/itemProps13.xml><?xml version="1.0" encoding="utf-8"?>
<ds:datastoreItem xmlns:ds="http://schemas.openxmlformats.org/officeDocument/2006/customXml" ds:itemID="{1A7CE008-AEAB-4D3F-82FB-20F8191BA5C4}">
  <ds:schemaRefs>
    <ds:schemaRef ds:uri="http://gemini/pivotcustomization/ClientWindowXML"/>
  </ds:schemaRefs>
</ds:datastoreItem>
</file>

<file path=customXml/itemProps14.xml><?xml version="1.0" encoding="utf-8"?>
<ds:datastoreItem xmlns:ds="http://schemas.openxmlformats.org/officeDocument/2006/customXml" ds:itemID="{88140224-B37A-4D61-9C28-7E7D26F1663D}">
  <ds:schemaRefs>
    <ds:schemaRef ds:uri="http://gemini/pivotcustomization/ShowImplicitMeasures"/>
  </ds:schemaRefs>
</ds:datastoreItem>
</file>

<file path=customXml/itemProps15.xml><?xml version="1.0" encoding="utf-8"?>
<ds:datastoreItem xmlns:ds="http://schemas.openxmlformats.org/officeDocument/2006/customXml" ds:itemID="{89C529B8-58A6-4BCD-B7B4-696886108488}">
  <ds:schemaRefs>
    <ds:schemaRef ds:uri="http://gemini/pivotcustomization/FormulaBarState"/>
  </ds:schemaRefs>
</ds:datastoreItem>
</file>

<file path=customXml/itemProps16.xml><?xml version="1.0" encoding="utf-8"?>
<ds:datastoreItem xmlns:ds="http://schemas.openxmlformats.org/officeDocument/2006/customXml" ds:itemID="{885323CD-3699-46B9-984F-33D06BF8889F}">
  <ds:schemaRefs>
    <ds:schemaRef ds:uri="http://gemini/pivot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Análisis NSI</vt:lpstr>
      <vt:lpstr>Resumen NSI</vt:lpstr>
      <vt:lpstr>EET DIC 2025</vt:lpstr>
      <vt:lpstr>ORGANIZATIVAS EET + PANSI 2026</vt:lpstr>
      <vt:lpstr>ADMINISTRATI EET + PANSI 2026</vt:lpstr>
      <vt:lpstr>JURÍDICAS EET + PANSI 2026</vt:lpstr>
      <vt:lpstr>FÍSICA - OPER  EET + PANSI 2026</vt:lpstr>
      <vt:lpstr>FÍSICAS - INFRSTRA  EET + PANSI</vt:lpstr>
      <vt:lpstr>TÉCNICAS COMPET EET + PANSI</vt:lpstr>
      <vt:lpstr>TÉCNICAS TECNOL EET + PANSI</vt:lpstr>
      <vt:lpstr>DASHBOARD EET - PANSI</vt:lpstr>
      <vt:lpstr>NIVEL DE SEGURIDAD</vt:lpstr>
      <vt:lpstr>Análisis</vt:lpstr>
      <vt:lpstr>Análisis 2 (2)</vt:lpstr>
      <vt:lpstr>'ADMINISTRATI EET + PANSI 2026'!Print_Area</vt:lpstr>
      <vt:lpstr>'DASHBOARD EET - PANSI'!Print_Area</vt:lpstr>
      <vt:lpstr>'FÍSICA - OPER  EET + PANSI 2026'!Print_Area</vt:lpstr>
      <vt:lpstr>'FÍSICAS - INFRSTRA  EET + PANSI'!Print_Area</vt:lpstr>
      <vt:lpstr>'JURÍDICAS EET + PANSI 2026'!Print_Area</vt:lpstr>
      <vt:lpstr>'NIVEL DE SEGURIDAD'!Print_Area</vt:lpstr>
      <vt:lpstr>'ORGANIZATIVAS EET + PANSI 2026'!Print_Area</vt:lpstr>
      <vt:lpstr>'TÉCNICAS COMPET EET + PANSI'!Print_Area</vt:lpstr>
      <vt:lpstr>'TÉCNICAS TECNOL EET + PANSI'!Print_Area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FE-PDP&amp;GESTIÓN</dc:creator>
  <cp:keywords/>
  <dc:description/>
  <cp:lastModifiedBy>Daniel Villalba</cp:lastModifiedBy>
  <cp:revision/>
  <cp:lastPrinted>2026-01-10T17:51:10Z</cp:lastPrinted>
  <dcterms:created xsi:type="dcterms:W3CDTF">2025-10-19T08:41:11Z</dcterms:created>
  <dcterms:modified xsi:type="dcterms:W3CDTF">2026-05-12T23:38:12Z</dcterms:modified>
  <cp:category/>
  <cp:contentStatus/>
</cp:coreProperties>
</file>