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IKI\Downloads\"/>
    </mc:Choice>
  </mc:AlternateContent>
  <xr:revisionPtr revIDLastSave="0" documentId="8_{8F44B678-8549-4035-B950-ACD85F120209}" xr6:coauthVersionLast="45" xr6:coauthVersionMax="45" xr10:uidLastSave="{00000000-0000-0000-0000-000000000000}"/>
  <bookViews>
    <workbookView xWindow="-120" yWindow="-120" windowWidth="29040" windowHeight="15840" activeTab="6" xr2:uid="{2A3B7A6E-12D8-4076-AAFB-00D24156B2E1}"/>
  </bookViews>
  <sheets>
    <sheet name="Latihan 1" sheetId="1" r:id="rId1"/>
    <sheet name="Latihan 2" sheetId="2" r:id="rId2"/>
    <sheet name="Latihan 3" sheetId="3" r:id="rId3"/>
    <sheet name="Latihan 4" sheetId="5" r:id="rId4"/>
    <sheet name="Latihan 5" sheetId="6" r:id="rId5"/>
    <sheet name="Latihan 6" sheetId="7" r:id="rId6"/>
    <sheet name="Latihan 7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8" l="1"/>
  <c r="E11" i="8"/>
  <c r="F7" i="8"/>
  <c r="F8" i="8"/>
  <c r="F9" i="8"/>
  <c r="F10" i="8"/>
  <c r="F6" i="8"/>
  <c r="D7" i="8"/>
  <c r="D8" i="8"/>
  <c r="D9" i="8"/>
  <c r="D10" i="8"/>
  <c r="D6" i="8"/>
  <c r="C7" i="8"/>
  <c r="C8" i="8"/>
  <c r="C9" i="8"/>
  <c r="C10" i="8"/>
  <c r="C6" i="8"/>
  <c r="H13" i="7"/>
  <c r="I13" i="7"/>
  <c r="J13" i="7"/>
  <c r="K13" i="7"/>
  <c r="L13" i="7"/>
  <c r="M13" i="7"/>
  <c r="N13" i="7"/>
  <c r="G13" i="7"/>
  <c r="H12" i="7"/>
  <c r="I12" i="7"/>
  <c r="J12" i="7"/>
  <c r="K12" i="7"/>
  <c r="L12" i="7"/>
  <c r="M12" i="7"/>
  <c r="N12" i="7"/>
  <c r="G12" i="7"/>
  <c r="H11" i="7"/>
  <c r="I11" i="7"/>
  <c r="J11" i="7"/>
  <c r="K11" i="7"/>
  <c r="L11" i="7"/>
  <c r="M11" i="7"/>
  <c r="N11" i="7"/>
  <c r="G11" i="7"/>
  <c r="H10" i="7"/>
  <c r="I10" i="7"/>
  <c r="J10" i="7"/>
  <c r="K10" i="7"/>
  <c r="L10" i="7"/>
  <c r="M10" i="7"/>
  <c r="N10" i="7"/>
  <c r="G10" i="7"/>
  <c r="N6" i="7"/>
  <c r="N7" i="7"/>
  <c r="N8" i="7"/>
  <c r="N9" i="7"/>
  <c r="N5" i="7"/>
  <c r="M6" i="7"/>
  <c r="M7" i="7"/>
  <c r="M8" i="7"/>
  <c r="M9" i="7"/>
  <c r="M5" i="7"/>
  <c r="L6" i="7"/>
  <c r="L7" i="7"/>
  <c r="L8" i="7"/>
  <c r="L9" i="7"/>
  <c r="L5" i="7"/>
  <c r="K6" i="7"/>
  <c r="K7" i="7"/>
  <c r="K8" i="7"/>
  <c r="K9" i="7"/>
  <c r="K5" i="7"/>
  <c r="F6" i="7"/>
  <c r="F7" i="7"/>
  <c r="F8" i="7"/>
  <c r="F9" i="7"/>
  <c r="F5" i="7"/>
  <c r="D27" i="6"/>
  <c r="D26" i="6"/>
  <c r="G24" i="6"/>
  <c r="F24" i="6"/>
  <c r="E24" i="6"/>
  <c r="D24" i="6"/>
  <c r="G23" i="6"/>
  <c r="F23" i="6"/>
  <c r="E23" i="6"/>
  <c r="D23" i="6"/>
  <c r="G13" i="6"/>
  <c r="G14" i="6"/>
  <c r="G15" i="6"/>
  <c r="G16" i="6"/>
  <c r="G17" i="6"/>
  <c r="H17" i="6" s="1"/>
  <c r="G18" i="6"/>
  <c r="H18" i="6" s="1"/>
  <c r="G19" i="6"/>
  <c r="H19" i="6" s="1"/>
  <c r="G20" i="6"/>
  <c r="G21" i="6"/>
  <c r="H21" i="6" s="1"/>
  <c r="G12" i="6"/>
  <c r="H12" i="6"/>
  <c r="H13" i="6"/>
  <c r="H14" i="6"/>
  <c r="H15" i="6"/>
  <c r="H16" i="6"/>
  <c r="H20" i="6"/>
  <c r="F18" i="5"/>
  <c r="F17" i="5"/>
  <c r="F16" i="5"/>
  <c r="F15" i="5"/>
  <c r="F6" i="5"/>
  <c r="F7" i="5"/>
  <c r="F8" i="5"/>
  <c r="F9" i="5"/>
  <c r="F10" i="5"/>
  <c r="F11" i="5"/>
  <c r="F12" i="5"/>
  <c r="F13" i="5"/>
  <c r="F14" i="5"/>
  <c r="F5" i="5"/>
  <c r="E6" i="5"/>
  <c r="E7" i="5"/>
  <c r="E8" i="5"/>
  <c r="E9" i="5"/>
  <c r="E10" i="5"/>
  <c r="E11" i="5"/>
  <c r="E12" i="5"/>
  <c r="E13" i="5"/>
  <c r="E14" i="5"/>
  <c r="E5" i="5"/>
  <c r="D6" i="5"/>
  <c r="D7" i="5"/>
  <c r="D8" i="5"/>
  <c r="D9" i="5"/>
  <c r="D10" i="5"/>
  <c r="D11" i="5"/>
  <c r="D12" i="5"/>
  <c r="D13" i="5"/>
  <c r="D14" i="5"/>
  <c r="D5" i="5"/>
  <c r="I27" i="3"/>
  <c r="I28" i="3"/>
  <c r="I29" i="3"/>
  <c r="I30" i="3"/>
  <c r="I31" i="3"/>
  <c r="I32" i="3"/>
  <c r="I33" i="3"/>
  <c r="I34" i="3"/>
  <c r="I35" i="3"/>
  <c r="I26" i="3"/>
  <c r="H27" i="3"/>
  <c r="H28" i="3"/>
  <c r="H29" i="3"/>
  <c r="H30" i="3"/>
  <c r="H31" i="3"/>
  <c r="H32" i="3"/>
  <c r="H33" i="3"/>
  <c r="H34" i="3"/>
  <c r="H35" i="3"/>
  <c r="H26" i="3"/>
  <c r="G27" i="3"/>
  <c r="G28" i="3"/>
  <c r="G29" i="3"/>
  <c r="G30" i="3"/>
  <c r="G31" i="3"/>
  <c r="G32" i="3"/>
  <c r="G33" i="3"/>
  <c r="G34" i="3"/>
  <c r="G35" i="3"/>
  <c r="G26" i="3"/>
  <c r="F27" i="3"/>
  <c r="F28" i="3"/>
  <c r="F29" i="3"/>
  <c r="F30" i="3"/>
  <c r="F31" i="3"/>
  <c r="F32" i="3"/>
  <c r="F33" i="3"/>
  <c r="F34" i="3"/>
  <c r="F35" i="3"/>
  <c r="F26" i="3"/>
  <c r="E27" i="3"/>
  <c r="E28" i="3"/>
  <c r="E29" i="3"/>
  <c r="E30" i="3"/>
  <c r="E31" i="3"/>
  <c r="E32" i="3"/>
  <c r="E33" i="3"/>
  <c r="E34" i="3"/>
  <c r="E35" i="3"/>
  <c r="E26" i="3"/>
  <c r="D17" i="2"/>
  <c r="D21" i="2"/>
  <c r="D20" i="2"/>
  <c r="D19" i="2"/>
  <c r="D18" i="2"/>
  <c r="F6" i="2"/>
  <c r="F7" i="2"/>
  <c r="F8" i="2"/>
  <c r="F9" i="2"/>
  <c r="F10" i="2"/>
  <c r="F11" i="2"/>
  <c r="F12" i="2"/>
  <c r="F13" i="2"/>
  <c r="F14" i="2"/>
  <c r="F5" i="2"/>
</calcChain>
</file>

<file path=xl/sharedStrings.xml><?xml version="1.0" encoding="utf-8"?>
<sst xmlns="http://schemas.openxmlformats.org/spreadsheetml/2006/main" count="200" uniqueCount="173">
  <si>
    <t>Data Nilai Siswa</t>
  </si>
  <si>
    <t>No</t>
  </si>
  <si>
    <t>NIS</t>
  </si>
  <si>
    <t>NAMA</t>
  </si>
  <si>
    <t>Nilai 1</t>
  </si>
  <si>
    <t>Nilai 2</t>
  </si>
  <si>
    <t>Nilai</t>
  </si>
  <si>
    <t>54110</t>
  </si>
  <si>
    <t>54111</t>
  </si>
  <si>
    <t>54112</t>
  </si>
  <si>
    <t>54113</t>
  </si>
  <si>
    <t>54114</t>
  </si>
  <si>
    <t>54115</t>
  </si>
  <si>
    <t>54116</t>
  </si>
  <si>
    <t>54117</t>
  </si>
  <si>
    <t>54118</t>
  </si>
  <si>
    <t>54119</t>
  </si>
  <si>
    <t>Yudianto</t>
  </si>
  <si>
    <t>Martini</t>
  </si>
  <si>
    <t>Kusmandar</t>
  </si>
  <si>
    <t>Sandyasa</t>
  </si>
  <si>
    <t>Agus Wijarnaka</t>
  </si>
  <si>
    <t>Maman nurdiansyah</t>
  </si>
  <si>
    <t>Ayu Diah Kirana Putri</t>
  </si>
  <si>
    <t>Santiyasa Putra</t>
  </si>
  <si>
    <t>Kumala Dewi</t>
  </si>
  <si>
    <t>Kusuma wardana</t>
  </si>
  <si>
    <t>Jumlah Siswa</t>
  </si>
  <si>
    <t>Nilai Akhir</t>
  </si>
  <si>
    <t>Nilai Akhir terbesar</t>
  </si>
  <si>
    <t>Nilai Akhir terkecil</t>
  </si>
  <si>
    <t>Rata-rata Nilai Akhir</t>
  </si>
  <si>
    <t>Total Nilai Akhir</t>
  </si>
  <si>
    <t>PT. KARYA KITA</t>
  </si>
  <si>
    <t>DAFTAR GAJI PEGAWAI PERIODE JANUARI 2009</t>
  </si>
  <si>
    <t>NO</t>
  </si>
  <si>
    <t>NAMA PEGAWAI</t>
  </si>
  <si>
    <t>GAJI POKOK</t>
  </si>
  <si>
    <t>TUNJANGAN</t>
  </si>
  <si>
    <t>PPH</t>
  </si>
  <si>
    <t>GAJI BERSIH</t>
  </si>
  <si>
    <t>Ruslani</t>
  </si>
  <si>
    <t>Rahmawati</t>
  </si>
  <si>
    <t>Santoso</t>
  </si>
  <si>
    <t>Liliana</t>
  </si>
  <si>
    <t>Ahmad Karyadi</t>
  </si>
  <si>
    <t>Jumanto</t>
  </si>
  <si>
    <t>Hasan Albana</t>
  </si>
  <si>
    <t>Bian Albi</t>
  </si>
  <si>
    <t>Takriman</t>
  </si>
  <si>
    <t>Barhaza</t>
  </si>
  <si>
    <t>TOTAL GAJI</t>
  </si>
  <si>
    <t>GAJI TERTINGGI</t>
  </si>
  <si>
    <t>GAJI TERENDAH</t>
  </si>
  <si>
    <t>RATA-RATA GAJI</t>
  </si>
  <si>
    <t>Setelah selesai simpanlah dokumen dengan nama file- Tabel 1</t>
  </si>
  <si>
    <t xml:space="preserve">LEMBAGA PENDIDIKAN KOMPUTER </t>
  </si>
  <si>
    <t>JS@COMP.COURSE</t>
  </si>
  <si>
    <r>
      <t xml:space="preserve">Jl. Raya Kantor Kelurahan Pengasinan No. 08 </t>
    </r>
    <r>
      <rPr>
        <sz val="10"/>
        <rFont val="Wingdings"/>
        <charset val="2"/>
      </rPr>
      <t>)</t>
    </r>
    <r>
      <rPr>
        <sz val="10"/>
        <rFont val="Arial"/>
        <family val="2"/>
      </rPr>
      <t xml:space="preserve"> 0251 - 8612 825</t>
    </r>
  </si>
  <si>
    <t>DAFTAR HASIL UJIAN KOMPUTER SISWA PERIODE NOP - DES 2008</t>
  </si>
  <si>
    <t>Nama Siswa</t>
  </si>
  <si>
    <t>NILAI</t>
  </si>
  <si>
    <t>Nilai               Rata-Rata</t>
  </si>
  <si>
    <t>Keterangan</t>
  </si>
  <si>
    <t>Windows</t>
  </si>
  <si>
    <t>Word</t>
  </si>
  <si>
    <t>Excel</t>
  </si>
  <si>
    <t>Dewi Mentari</t>
  </si>
  <si>
    <t>Mulyadi</t>
  </si>
  <si>
    <t>Ruslih</t>
  </si>
  <si>
    <t>Norma Oklana</t>
  </si>
  <si>
    <t>Dwi Sulistyo</t>
  </si>
  <si>
    <t>Atin Supriyatna</t>
  </si>
  <si>
    <t xml:space="preserve">Shaman </t>
  </si>
  <si>
    <t>Asmawi</t>
  </si>
  <si>
    <t>Dion Ariesta</t>
  </si>
  <si>
    <t>Azaz Furqon</t>
  </si>
  <si>
    <t>Nilai Tertinggi</t>
  </si>
  <si>
    <t>Nilai Terendah</t>
  </si>
  <si>
    <t>Jumlah Peserta Lulus</t>
  </si>
  <si>
    <t>Jumlah Peserta Tidak Lulus</t>
  </si>
  <si>
    <t>Rata-Rata</t>
  </si>
  <si>
    <t>Total Terendah</t>
  </si>
  <si>
    <t>Total Tertinggi</t>
  </si>
  <si>
    <t>Total Keseluruhan</t>
  </si>
  <si>
    <t>TIRAMISU CAKE</t>
  </si>
  <si>
    <t>CB-06-TC</t>
  </si>
  <si>
    <t>BOLU CARAMEL</t>
  </si>
  <si>
    <t>CB-02-BC</t>
  </si>
  <si>
    <t>CHESEE CAKE</t>
  </si>
  <si>
    <t>CB-01-CC</t>
  </si>
  <si>
    <t>BROWNIES</t>
  </si>
  <si>
    <t>CB-01-BR</t>
  </si>
  <si>
    <t>BLACKFOREST</t>
  </si>
  <si>
    <t>CB-01-BL</t>
  </si>
  <si>
    <t>Keuntungan</t>
  </si>
  <si>
    <t>Total Harga Terjual</t>
  </si>
  <si>
    <t>Total Harga Pokok</t>
  </si>
  <si>
    <t>IV</t>
  </si>
  <si>
    <t>III</t>
  </si>
  <si>
    <t>II</t>
  </si>
  <si>
    <t>I</t>
  </si>
  <si>
    <t>Total Jual</t>
  </si>
  <si>
    <t>Penjualan per Minggu</t>
  </si>
  <si>
    <t>Harga Jual</t>
  </si>
  <si>
    <t>Harga Pokok</t>
  </si>
  <si>
    <t>Nama Produk</t>
  </si>
  <si>
    <t>Kode Produk</t>
  </si>
  <si>
    <t>Data Penjualan</t>
  </si>
  <si>
    <t>Total Jumlah</t>
  </si>
  <si>
    <t>Subtotal</t>
  </si>
  <si>
    <t>Jumlah</t>
  </si>
  <si>
    <t>Harga</t>
  </si>
  <si>
    <t>Kode</t>
  </si>
  <si>
    <t>Aplikasi Pesanan</t>
  </si>
  <si>
    <t>L/P</t>
  </si>
  <si>
    <t>Agama</t>
  </si>
  <si>
    <t>Alamat</t>
  </si>
  <si>
    <t>TGL. Lahir</t>
  </si>
  <si>
    <t>Efrialdy Jidani</t>
  </si>
  <si>
    <t>L</t>
  </si>
  <si>
    <t>Jakarta, 24 Januari 1980</t>
  </si>
  <si>
    <t>Hindu</t>
  </si>
  <si>
    <t>Jl. Raya Beldoya Rt.001/01 No. 1</t>
  </si>
  <si>
    <t xml:space="preserve">Emisa Ratu Jagat </t>
  </si>
  <si>
    <t>P</t>
  </si>
  <si>
    <t>Jakarta, 22 Maret 1980</t>
  </si>
  <si>
    <t>Islam</t>
  </si>
  <si>
    <t>Jl. Kedoya Rt.001/02 No. 37</t>
  </si>
  <si>
    <t>Landy Jordy</t>
  </si>
  <si>
    <t>Jakarta, 20 Mei 1980</t>
  </si>
  <si>
    <t>Jl. Sukabumi Utara Rt.001/08 No. 9</t>
  </si>
  <si>
    <t>Reza Syamlawi</t>
  </si>
  <si>
    <t>Jakarta, 20 Agustus 1981</t>
  </si>
  <si>
    <t>Kristen</t>
  </si>
  <si>
    <t>Jl. Raya Kelapa Dua Rt.008/01 No. 5</t>
  </si>
  <si>
    <t>Krismiati Sahara</t>
  </si>
  <si>
    <t>Jakarta, 25 April 1981</t>
  </si>
  <si>
    <t>Konghucu</t>
  </si>
  <si>
    <t>Jl. Sasak II Rt.010?01 No. 3</t>
  </si>
  <si>
    <t>Rasma Wardina</t>
  </si>
  <si>
    <t>Protestan</t>
  </si>
  <si>
    <t>Jl. Rawabelong Rt.005/05 No. 15</t>
  </si>
  <si>
    <t>Tamara Louis</t>
  </si>
  <si>
    <t>Jakarta, 10 Oktober 1982</t>
  </si>
  <si>
    <t>Manado, 27 April 1982</t>
  </si>
  <si>
    <t>Jl. A1 Perumahan Permata Buana Kav.30</t>
  </si>
  <si>
    <t>Anjasmara Rialdy</t>
  </si>
  <si>
    <t>Bandung, 30 April 1982</t>
  </si>
  <si>
    <t>Jl. Angrek Mulia Rt.010/01 No. 10</t>
  </si>
  <si>
    <t>Susana Savera</t>
  </si>
  <si>
    <t>Semarang, 11 Juni1980</t>
  </si>
  <si>
    <t xml:space="preserve">Jl. Kencana Blok E5 No. 5 Perumahan Indah </t>
  </si>
  <si>
    <t>Pebiantina Laura</t>
  </si>
  <si>
    <t>Padang, 5 Juli 1981</t>
  </si>
  <si>
    <t>Jl. Indah Pusaka Gg.Asoy Rt.005/05 No.5</t>
  </si>
  <si>
    <t>Nama</t>
  </si>
  <si>
    <t>Jam Kerja</t>
  </si>
  <si>
    <t>Jam Lembur</t>
  </si>
  <si>
    <t>UPAH KERJA (KOTOR)</t>
  </si>
  <si>
    <t>UPAH LEMBUR</t>
  </si>
  <si>
    <t>TOTAL UPAH</t>
  </si>
  <si>
    <t>PAJAK</t>
  </si>
  <si>
    <t>TOTAL UPAH (NETTO)</t>
  </si>
  <si>
    <t>TOI</t>
  </si>
  <si>
    <t>RAMA</t>
  </si>
  <si>
    <t>AMAR</t>
  </si>
  <si>
    <t>RONI</t>
  </si>
  <si>
    <t>SIA</t>
  </si>
  <si>
    <t>ZONI</t>
  </si>
  <si>
    <t>YUI</t>
  </si>
  <si>
    <t>LOU</t>
  </si>
  <si>
    <t>KANG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</si>
</sst>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_(* #,##0_);_(* \(#,##0\);_(* &quot;-&quot;??_);_(@_)"/>
    <numFmt numFmtId="166" formatCode="_([$Rp-421]* #,##0_);_([$Rp-421]* \(#,##0\);_([$Rp-421]* &quot;-&quot;_);_(@_)"/>
    <numFmt numFmtId="167" formatCode="_([$Rp-421]* #,##0_);_([$Rp-421]* \(#,##0\);_([$Rp-421]* &quot;-&quot;??_);_(@_)"/>
    <numFmt numFmtId="168" formatCode="_-[$Rp-3809]* #,##0.00_-;\-[$Rp-3809]* #,##0.00_-;_-[$Rp-3809]* &quot;-&quot;??_-;_-@_-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6"/>
      <name val="Calisto MT"/>
      <family val="1"/>
    </font>
    <font>
      <b/>
      <sz val="10"/>
      <name val="Calisto MT"/>
      <family val="1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Wingdings"/>
      <charset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/>
    <xf numFmtId="165" fontId="0" fillId="0" borderId="0" xfId="1" applyNumberFormat="1" applyFont="1"/>
    <xf numFmtId="0" fontId="11" fillId="2" borderId="5" xfId="0" applyFont="1" applyFill="1" applyBorder="1" applyAlignment="1">
      <alignment horizontal="center" vertical="center"/>
    </xf>
    <xf numFmtId="165" fontId="11" fillId="2" borderId="5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66" fontId="0" fillId="0" borderId="6" xfId="0" applyNumberFormat="1" applyBorder="1" applyAlignment="1">
      <alignment vertical="center"/>
    </xf>
    <xf numFmtId="167" fontId="0" fillId="0" borderId="6" xfId="1" applyNumberFormat="1" applyFont="1" applyBorder="1" applyAlignment="1">
      <alignment vertical="center"/>
    </xf>
    <xf numFmtId="167" fontId="0" fillId="0" borderId="6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6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66" fontId="0" fillId="0" borderId="8" xfId="0" applyNumberFormat="1" applyBorder="1" applyAlignment="1">
      <alignment vertical="center"/>
    </xf>
    <xf numFmtId="167" fontId="0" fillId="3" borderId="9" xfId="0" applyNumberFormat="1" applyFill="1" applyBorder="1" applyAlignment="1">
      <alignment horizontal="center" vertical="center"/>
    </xf>
    <xf numFmtId="167" fontId="0" fillId="3" borderId="10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6" fillId="0" borderId="0" xfId="0" quotePrefix="1" applyFont="1" applyAlignment="1">
      <alignment horizontal="center"/>
    </xf>
    <xf numFmtId="0" fontId="0" fillId="0" borderId="12" xfId="0" applyBorder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8" fontId="0" fillId="0" borderId="1" xfId="0" applyNumberFormat="1" applyBorder="1"/>
    <xf numFmtId="0" fontId="14" fillId="6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3" borderId="9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right" vertical="center"/>
    </xf>
    <xf numFmtId="0" fontId="1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/>
    <xf numFmtId="1" fontId="0" fillId="0" borderId="1" xfId="0" applyNumberFormat="1" applyBorder="1"/>
    <xf numFmtId="44" fontId="0" fillId="5" borderId="1" xfId="0" applyNumberFormat="1" applyFill="1" applyBorder="1"/>
    <xf numFmtId="44" fontId="0" fillId="5" borderId="1" xfId="0" applyNumberForma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500902</xdr:colOff>
      <xdr:row>4</xdr:row>
      <xdr:rowOff>64434</xdr:rowOff>
    </xdr:from>
    <xdr:to>
      <xdr:col>23</xdr:col>
      <xdr:colOff>492337</xdr:colOff>
      <xdr:row>29</xdr:row>
      <xdr:rowOff>35859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11EFA-37CE-D572-2F0B-6899530F5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0961" y="826434"/>
          <a:ext cx="8463082" cy="473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0</xdr:row>
      <xdr:rowOff>180975</xdr:rowOff>
    </xdr:from>
    <xdr:ext cx="5172075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BE140E-0012-C587-68E6-B2F15A1A8BD5}"/>
            </a:ext>
          </a:extLst>
        </xdr:cNvPr>
        <xdr:cNvSpPr txBox="1"/>
      </xdr:nvSpPr>
      <xdr:spPr>
        <a:xfrm>
          <a:off x="5448300" y="180975"/>
          <a:ext cx="51720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Petunjuk:</a:t>
          </a:r>
          <a:r>
            <a:rPr lang="en-ID"/>
            <a:t> </a:t>
          </a:r>
        </a:p>
        <a:p>
          <a:r>
            <a:rPr lang="en-ID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Buat tabel Data nilai Siswa</a:t>
          </a:r>
          <a:r>
            <a:rPr lang="en-ID" b="1"/>
            <a:t> </a:t>
          </a:r>
        </a:p>
        <a:p>
          <a:r>
            <a:rPr lang="en-ID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Untuk nilai Akhir diisi dengan ketentuan: 75% dari nilai 1 dan 25% dari nilai 2</a:t>
          </a:r>
          <a:r>
            <a:rPr lang="en-ID" b="1"/>
            <a:t> </a:t>
          </a:r>
        </a:p>
        <a:p>
          <a:r>
            <a:rPr lang="en-ID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Jumlah Siswa diisikan dengan menghitung jumlah data dengan menggunakan fungsi counta</a:t>
          </a:r>
          <a:r>
            <a:rPr lang="en-ID" b="1"/>
            <a:t> </a:t>
          </a:r>
        </a:p>
        <a:p>
          <a:r>
            <a:rPr lang="en-ID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Total nilai akhir, nilai akhir terbesar dan nilai akhir terkecil dan rata-rata diisikan dengan menggunakan fungsi statistik</a:t>
          </a:r>
          <a:r>
            <a:rPr lang="en-ID" b="1"/>
            <a:t> </a:t>
          </a:r>
          <a:endParaRPr lang="en-ID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8</xdr:col>
      <xdr:colOff>372423</xdr:colOff>
      <xdr:row>18</xdr:row>
      <xdr:rowOff>162393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3AB392-D4BE-406F-B828-3AE8352BA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6792273" cy="3353268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0</xdr:row>
      <xdr:rowOff>66675</xdr:rowOff>
    </xdr:from>
    <xdr:to>
      <xdr:col>18</xdr:col>
      <xdr:colOff>324467</xdr:colOff>
      <xdr:row>12</xdr:row>
      <xdr:rowOff>114626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A2D476-8A49-D1CE-603E-A0D87D81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050" y="66675"/>
          <a:ext cx="4420217" cy="2333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72368</xdr:colOff>
      <xdr:row>0</xdr:row>
      <xdr:rowOff>40946</xdr:rowOff>
    </xdr:from>
    <xdr:to>
      <xdr:col>1</xdr:col>
      <xdr:colOff>15218</xdr:colOff>
      <xdr:row>2</xdr:row>
      <xdr:rowOff>294837</xdr:rowOff>
    </xdr:to>
    <xdr:pic>
      <xdr:nvPicPr>
        <xdr:cNvPr id="2" name="Picture 1" descr="AG00011_">
          <a:extLst>
            <a:ext uri="{FF2B5EF4-FFF2-40B4-BE49-F238E27FC236}">
              <a16:creationId xmlns:a16="http://schemas.microsoft.com/office/drawing/2014/main" id="{57E67504-B87A-464E-9839-051484CC5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68" y="898196"/>
          <a:ext cx="552450" cy="625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485775</xdr:colOff>
      <xdr:row>0</xdr:row>
      <xdr:rowOff>152400</xdr:rowOff>
    </xdr:from>
    <xdr:to>
      <xdr:col>9</xdr:col>
      <xdr:colOff>38100</xdr:colOff>
      <xdr:row>2</xdr:row>
      <xdr:rowOff>76200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76A4FBA-AB8B-4ED9-AC16-563C010FE0EC}"/>
            </a:ext>
          </a:extLst>
        </xdr:cNvPr>
        <xdr:cNvSpPr>
          <a:spLocks noChangeArrowheads="1"/>
        </xdr:cNvSpPr>
      </xdr:nvSpPr>
      <xdr:spPr bwMode="auto">
        <a:xfrm>
          <a:off x="5791200" y="152400"/>
          <a:ext cx="1381125" cy="381000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KETENTUAN:</a:t>
          </a:r>
        </a:p>
      </xdr:txBody>
    </xdr:sp>
    <xdr:clientData/>
  </xdr:twoCellAnchor>
  <xdr:oneCellAnchor>
    <xdr:from>
      <xdr:col>6</xdr:col>
      <xdr:colOff>514350</xdr:colOff>
      <xdr:row>2</xdr:row>
      <xdr:rowOff>209550</xdr:rowOff>
    </xdr:from>
    <xdr:ext cx="5562600" cy="11881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209174-8299-F78E-D2B9-C8D038119089}"/>
            </a:ext>
          </a:extLst>
        </xdr:cNvPr>
        <xdr:cNvSpPr txBox="1"/>
      </xdr:nvSpPr>
      <xdr:spPr>
        <a:xfrm>
          <a:off x="5819775" y="666750"/>
          <a:ext cx="5562600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Tunjangan diberikan sebesar 25% dari Gaji Pokok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PPH dibebankan sebesar 5% dari Gaji Pokok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Gaji Bersih adalah Gaji Pokok + Tunjangan - PPH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Carilah Total Gaji, Gaji Tertinggi, Gaji Terendah, dan Rata-rata Gaji dengan fungsi statistik</a:t>
          </a:r>
          <a:r>
            <a:rPr lang="en-ID" sz="1400"/>
            <a:t>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38100</xdr:rowOff>
    </xdr:from>
    <xdr:to>
      <xdr:col>1</xdr:col>
      <xdr:colOff>561975</xdr:colOff>
      <xdr:row>5</xdr:row>
      <xdr:rowOff>0</xdr:rowOff>
    </xdr:to>
    <xdr:pic>
      <xdr:nvPicPr>
        <xdr:cNvPr id="2" name="Picture 1" descr="AG00160_">
          <a:extLst>
            <a:ext uri="{FF2B5EF4-FFF2-40B4-BE49-F238E27FC236}">
              <a16:creationId xmlns:a16="http://schemas.microsoft.com/office/drawing/2014/main" id="{7729ECAF-03DE-48DF-8395-CE6C98EFE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04850"/>
          <a:ext cx="5238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29</xdr:row>
      <xdr:rowOff>0</xdr:rowOff>
    </xdr:from>
    <xdr:to>
      <xdr:col>2</xdr:col>
      <xdr:colOff>554549</xdr:colOff>
      <xdr:row>30</xdr:row>
      <xdr:rowOff>132382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DEAB928-4363-4FA3-8FAD-009C5A21F1EF}"/>
            </a:ext>
          </a:extLst>
        </xdr:cNvPr>
        <xdr:cNvSpPr>
          <a:spLocks noChangeArrowheads="1"/>
        </xdr:cNvSpPr>
      </xdr:nvSpPr>
      <xdr:spPr bwMode="auto">
        <a:xfrm>
          <a:off x="723900" y="5581650"/>
          <a:ext cx="1049849" cy="322882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KETENTUAN:</a:t>
          </a:r>
        </a:p>
      </xdr:txBody>
    </xdr:sp>
    <xdr:clientData/>
  </xdr:twoCellAnchor>
  <xdr:oneCellAnchor>
    <xdr:from>
      <xdr:col>1</xdr:col>
      <xdr:colOff>28575</xdr:colOff>
      <xdr:row>30</xdr:row>
      <xdr:rowOff>171450</xdr:rowOff>
    </xdr:from>
    <xdr:ext cx="9740102" cy="140730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891C93-67FC-2003-9295-137BE6E2B7C3}"/>
            </a:ext>
          </a:extLst>
        </xdr:cNvPr>
        <xdr:cNvSpPr txBox="1"/>
      </xdr:nvSpPr>
      <xdr:spPr>
        <a:xfrm>
          <a:off x="638175" y="5943600"/>
          <a:ext cx="9740102" cy="1407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 Carilah nilai rata-rata dengan cara menambahkan nilai (Windows + Word + Excel)/3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Atau menggunakan fungsi =Average(range)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 Formatlah angka nilai rata-rata dalam bentuk tanpa desimal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 Isilah keterangan dengan menggunakan fungsi Logika (=IF) dengan ketentuan: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ID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  Jika Nilai rata-rata &gt;=70 maka dinyatakan "Lulus"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b.  Jika Nilai rata-rata &lt;70 maka dinyatakan "Tidak Lulus"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 Urutkan data berdasarkan nama siswa, secara Ascending</a:t>
          </a:r>
          <a:r>
            <a:rPr lang="en-ID" sz="1400"/>
            <a:t>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13</xdr:row>
      <xdr:rowOff>171450</xdr:rowOff>
    </xdr:from>
    <xdr:ext cx="6673558" cy="15953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53BDDB-2F49-4A01-9078-ED9A63F8DEE6}"/>
            </a:ext>
          </a:extLst>
        </xdr:cNvPr>
        <xdr:cNvSpPr txBox="1"/>
      </xdr:nvSpPr>
      <xdr:spPr>
        <a:xfrm>
          <a:off x="619125" y="2565400"/>
          <a:ext cx="6673558" cy="1595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200" b="1"/>
            <a:t>Ketentuan Pengerjaan: </a:t>
          </a:r>
        </a:p>
        <a:p>
          <a:r>
            <a:rPr lang="en-ID" sz="1200"/>
            <a:t>1. Buatlah table seperti table Latihan I di atas </a:t>
          </a:r>
        </a:p>
        <a:p>
          <a:r>
            <a:rPr lang="en-ID" sz="1200"/>
            <a:t>2. Isi data sesuai dengan data yg sudah ada pada table pada Latihan I </a:t>
          </a:r>
        </a:p>
        <a:p>
          <a:r>
            <a:rPr lang="en-ID" sz="1200"/>
            <a:t>3. Hitunglah Total Jual dengan menjumlahkan seluruh penjualan per minggu </a:t>
          </a:r>
        </a:p>
        <a:p>
          <a:r>
            <a:rPr lang="en-ID" sz="1200"/>
            <a:t>4. Hitunglah</a:t>
          </a:r>
          <a:r>
            <a:rPr lang="en-ID" sz="1200" baseline="0"/>
            <a:t> Harga Jual dengan keuntungan 5% dari Harga Pokok</a:t>
          </a:r>
          <a:endParaRPr lang="en-ID" sz="1200"/>
        </a:p>
        <a:p>
          <a:r>
            <a:rPr lang="en-ID" sz="1200"/>
            <a:t>5. Hitunglah Total Harga Pokok dengan mengkalikan Harga Pokok dengan</a:t>
          </a:r>
          <a:r>
            <a:rPr lang="en-ID" sz="1200" baseline="0"/>
            <a:t> Total Jual</a:t>
          </a:r>
        </a:p>
        <a:p>
          <a:r>
            <a:rPr lang="en-ID" sz="1200" baseline="0"/>
            <a:t>6. Hitunglah Total Harga Terjual dengan mengkalikan Harga Jual dengan Total Jual</a:t>
          </a:r>
          <a:endParaRPr lang="en-ID" sz="1200"/>
        </a:p>
        <a:p>
          <a:r>
            <a:rPr lang="en-ID" sz="1200"/>
            <a:t>7. Hitunglah Keuntungan dengan mengurangi kolom Total Harga Jual dengan kolom Total Harga Pokok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3</xdr:row>
      <xdr:rowOff>142875</xdr:rowOff>
    </xdr:from>
    <xdr:ext cx="5392182" cy="121956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F6A454-58E1-4897-A21A-0FA046421602}"/>
            </a:ext>
          </a:extLst>
        </xdr:cNvPr>
        <xdr:cNvSpPr txBox="1"/>
      </xdr:nvSpPr>
      <xdr:spPr>
        <a:xfrm>
          <a:off x="5845175" y="695325"/>
          <a:ext cx="5392182" cy="12195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200" b="1"/>
            <a:t>Ketentuan Pengerjaan: </a:t>
          </a:r>
        </a:p>
        <a:p>
          <a:r>
            <a:rPr lang="en-ID" sz="1200"/>
            <a:t>1. Buatlah table seperti table Latihan 2</a:t>
          </a:r>
        </a:p>
        <a:p>
          <a:r>
            <a:rPr lang="en-ID" sz="1200"/>
            <a:t>2. Isikan Nama Produk dengan menggunakan vlookup</a:t>
          </a:r>
          <a:r>
            <a:rPr lang="en-ID" sz="1200" baseline="0"/>
            <a:t> </a:t>
          </a:r>
          <a:r>
            <a:rPr lang="en-ID" sz="1200"/>
            <a:t>berdasarkan kode (Latihan</a:t>
          </a:r>
          <a:r>
            <a:rPr lang="en-ID" sz="1200" baseline="0"/>
            <a:t> 6</a:t>
          </a:r>
          <a:r>
            <a:rPr lang="en-ID" sz="1200"/>
            <a:t>)</a:t>
          </a:r>
        </a:p>
        <a:p>
          <a:r>
            <a:rPr lang="en-ID" sz="1200"/>
            <a:t>3. Isikan Harga dengan menggunakan vlookup berdasarkan kode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(Latihan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6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ID" sz="1200"/>
            <a:t> </a:t>
          </a:r>
        </a:p>
        <a:p>
          <a:r>
            <a:rPr lang="en-ID" sz="1200"/>
            <a:t>4. Isikan Subtotal dengan mengkalikan Harga dengan Jumlah</a:t>
          </a:r>
        </a:p>
        <a:p>
          <a:r>
            <a:rPr lang="en-ID" sz="1200"/>
            <a:t>5.</a:t>
          </a:r>
          <a:r>
            <a:rPr lang="en-ID" sz="1200" baseline="0"/>
            <a:t> Totalkanlah Jumlah dan Subtotal</a:t>
          </a:r>
          <a:endParaRPr lang="en-ID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D766-BD77-4AC2-9F2B-701700E07F94}">
  <dimension ref="A1:G17"/>
  <sheetViews>
    <sheetView zoomScale="85" zoomScaleNormal="85" workbookViewId="0">
      <selection activeCell="G15" sqref="G15"/>
    </sheetView>
  </sheetViews>
  <sheetFormatPr defaultRowHeight="15" x14ac:dyDescent="0.25"/>
  <cols>
    <col min="1" max="1" width="7.42578125" customWidth="1"/>
    <col min="2" max="2" width="31" customWidth="1"/>
    <col min="3" max="3" width="12" customWidth="1"/>
    <col min="4" max="4" width="10.140625" customWidth="1"/>
    <col min="5" max="5" width="27.5703125" customWidth="1"/>
    <col min="6" max="6" width="19" customWidth="1"/>
    <col min="7" max="7" width="41.85546875" bestFit="1" customWidth="1"/>
  </cols>
  <sheetData>
    <row r="1" spans="1:7" x14ac:dyDescent="0.25">
      <c r="A1" s="60" t="s">
        <v>1</v>
      </c>
      <c r="B1" s="60" t="s">
        <v>60</v>
      </c>
      <c r="C1" s="60" t="s">
        <v>2</v>
      </c>
      <c r="D1" s="61" t="s">
        <v>115</v>
      </c>
      <c r="E1" s="60" t="s">
        <v>118</v>
      </c>
      <c r="F1" s="60" t="s">
        <v>116</v>
      </c>
      <c r="G1" s="60" t="s">
        <v>117</v>
      </c>
    </row>
    <row r="2" spans="1:7" x14ac:dyDescent="0.25">
      <c r="A2" s="62"/>
      <c r="B2" s="62"/>
      <c r="C2" s="62"/>
      <c r="D2" s="63"/>
      <c r="E2" s="62"/>
      <c r="F2" s="62"/>
      <c r="G2" s="62"/>
    </row>
    <row r="3" spans="1:7" x14ac:dyDescent="0.25">
      <c r="A3" s="59">
        <v>1</v>
      </c>
      <c r="B3" s="2" t="s">
        <v>119</v>
      </c>
      <c r="C3" s="59">
        <v>2220</v>
      </c>
      <c r="D3" s="8" t="s">
        <v>120</v>
      </c>
      <c r="E3" s="64" t="s">
        <v>121</v>
      </c>
      <c r="F3" s="64" t="s">
        <v>122</v>
      </c>
      <c r="G3" s="2" t="s">
        <v>123</v>
      </c>
    </row>
    <row r="4" spans="1:7" x14ac:dyDescent="0.25">
      <c r="A4" s="59">
        <v>2</v>
      </c>
      <c r="B4" s="2" t="s">
        <v>124</v>
      </c>
      <c r="C4" s="59">
        <v>2221</v>
      </c>
      <c r="D4" s="8" t="s">
        <v>125</v>
      </c>
      <c r="E4" s="64" t="s">
        <v>126</v>
      </c>
      <c r="F4" s="64" t="s">
        <v>127</v>
      </c>
      <c r="G4" s="2" t="s">
        <v>128</v>
      </c>
    </row>
    <row r="5" spans="1:7" x14ac:dyDescent="0.25">
      <c r="A5" s="59">
        <v>3</v>
      </c>
      <c r="B5" s="2" t="s">
        <v>129</v>
      </c>
      <c r="C5" s="59">
        <v>2222</v>
      </c>
      <c r="D5" s="8" t="s">
        <v>120</v>
      </c>
      <c r="E5" s="64" t="s">
        <v>130</v>
      </c>
      <c r="F5" s="64" t="s">
        <v>122</v>
      </c>
      <c r="G5" s="2" t="s">
        <v>131</v>
      </c>
    </row>
    <row r="6" spans="1:7" x14ac:dyDescent="0.25">
      <c r="A6" s="59">
        <v>4</v>
      </c>
      <c r="B6" s="2" t="s">
        <v>132</v>
      </c>
      <c r="C6" s="59">
        <v>2223</v>
      </c>
      <c r="D6" s="8" t="s">
        <v>120</v>
      </c>
      <c r="E6" s="64" t="s">
        <v>133</v>
      </c>
      <c r="F6" s="64" t="s">
        <v>134</v>
      </c>
      <c r="G6" s="2" t="s">
        <v>135</v>
      </c>
    </row>
    <row r="7" spans="1:7" x14ac:dyDescent="0.25">
      <c r="A7" s="59">
        <v>5</v>
      </c>
      <c r="B7" s="2"/>
      <c r="C7" s="59"/>
      <c r="D7" s="8"/>
      <c r="E7" s="64"/>
      <c r="F7" s="64"/>
      <c r="G7" s="2"/>
    </row>
    <row r="8" spans="1:7" x14ac:dyDescent="0.25">
      <c r="A8" s="59">
        <v>6</v>
      </c>
      <c r="B8" s="2"/>
      <c r="C8" s="59"/>
      <c r="D8" s="8"/>
      <c r="E8" s="64"/>
      <c r="F8" s="64"/>
      <c r="G8" s="2"/>
    </row>
    <row r="9" spans="1:7" x14ac:dyDescent="0.25">
      <c r="A9" s="59">
        <v>7</v>
      </c>
      <c r="B9" s="2"/>
      <c r="C9" s="59"/>
      <c r="D9" s="8"/>
      <c r="E9" s="64"/>
      <c r="F9" s="64"/>
      <c r="G9" s="2"/>
    </row>
    <row r="10" spans="1:7" x14ac:dyDescent="0.25">
      <c r="A10" s="59">
        <v>8</v>
      </c>
      <c r="B10" s="2" t="s">
        <v>136</v>
      </c>
      <c r="C10" s="59">
        <v>2224</v>
      </c>
      <c r="D10" s="8" t="s">
        <v>125</v>
      </c>
      <c r="E10" s="64" t="s">
        <v>137</v>
      </c>
      <c r="F10" s="64" t="s">
        <v>138</v>
      </c>
      <c r="G10" s="2" t="s">
        <v>139</v>
      </c>
    </row>
    <row r="11" spans="1:7" x14ac:dyDescent="0.25">
      <c r="A11" s="59">
        <v>9</v>
      </c>
      <c r="B11" s="2" t="s">
        <v>140</v>
      </c>
      <c r="C11" s="59">
        <v>2225</v>
      </c>
      <c r="D11" s="8" t="s">
        <v>125</v>
      </c>
      <c r="E11" s="64" t="s">
        <v>144</v>
      </c>
      <c r="F11" s="64" t="s">
        <v>141</v>
      </c>
      <c r="G11" s="2" t="s">
        <v>142</v>
      </c>
    </row>
    <row r="12" spans="1:7" x14ac:dyDescent="0.25">
      <c r="A12" s="59">
        <v>10</v>
      </c>
      <c r="B12" s="2" t="s">
        <v>143</v>
      </c>
      <c r="C12" s="59">
        <v>2226</v>
      </c>
      <c r="D12" s="8" t="s">
        <v>120</v>
      </c>
      <c r="E12" s="64" t="s">
        <v>145</v>
      </c>
      <c r="F12" s="64" t="s">
        <v>134</v>
      </c>
      <c r="G12" s="2" t="s">
        <v>146</v>
      </c>
    </row>
    <row r="13" spans="1:7" x14ac:dyDescent="0.25">
      <c r="A13" s="59">
        <v>11</v>
      </c>
      <c r="B13" s="2" t="s">
        <v>147</v>
      </c>
      <c r="C13" s="59">
        <v>2227</v>
      </c>
      <c r="D13" s="59" t="s">
        <v>120</v>
      </c>
      <c r="E13" s="64" t="s">
        <v>148</v>
      </c>
      <c r="F13" s="64" t="s">
        <v>122</v>
      </c>
      <c r="G13" s="2" t="s">
        <v>149</v>
      </c>
    </row>
    <row r="14" spans="1:7" x14ac:dyDescent="0.25">
      <c r="A14" s="59">
        <v>12</v>
      </c>
      <c r="B14" s="2" t="s">
        <v>150</v>
      </c>
      <c r="C14" s="59">
        <v>2228</v>
      </c>
      <c r="D14" s="59" t="s">
        <v>125</v>
      </c>
      <c r="E14" s="64" t="s">
        <v>151</v>
      </c>
      <c r="F14" s="64" t="s">
        <v>122</v>
      </c>
      <c r="G14" s="2" t="s">
        <v>152</v>
      </c>
    </row>
    <row r="15" spans="1:7" x14ac:dyDescent="0.25">
      <c r="A15" s="59">
        <v>13</v>
      </c>
      <c r="B15" s="2" t="s">
        <v>153</v>
      </c>
      <c r="C15" s="59">
        <v>2229</v>
      </c>
      <c r="D15" s="59" t="s">
        <v>125</v>
      </c>
      <c r="E15" s="64" t="s">
        <v>154</v>
      </c>
      <c r="F15" s="64" t="s">
        <v>127</v>
      </c>
      <c r="G15" s="2" t="s">
        <v>155</v>
      </c>
    </row>
    <row r="16" spans="1:7" x14ac:dyDescent="0.25">
      <c r="A16" s="59">
        <v>14</v>
      </c>
      <c r="B16" s="2"/>
      <c r="C16" s="59"/>
      <c r="D16" s="59"/>
      <c r="E16" s="64"/>
      <c r="F16" s="64"/>
      <c r="G16" s="2"/>
    </row>
    <row r="17" spans="1:7" x14ac:dyDescent="0.25">
      <c r="A17" s="59">
        <v>15</v>
      </c>
      <c r="B17" s="2"/>
      <c r="C17" s="59"/>
      <c r="D17" s="59"/>
      <c r="E17" s="64"/>
      <c r="F17" s="64"/>
      <c r="G17" s="2"/>
    </row>
  </sheetData>
  <mergeCells count="7"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1564-67DA-4267-858F-A22330BF06BF}">
  <dimension ref="A1:H21"/>
  <sheetViews>
    <sheetView workbookViewId="0">
      <selection activeCell="D18" sqref="D18"/>
    </sheetView>
  </sheetViews>
  <sheetFormatPr defaultRowHeight="15" x14ac:dyDescent="0.25"/>
  <cols>
    <col min="1" max="1" width="5" customWidth="1"/>
    <col min="2" max="2" width="11.28515625" customWidth="1"/>
    <col min="3" max="3" width="28.42578125" customWidth="1"/>
    <col min="6" max="6" width="11.42578125" customWidth="1"/>
  </cols>
  <sheetData>
    <row r="1" spans="1:8" ht="18.75" x14ac:dyDescent="0.3">
      <c r="A1" s="37" t="s">
        <v>0</v>
      </c>
      <c r="B1" s="37"/>
      <c r="C1" s="37"/>
      <c r="D1" s="37"/>
      <c r="E1" s="37"/>
      <c r="F1" s="37"/>
    </row>
    <row r="2" spans="1:8" ht="15.75" x14ac:dyDescent="0.25">
      <c r="A2" s="38" t="s">
        <v>1</v>
      </c>
      <c r="B2" s="38" t="s">
        <v>2</v>
      </c>
      <c r="C2" s="38" t="s">
        <v>3</v>
      </c>
      <c r="D2" s="36" t="s">
        <v>6</v>
      </c>
      <c r="E2" s="36"/>
      <c r="F2" s="36"/>
    </row>
    <row r="3" spans="1:8" ht="15.75" x14ac:dyDescent="0.25">
      <c r="A3" s="39"/>
      <c r="B3" s="39"/>
      <c r="C3" s="39"/>
      <c r="D3" s="1" t="s">
        <v>4</v>
      </c>
      <c r="E3" s="1" t="s">
        <v>5</v>
      </c>
      <c r="F3" s="38" t="s">
        <v>28</v>
      </c>
      <c r="H3" s="6"/>
    </row>
    <row r="4" spans="1:8" ht="15.75" x14ac:dyDescent="0.25">
      <c r="A4" s="40"/>
      <c r="B4" s="40"/>
      <c r="C4" s="40"/>
      <c r="D4" s="7">
        <v>0.75</v>
      </c>
      <c r="E4" s="7">
        <v>0.25</v>
      </c>
      <c r="F4" s="40"/>
      <c r="H4" s="6"/>
    </row>
    <row r="5" spans="1:8" ht="15.75" x14ac:dyDescent="0.25">
      <c r="A5" s="2">
        <v>1</v>
      </c>
      <c r="B5" s="3" t="s">
        <v>7</v>
      </c>
      <c r="C5" s="2" t="s">
        <v>17</v>
      </c>
      <c r="D5" s="2">
        <v>65</v>
      </c>
      <c r="E5" s="2">
        <v>87</v>
      </c>
      <c r="F5" s="2">
        <f>(D5*$D$4)+(E5*$E$4)</f>
        <v>70.5</v>
      </c>
      <c r="H5" s="6"/>
    </row>
    <row r="6" spans="1:8" x14ac:dyDescent="0.25">
      <c r="A6" s="2">
        <v>2</v>
      </c>
      <c r="B6" s="3" t="s">
        <v>8</v>
      </c>
      <c r="C6" s="2" t="s">
        <v>18</v>
      </c>
      <c r="D6" s="2">
        <v>70</v>
      </c>
      <c r="E6" s="2">
        <v>65</v>
      </c>
      <c r="F6" s="2">
        <f t="shared" ref="F6:F14" si="0">(D6*$D$4)+(E6*$E$4)</f>
        <v>68.75</v>
      </c>
    </row>
    <row r="7" spans="1:8" x14ac:dyDescent="0.25">
      <c r="A7" s="2">
        <v>3</v>
      </c>
      <c r="B7" s="3" t="s">
        <v>9</v>
      </c>
      <c r="C7" s="2" t="s">
        <v>19</v>
      </c>
      <c r="D7" s="2">
        <v>50</v>
      </c>
      <c r="E7" s="2">
        <v>80</v>
      </c>
      <c r="F7" s="2">
        <f t="shared" si="0"/>
        <v>57.5</v>
      </c>
    </row>
    <row r="8" spans="1:8" x14ac:dyDescent="0.25">
      <c r="A8" s="2">
        <v>4</v>
      </c>
      <c r="B8" s="3" t="s">
        <v>10</v>
      </c>
      <c r="C8" s="2" t="s">
        <v>20</v>
      </c>
      <c r="D8" s="2">
        <v>90</v>
      </c>
      <c r="E8" s="2">
        <v>56</v>
      </c>
      <c r="F8" s="2">
        <f t="shared" si="0"/>
        <v>81.5</v>
      </c>
    </row>
    <row r="9" spans="1:8" x14ac:dyDescent="0.25">
      <c r="A9" s="2">
        <v>5</v>
      </c>
      <c r="B9" s="3" t="s">
        <v>11</v>
      </c>
      <c r="C9" s="2" t="s">
        <v>21</v>
      </c>
      <c r="D9" s="2">
        <v>55</v>
      </c>
      <c r="E9" s="2">
        <v>90</v>
      </c>
      <c r="F9" s="2">
        <f t="shared" si="0"/>
        <v>63.75</v>
      </c>
    </row>
    <row r="10" spans="1:8" x14ac:dyDescent="0.25">
      <c r="A10" s="2">
        <v>6</v>
      </c>
      <c r="B10" s="3" t="s">
        <v>12</v>
      </c>
      <c r="C10" s="2" t="s">
        <v>22</v>
      </c>
      <c r="D10" s="2">
        <v>78</v>
      </c>
      <c r="E10" s="2">
        <v>54</v>
      </c>
      <c r="F10" s="2">
        <f t="shared" si="0"/>
        <v>72</v>
      </c>
    </row>
    <row r="11" spans="1:8" x14ac:dyDescent="0.25">
      <c r="A11" s="2">
        <v>7</v>
      </c>
      <c r="B11" s="3" t="s">
        <v>13</v>
      </c>
      <c r="C11" s="2" t="s">
        <v>23</v>
      </c>
      <c r="D11" s="2">
        <v>65</v>
      </c>
      <c r="E11" s="2">
        <v>65</v>
      </c>
      <c r="F11" s="2">
        <f t="shared" si="0"/>
        <v>65</v>
      </c>
    </row>
    <row r="12" spans="1:8" x14ac:dyDescent="0.25">
      <c r="A12" s="2">
        <v>8</v>
      </c>
      <c r="B12" s="3" t="s">
        <v>14</v>
      </c>
      <c r="C12" s="2" t="s">
        <v>24</v>
      </c>
      <c r="D12" s="2">
        <v>76</v>
      </c>
      <c r="E12" s="2">
        <v>89</v>
      </c>
      <c r="F12" s="2">
        <f t="shared" si="0"/>
        <v>79.25</v>
      </c>
    </row>
    <row r="13" spans="1:8" x14ac:dyDescent="0.25">
      <c r="A13" s="2">
        <v>9</v>
      </c>
      <c r="B13" s="3" t="s">
        <v>15</v>
      </c>
      <c r="C13" s="2" t="s">
        <v>25</v>
      </c>
      <c r="D13" s="2">
        <v>89</v>
      </c>
      <c r="E13" s="2">
        <v>90</v>
      </c>
      <c r="F13" s="2">
        <f t="shared" si="0"/>
        <v>89.25</v>
      </c>
    </row>
    <row r="14" spans="1:8" x14ac:dyDescent="0.25">
      <c r="A14" s="2">
        <v>10</v>
      </c>
      <c r="B14" s="3" t="s">
        <v>16</v>
      </c>
      <c r="C14" s="2" t="s">
        <v>26</v>
      </c>
      <c r="D14" s="2">
        <v>90</v>
      </c>
      <c r="E14" s="2">
        <v>80</v>
      </c>
      <c r="F14" s="2">
        <f t="shared" si="0"/>
        <v>87.5</v>
      </c>
    </row>
    <row r="17" spans="3:4" x14ac:dyDescent="0.25">
      <c r="C17" s="4" t="s">
        <v>27</v>
      </c>
      <c r="D17" s="2">
        <f>COUNTA(A5:A14)</f>
        <v>10</v>
      </c>
    </row>
    <row r="18" spans="3:4" x14ac:dyDescent="0.25">
      <c r="C18" s="5" t="s">
        <v>32</v>
      </c>
      <c r="D18" s="2">
        <f>SUM(F5:F14)</f>
        <v>735</v>
      </c>
    </row>
    <row r="19" spans="3:4" x14ac:dyDescent="0.25">
      <c r="C19" s="5" t="s">
        <v>29</v>
      </c>
      <c r="D19" s="2">
        <f>MAX(F5:F14)</f>
        <v>89.25</v>
      </c>
    </row>
    <row r="20" spans="3:4" x14ac:dyDescent="0.25">
      <c r="C20" s="5" t="s">
        <v>30</v>
      </c>
      <c r="D20" s="2">
        <f>MIN(F5:F14)</f>
        <v>57.5</v>
      </c>
    </row>
    <row r="21" spans="3:4" x14ac:dyDescent="0.25">
      <c r="C21" s="5" t="s">
        <v>31</v>
      </c>
      <c r="D21" s="2">
        <f>AVERAGE(F5:F14)</f>
        <v>73.5</v>
      </c>
    </row>
  </sheetData>
  <mergeCells count="6">
    <mergeCell ref="D2:F2"/>
    <mergeCell ref="A1:F1"/>
    <mergeCell ref="A2:A4"/>
    <mergeCell ref="B2:B4"/>
    <mergeCell ref="C2:C4"/>
    <mergeCell ref="F3:F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6C87-B81A-4574-8BC3-3849B5EC5075}">
  <dimension ref="A24:I37"/>
  <sheetViews>
    <sheetView topLeftCell="A3" workbookViewId="0">
      <selection activeCell="I26" sqref="I26:I35"/>
    </sheetView>
  </sheetViews>
  <sheetFormatPr defaultRowHeight="15" x14ac:dyDescent="0.25"/>
  <cols>
    <col min="1" max="1" width="6.28515625" customWidth="1"/>
    <col min="2" max="2" width="15.42578125" customWidth="1"/>
    <col min="3" max="3" width="8.5703125" customWidth="1"/>
    <col min="4" max="4" width="9.85546875" customWidth="1"/>
    <col min="5" max="5" width="13.42578125" customWidth="1"/>
    <col min="6" max="6" width="13" customWidth="1"/>
    <col min="7" max="8" width="14.85546875" customWidth="1"/>
    <col min="9" max="9" width="15" customWidth="1"/>
  </cols>
  <sheetData>
    <row r="24" spans="1:9" ht="16.5" customHeight="1" x14ac:dyDescent="0.25">
      <c r="A24" s="60" t="s">
        <v>1</v>
      </c>
      <c r="B24" s="60" t="s">
        <v>156</v>
      </c>
      <c r="C24" s="65" t="s">
        <v>157</v>
      </c>
      <c r="D24" s="65" t="s">
        <v>158</v>
      </c>
      <c r="E24" s="65" t="s">
        <v>159</v>
      </c>
      <c r="F24" s="65" t="s">
        <v>160</v>
      </c>
      <c r="G24" s="60" t="s">
        <v>161</v>
      </c>
      <c r="H24" s="60" t="s">
        <v>162</v>
      </c>
      <c r="I24" s="65" t="s">
        <v>163</v>
      </c>
    </row>
    <row r="25" spans="1:9" x14ac:dyDescent="0.25">
      <c r="A25" s="62"/>
      <c r="B25" s="62"/>
      <c r="C25" s="66"/>
      <c r="D25" s="66"/>
      <c r="E25" s="66"/>
      <c r="F25" s="66"/>
      <c r="G25" s="62"/>
      <c r="H25" s="62"/>
      <c r="I25" s="66"/>
    </row>
    <row r="26" spans="1:9" x14ac:dyDescent="0.25">
      <c r="A26" s="2">
        <v>1</v>
      </c>
      <c r="B26" s="2" t="s">
        <v>164</v>
      </c>
      <c r="C26" s="8">
        <v>45</v>
      </c>
      <c r="D26" s="8">
        <v>15</v>
      </c>
      <c r="E26" s="2">
        <f>C26*25000</f>
        <v>1125000</v>
      </c>
      <c r="F26" s="2">
        <f>D26*30000</f>
        <v>450000</v>
      </c>
      <c r="G26" s="2">
        <f>E26+F26</f>
        <v>1575000</v>
      </c>
      <c r="H26" s="2">
        <f>G26*5%</f>
        <v>78750</v>
      </c>
      <c r="I26" s="2">
        <f>G26-H26</f>
        <v>1496250</v>
      </c>
    </row>
    <row r="27" spans="1:9" x14ac:dyDescent="0.25">
      <c r="A27" s="2">
        <v>2</v>
      </c>
      <c r="B27" s="2" t="s">
        <v>165</v>
      </c>
      <c r="C27" s="8">
        <v>48</v>
      </c>
      <c r="D27" s="8">
        <v>17</v>
      </c>
      <c r="E27" s="2">
        <f t="shared" ref="E27:E35" si="0">C27*25000</f>
        <v>1200000</v>
      </c>
      <c r="F27" s="2">
        <f t="shared" ref="F27:F35" si="1">D27*30000</f>
        <v>510000</v>
      </c>
      <c r="G27" s="2">
        <f t="shared" ref="G27:G35" si="2">E27+F27</f>
        <v>1710000</v>
      </c>
      <c r="H27" s="2">
        <f t="shared" ref="H27:H35" si="3">G27*5%</f>
        <v>85500</v>
      </c>
      <c r="I27" s="2">
        <f t="shared" ref="I27:I35" si="4">G27-H27</f>
        <v>1624500</v>
      </c>
    </row>
    <row r="28" spans="1:9" x14ac:dyDescent="0.25">
      <c r="A28" s="2">
        <v>3</v>
      </c>
      <c r="B28" s="2" t="s">
        <v>166</v>
      </c>
      <c r="C28" s="8">
        <v>47</v>
      </c>
      <c r="D28" s="8">
        <v>11</v>
      </c>
      <c r="E28" s="2">
        <f t="shared" si="0"/>
        <v>1175000</v>
      </c>
      <c r="F28" s="2">
        <f t="shared" si="1"/>
        <v>330000</v>
      </c>
      <c r="G28" s="2">
        <f t="shared" si="2"/>
        <v>1505000</v>
      </c>
      <c r="H28" s="2">
        <f t="shared" si="3"/>
        <v>75250</v>
      </c>
      <c r="I28" s="2">
        <f t="shared" si="4"/>
        <v>1429750</v>
      </c>
    </row>
    <row r="29" spans="1:9" x14ac:dyDescent="0.25">
      <c r="A29" s="2">
        <v>4</v>
      </c>
      <c r="B29" s="2" t="s">
        <v>167</v>
      </c>
      <c r="C29" s="8">
        <v>50</v>
      </c>
      <c r="D29" s="8">
        <v>10</v>
      </c>
      <c r="E29" s="2">
        <f t="shared" si="0"/>
        <v>1250000</v>
      </c>
      <c r="F29" s="2">
        <f t="shared" si="1"/>
        <v>300000</v>
      </c>
      <c r="G29" s="2">
        <f t="shared" si="2"/>
        <v>1550000</v>
      </c>
      <c r="H29" s="2">
        <f t="shared" si="3"/>
        <v>77500</v>
      </c>
      <c r="I29" s="2">
        <f t="shared" si="4"/>
        <v>1472500</v>
      </c>
    </row>
    <row r="30" spans="1:9" x14ac:dyDescent="0.25">
      <c r="A30" s="2">
        <v>5</v>
      </c>
      <c r="B30" s="2" t="s">
        <v>168</v>
      </c>
      <c r="C30" s="8">
        <v>45</v>
      </c>
      <c r="D30" s="8">
        <v>12</v>
      </c>
      <c r="E30" s="2">
        <f t="shared" si="0"/>
        <v>1125000</v>
      </c>
      <c r="F30" s="2">
        <f t="shared" si="1"/>
        <v>360000</v>
      </c>
      <c r="G30" s="2">
        <f t="shared" si="2"/>
        <v>1485000</v>
      </c>
      <c r="H30" s="2">
        <f t="shared" si="3"/>
        <v>74250</v>
      </c>
      <c r="I30" s="2">
        <f t="shared" si="4"/>
        <v>1410750</v>
      </c>
    </row>
    <row r="31" spans="1:9" x14ac:dyDescent="0.25">
      <c r="A31" s="2">
        <v>6</v>
      </c>
      <c r="B31" s="2" t="s">
        <v>169</v>
      </c>
      <c r="C31" s="8">
        <v>44</v>
      </c>
      <c r="D31" s="8">
        <v>10</v>
      </c>
      <c r="E31" s="2">
        <f t="shared" si="0"/>
        <v>1100000</v>
      </c>
      <c r="F31" s="2">
        <f t="shared" si="1"/>
        <v>300000</v>
      </c>
      <c r="G31" s="2">
        <f t="shared" si="2"/>
        <v>1400000</v>
      </c>
      <c r="H31" s="2">
        <f t="shared" si="3"/>
        <v>70000</v>
      </c>
      <c r="I31" s="2">
        <f t="shared" si="4"/>
        <v>1330000</v>
      </c>
    </row>
    <row r="32" spans="1:9" x14ac:dyDescent="0.25">
      <c r="A32" s="2">
        <v>7</v>
      </c>
      <c r="B32" s="2" t="s">
        <v>166</v>
      </c>
      <c r="C32" s="8">
        <v>50</v>
      </c>
      <c r="D32" s="8">
        <v>15</v>
      </c>
      <c r="E32" s="2">
        <f t="shared" si="0"/>
        <v>1250000</v>
      </c>
      <c r="F32" s="2">
        <f t="shared" si="1"/>
        <v>450000</v>
      </c>
      <c r="G32" s="2">
        <f t="shared" si="2"/>
        <v>1700000</v>
      </c>
      <c r="H32" s="2">
        <f t="shared" si="3"/>
        <v>85000</v>
      </c>
      <c r="I32" s="2">
        <f t="shared" si="4"/>
        <v>1615000</v>
      </c>
    </row>
    <row r="33" spans="1:9" x14ac:dyDescent="0.25">
      <c r="A33" s="2">
        <v>8</v>
      </c>
      <c r="B33" s="2" t="s">
        <v>170</v>
      </c>
      <c r="C33" s="8">
        <v>39</v>
      </c>
      <c r="D33" s="8">
        <v>10</v>
      </c>
      <c r="E33" s="2">
        <f t="shared" si="0"/>
        <v>975000</v>
      </c>
      <c r="F33" s="2">
        <f t="shared" si="1"/>
        <v>300000</v>
      </c>
      <c r="G33" s="2">
        <f t="shared" si="2"/>
        <v>1275000</v>
      </c>
      <c r="H33" s="2">
        <f t="shared" si="3"/>
        <v>63750</v>
      </c>
      <c r="I33" s="2">
        <f t="shared" si="4"/>
        <v>1211250</v>
      </c>
    </row>
    <row r="34" spans="1:9" x14ac:dyDescent="0.25">
      <c r="A34" s="2">
        <v>9</v>
      </c>
      <c r="B34" s="2" t="s">
        <v>171</v>
      </c>
      <c r="C34" s="8">
        <v>41</v>
      </c>
      <c r="D34" s="8">
        <v>12</v>
      </c>
      <c r="E34" s="2">
        <f t="shared" si="0"/>
        <v>1025000</v>
      </c>
      <c r="F34" s="2">
        <f t="shared" si="1"/>
        <v>360000</v>
      </c>
      <c r="G34" s="2">
        <f t="shared" si="2"/>
        <v>1385000</v>
      </c>
      <c r="H34" s="2">
        <f t="shared" si="3"/>
        <v>69250</v>
      </c>
      <c r="I34" s="2">
        <f t="shared" si="4"/>
        <v>1315750</v>
      </c>
    </row>
    <row r="35" spans="1:9" x14ac:dyDescent="0.25">
      <c r="A35" s="2">
        <v>10</v>
      </c>
      <c r="B35" s="2" t="s">
        <v>172</v>
      </c>
      <c r="C35" s="8">
        <v>45</v>
      </c>
      <c r="D35" s="8">
        <v>17</v>
      </c>
      <c r="E35" s="2">
        <f t="shared" si="0"/>
        <v>1125000</v>
      </c>
      <c r="F35" s="2">
        <f t="shared" si="1"/>
        <v>510000</v>
      </c>
      <c r="G35" s="2">
        <f t="shared" si="2"/>
        <v>1635000</v>
      </c>
      <c r="H35" s="2">
        <f t="shared" si="3"/>
        <v>81750</v>
      </c>
      <c r="I35" s="2">
        <f t="shared" si="4"/>
        <v>1553250</v>
      </c>
    </row>
    <row r="36" spans="1:9" x14ac:dyDescent="0.25">
      <c r="A36" s="67"/>
      <c r="B36" s="67"/>
      <c r="C36" s="67"/>
      <c r="D36" s="67"/>
      <c r="E36" s="67"/>
      <c r="F36" s="67"/>
      <c r="G36" s="67"/>
      <c r="H36" s="67"/>
      <c r="I36" s="67"/>
    </row>
    <row r="37" spans="1:9" x14ac:dyDescent="0.25">
      <c r="A37" s="67"/>
    </row>
  </sheetData>
  <mergeCells count="9"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A58A-4C30-4133-ACE6-4D6C9462D857}">
  <dimension ref="A1:M28"/>
  <sheetViews>
    <sheetView showGridLines="0" topLeftCell="A4" workbookViewId="0">
      <selection activeCell="E36" sqref="E36:E37"/>
    </sheetView>
  </sheetViews>
  <sheetFormatPr defaultRowHeight="15" x14ac:dyDescent="0.25"/>
  <cols>
    <col min="2" max="2" width="18.28515625" customWidth="1"/>
    <col min="3" max="3" width="13.28515625" customWidth="1"/>
    <col min="4" max="4" width="13.5703125" bestFit="1" customWidth="1"/>
    <col min="5" max="5" width="11.28515625" bestFit="1" customWidth="1"/>
    <col min="6" max="6" width="14" bestFit="1" customWidth="1"/>
    <col min="13" max="13" width="36" customWidth="1"/>
  </cols>
  <sheetData>
    <row r="1" spans="1:13" ht="20.25" x14ac:dyDescent="0.25">
      <c r="A1" s="9"/>
      <c r="B1" s="42" t="s">
        <v>33</v>
      </c>
      <c r="C1" s="42"/>
      <c r="D1" s="42"/>
      <c r="E1" s="42"/>
      <c r="F1" s="42"/>
    </row>
    <row r="2" spans="1:13" ht="15.75" x14ac:dyDescent="0.25">
      <c r="A2" s="9"/>
      <c r="B2" s="43" t="s">
        <v>34</v>
      </c>
      <c r="C2" s="43"/>
      <c r="D2" s="43"/>
      <c r="E2" s="43"/>
      <c r="F2" s="43"/>
    </row>
    <row r="3" spans="1:13" ht="31.5" customHeight="1" thickBot="1" x14ac:dyDescent="0.3">
      <c r="D3" s="10"/>
    </row>
    <row r="4" spans="1:13" ht="19.5" thickBot="1" x14ac:dyDescent="0.35">
      <c r="A4" s="11" t="s">
        <v>35</v>
      </c>
      <c r="B4" s="11" t="s">
        <v>36</v>
      </c>
      <c r="C4" s="11" t="s">
        <v>37</v>
      </c>
      <c r="D4" s="12" t="s">
        <v>38</v>
      </c>
      <c r="E4" s="11" t="s">
        <v>39</v>
      </c>
      <c r="F4" s="11" t="s">
        <v>40</v>
      </c>
      <c r="H4" s="26"/>
      <c r="I4" s="48"/>
      <c r="J4" s="48"/>
      <c r="K4" s="48"/>
      <c r="L4" s="48"/>
      <c r="M4" s="48"/>
    </row>
    <row r="5" spans="1:13" ht="19.5" thickBot="1" x14ac:dyDescent="0.35">
      <c r="A5" s="13">
        <v>1</v>
      </c>
      <c r="B5" s="14" t="s">
        <v>41</v>
      </c>
      <c r="C5" s="15">
        <v>2500000</v>
      </c>
      <c r="D5" s="16">
        <f>C5*25%</f>
        <v>625000</v>
      </c>
      <c r="E5" s="17">
        <f>C5*5%</f>
        <v>125000</v>
      </c>
      <c r="F5" s="17">
        <f>C5+D5-E5</f>
        <v>3000000</v>
      </c>
      <c r="H5" s="26"/>
      <c r="I5" s="48"/>
      <c r="J5" s="48"/>
      <c r="K5" s="48"/>
      <c r="L5" s="48"/>
      <c r="M5" s="48"/>
    </row>
    <row r="6" spans="1:13" ht="19.5" thickBot="1" x14ac:dyDescent="0.35">
      <c r="A6" s="18">
        <v>2</v>
      </c>
      <c r="B6" s="19" t="s">
        <v>42</v>
      </c>
      <c r="C6" s="20">
        <v>2000000</v>
      </c>
      <c r="D6" s="16">
        <f t="shared" ref="D6:D14" si="0">C6*25%</f>
        <v>500000</v>
      </c>
      <c r="E6" s="17">
        <f t="shared" ref="E6:E14" si="1">C6*5%</f>
        <v>100000</v>
      </c>
      <c r="F6" s="17">
        <f t="shared" ref="F6:F14" si="2">C6+D6-E6</f>
        <v>2400000</v>
      </c>
      <c r="H6" s="26"/>
      <c r="I6" s="48"/>
      <c r="J6" s="48"/>
      <c r="K6" s="48"/>
      <c r="L6" s="48"/>
      <c r="M6" s="48"/>
    </row>
    <row r="7" spans="1:13" ht="19.5" thickBot="1" x14ac:dyDescent="0.35">
      <c r="A7" s="13">
        <v>3</v>
      </c>
      <c r="B7" s="19" t="s">
        <v>43</v>
      </c>
      <c r="C7" s="20">
        <v>1800000</v>
      </c>
      <c r="D7" s="16">
        <f t="shared" si="0"/>
        <v>450000</v>
      </c>
      <c r="E7" s="17">
        <f t="shared" si="1"/>
        <v>90000</v>
      </c>
      <c r="F7" s="17">
        <f t="shared" si="2"/>
        <v>2160000</v>
      </c>
      <c r="H7" s="26"/>
      <c r="I7" s="48"/>
      <c r="J7" s="48"/>
      <c r="K7" s="48"/>
      <c r="L7" s="48"/>
      <c r="M7" s="48"/>
    </row>
    <row r="8" spans="1:13" ht="15.75" thickBot="1" x14ac:dyDescent="0.3">
      <c r="A8" s="18">
        <v>4</v>
      </c>
      <c r="B8" s="19" t="s">
        <v>44</v>
      </c>
      <c r="C8" s="20">
        <v>1700000</v>
      </c>
      <c r="D8" s="16">
        <f t="shared" si="0"/>
        <v>425000</v>
      </c>
      <c r="E8" s="17">
        <f t="shared" si="1"/>
        <v>85000</v>
      </c>
      <c r="F8" s="17">
        <f t="shared" si="2"/>
        <v>2040000</v>
      </c>
    </row>
    <row r="9" spans="1:13" ht="15.75" thickBot="1" x14ac:dyDescent="0.3">
      <c r="A9" s="13">
        <v>5</v>
      </c>
      <c r="B9" s="19" t="s">
        <v>45</v>
      </c>
      <c r="C9" s="20">
        <v>1500000</v>
      </c>
      <c r="D9" s="16">
        <f t="shared" si="0"/>
        <v>375000</v>
      </c>
      <c r="E9" s="17">
        <f t="shared" si="1"/>
        <v>75000</v>
      </c>
      <c r="F9" s="17">
        <f t="shared" si="2"/>
        <v>1800000</v>
      </c>
    </row>
    <row r="10" spans="1:13" ht="15.75" thickBot="1" x14ac:dyDescent="0.3">
      <c r="A10" s="18">
        <v>6</v>
      </c>
      <c r="B10" s="19" t="s">
        <v>46</v>
      </c>
      <c r="C10" s="20">
        <v>1200000</v>
      </c>
      <c r="D10" s="16">
        <f t="shared" si="0"/>
        <v>300000</v>
      </c>
      <c r="E10" s="17">
        <f t="shared" si="1"/>
        <v>60000</v>
      </c>
      <c r="F10" s="17">
        <f t="shared" si="2"/>
        <v>1440000</v>
      </c>
    </row>
    <row r="11" spans="1:13" ht="15.75" thickBot="1" x14ac:dyDescent="0.3">
      <c r="A11" s="13">
        <v>7</v>
      </c>
      <c r="B11" s="19" t="s">
        <v>47</v>
      </c>
      <c r="C11" s="20">
        <v>1000000</v>
      </c>
      <c r="D11" s="16">
        <f t="shared" si="0"/>
        <v>250000</v>
      </c>
      <c r="E11" s="17">
        <f t="shared" si="1"/>
        <v>50000</v>
      </c>
      <c r="F11" s="17">
        <f t="shared" si="2"/>
        <v>1200000</v>
      </c>
    </row>
    <row r="12" spans="1:13" ht="15.75" thickBot="1" x14ac:dyDescent="0.3">
      <c r="A12" s="18">
        <v>8</v>
      </c>
      <c r="B12" s="19" t="s">
        <v>48</v>
      </c>
      <c r="C12" s="20">
        <v>950000</v>
      </c>
      <c r="D12" s="16">
        <f t="shared" si="0"/>
        <v>237500</v>
      </c>
      <c r="E12" s="17">
        <f t="shared" si="1"/>
        <v>47500</v>
      </c>
      <c r="F12" s="17">
        <f t="shared" si="2"/>
        <v>1140000</v>
      </c>
    </row>
    <row r="13" spans="1:13" ht="15.75" thickBot="1" x14ac:dyDescent="0.3">
      <c r="A13" s="13">
        <v>9</v>
      </c>
      <c r="B13" s="19" t="s">
        <v>49</v>
      </c>
      <c r="C13" s="20">
        <v>900000</v>
      </c>
      <c r="D13" s="16">
        <f t="shared" si="0"/>
        <v>225000</v>
      </c>
      <c r="E13" s="17">
        <f t="shared" si="1"/>
        <v>45000</v>
      </c>
      <c r="F13" s="17">
        <f t="shared" si="2"/>
        <v>1080000</v>
      </c>
    </row>
    <row r="14" spans="1:13" ht="15.75" thickBot="1" x14ac:dyDescent="0.3">
      <c r="A14" s="18">
        <v>10</v>
      </c>
      <c r="B14" s="21" t="s">
        <v>50</v>
      </c>
      <c r="C14" s="22">
        <v>800000</v>
      </c>
      <c r="D14" s="16">
        <f t="shared" si="0"/>
        <v>200000</v>
      </c>
      <c r="E14" s="17">
        <f t="shared" si="1"/>
        <v>40000</v>
      </c>
      <c r="F14" s="17">
        <f t="shared" si="2"/>
        <v>960000</v>
      </c>
    </row>
    <row r="15" spans="1:13" x14ac:dyDescent="0.25">
      <c r="A15" s="44" t="s">
        <v>51</v>
      </c>
      <c r="B15" s="44"/>
      <c r="C15" s="44"/>
      <c r="D15" s="44"/>
      <c r="E15" s="44"/>
      <c r="F15" s="23">
        <f>SUM(F5:F14)</f>
        <v>17220000</v>
      </c>
    </row>
    <row r="16" spans="1:13" x14ac:dyDescent="0.25">
      <c r="A16" s="45" t="s">
        <v>52</v>
      </c>
      <c r="B16" s="45"/>
      <c r="C16" s="45"/>
      <c r="D16" s="45"/>
      <c r="E16" s="45"/>
      <c r="F16" s="24">
        <f>MAX(F5:F14)</f>
        <v>3000000</v>
      </c>
    </row>
    <row r="17" spans="1:6" x14ac:dyDescent="0.25">
      <c r="A17" s="45" t="s">
        <v>53</v>
      </c>
      <c r="B17" s="45"/>
      <c r="C17" s="45"/>
      <c r="D17" s="45"/>
      <c r="E17" s="45"/>
      <c r="F17" s="24">
        <f>MIN(F5:F14)</f>
        <v>960000</v>
      </c>
    </row>
    <row r="18" spans="1:6" ht="15.75" thickBot="1" x14ac:dyDescent="0.3">
      <c r="A18" s="46" t="s">
        <v>54</v>
      </c>
      <c r="B18" s="46"/>
      <c r="C18" s="46"/>
      <c r="D18" s="46"/>
      <c r="E18" s="46"/>
      <c r="F18" s="25">
        <f>AVERAGE(F5:F14)</f>
        <v>1722000</v>
      </c>
    </row>
    <row r="19" spans="1:6" x14ac:dyDescent="0.25">
      <c r="D19" s="10"/>
    </row>
    <row r="20" spans="1:6" x14ac:dyDescent="0.25">
      <c r="A20" s="47"/>
      <c r="B20" s="47"/>
      <c r="D20" s="10"/>
    </row>
    <row r="21" spans="1:6" x14ac:dyDescent="0.25">
      <c r="D21" s="10"/>
    </row>
    <row r="22" spans="1:6" x14ac:dyDescent="0.25">
      <c r="D22" s="10"/>
    </row>
    <row r="27" spans="1:6" x14ac:dyDescent="0.25">
      <c r="D27" s="10"/>
    </row>
    <row r="28" spans="1:6" x14ac:dyDescent="0.25">
      <c r="A28" s="41" t="s">
        <v>55</v>
      </c>
      <c r="B28" s="41"/>
      <c r="C28" s="41"/>
      <c r="D28" s="41"/>
      <c r="E28" s="41"/>
      <c r="F28" s="41"/>
    </row>
  </sheetData>
  <mergeCells count="12">
    <mergeCell ref="I4:M4"/>
    <mergeCell ref="I5:M5"/>
    <mergeCell ref="I6:M6"/>
    <mergeCell ref="I7:M7"/>
    <mergeCell ref="A28:F28"/>
    <mergeCell ref="B1:F1"/>
    <mergeCell ref="B2:F2"/>
    <mergeCell ref="A15:E15"/>
    <mergeCell ref="A16:E16"/>
    <mergeCell ref="A17:E17"/>
    <mergeCell ref="A18:E18"/>
    <mergeCell ref="A20:B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BAAA-1FE7-48DC-A1B4-5D5980B21D1F}">
  <dimension ref="B3:H27"/>
  <sheetViews>
    <sheetView showGridLines="0" topLeftCell="A10" workbookViewId="0">
      <selection activeCell="H12" sqref="H12"/>
    </sheetView>
  </sheetViews>
  <sheetFormatPr defaultRowHeight="15" x14ac:dyDescent="0.25"/>
  <cols>
    <col min="3" max="3" width="18.140625" customWidth="1"/>
    <col min="4" max="7" width="10.7109375" customWidth="1"/>
    <col min="8" max="8" width="18.140625" customWidth="1"/>
  </cols>
  <sheetData>
    <row r="3" spans="2:8" ht="15.75" x14ac:dyDescent="0.25">
      <c r="C3" s="49" t="s">
        <v>56</v>
      </c>
      <c r="D3" s="49"/>
      <c r="E3" s="49"/>
      <c r="F3" s="49"/>
      <c r="G3" s="49"/>
      <c r="H3" s="49"/>
    </row>
    <row r="4" spans="2:8" ht="18" x14ac:dyDescent="0.25">
      <c r="C4" s="50" t="s">
        <v>57</v>
      </c>
      <c r="D4" s="50"/>
      <c r="E4" s="50"/>
      <c r="F4" s="50"/>
      <c r="G4" s="50"/>
      <c r="H4" s="50"/>
    </row>
    <row r="5" spans="2:8" ht="15.75" thickBot="1" x14ac:dyDescent="0.3">
      <c r="B5" s="27"/>
      <c r="C5" s="51" t="s">
        <v>58</v>
      </c>
      <c r="D5" s="51"/>
      <c r="E5" s="51"/>
      <c r="F5" s="51"/>
      <c r="G5" s="51"/>
      <c r="H5" s="51"/>
    </row>
    <row r="8" spans="2:8" x14ac:dyDescent="0.25">
      <c r="B8" s="41" t="s">
        <v>59</v>
      </c>
      <c r="C8" s="41"/>
      <c r="D8" s="41"/>
      <c r="E8" s="41"/>
      <c r="F8" s="41"/>
      <c r="G8" s="41"/>
      <c r="H8" s="41"/>
    </row>
    <row r="10" spans="2:8" x14ac:dyDescent="0.25">
      <c r="B10" s="52" t="s">
        <v>1</v>
      </c>
      <c r="C10" s="52" t="s">
        <v>60</v>
      </c>
      <c r="D10" s="52" t="s">
        <v>61</v>
      </c>
      <c r="E10" s="52"/>
      <c r="F10" s="52"/>
      <c r="G10" s="52" t="s">
        <v>62</v>
      </c>
      <c r="H10" s="52" t="s">
        <v>63</v>
      </c>
    </row>
    <row r="11" spans="2:8" x14ac:dyDescent="0.25">
      <c r="B11" s="52"/>
      <c r="C11" s="52"/>
      <c r="D11" s="30" t="s">
        <v>64</v>
      </c>
      <c r="E11" s="30" t="s">
        <v>65</v>
      </c>
      <c r="F11" s="30" t="s">
        <v>66</v>
      </c>
      <c r="G11" s="52"/>
      <c r="H11" s="52"/>
    </row>
    <row r="12" spans="2:8" x14ac:dyDescent="0.25">
      <c r="B12" s="8">
        <v>111</v>
      </c>
      <c r="C12" s="28" t="s">
        <v>67</v>
      </c>
      <c r="D12" s="8">
        <v>75</v>
      </c>
      <c r="E12" s="8">
        <v>80</v>
      </c>
      <c r="F12" s="8">
        <v>78</v>
      </c>
      <c r="G12" s="29">
        <f>AVERAGE(D12:F12)</f>
        <v>77.666666666666671</v>
      </c>
      <c r="H12" s="28" t="str">
        <f>IF(G12&gt;=70,"LULUS","TIDAK LULUS")</f>
        <v>LULUS</v>
      </c>
    </row>
    <row r="13" spans="2:8" x14ac:dyDescent="0.25">
      <c r="B13" s="8">
        <v>112</v>
      </c>
      <c r="C13" s="28" t="s">
        <v>68</v>
      </c>
      <c r="D13" s="8">
        <v>75</v>
      </c>
      <c r="E13" s="8">
        <v>85</v>
      </c>
      <c r="F13" s="8">
        <v>77</v>
      </c>
      <c r="G13" s="29">
        <f t="shared" ref="G13:G21" si="0">AVERAGE(D13:F13)</f>
        <v>79</v>
      </c>
      <c r="H13" s="28" t="str">
        <f t="shared" ref="H13:H21" si="1">IF(G13&gt;=70,"LULUS","TIDAK LULUS")</f>
        <v>LULUS</v>
      </c>
    </row>
    <row r="14" spans="2:8" x14ac:dyDescent="0.25">
      <c r="B14" s="8">
        <v>113</v>
      </c>
      <c r="C14" s="28" t="s">
        <v>69</v>
      </c>
      <c r="D14" s="8">
        <v>70</v>
      </c>
      <c r="E14" s="8">
        <v>70</v>
      </c>
      <c r="F14" s="8">
        <v>70</v>
      </c>
      <c r="G14" s="29">
        <f t="shared" si="0"/>
        <v>70</v>
      </c>
      <c r="H14" s="28" t="str">
        <f t="shared" si="1"/>
        <v>LULUS</v>
      </c>
    </row>
    <row r="15" spans="2:8" x14ac:dyDescent="0.25">
      <c r="B15" s="8">
        <v>114</v>
      </c>
      <c r="C15" s="28" t="s">
        <v>70</v>
      </c>
      <c r="D15" s="8">
        <v>70</v>
      </c>
      <c r="E15" s="8">
        <v>65</v>
      </c>
      <c r="F15" s="8">
        <v>60</v>
      </c>
      <c r="G15" s="29">
        <f t="shared" si="0"/>
        <v>65</v>
      </c>
      <c r="H15" s="28" t="str">
        <f t="shared" si="1"/>
        <v>TIDAK LULUS</v>
      </c>
    </row>
    <row r="16" spans="2:8" x14ac:dyDescent="0.25">
      <c r="B16" s="8">
        <v>115</v>
      </c>
      <c r="C16" s="28" t="s">
        <v>71</v>
      </c>
      <c r="D16" s="8">
        <v>75</v>
      </c>
      <c r="E16" s="8">
        <v>80</v>
      </c>
      <c r="F16" s="8">
        <v>70</v>
      </c>
      <c r="G16" s="29">
        <f t="shared" si="0"/>
        <v>75</v>
      </c>
      <c r="H16" s="28" t="str">
        <f t="shared" si="1"/>
        <v>LULUS</v>
      </c>
    </row>
    <row r="17" spans="2:8" x14ac:dyDescent="0.25">
      <c r="B17" s="8">
        <v>116</v>
      </c>
      <c r="C17" s="28" t="s">
        <v>72</v>
      </c>
      <c r="D17" s="8">
        <v>75</v>
      </c>
      <c r="E17" s="8">
        <v>80</v>
      </c>
      <c r="F17" s="8">
        <v>75</v>
      </c>
      <c r="G17" s="29">
        <f t="shared" si="0"/>
        <v>76.666666666666671</v>
      </c>
      <c r="H17" s="28" t="str">
        <f t="shared" si="1"/>
        <v>LULUS</v>
      </c>
    </row>
    <row r="18" spans="2:8" x14ac:dyDescent="0.25">
      <c r="B18" s="8">
        <v>117</v>
      </c>
      <c r="C18" s="28" t="s">
        <v>73</v>
      </c>
      <c r="D18" s="8">
        <v>90</v>
      </c>
      <c r="E18" s="8">
        <v>90</v>
      </c>
      <c r="F18" s="8">
        <v>85</v>
      </c>
      <c r="G18" s="29">
        <f t="shared" si="0"/>
        <v>88.333333333333329</v>
      </c>
      <c r="H18" s="28" t="str">
        <f t="shared" si="1"/>
        <v>LULUS</v>
      </c>
    </row>
    <row r="19" spans="2:8" x14ac:dyDescent="0.25">
      <c r="B19" s="8">
        <v>118</v>
      </c>
      <c r="C19" s="28" t="s">
        <v>74</v>
      </c>
      <c r="D19" s="8">
        <v>75</v>
      </c>
      <c r="E19" s="8">
        <v>75</v>
      </c>
      <c r="F19" s="8">
        <v>70</v>
      </c>
      <c r="G19" s="29">
        <f t="shared" si="0"/>
        <v>73.333333333333329</v>
      </c>
      <c r="H19" s="28" t="str">
        <f t="shared" si="1"/>
        <v>LULUS</v>
      </c>
    </row>
    <row r="20" spans="2:8" x14ac:dyDescent="0.25">
      <c r="B20" s="8">
        <v>119</v>
      </c>
      <c r="C20" s="28" t="s">
        <v>75</v>
      </c>
      <c r="D20" s="8">
        <v>70</v>
      </c>
      <c r="E20" s="8">
        <v>70</v>
      </c>
      <c r="F20" s="8">
        <v>70</v>
      </c>
      <c r="G20" s="29">
        <f t="shared" si="0"/>
        <v>70</v>
      </c>
      <c r="H20" s="28" t="str">
        <f t="shared" si="1"/>
        <v>LULUS</v>
      </c>
    </row>
    <row r="21" spans="2:8" x14ac:dyDescent="0.25">
      <c r="B21" s="8">
        <v>120</v>
      </c>
      <c r="C21" s="28" t="s">
        <v>76</v>
      </c>
      <c r="D21" s="8">
        <v>90</v>
      </c>
      <c r="E21" s="8">
        <v>90</v>
      </c>
      <c r="F21" s="8">
        <v>85</v>
      </c>
      <c r="G21" s="29">
        <f t="shared" si="0"/>
        <v>88.333333333333329</v>
      </c>
      <c r="H21" s="28" t="str">
        <f t="shared" si="1"/>
        <v>LULUS</v>
      </c>
    </row>
    <row r="23" spans="2:8" x14ac:dyDescent="0.25">
      <c r="B23" s="2" t="s">
        <v>77</v>
      </c>
      <c r="C23" s="28"/>
      <c r="D23" s="2">
        <f>MAX(D12:D21)</f>
        <v>90</v>
      </c>
      <c r="E23" s="2">
        <f>MAX(E12:E21)</f>
        <v>90</v>
      </c>
      <c r="F23" s="2">
        <f>MAX(F12:F21)</f>
        <v>85</v>
      </c>
      <c r="G23" s="68">
        <f>MAX(G12:G21)</f>
        <v>88.333333333333329</v>
      </c>
    </row>
    <row r="24" spans="2:8" x14ac:dyDescent="0.25">
      <c r="B24" s="2" t="s">
        <v>78</v>
      </c>
      <c r="C24" s="28"/>
      <c r="D24" s="2">
        <f>MIN(D12:D21)</f>
        <v>70</v>
      </c>
      <c r="E24" s="2">
        <f>MIN(E12:E21)</f>
        <v>65</v>
      </c>
      <c r="F24" s="2">
        <f>MIN(F12:F21)</f>
        <v>60</v>
      </c>
      <c r="G24" s="68">
        <f>MIN(G12:G21)</f>
        <v>65</v>
      </c>
    </row>
    <row r="26" spans="2:8" x14ac:dyDescent="0.25">
      <c r="B26" s="2" t="s">
        <v>79</v>
      </c>
      <c r="C26" s="2"/>
      <c r="D26" s="2">
        <f>COUNTIF(H12:H21,"LULUS")</f>
        <v>9</v>
      </c>
    </row>
    <row r="27" spans="2:8" x14ac:dyDescent="0.25">
      <c r="B27" s="2" t="s">
        <v>80</v>
      </c>
      <c r="C27" s="2"/>
      <c r="D27" s="2">
        <f>COUNTIF(H13:H22,"TIDAK LULUS")</f>
        <v>1</v>
      </c>
    </row>
  </sheetData>
  <mergeCells count="9">
    <mergeCell ref="C3:H3"/>
    <mergeCell ref="C4:H4"/>
    <mergeCell ref="C5:H5"/>
    <mergeCell ref="B8:H8"/>
    <mergeCell ref="B10:B11"/>
    <mergeCell ref="C10:C11"/>
    <mergeCell ref="D10:F10"/>
    <mergeCell ref="G10:G11"/>
    <mergeCell ref="H10:H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6C05-2ABA-4021-BCD9-49C76B03BB50}">
  <dimension ref="B2:N13"/>
  <sheetViews>
    <sheetView workbookViewId="0">
      <selection activeCell="M19" sqref="M19"/>
    </sheetView>
  </sheetViews>
  <sheetFormatPr defaultRowHeight="15" x14ac:dyDescent="0.25"/>
  <cols>
    <col min="2" max="2" width="5.28515625" customWidth="1"/>
    <col min="3" max="3" width="13.85546875" customWidth="1"/>
    <col min="4" max="4" width="35.85546875" customWidth="1"/>
    <col min="5" max="6" width="15.7109375" customWidth="1"/>
    <col min="7" max="10" width="5.7109375" customWidth="1"/>
    <col min="11" max="11" width="9.5703125" customWidth="1"/>
    <col min="12" max="14" width="15.7109375" customWidth="1"/>
  </cols>
  <sheetData>
    <row r="2" spans="2:14" x14ac:dyDescent="0.25">
      <c r="B2" t="s">
        <v>108</v>
      </c>
    </row>
    <row r="3" spans="2:14" x14ac:dyDescent="0.25">
      <c r="B3" s="53" t="s">
        <v>1</v>
      </c>
      <c r="C3" s="53" t="s">
        <v>107</v>
      </c>
      <c r="D3" s="53" t="s">
        <v>106</v>
      </c>
      <c r="E3" s="53" t="s">
        <v>105</v>
      </c>
      <c r="F3" s="55" t="s">
        <v>104</v>
      </c>
      <c r="G3" s="55" t="s">
        <v>103</v>
      </c>
      <c r="H3" s="55"/>
      <c r="I3" s="55"/>
      <c r="J3" s="55"/>
      <c r="K3" s="57" t="s">
        <v>102</v>
      </c>
      <c r="L3" s="57" t="s">
        <v>95</v>
      </c>
      <c r="M3" s="57"/>
      <c r="N3" s="57"/>
    </row>
    <row r="4" spans="2:14" ht="30" x14ac:dyDescent="0.25">
      <c r="B4" s="54"/>
      <c r="C4" s="54"/>
      <c r="D4" s="54"/>
      <c r="E4" s="54"/>
      <c r="F4" s="55"/>
      <c r="G4" s="33" t="s">
        <v>101</v>
      </c>
      <c r="H4" s="33" t="s">
        <v>100</v>
      </c>
      <c r="I4" s="33" t="s">
        <v>99</v>
      </c>
      <c r="J4" s="33" t="s">
        <v>98</v>
      </c>
      <c r="K4" s="57"/>
      <c r="L4" s="33" t="s">
        <v>97</v>
      </c>
      <c r="M4" s="33" t="s">
        <v>96</v>
      </c>
      <c r="N4" s="33" t="s">
        <v>95</v>
      </c>
    </row>
    <row r="5" spans="2:14" x14ac:dyDescent="0.25">
      <c r="B5" s="2">
        <v>1</v>
      </c>
      <c r="C5" s="2" t="s">
        <v>94</v>
      </c>
      <c r="D5" s="2" t="s">
        <v>93</v>
      </c>
      <c r="E5" s="32">
        <v>45000</v>
      </c>
      <c r="F5" s="32">
        <f>E5*5%+E5</f>
        <v>47250</v>
      </c>
      <c r="G5" s="8">
        <v>25</v>
      </c>
      <c r="H5" s="8">
        <v>10</v>
      </c>
      <c r="I5" s="8">
        <v>8</v>
      </c>
      <c r="J5" s="8">
        <v>28</v>
      </c>
      <c r="K5" s="8">
        <f>G5+H5+I5+J5</f>
        <v>71</v>
      </c>
      <c r="L5" s="32">
        <f>E5*K5</f>
        <v>3195000</v>
      </c>
      <c r="M5" s="32">
        <f>F5*K5</f>
        <v>3354750</v>
      </c>
      <c r="N5" s="32">
        <f>M5-L5</f>
        <v>159750</v>
      </c>
    </row>
    <row r="6" spans="2:14" x14ac:dyDescent="0.25">
      <c r="B6" s="2">
        <v>2</v>
      </c>
      <c r="C6" s="2" t="s">
        <v>92</v>
      </c>
      <c r="D6" s="2" t="s">
        <v>91</v>
      </c>
      <c r="E6" s="32">
        <v>30000</v>
      </c>
      <c r="F6" s="32">
        <f t="shared" ref="F6:F9" si="0">E6*5%+E6</f>
        <v>31500</v>
      </c>
      <c r="G6" s="8">
        <v>15</v>
      </c>
      <c r="H6" s="8">
        <v>8</v>
      </c>
      <c r="I6" s="8">
        <v>20</v>
      </c>
      <c r="J6" s="8">
        <v>22</v>
      </c>
      <c r="K6" s="8">
        <f t="shared" ref="K6:K9" si="1">G6+H6+I6+J6</f>
        <v>65</v>
      </c>
      <c r="L6" s="32">
        <f t="shared" ref="L6:L9" si="2">E6*K6</f>
        <v>1950000</v>
      </c>
      <c r="M6" s="32">
        <f t="shared" ref="M6:M9" si="3">F6*K6</f>
        <v>2047500</v>
      </c>
      <c r="N6" s="32">
        <f t="shared" ref="N6:N9" si="4">M6-L6</f>
        <v>97500</v>
      </c>
    </row>
    <row r="7" spans="2:14" x14ac:dyDescent="0.25">
      <c r="B7" s="2">
        <v>3</v>
      </c>
      <c r="C7" s="2" t="s">
        <v>90</v>
      </c>
      <c r="D7" s="2" t="s">
        <v>89</v>
      </c>
      <c r="E7" s="32">
        <v>35000</v>
      </c>
      <c r="F7" s="32">
        <f t="shared" si="0"/>
        <v>36750</v>
      </c>
      <c r="G7" s="8">
        <v>6</v>
      </c>
      <c r="H7" s="8">
        <v>8</v>
      </c>
      <c r="I7" s="8">
        <v>4</v>
      </c>
      <c r="J7" s="8">
        <v>8</v>
      </c>
      <c r="K7" s="8">
        <f t="shared" si="1"/>
        <v>26</v>
      </c>
      <c r="L7" s="32">
        <f t="shared" si="2"/>
        <v>910000</v>
      </c>
      <c r="M7" s="32">
        <f t="shared" si="3"/>
        <v>955500</v>
      </c>
      <c r="N7" s="32">
        <f t="shared" si="4"/>
        <v>45500</v>
      </c>
    </row>
    <row r="8" spans="2:14" x14ac:dyDescent="0.25">
      <c r="B8" s="2">
        <v>4</v>
      </c>
      <c r="C8" s="2" t="s">
        <v>88</v>
      </c>
      <c r="D8" s="2" t="s">
        <v>87</v>
      </c>
      <c r="E8" s="32">
        <v>32000</v>
      </c>
      <c r="F8" s="32">
        <f t="shared" si="0"/>
        <v>33600</v>
      </c>
      <c r="G8" s="8">
        <v>14</v>
      </c>
      <c r="H8" s="8">
        <v>9</v>
      </c>
      <c r="I8" s="8">
        <v>5</v>
      </c>
      <c r="J8" s="8">
        <v>20</v>
      </c>
      <c r="K8" s="8">
        <f t="shared" si="1"/>
        <v>48</v>
      </c>
      <c r="L8" s="32">
        <f t="shared" si="2"/>
        <v>1536000</v>
      </c>
      <c r="M8" s="32">
        <f t="shared" si="3"/>
        <v>1612800</v>
      </c>
      <c r="N8" s="32">
        <f t="shared" si="4"/>
        <v>76800</v>
      </c>
    </row>
    <row r="9" spans="2:14" x14ac:dyDescent="0.25">
      <c r="B9" s="2">
        <v>5</v>
      </c>
      <c r="C9" s="2" t="s">
        <v>86</v>
      </c>
      <c r="D9" s="2" t="s">
        <v>85</v>
      </c>
      <c r="E9" s="32">
        <v>28000</v>
      </c>
      <c r="F9" s="32">
        <f t="shared" si="0"/>
        <v>29400</v>
      </c>
      <c r="G9" s="8">
        <v>22</v>
      </c>
      <c r="H9" s="8">
        <v>10</v>
      </c>
      <c r="I9" s="8">
        <v>15</v>
      </c>
      <c r="J9" s="8">
        <v>22</v>
      </c>
      <c r="K9" s="8">
        <f t="shared" si="1"/>
        <v>69</v>
      </c>
      <c r="L9" s="32">
        <f t="shared" si="2"/>
        <v>1932000</v>
      </c>
      <c r="M9" s="32">
        <f t="shared" si="3"/>
        <v>2028600</v>
      </c>
      <c r="N9" s="32">
        <f t="shared" si="4"/>
        <v>96600</v>
      </c>
    </row>
    <row r="10" spans="2:14" x14ac:dyDescent="0.25">
      <c r="B10" s="56" t="s">
        <v>84</v>
      </c>
      <c r="C10" s="56"/>
      <c r="D10" s="56"/>
      <c r="E10" s="56"/>
      <c r="F10" s="56"/>
      <c r="G10" s="31">
        <f>SUM(G5:G9)</f>
        <v>82</v>
      </c>
      <c r="H10" s="31">
        <f t="shared" ref="H10:N10" si="5">SUM(H5:H9)</f>
        <v>45</v>
      </c>
      <c r="I10" s="31">
        <f t="shared" si="5"/>
        <v>52</v>
      </c>
      <c r="J10" s="31">
        <f t="shared" si="5"/>
        <v>100</v>
      </c>
      <c r="K10" s="31">
        <f t="shared" si="5"/>
        <v>279</v>
      </c>
      <c r="L10" s="70">
        <f t="shared" si="5"/>
        <v>9523000</v>
      </c>
      <c r="M10" s="70">
        <f t="shared" si="5"/>
        <v>9999150</v>
      </c>
      <c r="N10" s="70">
        <f t="shared" si="5"/>
        <v>476150</v>
      </c>
    </row>
    <row r="11" spans="2:14" x14ac:dyDescent="0.25">
      <c r="B11" s="56" t="s">
        <v>83</v>
      </c>
      <c r="C11" s="56"/>
      <c r="D11" s="56"/>
      <c r="E11" s="56"/>
      <c r="F11" s="56"/>
      <c r="G11" s="31">
        <f>MAX(G5:G9)</f>
        <v>25</v>
      </c>
      <c r="H11" s="31">
        <f t="shared" ref="H11:N11" si="6">MAX(H5:H9)</f>
        <v>10</v>
      </c>
      <c r="I11" s="31">
        <f t="shared" si="6"/>
        <v>20</v>
      </c>
      <c r="J11" s="31">
        <f t="shared" si="6"/>
        <v>28</v>
      </c>
      <c r="K11" s="31">
        <f t="shared" si="6"/>
        <v>71</v>
      </c>
      <c r="L11" s="70">
        <f t="shared" si="6"/>
        <v>3195000</v>
      </c>
      <c r="M11" s="70">
        <f t="shared" si="6"/>
        <v>3354750</v>
      </c>
      <c r="N11" s="70">
        <f t="shared" si="6"/>
        <v>159750</v>
      </c>
    </row>
    <row r="12" spans="2:14" x14ac:dyDescent="0.25">
      <c r="B12" s="56" t="s">
        <v>82</v>
      </c>
      <c r="C12" s="56"/>
      <c r="D12" s="56"/>
      <c r="E12" s="56"/>
      <c r="F12" s="56"/>
      <c r="G12" s="31">
        <f>MIN(G5:G9)</f>
        <v>6</v>
      </c>
      <c r="H12" s="31">
        <f t="shared" ref="H12:N12" si="7">MIN(H5:H9)</f>
        <v>8</v>
      </c>
      <c r="I12" s="31">
        <f t="shared" si="7"/>
        <v>4</v>
      </c>
      <c r="J12" s="31">
        <f t="shared" si="7"/>
        <v>8</v>
      </c>
      <c r="K12" s="31">
        <f t="shared" si="7"/>
        <v>26</v>
      </c>
      <c r="L12" s="70">
        <f t="shared" si="7"/>
        <v>910000</v>
      </c>
      <c r="M12" s="70">
        <f t="shared" si="7"/>
        <v>955500</v>
      </c>
      <c r="N12" s="70">
        <f t="shared" si="7"/>
        <v>45500</v>
      </c>
    </row>
    <row r="13" spans="2:14" x14ac:dyDescent="0.25">
      <c r="B13" s="56" t="s">
        <v>81</v>
      </c>
      <c r="C13" s="56"/>
      <c r="D13" s="56"/>
      <c r="E13" s="56"/>
      <c r="F13" s="56"/>
      <c r="G13" s="31">
        <f>AVERAGE(G5:G9)</f>
        <v>16.399999999999999</v>
      </c>
      <c r="H13" s="31">
        <f t="shared" ref="H13:N13" si="8">AVERAGE(H5:H9)</f>
        <v>9</v>
      </c>
      <c r="I13" s="31">
        <f t="shared" si="8"/>
        <v>10.4</v>
      </c>
      <c r="J13" s="31">
        <f t="shared" si="8"/>
        <v>20</v>
      </c>
      <c r="K13" s="31">
        <f t="shared" si="8"/>
        <v>55.8</v>
      </c>
      <c r="L13" s="70">
        <f t="shared" si="8"/>
        <v>1904600</v>
      </c>
      <c r="M13" s="70">
        <f t="shared" si="8"/>
        <v>1999830</v>
      </c>
      <c r="N13" s="70">
        <f t="shared" si="8"/>
        <v>95230</v>
      </c>
    </row>
  </sheetData>
  <mergeCells count="12">
    <mergeCell ref="K3:K4"/>
    <mergeCell ref="L3:N3"/>
    <mergeCell ref="B10:F10"/>
    <mergeCell ref="G3:J3"/>
    <mergeCell ref="B3:B4"/>
    <mergeCell ref="C3:C4"/>
    <mergeCell ref="D3:D4"/>
    <mergeCell ref="E3:E4"/>
    <mergeCell ref="F3:F4"/>
    <mergeCell ref="B11:F11"/>
    <mergeCell ref="B12:F12"/>
    <mergeCell ref="B13:F1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1173-5E4B-47CD-8DD8-94A2A1CB093F}">
  <dimension ref="B3:F11"/>
  <sheetViews>
    <sheetView tabSelected="1" workbookViewId="0">
      <selection activeCell="B14" sqref="B14"/>
    </sheetView>
  </sheetViews>
  <sheetFormatPr defaultRowHeight="15" x14ac:dyDescent="0.25"/>
  <cols>
    <col min="3" max="3" width="18.42578125" customWidth="1"/>
    <col min="4" max="4" width="15.7109375" customWidth="1"/>
    <col min="5" max="5" width="7.42578125" customWidth="1"/>
    <col min="6" max="6" width="15.7109375" customWidth="1"/>
    <col min="8" max="8" width="11.140625" customWidth="1"/>
  </cols>
  <sheetData>
    <row r="3" spans="2:6" x14ac:dyDescent="0.25">
      <c r="B3" t="s">
        <v>114</v>
      </c>
    </row>
    <row r="5" spans="2:6" x14ac:dyDescent="0.25">
      <c r="B5" s="35" t="s">
        <v>113</v>
      </c>
      <c r="C5" s="35" t="s">
        <v>106</v>
      </c>
      <c r="D5" s="35" t="s">
        <v>112</v>
      </c>
      <c r="E5" s="35" t="s">
        <v>111</v>
      </c>
      <c r="F5" s="35" t="s">
        <v>110</v>
      </c>
    </row>
    <row r="6" spans="2:6" x14ac:dyDescent="0.25">
      <c r="B6" s="2" t="s">
        <v>94</v>
      </c>
      <c r="C6" s="2" t="str">
        <f>VLOOKUP(B6,'Latihan 6'!$C$5:$D$9,2,FALSE)</f>
        <v>BLACKFOREST</v>
      </c>
      <c r="D6" s="32">
        <f>VLOOKUP(B6,'Latihan 6'!$C$5:$E$9,3,FALSE)</f>
        <v>45000</v>
      </c>
      <c r="E6" s="2">
        <v>4</v>
      </c>
      <c r="F6" s="32">
        <f>D6*E6</f>
        <v>180000</v>
      </c>
    </row>
    <row r="7" spans="2:6" x14ac:dyDescent="0.25">
      <c r="B7" s="2" t="s">
        <v>88</v>
      </c>
      <c r="C7" s="2" t="str">
        <f>VLOOKUP(B7,'Latihan 6'!$C$5:$D$9,2,FALSE)</f>
        <v>BOLU CARAMEL</v>
      </c>
      <c r="D7" s="32">
        <f>VLOOKUP(B7,'Latihan 6'!$C$5:$E$9,3,FALSE)</f>
        <v>32000</v>
      </c>
      <c r="E7" s="2">
        <v>4</v>
      </c>
      <c r="F7" s="32">
        <f t="shared" ref="F7:F10" si="0">D7*E7</f>
        <v>128000</v>
      </c>
    </row>
    <row r="8" spans="2:6" x14ac:dyDescent="0.25">
      <c r="B8" s="2" t="s">
        <v>86</v>
      </c>
      <c r="C8" s="2" t="str">
        <f>VLOOKUP(B8,'Latihan 6'!$C$5:$D$9,2,FALSE)</f>
        <v>TIRAMISU CAKE</v>
      </c>
      <c r="D8" s="32">
        <f>VLOOKUP(B8,'Latihan 6'!$C$5:$E$9,3,FALSE)</f>
        <v>28000</v>
      </c>
      <c r="E8" s="2">
        <v>5</v>
      </c>
      <c r="F8" s="32">
        <f t="shared" si="0"/>
        <v>140000</v>
      </c>
    </row>
    <row r="9" spans="2:6" x14ac:dyDescent="0.25">
      <c r="B9" s="2" t="s">
        <v>92</v>
      </c>
      <c r="C9" s="2" t="str">
        <f>VLOOKUP(B9,'Latihan 6'!$C$5:$D$9,2,FALSE)</f>
        <v>BROWNIES</v>
      </c>
      <c r="D9" s="32">
        <f>VLOOKUP(B9,'Latihan 6'!$C$5:$E$9,3,FALSE)</f>
        <v>30000</v>
      </c>
      <c r="E9" s="2">
        <v>2</v>
      </c>
      <c r="F9" s="32">
        <f t="shared" si="0"/>
        <v>60000</v>
      </c>
    </row>
    <row r="10" spans="2:6" x14ac:dyDescent="0.25">
      <c r="B10" s="2" t="s">
        <v>90</v>
      </c>
      <c r="C10" s="2" t="str">
        <f>VLOOKUP(B10,'Latihan 6'!$C$5:$D$9,2,FALSE)</f>
        <v>CHESEE CAKE</v>
      </c>
      <c r="D10" s="32">
        <f>VLOOKUP(B10,'Latihan 6'!$C$5:$E$9,3,FALSE)</f>
        <v>35000</v>
      </c>
      <c r="E10" s="2">
        <v>6</v>
      </c>
      <c r="F10" s="32">
        <f t="shared" si="0"/>
        <v>210000</v>
      </c>
    </row>
    <row r="11" spans="2:6" x14ac:dyDescent="0.25">
      <c r="B11" s="58" t="s">
        <v>109</v>
      </c>
      <c r="C11" s="58"/>
      <c r="D11" s="58"/>
      <c r="E11" s="34">
        <f>SUM(E6:E10)</f>
        <v>21</v>
      </c>
      <c r="F11" s="69">
        <f>SUM(F6:F10)</f>
        <v>718000</v>
      </c>
    </row>
  </sheetData>
  <mergeCells count="1">
    <mergeCell ref="B11:D11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Latihan 1</vt:lpstr>
      <vt:lpstr>Latihan 2</vt:lpstr>
      <vt:lpstr>Latihan 3</vt:lpstr>
      <vt:lpstr>Latihan 4</vt:lpstr>
      <vt:lpstr>Latihan 5</vt:lpstr>
      <vt:lpstr>Latihan 6</vt:lpstr>
      <vt:lpstr>Latihan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BCMedia</dc:creator>
  <cp:lastModifiedBy>INSTIKI</cp:lastModifiedBy>
  <dcterms:created xsi:type="dcterms:W3CDTF">2023-02-17T07:13:24Z</dcterms:created>
  <dcterms:modified xsi:type="dcterms:W3CDTF">2024-11-05T03:40:26Z</dcterms:modified>
</cp:coreProperties>
</file>